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OBRAS\METRO MADRID L11\MAD_L11_05_DATA\04_E01 - COMILLAS\02_INCLINOMETROS\IP-E01-08\"/>
    </mc:Choice>
  </mc:AlternateContent>
  <xr:revisionPtr revIDLastSave="0" documentId="13_ncr:1_{627873EF-978A-4510-823C-85BE2D2DED6F}" xr6:coauthVersionLast="47" xr6:coauthVersionMax="47" xr10:uidLastSave="{00000000-0000-0000-0000-000000000000}"/>
  <bookViews>
    <workbookView xWindow="-108" yWindow="-108" windowWidth="23256" windowHeight="13896" tabRatio="776" activeTab="10" xr2:uid="{00000000-000D-0000-FFFF-FFFF00000000}"/>
  </bookViews>
  <sheets>
    <sheet name="CONFIG" sheetId="5" r:id="rId1"/>
    <sheet name="RAW" sheetId="1" state="hidden" r:id="rId2"/>
    <sheet name="CALC" sheetId="2" state="hidden" r:id="rId3"/>
    <sheet name="Spira" sheetId="12" state="hidden" r:id="rId4"/>
    <sheet name="Tempo" sheetId="4" state="hidden" r:id="rId5"/>
    <sheet name="Calc Spikes" sheetId="8" state="hidden" r:id="rId6"/>
    <sheet name="Spikes" sheetId="7" r:id="rId7"/>
    <sheet name="Bias" sheetId="9" r:id="rId8"/>
    <sheet name="Calc Bias" sheetId="10" state="hidden" r:id="rId9"/>
    <sheet name="GrTemp" sheetId="11" state="hidden" r:id="rId10"/>
    <sheet name="PDF - Graphs" sheetId="13" r:id="rId11"/>
    <sheet name="PDF - Data" sheetId="14" r:id="rId12"/>
    <sheet name="PDF - Spira" sheetId="18" r:id="rId13"/>
    <sheet name="GraphTemp" sheetId="15" state="hidden" r:id="rId14"/>
    <sheet name="Evolucion" sheetId="16" r:id="rId15"/>
    <sheet name="DATOS Umbral" sheetId="19" r:id="rId16"/>
  </sheets>
  <definedNames>
    <definedName name="_xlnm._FilterDatabase" localSheetId="2" hidden="1">CALC!$A$1:$AG$1</definedName>
    <definedName name="_xlnm._FilterDatabase" localSheetId="0" hidden="1">CONFIG!$J$10:$N$67</definedName>
    <definedName name="_xlnm._FilterDatabase" localSheetId="1" hidden="1">RAW!$A$1:$Y$7371</definedName>
    <definedName name="_xlnm.Print_Area" localSheetId="11">'PDF - Data'!$C$1:$O$83</definedName>
    <definedName name="_xlnm.Print_Area" localSheetId="10">'PDF - Graphs'!$A$1:$M$39</definedName>
    <definedName name="_xlnm.Print_Area" localSheetId="12">'PDF - Spira'!$C$1:$O$90</definedName>
    <definedName name="_xlnm.Print_Titles" localSheetId="11">'PDF - Data'!$1:$12</definedName>
    <definedName name="_xlnm.Print_Titles" localSheetId="12">'PDF - Spira'!$1:$12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8" i="19" l="1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7" i="19"/>
  <c r="S18" i="19"/>
  <c r="S19" i="19"/>
  <c r="S20" i="19"/>
  <c r="S21" i="19"/>
  <c r="S22" i="19"/>
  <c r="S23" i="19"/>
  <c r="S24" i="19"/>
  <c r="S25" i="19"/>
  <c r="S26" i="19"/>
  <c r="S27" i="19"/>
  <c r="S28" i="19"/>
  <c r="S29" i="19"/>
  <c r="S30" i="19"/>
  <c r="S31" i="19"/>
  <c r="S32" i="19"/>
  <c r="S33" i="19"/>
  <c r="S34" i="19"/>
  <c r="S35" i="19"/>
  <c r="S36" i="19"/>
  <c r="S37" i="19"/>
  <c r="S38" i="19"/>
  <c r="S39" i="19"/>
  <c r="S40" i="19"/>
  <c r="S41" i="19"/>
  <c r="S42" i="19"/>
  <c r="S43" i="19"/>
  <c r="S44" i="19"/>
  <c r="S45" i="19"/>
  <c r="S46" i="19"/>
  <c r="S47" i="19"/>
  <c r="S48" i="19"/>
  <c r="S49" i="19"/>
  <c r="S50" i="19"/>
  <c r="S51" i="19"/>
  <c r="S52" i="19"/>
  <c r="S53" i="19"/>
  <c r="S54" i="19"/>
  <c r="S55" i="19"/>
  <c r="S56" i="19"/>
  <c r="S57" i="19"/>
  <c r="S58" i="19"/>
  <c r="S59" i="19"/>
  <c r="S60" i="19"/>
  <c r="S61" i="19"/>
  <c r="S62" i="19"/>
  <c r="S63" i="19"/>
  <c r="S64" i="19"/>
  <c r="S65" i="19"/>
  <c r="S66" i="19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S117" i="19"/>
  <c r="S118" i="19"/>
  <c r="S119" i="19"/>
  <c r="S120" i="19"/>
  <c r="S121" i="19"/>
  <c r="S122" i="19"/>
  <c r="S123" i="19"/>
  <c r="S124" i="19"/>
  <c r="S125" i="19"/>
  <c r="S126" i="19"/>
  <c r="S127" i="19"/>
  <c r="S128" i="19"/>
  <c r="S129" i="19"/>
  <c r="S130" i="19"/>
  <c r="S131" i="19"/>
  <c r="S132" i="19"/>
  <c r="S133" i="19"/>
  <c r="S134" i="19"/>
  <c r="S135" i="19"/>
  <c r="S136" i="19"/>
  <c r="S137" i="19"/>
  <c r="S138" i="19"/>
  <c r="S139" i="19"/>
  <c r="S17" i="19"/>
  <c r="R18" i="19"/>
  <c r="R19" i="19"/>
  <c r="R20" i="19"/>
  <c r="R21" i="19"/>
  <c r="R22" i="19"/>
  <c r="R23" i="19"/>
  <c r="R24" i="19"/>
  <c r="R25" i="19"/>
  <c r="R26" i="19"/>
  <c r="R27" i="19"/>
  <c r="R28" i="19"/>
  <c r="R29" i="19"/>
  <c r="R30" i="19"/>
  <c r="R31" i="19"/>
  <c r="R32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R45" i="19"/>
  <c r="R46" i="19"/>
  <c r="R47" i="19"/>
  <c r="R48" i="19"/>
  <c r="R49" i="19"/>
  <c r="R50" i="19"/>
  <c r="R51" i="19"/>
  <c r="R52" i="19"/>
  <c r="R53" i="19"/>
  <c r="R54" i="19"/>
  <c r="R55" i="19"/>
  <c r="R56" i="19"/>
  <c r="R57" i="19"/>
  <c r="R58" i="19"/>
  <c r="R59" i="19"/>
  <c r="R60" i="19"/>
  <c r="R61" i="19"/>
  <c r="R62" i="19"/>
  <c r="R63" i="19"/>
  <c r="R64" i="19"/>
  <c r="R65" i="19"/>
  <c r="R66" i="19"/>
  <c r="R67" i="19"/>
  <c r="R68" i="19"/>
  <c r="R69" i="19"/>
  <c r="R70" i="19"/>
  <c r="R71" i="19"/>
  <c r="R72" i="19"/>
  <c r="R73" i="19"/>
  <c r="R74" i="19"/>
  <c r="R75" i="19"/>
  <c r="R76" i="19"/>
  <c r="R77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7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2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37" i="19"/>
  <c r="R138" i="19"/>
  <c r="R139" i="19"/>
  <c r="R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O121" i="19"/>
  <c r="O122" i="19"/>
  <c r="O123" i="19"/>
  <c r="O124" i="19"/>
  <c r="O125" i="19"/>
  <c r="O126" i="19"/>
  <c r="O127" i="19"/>
  <c r="O128" i="19"/>
  <c r="O129" i="19"/>
  <c r="O130" i="19"/>
  <c r="O131" i="19"/>
  <c r="O132" i="19"/>
  <c r="O133" i="19"/>
  <c r="O134" i="19"/>
  <c r="O135" i="19"/>
  <c r="O136" i="19"/>
  <c r="O137" i="19"/>
  <c r="O138" i="19"/>
  <c r="O139" i="19"/>
  <c r="O17" i="19"/>
  <c r="D139" i="19" l="1"/>
  <c r="C139" i="19"/>
  <c r="D138" i="19"/>
  <c r="C138" i="19"/>
  <c r="D137" i="19"/>
  <c r="C137" i="19"/>
  <c r="D136" i="19"/>
  <c r="C136" i="19"/>
  <c r="D135" i="19"/>
  <c r="C135" i="19"/>
  <c r="D134" i="19"/>
  <c r="C134" i="19"/>
  <c r="D133" i="19"/>
  <c r="C133" i="19"/>
  <c r="D132" i="19"/>
  <c r="C132" i="19"/>
  <c r="D131" i="19"/>
  <c r="C131" i="19"/>
  <c r="D130" i="19"/>
  <c r="C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23" i="19"/>
  <c r="C123" i="19"/>
  <c r="D122" i="19"/>
  <c r="C122" i="19"/>
  <c r="D121" i="19"/>
  <c r="C121" i="19"/>
  <c r="D120" i="19"/>
  <c r="C120" i="19"/>
  <c r="D119" i="19"/>
  <c r="C119" i="19"/>
  <c r="D118" i="19"/>
  <c r="C118" i="19"/>
  <c r="D117" i="19"/>
  <c r="C117" i="19"/>
  <c r="D116" i="19"/>
  <c r="C116" i="19"/>
  <c r="D115" i="19"/>
  <c r="C115" i="19"/>
  <c r="D114" i="19"/>
  <c r="C114" i="19"/>
  <c r="D113" i="19"/>
  <c r="C113" i="19"/>
  <c r="D112" i="19"/>
  <c r="C112" i="19"/>
  <c r="D111" i="19"/>
  <c r="C111" i="19"/>
  <c r="D110" i="19"/>
  <c r="C110" i="19"/>
  <c r="D109" i="19"/>
  <c r="C109" i="19"/>
  <c r="D108" i="19"/>
  <c r="C108" i="19"/>
  <c r="D107" i="19"/>
  <c r="C107" i="19"/>
  <c r="D106" i="19"/>
  <c r="C106" i="19"/>
  <c r="D105" i="19"/>
  <c r="C105" i="19"/>
  <c r="D104" i="19"/>
  <c r="C104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D94" i="19"/>
  <c r="C94" i="19"/>
  <c r="D93" i="19"/>
  <c r="C93" i="19"/>
  <c r="D92" i="19"/>
  <c r="C92" i="19"/>
  <c r="D91" i="19"/>
  <c r="C91" i="19"/>
  <c r="D90" i="19"/>
  <c r="C90" i="19"/>
  <c r="D89" i="19"/>
  <c r="C89" i="19"/>
  <c r="D88" i="19"/>
  <c r="C88" i="19"/>
  <c r="D87" i="19"/>
  <c r="C87" i="19"/>
  <c r="D86" i="19"/>
  <c r="C86" i="19"/>
  <c r="D85" i="19"/>
  <c r="C85" i="19"/>
  <c r="D84" i="19"/>
  <c r="C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D77" i="19"/>
  <c r="C77" i="19"/>
  <c r="D76" i="19"/>
  <c r="C76" i="19"/>
  <c r="D75" i="19"/>
  <c r="C75" i="19"/>
  <c r="D74" i="19"/>
  <c r="C74" i="19"/>
  <c r="D73" i="19"/>
  <c r="C73" i="19"/>
  <c r="D72" i="19"/>
  <c r="C72" i="19"/>
  <c r="D71" i="19"/>
  <c r="C71" i="19"/>
  <c r="D70" i="19"/>
  <c r="C70" i="19"/>
  <c r="D69" i="19"/>
  <c r="C69" i="19"/>
  <c r="D68" i="19"/>
  <c r="C68" i="19"/>
  <c r="D67" i="19"/>
  <c r="C67" i="19"/>
  <c r="D66" i="19"/>
  <c r="C66" i="19"/>
  <c r="D65" i="19"/>
  <c r="C65" i="19"/>
  <c r="D64" i="19"/>
  <c r="C64" i="19"/>
  <c r="D63" i="19"/>
  <c r="C63" i="19"/>
  <c r="D62" i="19"/>
  <c r="C62" i="19"/>
  <c r="D61" i="19"/>
  <c r="C61" i="19"/>
  <c r="D60" i="19"/>
  <c r="C60" i="19"/>
  <c r="D59" i="19"/>
  <c r="C59" i="19"/>
  <c r="D58" i="19"/>
  <c r="C58" i="19"/>
  <c r="D57" i="19"/>
  <c r="C57" i="19"/>
  <c r="D56" i="19"/>
  <c r="C56" i="19"/>
  <c r="D55" i="19"/>
  <c r="C55" i="19"/>
  <c r="D54" i="19"/>
  <c r="C54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D45" i="19"/>
  <c r="C45" i="19"/>
  <c r="D44" i="19"/>
  <c r="C44" i="19"/>
  <c r="D43" i="19"/>
  <c r="C43" i="19"/>
  <c r="D42" i="19"/>
  <c r="C42" i="19"/>
  <c r="D41" i="19"/>
  <c r="C41" i="19"/>
  <c r="D40" i="19"/>
  <c r="C40" i="19"/>
  <c r="D39" i="19"/>
  <c r="C39" i="19"/>
  <c r="D38" i="19"/>
  <c r="C38" i="19"/>
  <c r="D37" i="19"/>
  <c r="C37" i="19"/>
  <c r="D36" i="19"/>
  <c r="C36" i="19"/>
  <c r="D35" i="19"/>
  <c r="C35" i="19"/>
  <c r="D34" i="19"/>
  <c r="C34" i="19"/>
  <c r="D33" i="19"/>
  <c r="C33" i="19"/>
  <c r="D32" i="19"/>
  <c r="C32" i="19"/>
  <c r="D31" i="19"/>
  <c r="C31" i="19"/>
  <c r="D30" i="19"/>
  <c r="C30" i="19"/>
  <c r="D29" i="19"/>
  <c r="C29" i="19"/>
  <c r="D28" i="19"/>
  <c r="C28" i="19"/>
  <c r="D27" i="19"/>
  <c r="C27" i="19"/>
  <c r="D26" i="19"/>
  <c r="C26" i="19"/>
  <c r="D25" i="19"/>
  <c r="C25" i="19"/>
  <c r="D24" i="19"/>
  <c r="C24" i="19"/>
  <c r="D23" i="19"/>
  <c r="C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E1" i="14"/>
  <c r="A4" i="13"/>
  <c r="C5" i="14"/>
  <c r="C1" i="14"/>
  <c r="B2" i="5"/>
  <c r="Q4" i="13" s="1"/>
  <c r="B145" i="16" l="1"/>
  <c r="C145" i="16" s="1"/>
  <c r="B146" i="16"/>
  <c r="C146" i="16" s="1"/>
  <c r="B147" i="16"/>
  <c r="C147" i="16" s="1"/>
  <c r="B148" i="16"/>
  <c r="C148" i="16" s="1"/>
  <c r="B149" i="16"/>
  <c r="C149" i="16" s="1"/>
  <c r="B150" i="16"/>
  <c r="C150" i="16" s="1"/>
  <c r="B151" i="16"/>
  <c r="D151" i="16" s="1"/>
  <c r="B152" i="16"/>
  <c r="C152" i="16" s="1"/>
  <c r="B153" i="16"/>
  <c r="D153" i="16" s="1"/>
  <c r="B154" i="16"/>
  <c r="C154" i="16" s="1"/>
  <c r="B155" i="16"/>
  <c r="C155" i="16" s="1"/>
  <c r="B156" i="16"/>
  <c r="F156" i="16" s="1"/>
  <c r="B157" i="16"/>
  <c r="C157" i="16" s="1"/>
  <c r="B158" i="16"/>
  <c r="C158" i="16" s="1"/>
  <c r="B159" i="16"/>
  <c r="C159" i="16"/>
  <c r="D159" i="16"/>
  <c r="F159" i="16"/>
  <c r="G159" i="16"/>
  <c r="B160" i="16"/>
  <c r="C160" i="16"/>
  <c r="D160" i="16"/>
  <c r="F160" i="16"/>
  <c r="G160" i="16"/>
  <c r="B161" i="16"/>
  <c r="C161" i="16"/>
  <c r="D161" i="16"/>
  <c r="F161" i="16"/>
  <c r="G161" i="16"/>
  <c r="B162" i="16"/>
  <c r="C162" i="16"/>
  <c r="D162" i="16"/>
  <c r="F162" i="16"/>
  <c r="G162" i="16"/>
  <c r="B163" i="16"/>
  <c r="C163" i="16"/>
  <c r="D163" i="16"/>
  <c r="F163" i="16"/>
  <c r="G163" i="16"/>
  <c r="B164" i="16"/>
  <c r="C164" i="16"/>
  <c r="D164" i="16"/>
  <c r="F164" i="16"/>
  <c r="G164" i="16"/>
  <c r="B165" i="16"/>
  <c r="C165" i="16"/>
  <c r="D165" i="16"/>
  <c r="F165" i="16"/>
  <c r="G165" i="16"/>
  <c r="B166" i="16"/>
  <c r="C166" i="16"/>
  <c r="D166" i="16"/>
  <c r="F166" i="16"/>
  <c r="G166" i="16"/>
  <c r="B167" i="16"/>
  <c r="C167" i="16"/>
  <c r="D167" i="16"/>
  <c r="F167" i="16"/>
  <c r="G167" i="16"/>
  <c r="B168" i="16"/>
  <c r="C168" i="16"/>
  <c r="D168" i="16"/>
  <c r="F168" i="16"/>
  <c r="G168" i="16"/>
  <c r="B169" i="16"/>
  <c r="C169" i="16"/>
  <c r="D169" i="16"/>
  <c r="F169" i="16"/>
  <c r="G169" i="16"/>
  <c r="B170" i="16"/>
  <c r="C170" i="16"/>
  <c r="D170" i="16"/>
  <c r="F170" i="16"/>
  <c r="G170" i="16"/>
  <c r="B171" i="16"/>
  <c r="C171" i="16"/>
  <c r="D171" i="16"/>
  <c r="F171" i="16"/>
  <c r="G171" i="16"/>
  <c r="B172" i="16"/>
  <c r="C172" i="16"/>
  <c r="D172" i="16"/>
  <c r="F172" i="16"/>
  <c r="G172" i="16"/>
  <c r="B173" i="16"/>
  <c r="C173" i="16"/>
  <c r="D173" i="16"/>
  <c r="F173" i="16"/>
  <c r="G173" i="16"/>
  <c r="B174" i="16"/>
  <c r="C174" i="16"/>
  <c r="D174" i="16"/>
  <c r="F174" i="16"/>
  <c r="G174" i="16"/>
  <c r="B175" i="16"/>
  <c r="C175" i="16"/>
  <c r="D175" i="16"/>
  <c r="F175" i="16"/>
  <c r="G175" i="16"/>
  <c r="B176" i="16"/>
  <c r="C176" i="16"/>
  <c r="D176" i="16"/>
  <c r="F176" i="16"/>
  <c r="G176" i="16"/>
  <c r="B177" i="16"/>
  <c r="C177" i="16"/>
  <c r="D177" i="16"/>
  <c r="F177" i="16"/>
  <c r="G177" i="16"/>
  <c r="B178" i="16"/>
  <c r="C178" i="16"/>
  <c r="D178" i="16"/>
  <c r="F178" i="16"/>
  <c r="G178" i="16"/>
  <c r="B179" i="16"/>
  <c r="C179" i="16"/>
  <c r="D179" i="16"/>
  <c r="F179" i="16"/>
  <c r="G179" i="16"/>
  <c r="B180" i="16"/>
  <c r="C180" i="16"/>
  <c r="D180" i="16"/>
  <c r="F180" i="16"/>
  <c r="G180" i="16"/>
  <c r="B181" i="16"/>
  <c r="C181" i="16"/>
  <c r="D181" i="16"/>
  <c r="F181" i="16"/>
  <c r="G181" i="16"/>
  <c r="B182" i="16"/>
  <c r="C182" i="16"/>
  <c r="D182" i="16"/>
  <c r="F182" i="16"/>
  <c r="G182" i="16"/>
  <c r="B183" i="16"/>
  <c r="C183" i="16"/>
  <c r="D183" i="16"/>
  <c r="F183" i="16"/>
  <c r="G183" i="16"/>
  <c r="B184" i="16"/>
  <c r="C184" i="16"/>
  <c r="D184" i="16"/>
  <c r="F184" i="16"/>
  <c r="G184" i="16"/>
  <c r="B185" i="16"/>
  <c r="C185" i="16"/>
  <c r="D185" i="16"/>
  <c r="F185" i="16"/>
  <c r="G185" i="16"/>
  <c r="B186" i="16"/>
  <c r="C186" i="16"/>
  <c r="D186" i="16"/>
  <c r="F186" i="16"/>
  <c r="G186" i="16"/>
  <c r="B187" i="16"/>
  <c r="C187" i="16"/>
  <c r="D187" i="16"/>
  <c r="F187" i="16"/>
  <c r="G187" i="16"/>
  <c r="B188" i="16"/>
  <c r="C188" i="16"/>
  <c r="D188" i="16"/>
  <c r="F188" i="16"/>
  <c r="G188" i="16"/>
  <c r="B189" i="16"/>
  <c r="C189" i="16"/>
  <c r="D189" i="16"/>
  <c r="F189" i="16"/>
  <c r="G189" i="16"/>
  <c r="B190" i="16"/>
  <c r="C190" i="16"/>
  <c r="D190" i="16"/>
  <c r="F190" i="16"/>
  <c r="G190" i="16"/>
  <c r="B191" i="16"/>
  <c r="C191" i="16"/>
  <c r="D191" i="16"/>
  <c r="F191" i="16"/>
  <c r="G191" i="16"/>
  <c r="B192" i="16"/>
  <c r="C192" i="16"/>
  <c r="D192" i="16"/>
  <c r="F192" i="16"/>
  <c r="G192" i="16"/>
  <c r="B193" i="16"/>
  <c r="C193" i="16"/>
  <c r="D193" i="16"/>
  <c r="F193" i="16"/>
  <c r="G193" i="16"/>
  <c r="B194" i="16"/>
  <c r="C194" i="16"/>
  <c r="D194" i="16"/>
  <c r="F194" i="16"/>
  <c r="G194" i="16"/>
  <c r="B195" i="16"/>
  <c r="C195" i="16"/>
  <c r="D195" i="16"/>
  <c r="F195" i="16"/>
  <c r="G195" i="16"/>
  <c r="B196" i="16"/>
  <c r="C196" i="16"/>
  <c r="D196" i="16"/>
  <c r="F196" i="16"/>
  <c r="G196" i="16"/>
  <c r="B197" i="16"/>
  <c r="C197" i="16"/>
  <c r="D197" i="16"/>
  <c r="F197" i="16"/>
  <c r="G197" i="16"/>
  <c r="B198" i="16"/>
  <c r="C198" i="16"/>
  <c r="D198" i="16"/>
  <c r="F198" i="16"/>
  <c r="G198" i="16"/>
  <c r="U210" i="8"/>
  <c r="Q210" i="8"/>
  <c r="N210" i="8"/>
  <c r="M210" i="8"/>
  <c r="L210" i="8"/>
  <c r="K210" i="8"/>
  <c r="O210" i="8" s="1"/>
  <c r="J210" i="8"/>
  <c r="J209" i="8" s="1"/>
  <c r="J208" i="8" s="1"/>
  <c r="J207" i="8" s="1"/>
  <c r="J206" i="8" s="1"/>
  <c r="J205" i="8" s="1"/>
  <c r="J204" i="8" s="1"/>
  <c r="J203" i="8" s="1"/>
  <c r="J202" i="8" s="1"/>
  <c r="J201" i="8" s="1"/>
  <c r="J200" i="8" s="1"/>
  <c r="J199" i="8" s="1"/>
  <c r="J198" i="8" s="1"/>
  <c r="J197" i="8" s="1"/>
  <c r="J196" i="8" s="1"/>
  <c r="J195" i="8" s="1"/>
  <c r="J194" i="8" s="1"/>
  <c r="J193" i="8" s="1"/>
  <c r="J192" i="8" s="1"/>
  <c r="J191" i="8" s="1"/>
  <c r="J190" i="8" s="1"/>
  <c r="J189" i="8" s="1"/>
  <c r="J188" i="8" s="1"/>
  <c r="J187" i="8" s="1"/>
  <c r="J186" i="8" s="1"/>
  <c r="J185" i="8" s="1"/>
  <c r="J184" i="8" s="1"/>
  <c r="J183" i="8" s="1"/>
  <c r="J182" i="8" s="1"/>
  <c r="J181" i="8" s="1"/>
  <c r="J180" i="8" s="1"/>
  <c r="J179" i="8" s="1"/>
  <c r="J178" i="8" s="1"/>
  <c r="J177" i="8" s="1"/>
  <c r="J176" i="8" s="1"/>
  <c r="J175" i="8" s="1"/>
  <c r="J174" i="8" s="1"/>
  <c r="J173" i="8" s="1"/>
  <c r="J172" i="8" s="1"/>
  <c r="J171" i="8" s="1"/>
  <c r="J170" i="8" s="1"/>
  <c r="J169" i="8" s="1"/>
  <c r="J168" i="8" s="1"/>
  <c r="J167" i="8" s="1"/>
  <c r="J166" i="8" s="1"/>
  <c r="J165" i="8" s="1"/>
  <c r="J164" i="8" s="1"/>
  <c r="J163" i="8" s="1"/>
  <c r="J162" i="8" s="1"/>
  <c r="J161" i="8" s="1"/>
  <c r="J160" i="8" s="1"/>
  <c r="J159" i="8" s="1"/>
  <c r="J158" i="8" s="1"/>
  <c r="J157" i="8" s="1"/>
  <c r="J156" i="8" s="1"/>
  <c r="J155" i="8" s="1"/>
  <c r="J154" i="8" s="1"/>
  <c r="J153" i="8" s="1"/>
  <c r="J152" i="8" s="1"/>
  <c r="J151" i="8" s="1"/>
  <c r="J150" i="8" s="1"/>
  <c r="J149" i="8" s="1"/>
  <c r="J148" i="8" s="1"/>
  <c r="J147" i="8" s="1"/>
  <c r="J146" i="8" s="1"/>
  <c r="J145" i="8" s="1"/>
  <c r="J144" i="8" s="1"/>
  <c r="J143" i="8" s="1"/>
  <c r="J142" i="8" s="1"/>
  <c r="J141" i="8" s="1"/>
  <c r="J140" i="8" s="1"/>
  <c r="J139" i="8" s="1"/>
  <c r="J138" i="8" s="1"/>
  <c r="J137" i="8" s="1"/>
  <c r="J136" i="8" s="1"/>
  <c r="J135" i="8" s="1"/>
  <c r="J134" i="8" s="1"/>
  <c r="J133" i="8" s="1"/>
  <c r="J132" i="8" s="1"/>
  <c r="J131" i="8" s="1"/>
  <c r="J130" i="8" s="1"/>
  <c r="J129" i="8" s="1"/>
  <c r="J128" i="8" s="1"/>
  <c r="J127" i="8" s="1"/>
  <c r="J126" i="8" s="1"/>
  <c r="J125" i="8" s="1"/>
  <c r="J124" i="8" s="1"/>
  <c r="J123" i="8" s="1"/>
  <c r="J122" i="8" s="1"/>
  <c r="J121" i="8" s="1"/>
  <c r="J120" i="8" s="1"/>
  <c r="J119" i="8" s="1"/>
  <c r="J118" i="8" s="1"/>
  <c r="J117" i="8" s="1"/>
  <c r="J116" i="8" s="1"/>
  <c r="J115" i="8" s="1"/>
  <c r="J114" i="8" s="1"/>
  <c r="J113" i="8" s="1"/>
  <c r="J112" i="8" s="1"/>
  <c r="J111" i="8" s="1"/>
  <c r="J110" i="8" s="1"/>
  <c r="J109" i="8" s="1"/>
  <c r="J108" i="8" s="1"/>
  <c r="J107" i="8" s="1"/>
  <c r="J106" i="8" s="1"/>
  <c r="J105" i="8" s="1"/>
  <c r="J104" i="8" s="1"/>
  <c r="J103" i="8" s="1"/>
  <c r="J102" i="8" s="1"/>
  <c r="J101" i="8" s="1"/>
  <c r="J100" i="8" s="1"/>
  <c r="J99" i="8" s="1"/>
  <c r="J98" i="8" s="1"/>
  <c r="J97" i="8" s="1"/>
  <c r="J96" i="8" s="1"/>
  <c r="J95" i="8" s="1"/>
  <c r="J94" i="8" s="1"/>
  <c r="J93" i="8" s="1"/>
  <c r="J92" i="8" s="1"/>
  <c r="J91" i="8" s="1"/>
  <c r="J90" i="8" s="1"/>
  <c r="J89" i="8" s="1"/>
  <c r="J88" i="8" s="1"/>
  <c r="J87" i="8" s="1"/>
  <c r="J86" i="8" s="1"/>
  <c r="J85" i="8" s="1"/>
  <c r="J84" i="8" s="1"/>
  <c r="J83" i="8" s="1"/>
  <c r="J82" i="8" s="1"/>
  <c r="J81" i="8" s="1"/>
  <c r="J80" i="8" s="1"/>
  <c r="J79" i="8" s="1"/>
  <c r="J78" i="8" s="1"/>
  <c r="J77" i="8" s="1"/>
  <c r="J76" i="8" s="1"/>
  <c r="J75" i="8" s="1"/>
  <c r="J74" i="8" s="1"/>
  <c r="J73" i="8" s="1"/>
  <c r="J72" i="8" s="1"/>
  <c r="J71" i="8" s="1"/>
  <c r="J70" i="8" s="1"/>
  <c r="J69" i="8" s="1"/>
  <c r="J68" i="8" s="1"/>
  <c r="J67" i="8" s="1"/>
  <c r="J66" i="8" s="1"/>
  <c r="J65" i="8" s="1"/>
  <c r="J64" i="8" s="1"/>
  <c r="J63" i="8" s="1"/>
  <c r="J62" i="8" s="1"/>
  <c r="J61" i="8" s="1"/>
  <c r="J60" i="8" s="1"/>
  <c r="J59" i="8" s="1"/>
  <c r="J58" i="8" s="1"/>
  <c r="J57" i="8" s="1"/>
  <c r="J56" i="8" s="1"/>
  <c r="J55" i="8" s="1"/>
  <c r="J54" i="8" s="1"/>
  <c r="J53" i="8" s="1"/>
  <c r="J52" i="8" s="1"/>
  <c r="J51" i="8" s="1"/>
  <c r="J50" i="8" s="1"/>
  <c r="J49" i="8" s="1"/>
  <c r="J48" i="8" s="1"/>
  <c r="J47" i="8" s="1"/>
  <c r="J46" i="8" s="1"/>
  <c r="J45" i="8" s="1"/>
  <c r="J44" i="8" s="1"/>
  <c r="J43" i="8" s="1"/>
  <c r="J42" i="8" s="1"/>
  <c r="J41" i="8" s="1"/>
  <c r="J40" i="8" s="1"/>
  <c r="J39" i="8" s="1"/>
  <c r="J38" i="8" s="1"/>
  <c r="J37" i="8" s="1"/>
  <c r="J36" i="8" s="1"/>
  <c r="J35" i="8" s="1"/>
  <c r="J34" i="8" s="1"/>
  <c r="J33" i="8" s="1"/>
  <c r="J32" i="8" s="1"/>
  <c r="J31" i="8" s="1"/>
  <c r="J30" i="8" s="1"/>
  <c r="J29" i="8" s="1"/>
  <c r="J28" i="8" s="1"/>
  <c r="J27" i="8" s="1"/>
  <c r="J26" i="8" s="1"/>
  <c r="J25" i="8" s="1"/>
  <c r="J24" i="8" s="1"/>
  <c r="J23" i="8" s="1"/>
  <c r="J22" i="8" s="1"/>
  <c r="J21" i="8" s="1"/>
  <c r="J20" i="8" s="1"/>
  <c r="J19" i="8" s="1"/>
  <c r="J18" i="8" s="1"/>
  <c r="J17" i="8" s="1"/>
  <c r="J16" i="8" s="1"/>
  <c r="J15" i="8" s="1"/>
  <c r="J14" i="8" s="1"/>
  <c r="J13" i="8" s="1"/>
  <c r="J12" i="8" s="1"/>
  <c r="J11" i="8" s="1"/>
  <c r="J10" i="8" s="1"/>
  <c r="I210" i="8"/>
  <c r="I209" i="8" s="1"/>
  <c r="I208" i="8" s="1"/>
  <c r="I207" i="8" s="1"/>
  <c r="I206" i="8" s="1"/>
  <c r="I205" i="8" s="1"/>
  <c r="I204" i="8" s="1"/>
  <c r="I203" i="8" s="1"/>
  <c r="I202" i="8" s="1"/>
  <c r="I201" i="8" s="1"/>
  <c r="I200" i="8" s="1"/>
  <c r="I199" i="8" s="1"/>
  <c r="I198" i="8" s="1"/>
  <c r="I197" i="8" s="1"/>
  <c r="I196" i="8" s="1"/>
  <c r="I195" i="8" s="1"/>
  <c r="I194" i="8" s="1"/>
  <c r="I193" i="8" s="1"/>
  <c r="I192" i="8" s="1"/>
  <c r="I191" i="8" s="1"/>
  <c r="I190" i="8" s="1"/>
  <c r="I189" i="8" s="1"/>
  <c r="I188" i="8" s="1"/>
  <c r="I187" i="8" s="1"/>
  <c r="I186" i="8" s="1"/>
  <c r="I185" i="8" s="1"/>
  <c r="I184" i="8" s="1"/>
  <c r="I183" i="8" s="1"/>
  <c r="I182" i="8" s="1"/>
  <c r="I181" i="8" s="1"/>
  <c r="I180" i="8" s="1"/>
  <c r="I179" i="8" s="1"/>
  <c r="I178" i="8" s="1"/>
  <c r="I177" i="8" s="1"/>
  <c r="I176" i="8" s="1"/>
  <c r="I175" i="8" s="1"/>
  <c r="I174" i="8" s="1"/>
  <c r="I173" i="8" s="1"/>
  <c r="I172" i="8" s="1"/>
  <c r="I171" i="8" s="1"/>
  <c r="I170" i="8" s="1"/>
  <c r="I169" i="8" s="1"/>
  <c r="I168" i="8" s="1"/>
  <c r="I167" i="8" s="1"/>
  <c r="I166" i="8" s="1"/>
  <c r="I165" i="8" s="1"/>
  <c r="I164" i="8" s="1"/>
  <c r="I163" i="8" s="1"/>
  <c r="I162" i="8" s="1"/>
  <c r="I161" i="8" s="1"/>
  <c r="I160" i="8" s="1"/>
  <c r="I159" i="8" s="1"/>
  <c r="I158" i="8" s="1"/>
  <c r="I157" i="8" s="1"/>
  <c r="I156" i="8" s="1"/>
  <c r="I155" i="8" s="1"/>
  <c r="I154" i="8" s="1"/>
  <c r="I153" i="8" s="1"/>
  <c r="I152" i="8" s="1"/>
  <c r="I151" i="8" s="1"/>
  <c r="I150" i="8" s="1"/>
  <c r="I149" i="8" s="1"/>
  <c r="I148" i="8" s="1"/>
  <c r="I147" i="8" s="1"/>
  <c r="I146" i="8" s="1"/>
  <c r="I145" i="8" s="1"/>
  <c r="I144" i="8" s="1"/>
  <c r="I143" i="8" s="1"/>
  <c r="I142" i="8" s="1"/>
  <c r="I141" i="8" s="1"/>
  <c r="I140" i="8" s="1"/>
  <c r="I139" i="8" s="1"/>
  <c r="I138" i="8" s="1"/>
  <c r="I137" i="8" s="1"/>
  <c r="I136" i="8" s="1"/>
  <c r="I135" i="8" s="1"/>
  <c r="I134" i="8" s="1"/>
  <c r="I133" i="8" s="1"/>
  <c r="I132" i="8" s="1"/>
  <c r="I131" i="8" s="1"/>
  <c r="I130" i="8" s="1"/>
  <c r="I129" i="8" s="1"/>
  <c r="I128" i="8" s="1"/>
  <c r="I127" i="8" s="1"/>
  <c r="I126" i="8" s="1"/>
  <c r="I125" i="8" s="1"/>
  <c r="I124" i="8" s="1"/>
  <c r="I123" i="8" s="1"/>
  <c r="I122" i="8" s="1"/>
  <c r="I121" i="8" s="1"/>
  <c r="I120" i="8" s="1"/>
  <c r="I119" i="8" s="1"/>
  <c r="I118" i="8" s="1"/>
  <c r="I117" i="8" s="1"/>
  <c r="I116" i="8" s="1"/>
  <c r="I115" i="8" s="1"/>
  <c r="I114" i="8" s="1"/>
  <c r="I113" i="8" s="1"/>
  <c r="I112" i="8" s="1"/>
  <c r="I111" i="8" s="1"/>
  <c r="I110" i="8" s="1"/>
  <c r="I109" i="8" s="1"/>
  <c r="I108" i="8" s="1"/>
  <c r="I107" i="8" s="1"/>
  <c r="I106" i="8" s="1"/>
  <c r="I105" i="8" s="1"/>
  <c r="I104" i="8" s="1"/>
  <c r="I103" i="8" s="1"/>
  <c r="I102" i="8" s="1"/>
  <c r="I101" i="8" s="1"/>
  <c r="I100" i="8" s="1"/>
  <c r="I99" i="8" s="1"/>
  <c r="I98" i="8" s="1"/>
  <c r="I97" i="8" s="1"/>
  <c r="I96" i="8" s="1"/>
  <c r="I95" i="8" s="1"/>
  <c r="I94" i="8" s="1"/>
  <c r="I93" i="8" s="1"/>
  <c r="I92" i="8" s="1"/>
  <c r="I91" i="8" s="1"/>
  <c r="I90" i="8" s="1"/>
  <c r="I89" i="8" s="1"/>
  <c r="I88" i="8" s="1"/>
  <c r="I87" i="8" s="1"/>
  <c r="I86" i="8" s="1"/>
  <c r="I85" i="8" s="1"/>
  <c r="I84" i="8" s="1"/>
  <c r="I83" i="8" s="1"/>
  <c r="I82" i="8" s="1"/>
  <c r="I81" i="8" s="1"/>
  <c r="I80" i="8" s="1"/>
  <c r="I79" i="8" s="1"/>
  <c r="I78" i="8" s="1"/>
  <c r="I77" i="8" s="1"/>
  <c r="I76" i="8" s="1"/>
  <c r="I75" i="8" s="1"/>
  <c r="I74" i="8" s="1"/>
  <c r="I73" i="8" s="1"/>
  <c r="I72" i="8" s="1"/>
  <c r="I71" i="8" s="1"/>
  <c r="I70" i="8" s="1"/>
  <c r="I69" i="8" s="1"/>
  <c r="I68" i="8" s="1"/>
  <c r="I67" i="8" s="1"/>
  <c r="I66" i="8" s="1"/>
  <c r="I65" i="8" s="1"/>
  <c r="I64" i="8" s="1"/>
  <c r="I63" i="8" s="1"/>
  <c r="I62" i="8" s="1"/>
  <c r="I61" i="8" s="1"/>
  <c r="I60" i="8" s="1"/>
  <c r="I59" i="8" s="1"/>
  <c r="I58" i="8" s="1"/>
  <c r="I57" i="8" s="1"/>
  <c r="I56" i="8" s="1"/>
  <c r="I55" i="8" s="1"/>
  <c r="I54" i="8" s="1"/>
  <c r="I53" i="8" s="1"/>
  <c r="I52" i="8" s="1"/>
  <c r="I51" i="8" s="1"/>
  <c r="I50" i="8" s="1"/>
  <c r="I49" i="8" s="1"/>
  <c r="I48" i="8" s="1"/>
  <c r="I47" i="8" s="1"/>
  <c r="I46" i="8" s="1"/>
  <c r="I45" i="8" s="1"/>
  <c r="I44" i="8" s="1"/>
  <c r="I43" i="8" s="1"/>
  <c r="I42" i="8" s="1"/>
  <c r="I41" i="8" s="1"/>
  <c r="I40" i="8" s="1"/>
  <c r="I39" i="8" s="1"/>
  <c r="I38" i="8" s="1"/>
  <c r="I37" i="8" s="1"/>
  <c r="I36" i="8" s="1"/>
  <c r="I35" i="8" s="1"/>
  <c r="I34" i="8" s="1"/>
  <c r="I33" i="8" s="1"/>
  <c r="I32" i="8" s="1"/>
  <c r="I31" i="8" s="1"/>
  <c r="I30" i="8" s="1"/>
  <c r="I29" i="8" s="1"/>
  <c r="I28" i="8" s="1"/>
  <c r="I27" i="8" s="1"/>
  <c r="I26" i="8" s="1"/>
  <c r="I25" i="8" s="1"/>
  <c r="I24" i="8" s="1"/>
  <c r="I23" i="8" s="1"/>
  <c r="I22" i="8" s="1"/>
  <c r="I21" i="8" s="1"/>
  <c r="I20" i="8" s="1"/>
  <c r="I19" i="8" s="1"/>
  <c r="I18" i="8" s="1"/>
  <c r="I17" i="8" s="1"/>
  <c r="I16" i="8" s="1"/>
  <c r="I15" i="8" s="1"/>
  <c r="I14" i="8" s="1"/>
  <c r="I13" i="8" s="1"/>
  <c r="I12" i="8" s="1"/>
  <c r="I11" i="8" s="1"/>
  <c r="I10" i="8" s="1"/>
  <c r="H210" i="8"/>
  <c r="G210" i="8"/>
  <c r="F210" i="8"/>
  <c r="E210" i="8"/>
  <c r="D210" i="8"/>
  <c r="C210" i="8"/>
  <c r="B210" i="8"/>
  <c r="X210" i="8" s="1"/>
  <c r="X209" i="8"/>
  <c r="P209" i="8"/>
  <c r="N209" i="8"/>
  <c r="M209" i="8"/>
  <c r="L209" i="8"/>
  <c r="K209" i="8"/>
  <c r="H209" i="8"/>
  <c r="G209" i="8"/>
  <c r="F209" i="8"/>
  <c r="E209" i="8"/>
  <c r="D209" i="8"/>
  <c r="C209" i="8"/>
  <c r="B209" i="8"/>
  <c r="W209" i="8" s="1"/>
  <c r="W208" i="8"/>
  <c r="N208" i="8"/>
  <c r="M208" i="8"/>
  <c r="L208" i="8"/>
  <c r="K208" i="8"/>
  <c r="H208" i="8"/>
  <c r="G208" i="8"/>
  <c r="F208" i="8"/>
  <c r="E208" i="8"/>
  <c r="D208" i="8"/>
  <c r="C208" i="8"/>
  <c r="B208" i="8"/>
  <c r="V208" i="8" s="1"/>
  <c r="N207" i="8"/>
  <c r="M207" i="8"/>
  <c r="L207" i="8"/>
  <c r="K207" i="8"/>
  <c r="O207" i="8" s="1"/>
  <c r="H207" i="8"/>
  <c r="G207" i="8"/>
  <c r="F207" i="8"/>
  <c r="E207" i="8"/>
  <c r="D207" i="8"/>
  <c r="C207" i="8"/>
  <c r="B207" i="8"/>
  <c r="X206" i="8"/>
  <c r="U206" i="8"/>
  <c r="N206" i="8"/>
  <c r="M206" i="8"/>
  <c r="L206" i="8"/>
  <c r="K206" i="8"/>
  <c r="O206" i="8" s="1"/>
  <c r="H206" i="8"/>
  <c r="G206" i="8"/>
  <c r="F206" i="8"/>
  <c r="E206" i="8"/>
  <c r="D206" i="8"/>
  <c r="C206" i="8"/>
  <c r="B206" i="8"/>
  <c r="W206" i="8" s="1"/>
  <c r="X205" i="8"/>
  <c r="W205" i="8"/>
  <c r="N205" i="8"/>
  <c r="M205" i="8"/>
  <c r="P205" i="8" s="1"/>
  <c r="L205" i="8"/>
  <c r="K205" i="8"/>
  <c r="H205" i="8"/>
  <c r="G205" i="8"/>
  <c r="F205" i="8"/>
  <c r="E205" i="8"/>
  <c r="D205" i="8"/>
  <c r="C205" i="8"/>
  <c r="B205" i="8"/>
  <c r="V205" i="8" s="1"/>
  <c r="W204" i="8"/>
  <c r="N204" i="8"/>
  <c r="M204" i="8"/>
  <c r="P204" i="8" s="1"/>
  <c r="L204" i="8"/>
  <c r="K204" i="8"/>
  <c r="H204" i="8"/>
  <c r="G204" i="8"/>
  <c r="F204" i="8"/>
  <c r="E204" i="8"/>
  <c r="D204" i="8"/>
  <c r="C204" i="8"/>
  <c r="B204" i="8"/>
  <c r="V204" i="8" s="1"/>
  <c r="V203" i="8"/>
  <c r="N203" i="8"/>
  <c r="M203" i="8"/>
  <c r="P203" i="8" s="1"/>
  <c r="L203" i="8"/>
  <c r="K203" i="8"/>
  <c r="H203" i="8"/>
  <c r="G203" i="8"/>
  <c r="F203" i="8"/>
  <c r="E203" i="8"/>
  <c r="D203" i="8"/>
  <c r="C203" i="8"/>
  <c r="B203" i="8"/>
  <c r="X202" i="8"/>
  <c r="U202" i="8"/>
  <c r="N202" i="8"/>
  <c r="M202" i="8"/>
  <c r="L202" i="8"/>
  <c r="K202" i="8"/>
  <c r="H202" i="8"/>
  <c r="G202" i="8"/>
  <c r="F202" i="8"/>
  <c r="E202" i="8"/>
  <c r="D202" i="8"/>
  <c r="C202" i="8"/>
  <c r="B202" i="8"/>
  <c r="W202" i="8" s="1"/>
  <c r="X201" i="8"/>
  <c r="W201" i="8"/>
  <c r="N201" i="8"/>
  <c r="M201" i="8"/>
  <c r="L201" i="8"/>
  <c r="K201" i="8"/>
  <c r="H201" i="8"/>
  <c r="G201" i="8"/>
  <c r="F201" i="8"/>
  <c r="E201" i="8"/>
  <c r="D201" i="8"/>
  <c r="C201" i="8"/>
  <c r="B201" i="8"/>
  <c r="V201" i="8" s="1"/>
  <c r="W200" i="8"/>
  <c r="N200" i="8"/>
  <c r="M200" i="8"/>
  <c r="L200" i="8"/>
  <c r="K200" i="8"/>
  <c r="H200" i="8"/>
  <c r="G200" i="8"/>
  <c r="F200" i="8"/>
  <c r="E200" i="8"/>
  <c r="D200" i="8"/>
  <c r="C200" i="8"/>
  <c r="B200" i="8"/>
  <c r="V200" i="8" s="1"/>
  <c r="N199" i="8"/>
  <c r="M199" i="8"/>
  <c r="L199" i="8"/>
  <c r="K199" i="8"/>
  <c r="H199" i="8"/>
  <c r="G199" i="8"/>
  <c r="F199" i="8"/>
  <c r="E199" i="8"/>
  <c r="D199" i="8"/>
  <c r="C199" i="8"/>
  <c r="B199" i="8"/>
  <c r="X198" i="8"/>
  <c r="U198" i="8"/>
  <c r="N198" i="8"/>
  <c r="M198" i="8"/>
  <c r="L198" i="8"/>
  <c r="K198" i="8"/>
  <c r="H198" i="8"/>
  <c r="G198" i="8"/>
  <c r="F198" i="8"/>
  <c r="E198" i="8"/>
  <c r="D198" i="8"/>
  <c r="C198" i="8"/>
  <c r="B198" i="8"/>
  <c r="W198" i="8" s="1"/>
  <c r="X197" i="8"/>
  <c r="W197" i="8"/>
  <c r="N197" i="8"/>
  <c r="P197" i="8" s="1"/>
  <c r="M197" i="8"/>
  <c r="L197" i="8"/>
  <c r="K197" i="8"/>
  <c r="H197" i="8"/>
  <c r="G197" i="8"/>
  <c r="F197" i="8"/>
  <c r="E197" i="8"/>
  <c r="D197" i="8"/>
  <c r="C197" i="8"/>
  <c r="B197" i="8"/>
  <c r="V197" i="8" s="1"/>
  <c r="W196" i="8"/>
  <c r="N196" i="8"/>
  <c r="M196" i="8"/>
  <c r="L196" i="8"/>
  <c r="K196" i="8"/>
  <c r="H196" i="8"/>
  <c r="G196" i="8"/>
  <c r="F196" i="8"/>
  <c r="E196" i="8"/>
  <c r="D196" i="8"/>
  <c r="C196" i="8"/>
  <c r="B196" i="8"/>
  <c r="V196" i="8" s="1"/>
  <c r="V195" i="8"/>
  <c r="N195" i="8"/>
  <c r="M195" i="8"/>
  <c r="L195" i="8"/>
  <c r="K195" i="8"/>
  <c r="O195" i="8" s="1"/>
  <c r="H195" i="8"/>
  <c r="G195" i="8"/>
  <c r="F195" i="8"/>
  <c r="E195" i="8"/>
  <c r="D195" i="8"/>
  <c r="C195" i="8"/>
  <c r="B195" i="8"/>
  <c r="X194" i="8"/>
  <c r="U194" i="8"/>
  <c r="N194" i="8"/>
  <c r="M194" i="8"/>
  <c r="L194" i="8"/>
  <c r="K194" i="8"/>
  <c r="H194" i="8"/>
  <c r="G194" i="8"/>
  <c r="F194" i="8"/>
  <c r="E194" i="8"/>
  <c r="D194" i="8"/>
  <c r="C194" i="8"/>
  <c r="B194" i="8"/>
  <c r="W194" i="8" s="1"/>
  <c r="X193" i="8"/>
  <c r="W193" i="8"/>
  <c r="N193" i="8"/>
  <c r="M193" i="8"/>
  <c r="P193" i="8" s="1"/>
  <c r="L193" i="8"/>
  <c r="K193" i="8"/>
  <c r="H193" i="8"/>
  <c r="G193" i="8"/>
  <c r="F193" i="8"/>
  <c r="E193" i="8"/>
  <c r="D193" i="8"/>
  <c r="C193" i="8"/>
  <c r="B193" i="8"/>
  <c r="V193" i="8" s="1"/>
  <c r="W192" i="8"/>
  <c r="N192" i="8"/>
  <c r="M192" i="8"/>
  <c r="P192" i="8" s="1"/>
  <c r="L192" i="8"/>
  <c r="K192" i="8"/>
  <c r="H192" i="8"/>
  <c r="G192" i="8"/>
  <c r="F192" i="8"/>
  <c r="E192" i="8"/>
  <c r="D192" i="8"/>
  <c r="C192" i="8"/>
  <c r="B192" i="8"/>
  <c r="V192" i="8" s="1"/>
  <c r="N191" i="8"/>
  <c r="M191" i="8"/>
  <c r="L191" i="8"/>
  <c r="K191" i="8"/>
  <c r="H191" i="8"/>
  <c r="G191" i="8"/>
  <c r="F191" i="8"/>
  <c r="E191" i="8"/>
  <c r="D191" i="8"/>
  <c r="C191" i="8"/>
  <c r="B191" i="8"/>
  <c r="X190" i="8"/>
  <c r="U190" i="8"/>
  <c r="N190" i="8"/>
  <c r="M190" i="8"/>
  <c r="L190" i="8"/>
  <c r="K190" i="8"/>
  <c r="H190" i="8"/>
  <c r="G190" i="8"/>
  <c r="F190" i="8"/>
  <c r="E190" i="8"/>
  <c r="D190" i="8"/>
  <c r="C190" i="8"/>
  <c r="B190" i="8"/>
  <c r="W190" i="8" s="1"/>
  <c r="X189" i="8"/>
  <c r="W189" i="8"/>
  <c r="P189" i="8"/>
  <c r="N189" i="8"/>
  <c r="M189" i="8"/>
  <c r="L189" i="8"/>
  <c r="K189" i="8"/>
  <c r="H189" i="8"/>
  <c r="G189" i="8"/>
  <c r="F189" i="8"/>
  <c r="E189" i="8"/>
  <c r="D189" i="8"/>
  <c r="C189" i="8"/>
  <c r="B189" i="8"/>
  <c r="V189" i="8" s="1"/>
  <c r="V188" i="8"/>
  <c r="N188" i="8"/>
  <c r="M188" i="8"/>
  <c r="L188" i="8"/>
  <c r="K188" i="8"/>
  <c r="H188" i="8"/>
  <c r="G188" i="8"/>
  <c r="F188" i="8"/>
  <c r="E188" i="8"/>
  <c r="D188" i="8"/>
  <c r="C188" i="8"/>
  <c r="B188" i="8"/>
  <c r="N187" i="8"/>
  <c r="M187" i="8"/>
  <c r="L187" i="8"/>
  <c r="K187" i="8"/>
  <c r="O187" i="8" s="1"/>
  <c r="H187" i="8"/>
  <c r="G187" i="8"/>
  <c r="F187" i="8"/>
  <c r="E187" i="8"/>
  <c r="D187" i="8"/>
  <c r="C187" i="8"/>
  <c r="B187" i="8"/>
  <c r="X186" i="8"/>
  <c r="U186" i="8"/>
  <c r="N186" i="8"/>
  <c r="M186" i="8"/>
  <c r="L186" i="8"/>
  <c r="K186" i="8"/>
  <c r="H186" i="8"/>
  <c r="G186" i="8"/>
  <c r="F186" i="8"/>
  <c r="E186" i="8"/>
  <c r="D186" i="8"/>
  <c r="C186" i="8"/>
  <c r="B186" i="8"/>
  <c r="W186" i="8" s="1"/>
  <c r="X185" i="8"/>
  <c r="W185" i="8"/>
  <c r="N185" i="8"/>
  <c r="M185" i="8"/>
  <c r="P185" i="8" s="1"/>
  <c r="L185" i="8"/>
  <c r="K185" i="8"/>
  <c r="H185" i="8"/>
  <c r="G185" i="8"/>
  <c r="F185" i="8"/>
  <c r="E185" i="8"/>
  <c r="D185" i="8"/>
  <c r="C185" i="8"/>
  <c r="B185" i="8"/>
  <c r="V185" i="8" s="1"/>
  <c r="V184" i="8"/>
  <c r="N184" i="8"/>
  <c r="M184" i="8"/>
  <c r="L184" i="8"/>
  <c r="K184" i="8"/>
  <c r="H184" i="8"/>
  <c r="G184" i="8"/>
  <c r="F184" i="8"/>
  <c r="E184" i="8"/>
  <c r="D184" i="8"/>
  <c r="C184" i="8"/>
  <c r="B184" i="8"/>
  <c r="N183" i="8"/>
  <c r="M183" i="8"/>
  <c r="L183" i="8"/>
  <c r="K183" i="8"/>
  <c r="H183" i="8"/>
  <c r="G183" i="8"/>
  <c r="F183" i="8"/>
  <c r="E183" i="8"/>
  <c r="D183" i="8"/>
  <c r="C183" i="8"/>
  <c r="B183" i="8"/>
  <c r="N182" i="8"/>
  <c r="M182" i="8"/>
  <c r="L182" i="8"/>
  <c r="K182" i="8"/>
  <c r="O182" i="8" s="1"/>
  <c r="H182" i="8"/>
  <c r="G182" i="8"/>
  <c r="F182" i="8"/>
  <c r="E182" i="8"/>
  <c r="D182" i="8"/>
  <c r="C182" i="8"/>
  <c r="B182" i="8"/>
  <c r="X181" i="8"/>
  <c r="U181" i="8"/>
  <c r="N181" i="8"/>
  <c r="M181" i="8"/>
  <c r="L181" i="8"/>
  <c r="K181" i="8"/>
  <c r="O181" i="8" s="1"/>
  <c r="H181" i="8"/>
  <c r="G181" i="8"/>
  <c r="F181" i="8"/>
  <c r="E181" i="8"/>
  <c r="D181" i="8"/>
  <c r="C181" i="8"/>
  <c r="B181" i="8"/>
  <c r="W181" i="8" s="1"/>
  <c r="X180" i="8"/>
  <c r="W180" i="8"/>
  <c r="N180" i="8"/>
  <c r="M180" i="8"/>
  <c r="P180" i="8" s="1"/>
  <c r="L180" i="8"/>
  <c r="K180" i="8"/>
  <c r="H180" i="8"/>
  <c r="G180" i="8"/>
  <c r="F180" i="8"/>
  <c r="E180" i="8"/>
  <c r="D180" i="8"/>
  <c r="C180" i="8"/>
  <c r="B180" i="8"/>
  <c r="V180" i="8" s="1"/>
  <c r="N179" i="8"/>
  <c r="M179" i="8"/>
  <c r="L179" i="8"/>
  <c r="K179" i="8"/>
  <c r="H179" i="8"/>
  <c r="G179" i="8"/>
  <c r="F179" i="8"/>
  <c r="E179" i="8"/>
  <c r="D179" i="8"/>
  <c r="C179" i="8"/>
  <c r="B179" i="8"/>
  <c r="U178" i="8"/>
  <c r="N178" i="8"/>
  <c r="M178" i="8"/>
  <c r="L178" i="8"/>
  <c r="K178" i="8"/>
  <c r="H178" i="8"/>
  <c r="G178" i="8"/>
  <c r="F178" i="8"/>
  <c r="E178" i="8"/>
  <c r="D178" i="8"/>
  <c r="C178" i="8"/>
  <c r="B178" i="8"/>
  <c r="X178" i="8" s="1"/>
  <c r="X177" i="8"/>
  <c r="N177" i="8"/>
  <c r="M177" i="8"/>
  <c r="P177" i="8" s="1"/>
  <c r="L177" i="8"/>
  <c r="K177" i="8"/>
  <c r="H177" i="8"/>
  <c r="G177" i="8"/>
  <c r="F177" i="8"/>
  <c r="E177" i="8"/>
  <c r="D177" i="8"/>
  <c r="C177" i="8"/>
  <c r="B177" i="8"/>
  <c r="W177" i="8" s="1"/>
  <c r="X176" i="8"/>
  <c r="W176" i="8"/>
  <c r="N176" i="8"/>
  <c r="M176" i="8"/>
  <c r="L176" i="8"/>
  <c r="K176" i="8"/>
  <c r="H176" i="8"/>
  <c r="G176" i="8"/>
  <c r="F176" i="8"/>
  <c r="E176" i="8"/>
  <c r="D176" i="8"/>
  <c r="C176" i="8"/>
  <c r="B176" i="8"/>
  <c r="V176" i="8" s="1"/>
  <c r="V175" i="8"/>
  <c r="N175" i="8"/>
  <c r="M175" i="8"/>
  <c r="L175" i="8"/>
  <c r="K175" i="8"/>
  <c r="H175" i="8"/>
  <c r="G175" i="8"/>
  <c r="F175" i="8"/>
  <c r="E175" i="8"/>
  <c r="D175" i="8"/>
  <c r="C175" i="8"/>
  <c r="B175" i="8"/>
  <c r="U174" i="8"/>
  <c r="N174" i="8"/>
  <c r="M174" i="8"/>
  <c r="L174" i="8"/>
  <c r="K174" i="8"/>
  <c r="O174" i="8" s="1"/>
  <c r="H174" i="8"/>
  <c r="G174" i="8"/>
  <c r="F174" i="8"/>
  <c r="E174" i="8"/>
  <c r="D174" i="8"/>
  <c r="C174" i="8"/>
  <c r="B174" i="8"/>
  <c r="X174" i="8" s="1"/>
  <c r="X173" i="8"/>
  <c r="N173" i="8"/>
  <c r="P173" i="8" s="1"/>
  <c r="M173" i="8"/>
  <c r="L173" i="8"/>
  <c r="K173" i="8"/>
  <c r="O173" i="8" s="1"/>
  <c r="H173" i="8"/>
  <c r="G173" i="8"/>
  <c r="F173" i="8"/>
  <c r="E173" i="8"/>
  <c r="D173" i="8"/>
  <c r="C173" i="8"/>
  <c r="B173" i="8"/>
  <c r="W173" i="8" s="1"/>
  <c r="W172" i="8"/>
  <c r="N172" i="8"/>
  <c r="M172" i="8"/>
  <c r="L172" i="8"/>
  <c r="K172" i="8"/>
  <c r="H172" i="8"/>
  <c r="G172" i="8"/>
  <c r="F172" i="8"/>
  <c r="E172" i="8"/>
  <c r="D172" i="8"/>
  <c r="C172" i="8"/>
  <c r="B172" i="8"/>
  <c r="V172" i="8" s="1"/>
  <c r="V171" i="8"/>
  <c r="N171" i="8"/>
  <c r="P171" i="8" s="1"/>
  <c r="M171" i="8"/>
  <c r="L171" i="8"/>
  <c r="K171" i="8"/>
  <c r="H171" i="8"/>
  <c r="G171" i="8"/>
  <c r="F171" i="8"/>
  <c r="E171" i="8"/>
  <c r="D171" i="8"/>
  <c r="C171" i="8"/>
  <c r="B171" i="8"/>
  <c r="U170" i="8"/>
  <c r="N170" i="8"/>
  <c r="M170" i="8"/>
  <c r="L170" i="8"/>
  <c r="K170" i="8"/>
  <c r="O170" i="8" s="1"/>
  <c r="H170" i="8"/>
  <c r="G170" i="8"/>
  <c r="F170" i="8"/>
  <c r="E170" i="8"/>
  <c r="D170" i="8"/>
  <c r="C170" i="8"/>
  <c r="B170" i="8"/>
  <c r="X170" i="8" s="1"/>
  <c r="X169" i="8"/>
  <c r="P169" i="8"/>
  <c r="N169" i="8"/>
  <c r="M169" i="8"/>
  <c r="L169" i="8"/>
  <c r="K169" i="8"/>
  <c r="O169" i="8" s="1"/>
  <c r="H169" i="8"/>
  <c r="G169" i="8"/>
  <c r="F169" i="8"/>
  <c r="E169" i="8"/>
  <c r="D169" i="8"/>
  <c r="C169" i="8"/>
  <c r="B169" i="8"/>
  <c r="W169" i="8" s="1"/>
  <c r="W168" i="8"/>
  <c r="N168" i="8"/>
  <c r="M168" i="8"/>
  <c r="L168" i="8"/>
  <c r="K168" i="8"/>
  <c r="H168" i="8"/>
  <c r="G168" i="8"/>
  <c r="F168" i="8"/>
  <c r="E168" i="8"/>
  <c r="D168" i="8"/>
  <c r="C168" i="8"/>
  <c r="B168" i="8"/>
  <c r="V168" i="8" s="1"/>
  <c r="V167" i="8"/>
  <c r="N167" i="8"/>
  <c r="M167" i="8"/>
  <c r="L167" i="8"/>
  <c r="K167" i="8"/>
  <c r="H167" i="8"/>
  <c r="G167" i="8"/>
  <c r="F167" i="8"/>
  <c r="E167" i="8"/>
  <c r="D167" i="8"/>
  <c r="C167" i="8"/>
  <c r="B167" i="8"/>
  <c r="P166" i="8"/>
  <c r="N166" i="8"/>
  <c r="M166" i="8"/>
  <c r="L166" i="8"/>
  <c r="K166" i="8"/>
  <c r="H166" i="8"/>
  <c r="G166" i="8"/>
  <c r="F166" i="8"/>
  <c r="E166" i="8"/>
  <c r="D166" i="8"/>
  <c r="C166" i="8"/>
  <c r="B166" i="8"/>
  <c r="U165" i="8"/>
  <c r="N165" i="8"/>
  <c r="M165" i="8"/>
  <c r="P165" i="8" s="1"/>
  <c r="L165" i="8"/>
  <c r="K165" i="8"/>
  <c r="O165" i="8" s="1"/>
  <c r="H165" i="8"/>
  <c r="G165" i="8"/>
  <c r="F165" i="8"/>
  <c r="E165" i="8"/>
  <c r="D165" i="8"/>
  <c r="C165" i="8"/>
  <c r="B165" i="8"/>
  <c r="X165" i="8" s="1"/>
  <c r="X164" i="8"/>
  <c r="N164" i="8"/>
  <c r="M164" i="8"/>
  <c r="P164" i="8" s="1"/>
  <c r="L164" i="8"/>
  <c r="K164" i="8"/>
  <c r="H164" i="8"/>
  <c r="G164" i="8"/>
  <c r="F164" i="8"/>
  <c r="E164" i="8"/>
  <c r="D164" i="8"/>
  <c r="C164" i="8"/>
  <c r="B164" i="8"/>
  <c r="W164" i="8" s="1"/>
  <c r="X163" i="8"/>
  <c r="W163" i="8"/>
  <c r="U163" i="8"/>
  <c r="N163" i="8"/>
  <c r="M163" i="8"/>
  <c r="L163" i="8"/>
  <c r="K163" i="8"/>
  <c r="H163" i="8"/>
  <c r="G163" i="8"/>
  <c r="F163" i="8"/>
  <c r="E163" i="8"/>
  <c r="D163" i="8"/>
  <c r="C163" i="8"/>
  <c r="B163" i="8"/>
  <c r="V163" i="8" s="1"/>
  <c r="N162" i="8"/>
  <c r="M162" i="8"/>
  <c r="L162" i="8"/>
  <c r="K162" i="8"/>
  <c r="H162" i="8"/>
  <c r="G162" i="8"/>
  <c r="F162" i="8"/>
  <c r="E162" i="8"/>
  <c r="D162" i="8"/>
  <c r="C162" i="8"/>
  <c r="B162" i="8"/>
  <c r="U162" i="8" s="1"/>
  <c r="U161" i="8"/>
  <c r="N161" i="8"/>
  <c r="M161" i="8"/>
  <c r="P161" i="8" s="1"/>
  <c r="L161" i="8"/>
  <c r="K161" i="8"/>
  <c r="H161" i="8"/>
  <c r="G161" i="8"/>
  <c r="F161" i="8"/>
  <c r="E161" i="8"/>
  <c r="D161" i="8"/>
  <c r="C161" i="8"/>
  <c r="B161" i="8"/>
  <c r="X161" i="8" s="1"/>
  <c r="X160" i="8"/>
  <c r="N160" i="8"/>
  <c r="M160" i="8"/>
  <c r="L160" i="8"/>
  <c r="K160" i="8"/>
  <c r="H160" i="8"/>
  <c r="G160" i="8"/>
  <c r="F160" i="8"/>
  <c r="E160" i="8"/>
  <c r="D160" i="8"/>
  <c r="C160" i="8"/>
  <c r="B160" i="8"/>
  <c r="W160" i="8" s="1"/>
  <c r="W159" i="8"/>
  <c r="U159" i="8"/>
  <c r="N159" i="8"/>
  <c r="M159" i="8"/>
  <c r="L159" i="8"/>
  <c r="K159" i="8"/>
  <c r="H159" i="8"/>
  <c r="G159" i="8"/>
  <c r="F159" i="8"/>
  <c r="E159" i="8"/>
  <c r="D159" i="8"/>
  <c r="C159" i="8"/>
  <c r="B159" i="8"/>
  <c r="V159" i="8" s="1"/>
  <c r="N158" i="8"/>
  <c r="M158" i="8"/>
  <c r="L158" i="8"/>
  <c r="K158" i="8"/>
  <c r="H158" i="8"/>
  <c r="G158" i="8"/>
  <c r="F158" i="8"/>
  <c r="E158" i="8"/>
  <c r="D158" i="8"/>
  <c r="C158" i="8"/>
  <c r="B158" i="8"/>
  <c r="U158" i="8" s="1"/>
  <c r="W157" i="8"/>
  <c r="U157" i="8"/>
  <c r="N157" i="8"/>
  <c r="M157" i="8"/>
  <c r="P157" i="8" s="1"/>
  <c r="L157" i="8"/>
  <c r="K157" i="8"/>
  <c r="O157" i="8" s="1"/>
  <c r="H157" i="8"/>
  <c r="G157" i="8"/>
  <c r="F157" i="8"/>
  <c r="E157" i="8"/>
  <c r="D157" i="8"/>
  <c r="C157" i="8"/>
  <c r="B157" i="8"/>
  <c r="X157" i="8" s="1"/>
  <c r="X156" i="8"/>
  <c r="N156" i="8"/>
  <c r="M156" i="8"/>
  <c r="P156" i="8" s="1"/>
  <c r="L156" i="8"/>
  <c r="K156" i="8"/>
  <c r="H156" i="8"/>
  <c r="G156" i="8"/>
  <c r="F156" i="8"/>
  <c r="E156" i="8"/>
  <c r="D156" i="8"/>
  <c r="C156" i="8"/>
  <c r="B156" i="8"/>
  <c r="W156" i="8" s="1"/>
  <c r="W155" i="8"/>
  <c r="U155" i="8"/>
  <c r="N155" i="8"/>
  <c r="M155" i="8"/>
  <c r="L155" i="8"/>
  <c r="K155" i="8"/>
  <c r="H155" i="8"/>
  <c r="G155" i="8"/>
  <c r="F155" i="8"/>
  <c r="E155" i="8"/>
  <c r="D155" i="8"/>
  <c r="C155" i="8"/>
  <c r="B155" i="8"/>
  <c r="V155" i="8" s="1"/>
  <c r="N154" i="8"/>
  <c r="M154" i="8"/>
  <c r="L154" i="8"/>
  <c r="K154" i="8"/>
  <c r="H154" i="8"/>
  <c r="G154" i="8"/>
  <c r="F154" i="8"/>
  <c r="E154" i="8"/>
  <c r="D154" i="8"/>
  <c r="C154" i="8"/>
  <c r="B154" i="8"/>
  <c r="U154" i="8" s="1"/>
  <c r="W153" i="8"/>
  <c r="U153" i="8"/>
  <c r="N153" i="8"/>
  <c r="M153" i="8"/>
  <c r="L153" i="8"/>
  <c r="K153" i="8"/>
  <c r="O153" i="8" s="1"/>
  <c r="H153" i="8"/>
  <c r="G153" i="8"/>
  <c r="F153" i="8"/>
  <c r="E153" i="8"/>
  <c r="D153" i="8"/>
  <c r="C153" i="8"/>
  <c r="B153" i="8"/>
  <c r="X153" i="8" s="1"/>
  <c r="X152" i="8"/>
  <c r="N152" i="8"/>
  <c r="P152" i="8" s="1"/>
  <c r="M152" i="8"/>
  <c r="L152" i="8"/>
  <c r="K152" i="8"/>
  <c r="O152" i="8" s="1"/>
  <c r="H152" i="8"/>
  <c r="G152" i="8"/>
  <c r="F152" i="8"/>
  <c r="E152" i="8"/>
  <c r="D152" i="8"/>
  <c r="C152" i="8"/>
  <c r="B152" i="8"/>
  <c r="W152" i="8" s="1"/>
  <c r="W151" i="8"/>
  <c r="U151" i="8"/>
  <c r="N151" i="8"/>
  <c r="M151" i="8"/>
  <c r="L151" i="8"/>
  <c r="K151" i="8"/>
  <c r="H151" i="8"/>
  <c r="G151" i="8"/>
  <c r="F151" i="8"/>
  <c r="E151" i="8"/>
  <c r="D151" i="8"/>
  <c r="C151" i="8"/>
  <c r="B151" i="8"/>
  <c r="V151" i="8" s="1"/>
  <c r="N150" i="8"/>
  <c r="P150" i="8" s="1"/>
  <c r="M150" i="8"/>
  <c r="L150" i="8"/>
  <c r="K150" i="8"/>
  <c r="H150" i="8"/>
  <c r="G150" i="8"/>
  <c r="F150" i="8"/>
  <c r="E150" i="8"/>
  <c r="D150" i="8"/>
  <c r="C150" i="8"/>
  <c r="B150" i="8"/>
  <c r="U150" i="8" s="1"/>
  <c r="W149" i="8"/>
  <c r="U149" i="8"/>
  <c r="N149" i="8"/>
  <c r="M149" i="8"/>
  <c r="P149" i="8" s="1"/>
  <c r="L149" i="8"/>
  <c r="K149" i="8"/>
  <c r="O149" i="8" s="1"/>
  <c r="H149" i="8"/>
  <c r="G149" i="8"/>
  <c r="F149" i="8"/>
  <c r="E149" i="8"/>
  <c r="D149" i="8"/>
  <c r="C149" i="8"/>
  <c r="B149" i="8"/>
  <c r="X149" i="8" s="1"/>
  <c r="X148" i="8"/>
  <c r="N148" i="8"/>
  <c r="M148" i="8"/>
  <c r="P148" i="8" s="1"/>
  <c r="L148" i="8"/>
  <c r="K148" i="8"/>
  <c r="H148" i="8"/>
  <c r="G148" i="8"/>
  <c r="F148" i="8"/>
  <c r="E148" i="8"/>
  <c r="D148" i="8"/>
  <c r="C148" i="8"/>
  <c r="B148" i="8"/>
  <c r="W148" i="8" s="1"/>
  <c r="W147" i="8"/>
  <c r="U147" i="8"/>
  <c r="N147" i="8"/>
  <c r="M147" i="8"/>
  <c r="L147" i="8"/>
  <c r="K147" i="8"/>
  <c r="H147" i="8"/>
  <c r="G147" i="8"/>
  <c r="F147" i="8"/>
  <c r="E147" i="8"/>
  <c r="D147" i="8"/>
  <c r="C147" i="8"/>
  <c r="B147" i="8"/>
  <c r="V147" i="8" s="1"/>
  <c r="N146" i="8"/>
  <c r="M146" i="8"/>
  <c r="L146" i="8"/>
  <c r="K146" i="8"/>
  <c r="H146" i="8"/>
  <c r="G146" i="8"/>
  <c r="F146" i="8"/>
  <c r="E146" i="8"/>
  <c r="D146" i="8"/>
  <c r="C146" i="8"/>
  <c r="B146" i="8"/>
  <c r="U146" i="8" s="1"/>
  <c r="W145" i="8"/>
  <c r="U145" i="8"/>
  <c r="N145" i="8"/>
  <c r="M145" i="8"/>
  <c r="P145" i="8" s="1"/>
  <c r="L145" i="8"/>
  <c r="K145" i="8"/>
  <c r="H145" i="8"/>
  <c r="G145" i="8"/>
  <c r="F145" i="8"/>
  <c r="E145" i="8"/>
  <c r="D145" i="8"/>
  <c r="C145" i="8"/>
  <c r="B145" i="8"/>
  <c r="X145" i="8" s="1"/>
  <c r="X144" i="8"/>
  <c r="N144" i="8"/>
  <c r="M144" i="8"/>
  <c r="L144" i="8"/>
  <c r="K144" i="8"/>
  <c r="H144" i="8"/>
  <c r="G144" i="8"/>
  <c r="F144" i="8"/>
  <c r="E144" i="8"/>
  <c r="D144" i="8"/>
  <c r="C144" i="8"/>
  <c r="B144" i="8"/>
  <c r="W144" i="8" s="1"/>
  <c r="W143" i="8"/>
  <c r="U143" i="8"/>
  <c r="N143" i="8"/>
  <c r="M143" i="8"/>
  <c r="L143" i="8"/>
  <c r="K143" i="8"/>
  <c r="H143" i="8"/>
  <c r="G143" i="8"/>
  <c r="F143" i="8"/>
  <c r="E143" i="8"/>
  <c r="D143" i="8"/>
  <c r="C143" i="8"/>
  <c r="B143" i="8"/>
  <c r="V143" i="8" s="1"/>
  <c r="N142" i="8"/>
  <c r="M142" i="8"/>
  <c r="L142" i="8"/>
  <c r="K142" i="8"/>
  <c r="H142" i="8"/>
  <c r="G142" i="8"/>
  <c r="F142" i="8"/>
  <c r="E142" i="8"/>
  <c r="D142" i="8"/>
  <c r="C142" i="8"/>
  <c r="B142" i="8"/>
  <c r="U142" i="8" s="1"/>
  <c r="W141" i="8"/>
  <c r="U141" i="8"/>
  <c r="N141" i="8"/>
  <c r="M141" i="8"/>
  <c r="P141" i="8" s="1"/>
  <c r="L141" i="8"/>
  <c r="K141" i="8"/>
  <c r="O141" i="8" s="1"/>
  <c r="H141" i="8"/>
  <c r="G141" i="8"/>
  <c r="F141" i="8"/>
  <c r="E141" i="8"/>
  <c r="D141" i="8"/>
  <c r="C141" i="8"/>
  <c r="B141" i="8"/>
  <c r="X141" i="8" s="1"/>
  <c r="X140" i="8"/>
  <c r="N140" i="8"/>
  <c r="M140" i="8"/>
  <c r="P140" i="8" s="1"/>
  <c r="L140" i="8"/>
  <c r="K140" i="8"/>
  <c r="H140" i="8"/>
  <c r="G140" i="8"/>
  <c r="F140" i="8"/>
  <c r="E140" i="8"/>
  <c r="D140" i="8"/>
  <c r="C140" i="8"/>
  <c r="B140" i="8"/>
  <c r="W140" i="8" s="1"/>
  <c r="W139" i="8"/>
  <c r="U139" i="8"/>
  <c r="N139" i="8"/>
  <c r="M139" i="8"/>
  <c r="L139" i="8"/>
  <c r="K139" i="8"/>
  <c r="H139" i="8"/>
  <c r="G139" i="8"/>
  <c r="F139" i="8"/>
  <c r="E139" i="8"/>
  <c r="D139" i="8"/>
  <c r="C139" i="8"/>
  <c r="B139" i="8"/>
  <c r="V139" i="8" s="1"/>
  <c r="N138" i="8"/>
  <c r="M138" i="8"/>
  <c r="L138" i="8"/>
  <c r="K138" i="8"/>
  <c r="H138" i="8"/>
  <c r="G138" i="8"/>
  <c r="F138" i="8"/>
  <c r="E138" i="8"/>
  <c r="D138" i="8"/>
  <c r="C138" i="8"/>
  <c r="B138" i="8"/>
  <c r="U138" i="8" s="1"/>
  <c r="W137" i="8"/>
  <c r="U137" i="8"/>
  <c r="N137" i="8"/>
  <c r="M137" i="8"/>
  <c r="L137" i="8"/>
  <c r="K137" i="8"/>
  <c r="O137" i="8" s="1"/>
  <c r="H137" i="8"/>
  <c r="G137" i="8"/>
  <c r="F137" i="8"/>
  <c r="E137" i="8"/>
  <c r="D137" i="8"/>
  <c r="C137" i="8"/>
  <c r="B137" i="8"/>
  <c r="X137" i="8" s="1"/>
  <c r="X136" i="8"/>
  <c r="N136" i="8"/>
  <c r="P136" i="8" s="1"/>
  <c r="M136" i="8"/>
  <c r="L136" i="8"/>
  <c r="K136" i="8"/>
  <c r="O136" i="8" s="1"/>
  <c r="H136" i="8"/>
  <c r="G136" i="8"/>
  <c r="F136" i="8"/>
  <c r="E136" i="8"/>
  <c r="D136" i="8"/>
  <c r="C136" i="8"/>
  <c r="B136" i="8"/>
  <c r="W136" i="8" s="1"/>
  <c r="W135" i="8"/>
  <c r="U135" i="8"/>
  <c r="N135" i="8"/>
  <c r="M135" i="8"/>
  <c r="L135" i="8"/>
  <c r="K135" i="8"/>
  <c r="H135" i="8"/>
  <c r="G135" i="8"/>
  <c r="F135" i="8"/>
  <c r="E135" i="8"/>
  <c r="D135" i="8"/>
  <c r="C135" i="8"/>
  <c r="B135" i="8"/>
  <c r="V135" i="8" s="1"/>
  <c r="N134" i="8"/>
  <c r="P134" i="8" s="1"/>
  <c r="M134" i="8"/>
  <c r="L134" i="8"/>
  <c r="K134" i="8"/>
  <c r="H134" i="8"/>
  <c r="G134" i="8"/>
  <c r="F134" i="8"/>
  <c r="E134" i="8"/>
  <c r="D134" i="8"/>
  <c r="C134" i="8"/>
  <c r="B134" i="8"/>
  <c r="U134" i="8" s="1"/>
  <c r="W133" i="8"/>
  <c r="U133" i="8"/>
  <c r="N133" i="8"/>
  <c r="M133" i="8"/>
  <c r="L133" i="8"/>
  <c r="K133" i="8"/>
  <c r="O133" i="8" s="1"/>
  <c r="H133" i="8"/>
  <c r="G133" i="8"/>
  <c r="F133" i="8"/>
  <c r="E133" i="8"/>
  <c r="D133" i="8"/>
  <c r="C133" i="8"/>
  <c r="B133" i="8"/>
  <c r="X133" i="8" s="1"/>
  <c r="X132" i="8"/>
  <c r="N132" i="8"/>
  <c r="M132" i="8"/>
  <c r="P132" i="8" s="1"/>
  <c r="L132" i="8"/>
  <c r="K132" i="8"/>
  <c r="H132" i="8"/>
  <c r="G132" i="8"/>
  <c r="F132" i="8"/>
  <c r="E132" i="8"/>
  <c r="D132" i="8"/>
  <c r="C132" i="8"/>
  <c r="B132" i="8"/>
  <c r="W132" i="8" s="1"/>
  <c r="W131" i="8"/>
  <c r="U131" i="8"/>
  <c r="N131" i="8"/>
  <c r="M131" i="8"/>
  <c r="L131" i="8"/>
  <c r="K131" i="8"/>
  <c r="H131" i="8"/>
  <c r="G131" i="8"/>
  <c r="F131" i="8"/>
  <c r="E131" i="8"/>
  <c r="D131" i="8"/>
  <c r="C131" i="8"/>
  <c r="B131" i="8"/>
  <c r="V131" i="8" s="1"/>
  <c r="N130" i="8"/>
  <c r="M130" i="8"/>
  <c r="L130" i="8"/>
  <c r="K130" i="8"/>
  <c r="H130" i="8"/>
  <c r="G130" i="8"/>
  <c r="F130" i="8"/>
  <c r="E130" i="8"/>
  <c r="D130" i="8"/>
  <c r="C130" i="8"/>
  <c r="B130" i="8"/>
  <c r="W129" i="8"/>
  <c r="U129" i="8"/>
  <c r="N129" i="8"/>
  <c r="M129" i="8"/>
  <c r="L129" i="8"/>
  <c r="K129" i="8"/>
  <c r="H129" i="8"/>
  <c r="G129" i="8"/>
  <c r="F129" i="8"/>
  <c r="E129" i="8"/>
  <c r="D129" i="8"/>
  <c r="C129" i="8"/>
  <c r="B129" i="8"/>
  <c r="X129" i="8" s="1"/>
  <c r="X128" i="8"/>
  <c r="N128" i="8"/>
  <c r="M128" i="8"/>
  <c r="L128" i="8"/>
  <c r="K128" i="8"/>
  <c r="H128" i="8"/>
  <c r="G128" i="8"/>
  <c r="F128" i="8"/>
  <c r="E128" i="8"/>
  <c r="D128" i="8"/>
  <c r="C128" i="8"/>
  <c r="B128" i="8"/>
  <c r="W127" i="8"/>
  <c r="U127" i="8"/>
  <c r="N127" i="8"/>
  <c r="M127" i="8"/>
  <c r="L127" i="8"/>
  <c r="K127" i="8"/>
  <c r="H127" i="8"/>
  <c r="G127" i="8"/>
  <c r="F127" i="8"/>
  <c r="E127" i="8"/>
  <c r="D127" i="8"/>
  <c r="C127" i="8"/>
  <c r="B127" i="8"/>
  <c r="V127" i="8" s="1"/>
  <c r="V126" i="8"/>
  <c r="N126" i="8"/>
  <c r="M126" i="8"/>
  <c r="L126" i="8"/>
  <c r="K126" i="8"/>
  <c r="H126" i="8"/>
  <c r="G126" i="8"/>
  <c r="F126" i="8"/>
  <c r="E126" i="8"/>
  <c r="D126" i="8"/>
  <c r="C126" i="8"/>
  <c r="B126" i="8"/>
  <c r="W125" i="8"/>
  <c r="U125" i="8"/>
  <c r="N125" i="8"/>
  <c r="M125" i="8"/>
  <c r="L125" i="8"/>
  <c r="K125" i="8"/>
  <c r="H125" i="8"/>
  <c r="G125" i="8"/>
  <c r="F125" i="8"/>
  <c r="E125" i="8"/>
  <c r="D125" i="8"/>
  <c r="C125" i="8"/>
  <c r="B125" i="8"/>
  <c r="X125" i="8" s="1"/>
  <c r="V124" i="8"/>
  <c r="N124" i="8"/>
  <c r="M124" i="8"/>
  <c r="L124" i="8"/>
  <c r="K124" i="8"/>
  <c r="H124" i="8"/>
  <c r="G124" i="8"/>
  <c r="F124" i="8"/>
  <c r="E124" i="8"/>
  <c r="D124" i="8"/>
  <c r="C124" i="8"/>
  <c r="B124" i="8"/>
  <c r="X123" i="8"/>
  <c r="N123" i="8"/>
  <c r="M123" i="8"/>
  <c r="L123" i="8"/>
  <c r="K123" i="8"/>
  <c r="H123" i="8"/>
  <c r="G123" i="8"/>
  <c r="F123" i="8"/>
  <c r="E123" i="8"/>
  <c r="D123" i="8"/>
  <c r="C123" i="8"/>
  <c r="B123" i="8"/>
  <c r="U123" i="8" s="1"/>
  <c r="X122" i="8"/>
  <c r="W122" i="8"/>
  <c r="U122" i="8"/>
  <c r="N122" i="8"/>
  <c r="M122" i="8"/>
  <c r="L122" i="8"/>
  <c r="K122" i="8"/>
  <c r="H122" i="8"/>
  <c r="G122" i="8"/>
  <c r="F122" i="8"/>
  <c r="E122" i="8"/>
  <c r="D122" i="8"/>
  <c r="C122" i="8"/>
  <c r="B122" i="8"/>
  <c r="V122" i="8" s="1"/>
  <c r="N121" i="8"/>
  <c r="M121" i="8"/>
  <c r="L121" i="8"/>
  <c r="K121" i="8"/>
  <c r="O121" i="8" s="1"/>
  <c r="H121" i="8"/>
  <c r="G121" i="8"/>
  <c r="F121" i="8"/>
  <c r="E121" i="8"/>
  <c r="D121" i="8"/>
  <c r="C121" i="8"/>
  <c r="B121" i="8"/>
  <c r="W121" i="8" s="1"/>
  <c r="U120" i="8"/>
  <c r="N120" i="8"/>
  <c r="M120" i="8"/>
  <c r="L120" i="8"/>
  <c r="K120" i="8"/>
  <c r="O120" i="8" s="1"/>
  <c r="H120" i="8"/>
  <c r="G120" i="8"/>
  <c r="F120" i="8"/>
  <c r="E120" i="8"/>
  <c r="D120" i="8"/>
  <c r="C120" i="8"/>
  <c r="B120" i="8"/>
  <c r="V120" i="8" s="1"/>
  <c r="X119" i="8"/>
  <c r="N119" i="8"/>
  <c r="P119" i="8" s="1"/>
  <c r="M119" i="8"/>
  <c r="L119" i="8"/>
  <c r="K119" i="8"/>
  <c r="O119" i="8" s="1"/>
  <c r="H119" i="8"/>
  <c r="G119" i="8"/>
  <c r="F119" i="8"/>
  <c r="E119" i="8"/>
  <c r="D119" i="8"/>
  <c r="C119" i="8"/>
  <c r="B119" i="8"/>
  <c r="U119" i="8" s="1"/>
  <c r="X118" i="8"/>
  <c r="W118" i="8"/>
  <c r="U118" i="8"/>
  <c r="N118" i="8"/>
  <c r="M118" i="8"/>
  <c r="P118" i="8" s="1"/>
  <c r="L118" i="8"/>
  <c r="K118" i="8"/>
  <c r="H118" i="8"/>
  <c r="G118" i="8"/>
  <c r="F118" i="8"/>
  <c r="E118" i="8"/>
  <c r="D118" i="8"/>
  <c r="C118" i="8"/>
  <c r="B118" i="8"/>
  <c r="V118" i="8" s="1"/>
  <c r="N117" i="8"/>
  <c r="M117" i="8"/>
  <c r="L117" i="8"/>
  <c r="K117" i="8"/>
  <c r="H117" i="8"/>
  <c r="G117" i="8"/>
  <c r="F117" i="8"/>
  <c r="E117" i="8"/>
  <c r="D117" i="8"/>
  <c r="C117" i="8"/>
  <c r="B117" i="8"/>
  <c r="W117" i="8" s="1"/>
  <c r="U116" i="8"/>
  <c r="N116" i="8"/>
  <c r="M116" i="8"/>
  <c r="L116" i="8"/>
  <c r="K116" i="8"/>
  <c r="H116" i="8"/>
  <c r="G116" i="8"/>
  <c r="F116" i="8"/>
  <c r="E116" i="8"/>
  <c r="D116" i="8"/>
  <c r="C116" i="8"/>
  <c r="B116" i="8"/>
  <c r="V116" i="8" s="1"/>
  <c r="X115" i="8"/>
  <c r="N115" i="8"/>
  <c r="M115" i="8"/>
  <c r="P115" i="8" s="1"/>
  <c r="L115" i="8"/>
  <c r="K115" i="8"/>
  <c r="H115" i="8"/>
  <c r="G115" i="8"/>
  <c r="F115" i="8"/>
  <c r="E115" i="8"/>
  <c r="D115" i="8"/>
  <c r="C115" i="8"/>
  <c r="B115" i="8"/>
  <c r="U115" i="8" s="1"/>
  <c r="X114" i="8"/>
  <c r="W114" i="8"/>
  <c r="U114" i="8"/>
  <c r="P114" i="8"/>
  <c r="N114" i="8"/>
  <c r="M114" i="8"/>
  <c r="L114" i="8"/>
  <c r="K114" i="8"/>
  <c r="O114" i="8" s="1"/>
  <c r="H114" i="8"/>
  <c r="G114" i="8"/>
  <c r="F114" i="8"/>
  <c r="E114" i="8"/>
  <c r="D114" i="8"/>
  <c r="C114" i="8"/>
  <c r="B114" i="8"/>
  <c r="V114" i="8" s="1"/>
  <c r="N113" i="8"/>
  <c r="M113" i="8"/>
  <c r="L113" i="8"/>
  <c r="K113" i="8"/>
  <c r="O113" i="8" s="1"/>
  <c r="H113" i="8"/>
  <c r="G113" i="8"/>
  <c r="F113" i="8"/>
  <c r="E113" i="8"/>
  <c r="D113" i="8"/>
  <c r="C113" i="8"/>
  <c r="B113" i="8"/>
  <c r="W113" i="8" s="1"/>
  <c r="U112" i="8"/>
  <c r="N112" i="8"/>
  <c r="M112" i="8"/>
  <c r="L112" i="8"/>
  <c r="K112" i="8"/>
  <c r="O112" i="8" s="1"/>
  <c r="H112" i="8"/>
  <c r="G112" i="8"/>
  <c r="F112" i="8"/>
  <c r="E112" i="8"/>
  <c r="D112" i="8"/>
  <c r="C112" i="8"/>
  <c r="B112" i="8"/>
  <c r="V112" i="8" s="1"/>
  <c r="X111" i="8"/>
  <c r="U111" i="8"/>
  <c r="N111" i="8"/>
  <c r="M111" i="8"/>
  <c r="L111" i="8"/>
  <c r="K111" i="8"/>
  <c r="H111" i="8"/>
  <c r="G111" i="8"/>
  <c r="F111" i="8"/>
  <c r="E111" i="8"/>
  <c r="D111" i="8"/>
  <c r="C111" i="8"/>
  <c r="B111" i="8"/>
  <c r="W111" i="8" s="1"/>
  <c r="X110" i="8"/>
  <c r="W110" i="8"/>
  <c r="U110" i="8"/>
  <c r="N110" i="8"/>
  <c r="P110" i="8" s="1"/>
  <c r="M110" i="8"/>
  <c r="L110" i="8"/>
  <c r="K110" i="8"/>
  <c r="O110" i="8" s="1"/>
  <c r="H110" i="8"/>
  <c r="G110" i="8"/>
  <c r="F110" i="8"/>
  <c r="E110" i="8"/>
  <c r="D110" i="8"/>
  <c r="C110" i="8"/>
  <c r="B110" i="8"/>
  <c r="V110" i="8" s="1"/>
  <c r="N109" i="8"/>
  <c r="M109" i="8"/>
  <c r="L109" i="8"/>
  <c r="K109" i="8"/>
  <c r="O109" i="8" s="1"/>
  <c r="H109" i="8"/>
  <c r="G109" i="8"/>
  <c r="F109" i="8"/>
  <c r="E109" i="8"/>
  <c r="D109" i="8"/>
  <c r="C109" i="8"/>
  <c r="B109" i="8"/>
  <c r="W109" i="8" s="1"/>
  <c r="U108" i="8"/>
  <c r="N108" i="8"/>
  <c r="M108" i="8"/>
  <c r="L108" i="8"/>
  <c r="K108" i="8"/>
  <c r="O108" i="8" s="1"/>
  <c r="H108" i="8"/>
  <c r="G108" i="8"/>
  <c r="F108" i="8"/>
  <c r="E108" i="8"/>
  <c r="D108" i="8"/>
  <c r="C108" i="8"/>
  <c r="B108" i="8"/>
  <c r="V108" i="8" s="1"/>
  <c r="X107" i="8"/>
  <c r="U107" i="8"/>
  <c r="N107" i="8"/>
  <c r="M107" i="8"/>
  <c r="L107" i="8"/>
  <c r="K107" i="8"/>
  <c r="H107" i="8"/>
  <c r="G107" i="8"/>
  <c r="F107" i="8"/>
  <c r="E107" i="8"/>
  <c r="D107" i="8"/>
  <c r="C107" i="8"/>
  <c r="B107" i="8"/>
  <c r="W107" i="8" s="1"/>
  <c r="X106" i="8"/>
  <c r="W106" i="8"/>
  <c r="U106" i="8"/>
  <c r="N106" i="8"/>
  <c r="M106" i="8"/>
  <c r="P106" i="8" s="1"/>
  <c r="L106" i="8"/>
  <c r="K106" i="8"/>
  <c r="O106" i="8" s="1"/>
  <c r="H106" i="8"/>
  <c r="G106" i="8"/>
  <c r="F106" i="8"/>
  <c r="E106" i="8"/>
  <c r="D106" i="8"/>
  <c r="C106" i="8"/>
  <c r="B106" i="8"/>
  <c r="V106" i="8" s="1"/>
  <c r="N105" i="8"/>
  <c r="M105" i="8"/>
  <c r="L105" i="8"/>
  <c r="K105" i="8"/>
  <c r="H105" i="8"/>
  <c r="G105" i="8"/>
  <c r="F105" i="8"/>
  <c r="E105" i="8"/>
  <c r="D105" i="8"/>
  <c r="C105" i="8"/>
  <c r="B105" i="8"/>
  <c r="W105" i="8" s="1"/>
  <c r="U104" i="8"/>
  <c r="N104" i="8"/>
  <c r="M104" i="8"/>
  <c r="L104" i="8"/>
  <c r="K104" i="8"/>
  <c r="H104" i="8"/>
  <c r="G104" i="8"/>
  <c r="F104" i="8"/>
  <c r="E104" i="8"/>
  <c r="D104" i="8"/>
  <c r="C104" i="8"/>
  <c r="B104" i="8"/>
  <c r="V104" i="8" s="1"/>
  <c r="X103" i="8"/>
  <c r="U103" i="8"/>
  <c r="N103" i="8"/>
  <c r="M103" i="8"/>
  <c r="P103" i="8" s="1"/>
  <c r="L103" i="8"/>
  <c r="K103" i="8"/>
  <c r="H103" i="8"/>
  <c r="G103" i="8"/>
  <c r="F103" i="8"/>
  <c r="E103" i="8"/>
  <c r="D103" i="8"/>
  <c r="C103" i="8"/>
  <c r="B103" i="8"/>
  <c r="W103" i="8" s="1"/>
  <c r="X102" i="8"/>
  <c r="W102" i="8"/>
  <c r="N102" i="8"/>
  <c r="P102" i="8" s="1"/>
  <c r="M102" i="8"/>
  <c r="L102" i="8"/>
  <c r="K102" i="8"/>
  <c r="O102" i="8" s="1"/>
  <c r="H102" i="8"/>
  <c r="G102" i="8"/>
  <c r="F102" i="8"/>
  <c r="E102" i="8"/>
  <c r="D102" i="8"/>
  <c r="C102" i="8"/>
  <c r="B102" i="8"/>
  <c r="V102" i="8" s="1"/>
  <c r="N101" i="8"/>
  <c r="M101" i="8"/>
  <c r="L101" i="8"/>
  <c r="K101" i="8"/>
  <c r="O101" i="8" s="1"/>
  <c r="H101" i="8"/>
  <c r="G101" i="8"/>
  <c r="F101" i="8"/>
  <c r="E101" i="8"/>
  <c r="D101" i="8"/>
  <c r="C101" i="8"/>
  <c r="B101" i="8"/>
  <c r="W101" i="8" s="1"/>
  <c r="U100" i="8"/>
  <c r="N100" i="8"/>
  <c r="M100" i="8"/>
  <c r="L100" i="8"/>
  <c r="K100" i="8"/>
  <c r="H100" i="8"/>
  <c r="G100" i="8"/>
  <c r="F100" i="8"/>
  <c r="E100" i="8"/>
  <c r="D100" i="8"/>
  <c r="C100" i="8"/>
  <c r="B100" i="8"/>
  <c r="V100" i="8" s="1"/>
  <c r="X99" i="8"/>
  <c r="U99" i="8"/>
  <c r="P99" i="8"/>
  <c r="N99" i="8"/>
  <c r="M99" i="8"/>
  <c r="L99" i="8"/>
  <c r="K99" i="8"/>
  <c r="O99" i="8" s="1"/>
  <c r="H99" i="8"/>
  <c r="G99" i="8"/>
  <c r="F99" i="8"/>
  <c r="E99" i="8"/>
  <c r="D99" i="8"/>
  <c r="C99" i="8"/>
  <c r="B99" i="8"/>
  <c r="W99" i="8" s="1"/>
  <c r="X98" i="8"/>
  <c r="W98" i="8"/>
  <c r="N98" i="8"/>
  <c r="M98" i="8"/>
  <c r="P98" i="8" s="1"/>
  <c r="L98" i="8"/>
  <c r="K98" i="8"/>
  <c r="H98" i="8"/>
  <c r="G98" i="8"/>
  <c r="F98" i="8"/>
  <c r="E98" i="8"/>
  <c r="D98" i="8"/>
  <c r="C98" i="8"/>
  <c r="B98" i="8"/>
  <c r="V98" i="8" s="1"/>
  <c r="N97" i="8"/>
  <c r="M97" i="8"/>
  <c r="L97" i="8"/>
  <c r="K97" i="8"/>
  <c r="H97" i="8"/>
  <c r="G97" i="8"/>
  <c r="F97" i="8"/>
  <c r="E97" i="8"/>
  <c r="D97" i="8"/>
  <c r="C97" i="8"/>
  <c r="B97" i="8"/>
  <c r="W97" i="8" s="1"/>
  <c r="U96" i="8"/>
  <c r="N96" i="8"/>
  <c r="M96" i="8"/>
  <c r="L96" i="8"/>
  <c r="K96" i="8"/>
  <c r="H96" i="8"/>
  <c r="G96" i="8"/>
  <c r="F96" i="8"/>
  <c r="E96" i="8"/>
  <c r="D96" i="8"/>
  <c r="C96" i="8"/>
  <c r="B96" i="8"/>
  <c r="V96" i="8" s="1"/>
  <c r="X95" i="8"/>
  <c r="U95" i="8"/>
  <c r="N95" i="8"/>
  <c r="M95" i="8"/>
  <c r="L95" i="8"/>
  <c r="K95" i="8"/>
  <c r="H95" i="8"/>
  <c r="G95" i="8"/>
  <c r="F95" i="8"/>
  <c r="E95" i="8"/>
  <c r="D95" i="8"/>
  <c r="C95" i="8"/>
  <c r="B95" i="8"/>
  <c r="W95" i="8" s="1"/>
  <c r="X94" i="8"/>
  <c r="W94" i="8"/>
  <c r="N94" i="8"/>
  <c r="M94" i="8"/>
  <c r="P94" i="8" s="1"/>
  <c r="L94" i="8"/>
  <c r="K94" i="8"/>
  <c r="H94" i="8"/>
  <c r="G94" i="8"/>
  <c r="F94" i="8"/>
  <c r="E94" i="8"/>
  <c r="D94" i="8"/>
  <c r="C94" i="8"/>
  <c r="B94" i="8"/>
  <c r="V94" i="8" s="1"/>
  <c r="N93" i="8"/>
  <c r="M93" i="8"/>
  <c r="L93" i="8"/>
  <c r="K93" i="8"/>
  <c r="H93" i="8"/>
  <c r="G93" i="8"/>
  <c r="F93" i="8"/>
  <c r="E93" i="8"/>
  <c r="D93" i="8"/>
  <c r="C93" i="8"/>
  <c r="B93" i="8"/>
  <c r="W93" i="8" s="1"/>
  <c r="N92" i="8"/>
  <c r="M92" i="8"/>
  <c r="L92" i="8"/>
  <c r="K92" i="8"/>
  <c r="H92" i="8"/>
  <c r="G92" i="8"/>
  <c r="F92" i="8"/>
  <c r="E92" i="8"/>
  <c r="D92" i="8"/>
  <c r="C92" i="8"/>
  <c r="B92" i="8"/>
  <c r="V92" i="8" s="1"/>
  <c r="N91" i="8"/>
  <c r="M91" i="8"/>
  <c r="L91" i="8"/>
  <c r="K91" i="8"/>
  <c r="H91" i="8"/>
  <c r="G91" i="8"/>
  <c r="F91" i="8"/>
  <c r="E91" i="8"/>
  <c r="D91" i="8"/>
  <c r="C91" i="8"/>
  <c r="B91" i="8"/>
  <c r="W91" i="8" s="1"/>
  <c r="N90" i="8"/>
  <c r="M90" i="8"/>
  <c r="L90" i="8"/>
  <c r="K90" i="8"/>
  <c r="H90" i="8"/>
  <c r="G90" i="8"/>
  <c r="F90" i="8"/>
  <c r="E90" i="8"/>
  <c r="D90" i="8"/>
  <c r="C90" i="8"/>
  <c r="B90" i="8"/>
  <c r="V90" i="8" s="1"/>
  <c r="N89" i="8"/>
  <c r="M89" i="8"/>
  <c r="L89" i="8"/>
  <c r="K89" i="8"/>
  <c r="H89" i="8"/>
  <c r="G89" i="8"/>
  <c r="F89" i="8"/>
  <c r="E89" i="8"/>
  <c r="D89" i="8"/>
  <c r="C89" i="8"/>
  <c r="B89" i="8"/>
  <c r="N88" i="8"/>
  <c r="M88" i="8"/>
  <c r="L88" i="8"/>
  <c r="K88" i="8"/>
  <c r="H88" i="8"/>
  <c r="G88" i="8"/>
  <c r="F88" i="8"/>
  <c r="E88" i="8"/>
  <c r="D88" i="8"/>
  <c r="C88" i="8"/>
  <c r="B88" i="8"/>
  <c r="V88" i="8" s="1"/>
  <c r="N87" i="8"/>
  <c r="M87" i="8"/>
  <c r="L87" i="8"/>
  <c r="K87" i="8"/>
  <c r="H87" i="8"/>
  <c r="G87" i="8"/>
  <c r="F87" i="8"/>
  <c r="E87" i="8"/>
  <c r="D87" i="8"/>
  <c r="C87" i="8"/>
  <c r="B87" i="8"/>
  <c r="W87" i="8" s="1"/>
  <c r="N86" i="8"/>
  <c r="M86" i="8"/>
  <c r="L86" i="8"/>
  <c r="K86" i="8"/>
  <c r="H86" i="8"/>
  <c r="G86" i="8"/>
  <c r="F86" i="8"/>
  <c r="E86" i="8"/>
  <c r="D86" i="8"/>
  <c r="C86" i="8"/>
  <c r="B86" i="8"/>
  <c r="V86" i="8" s="1"/>
  <c r="N85" i="8"/>
  <c r="M85" i="8"/>
  <c r="L85" i="8"/>
  <c r="K85" i="8"/>
  <c r="H85" i="8"/>
  <c r="G85" i="8"/>
  <c r="F85" i="8"/>
  <c r="E85" i="8"/>
  <c r="D85" i="8"/>
  <c r="C85" i="8"/>
  <c r="B85" i="8"/>
  <c r="N84" i="8"/>
  <c r="M84" i="8"/>
  <c r="L84" i="8"/>
  <c r="K84" i="8"/>
  <c r="H84" i="8"/>
  <c r="G84" i="8"/>
  <c r="F84" i="8"/>
  <c r="E84" i="8"/>
  <c r="D84" i="8"/>
  <c r="C84" i="8"/>
  <c r="B84" i="8"/>
  <c r="V84" i="8" s="1"/>
  <c r="N83" i="8"/>
  <c r="M83" i="8"/>
  <c r="L83" i="8"/>
  <c r="K83" i="8"/>
  <c r="H83" i="8"/>
  <c r="G83" i="8"/>
  <c r="F83" i="8"/>
  <c r="E83" i="8"/>
  <c r="D83" i="8"/>
  <c r="C83" i="8"/>
  <c r="B83" i="8"/>
  <c r="W83" i="8" s="1"/>
  <c r="N82" i="8"/>
  <c r="M82" i="8"/>
  <c r="L82" i="8"/>
  <c r="K82" i="8"/>
  <c r="H82" i="8"/>
  <c r="G82" i="8"/>
  <c r="F82" i="8"/>
  <c r="E82" i="8"/>
  <c r="D82" i="8"/>
  <c r="C82" i="8"/>
  <c r="B82" i="8"/>
  <c r="V82" i="8" s="1"/>
  <c r="N81" i="8"/>
  <c r="M81" i="8"/>
  <c r="L81" i="8"/>
  <c r="K81" i="8"/>
  <c r="H81" i="8"/>
  <c r="G81" i="8"/>
  <c r="F81" i="8"/>
  <c r="E81" i="8"/>
  <c r="D81" i="8"/>
  <c r="C81" i="8"/>
  <c r="B81" i="8"/>
  <c r="N80" i="8"/>
  <c r="M80" i="8"/>
  <c r="L80" i="8"/>
  <c r="K80" i="8"/>
  <c r="H80" i="8"/>
  <c r="G80" i="8"/>
  <c r="F80" i="8"/>
  <c r="E80" i="8"/>
  <c r="D80" i="8"/>
  <c r="C80" i="8"/>
  <c r="B80" i="8"/>
  <c r="U80" i="8" s="1"/>
  <c r="N79" i="8"/>
  <c r="M79" i="8"/>
  <c r="L79" i="8"/>
  <c r="K79" i="8"/>
  <c r="H79" i="8"/>
  <c r="G79" i="8"/>
  <c r="F79" i="8"/>
  <c r="E79" i="8"/>
  <c r="D79" i="8"/>
  <c r="C79" i="8"/>
  <c r="B79" i="8"/>
  <c r="V79" i="8" s="1"/>
  <c r="N78" i="8"/>
  <c r="M78" i="8"/>
  <c r="L78" i="8"/>
  <c r="K78" i="8"/>
  <c r="H78" i="8"/>
  <c r="G78" i="8"/>
  <c r="F78" i="8"/>
  <c r="E78" i="8"/>
  <c r="D78" i="8"/>
  <c r="C78" i="8"/>
  <c r="B78" i="8"/>
  <c r="V78" i="8" s="1"/>
  <c r="N77" i="8"/>
  <c r="M77" i="8"/>
  <c r="L77" i="8"/>
  <c r="K77" i="8"/>
  <c r="H77" i="8"/>
  <c r="G77" i="8"/>
  <c r="F77" i="8"/>
  <c r="E77" i="8"/>
  <c r="D77" i="8"/>
  <c r="C77" i="8"/>
  <c r="B77" i="8"/>
  <c r="V77" i="8" s="1"/>
  <c r="N76" i="8"/>
  <c r="M76" i="8"/>
  <c r="L76" i="8"/>
  <c r="K76" i="8"/>
  <c r="H76" i="8"/>
  <c r="G76" i="8"/>
  <c r="F76" i="8"/>
  <c r="E76" i="8"/>
  <c r="D76" i="8"/>
  <c r="C76" i="8"/>
  <c r="B76" i="8"/>
  <c r="U76" i="8" s="1"/>
  <c r="N75" i="8"/>
  <c r="M75" i="8"/>
  <c r="L75" i="8"/>
  <c r="K75" i="8"/>
  <c r="H75" i="8"/>
  <c r="G75" i="8"/>
  <c r="F75" i="8"/>
  <c r="E75" i="8"/>
  <c r="D75" i="8"/>
  <c r="C75" i="8"/>
  <c r="B75" i="8"/>
  <c r="W75" i="8" s="1"/>
  <c r="N74" i="8"/>
  <c r="M74" i="8"/>
  <c r="L74" i="8"/>
  <c r="K74" i="8"/>
  <c r="H74" i="8"/>
  <c r="G74" i="8"/>
  <c r="F74" i="8"/>
  <c r="E74" i="8"/>
  <c r="D74" i="8"/>
  <c r="C74" i="8"/>
  <c r="B74" i="8"/>
  <c r="X74" i="8" s="1"/>
  <c r="N73" i="8"/>
  <c r="M73" i="8"/>
  <c r="L73" i="8"/>
  <c r="K73" i="8"/>
  <c r="H73" i="8"/>
  <c r="G73" i="8"/>
  <c r="F73" i="8"/>
  <c r="E73" i="8"/>
  <c r="D73" i="8"/>
  <c r="C73" i="8"/>
  <c r="B73" i="8"/>
  <c r="X73" i="8" s="1"/>
  <c r="N72" i="8"/>
  <c r="M72" i="8"/>
  <c r="L72" i="8"/>
  <c r="K72" i="8"/>
  <c r="H72" i="8"/>
  <c r="G72" i="8"/>
  <c r="F72" i="8"/>
  <c r="E72" i="8"/>
  <c r="D72" i="8"/>
  <c r="C72" i="8"/>
  <c r="B72" i="8"/>
  <c r="W72" i="8" s="1"/>
  <c r="N71" i="8"/>
  <c r="M71" i="8"/>
  <c r="L71" i="8"/>
  <c r="K71" i="8"/>
  <c r="H71" i="8"/>
  <c r="G71" i="8"/>
  <c r="F71" i="8"/>
  <c r="E71" i="8"/>
  <c r="D71" i="8"/>
  <c r="C71" i="8"/>
  <c r="B71" i="8"/>
  <c r="V71" i="8" s="1"/>
  <c r="N70" i="8"/>
  <c r="M70" i="8"/>
  <c r="L70" i="8"/>
  <c r="K70" i="8"/>
  <c r="H70" i="8"/>
  <c r="G70" i="8"/>
  <c r="F70" i="8"/>
  <c r="E70" i="8"/>
  <c r="D70" i="8"/>
  <c r="C70" i="8"/>
  <c r="B70" i="8"/>
  <c r="V70" i="8" s="1"/>
  <c r="N69" i="8"/>
  <c r="M69" i="8"/>
  <c r="L69" i="8"/>
  <c r="K69" i="8"/>
  <c r="H69" i="8"/>
  <c r="G69" i="8"/>
  <c r="F69" i="8"/>
  <c r="E69" i="8"/>
  <c r="D69" i="8"/>
  <c r="C69" i="8"/>
  <c r="B69" i="8"/>
  <c r="X69" i="8" s="1"/>
  <c r="N68" i="8"/>
  <c r="M68" i="8"/>
  <c r="L68" i="8"/>
  <c r="K68" i="8"/>
  <c r="H68" i="8"/>
  <c r="G68" i="8"/>
  <c r="F68" i="8"/>
  <c r="E68" i="8"/>
  <c r="D68" i="8"/>
  <c r="C68" i="8"/>
  <c r="B68" i="8"/>
  <c r="W68" i="8" s="1"/>
  <c r="N67" i="8"/>
  <c r="M67" i="8"/>
  <c r="L67" i="8"/>
  <c r="K67" i="8"/>
  <c r="H67" i="8"/>
  <c r="G67" i="8"/>
  <c r="F67" i="8"/>
  <c r="E67" i="8"/>
  <c r="D67" i="8"/>
  <c r="C67" i="8"/>
  <c r="B67" i="8"/>
  <c r="V67" i="8" s="1"/>
  <c r="N66" i="8"/>
  <c r="M66" i="8"/>
  <c r="L66" i="8"/>
  <c r="K66" i="8"/>
  <c r="H66" i="8"/>
  <c r="G66" i="8"/>
  <c r="F66" i="8"/>
  <c r="E66" i="8"/>
  <c r="D66" i="8"/>
  <c r="C66" i="8"/>
  <c r="B66" i="8"/>
  <c r="V66" i="8" s="1"/>
  <c r="N65" i="8"/>
  <c r="M65" i="8"/>
  <c r="L65" i="8"/>
  <c r="K65" i="8"/>
  <c r="H65" i="8"/>
  <c r="G65" i="8"/>
  <c r="F65" i="8"/>
  <c r="E65" i="8"/>
  <c r="D65" i="8"/>
  <c r="C65" i="8"/>
  <c r="B65" i="8"/>
  <c r="X65" i="8" s="1"/>
  <c r="N64" i="8"/>
  <c r="M64" i="8"/>
  <c r="L64" i="8"/>
  <c r="K64" i="8"/>
  <c r="H64" i="8"/>
  <c r="G64" i="8"/>
  <c r="F64" i="8"/>
  <c r="E64" i="8"/>
  <c r="D64" i="8"/>
  <c r="C64" i="8"/>
  <c r="B64" i="8"/>
  <c r="W64" i="8" s="1"/>
  <c r="N63" i="8"/>
  <c r="M63" i="8"/>
  <c r="L63" i="8"/>
  <c r="K63" i="8"/>
  <c r="H63" i="8"/>
  <c r="G63" i="8"/>
  <c r="F63" i="8"/>
  <c r="E63" i="8"/>
  <c r="D63" i="8"/>
  <c r="C63" i="8"/>
  <c r="B63" i="8"/>
  <c r="V63" i="8" s="1"/>
  <c r="N62" i="8"/>
  <c r="M62" i="8"/>
  <c r="L62" i="8"/>
  <c r="K62" i="8"/>
  <c r="H62" i="8"/>
  <c r="G62" i="8"/>
  <c r="F62" i="8"/>
  <c r="E62" i="8"/>
  <c r="D62" i="8"/>
  <c r="C62" i="8"/>
  <c r="B62" i="8"/>
  <c r="V62" i="8" s="1"/>
  <c r="N61" i="8"/>
  <c r="M61" i="8"/>
  <c r="L61" i="8"/>
  <c r="K61" i="8"/>
  <c r="H61" i="8"/>
  <c r="G61" i="8"/>
  <c r="F61" i="8"/>
  <c r="E61" i="8"/>
  <c r="D61" i="8"/>
  <c r="C61" i="8"/>
  <c r="B61" i="8"/>
  <c r="X61" i="8" s="1"/>
  <c r="N60" i="8"/>
  <c r="M60" i="8"/>
  <c r="L60" i="8"/>
  <c r="K60" i="8"/>
  <c r="H60" i="8"/>
  <c r="G60" i="8"/>
  <c r="F60" i="8"/>
  <c r="E60" i="8"/>
  <c r="D60" i="8"/>
  <c r="C60" i="8"/>
  <c r="B60" i="8"/>
  <c r="W60" i="8" s="1"/>
  <c r="N59" i="8"/>
  <c r="M59" i="8"/>
  <c r="L59" i="8"/>
  <c r="K59" i="8"/>
  <c r="H59" i="8"/>
  <c r="G59" i="8"/>
  <c r="F59" i="8"/>
  <c r="E59" i="8"/>
  <c r="D59" i="8"/>
  <c r="C59" i="8"/>
  <c r="B59" i="8"/>
  <c r="V59" i="8" s="1"/>
  <c r="N58" i="8"/>
  <c r="M58" i="8"/>
  <c r="L58" i="8"/>
  <c r="K58" i="8"/>
  <c r="H58" i="8"/>
  <c r="G58" i="8"/>
  <c r="F58" i="8"/>
  <c r="E58" i="8"/>
  <c r="D58" i="8"/>
  <c r="C58" i="8"/>
  <c r="B58" i="8"/>
  <c r="V58" i="8" s="1"/>
  <c r="N57" i="8"/>
  <c r="M57" i="8"/>
  <c r="L57" i="8"/>
  <c r="K57" i="8"/>
  <c r="H57" i="8"/>
  <c r="G57" i="8"/>
  <c r="F57" i="8"/>
  <c r="E57" i="8"/>
  <c r="D57" i="8"/>
  <c r="C57" i="8"/>
  <c r="B57" i="8"/>
  <c r="X57" i="8" s="1"/>
  <c r="N56" i="8"/>
  <c r="M56" i="8"/>
  <c r="L56" i="8"/>
  <c r="K56" i="8"/>
  <c r="H56" i="8"/>
  <c r="G56" i="8"/>
  <c r="F56" i="8"/>
  <c r="E56" i="8"/>
  <c r="D56" i="8"/>
  <c r="C56" i="8"/>
  <c r="B56" i="8"/>
  <c r="W56" i="8" s="1"/>
  <c r="N55" i="8"/>
  <c r="M55" i="8"/>
  <c r="L55" i="8"/>
  <c r="K55" i="8"/>
  <c r="H55" i="8"/>
  <c r="G55" i="8"/>
  <c r="F55" i="8"/>
  <c r="E55" i="8"/>
  <c r="D55" i="8"/>
  <c r="C55" i="8"/>
  <c r="B55" i="8"/>
  <c r="V55" i="8" s="1"/>
  <c r="N54" i="8"/>
  <c r="M54" i="8"/>
  <c r="L54" i="8"/>
  <c r="K54" i="8"/>
  <c r="H54" i="8"/>
  <c r="G54" i="8"/>
  <c r="F54" i="8"/>
  <c r="E54" i="8"/>
  <c r="D54" i="8"/>
  <c r="C54" i="8"/>
  <c r="B54" i="8"/>
  <c r="V54" i="8" s="1"/>
  <c r="N53" i="8"/>
  <c r="M53" i="8"/>
  <c r="L53" i="8"/>
  <c r="K53" i="8"/>
  <c r="H53" i="8"/>
  <c r="G53" i="8"/>
  <c r="F53" i="8"/>
  <c r="E53" i="8"/>
  <c r="D53" i="8"/>
  <c r="C53" i="8"/>
  <c r="B53" i="8"/>
  <c r="X53" i="8" s="1"/>
  <c r="N52" i="8"/>
  <c r="M52" i="8"/>
  <c r="L52" i="8"/>
  <c r="K52" i="8"/>
  <c r="H52" i="8"/>
  <c r="G52" i="8"/>
  <c r="F52" i="8"/>
  <c r="E52" i="8"/>
  <c r="D52" i="8"/>
  <c r="C52" i="8"/>
  <c r="B52" i="8"/>
  <c r="X52" i="8" s="1"/>
  <c r="N51" i="8"/>
  <c r="M51" i="8"/>
  <c r="L51" i="8"/>
  <c r="K51" i="8"/>
  <c r="H51" i="8"/>
  <c r="G51" i="8"/>
  <c r="F51" i="8"/>
  <c r="E51" i="8"/>
  <c r="D51" i="8"/>
  <c r="C51" i="8"/>
  <c r="B51" i="8"/>
  <c r="V51" i="8" s="1"/>
  <c r="N50" i="8"/>
  <c r="M50" i="8"/>
  <c r="L50" i="8"/>
  <c r="K50" i="8"/>
  <c r="H50" i="8"/>
  <c r="G50" i="8"/>
  <c r="F50" i="8"/>
  <c r="E50" i="8"/>
  <c r="D50" i="8"/>
  <c r="C50" i="8"/>
  <c r="B50" i="8"/>
  <c r="V50" i="8" s="1"/>
  <c r="N49" i="8"/>
  <c r="M49" i="8"/>
  <c r="L49" i="8"/>
  <c r="K49" i="8"/>
  <c r="H49" i="8"/>
  <c r="G49" i="8"/>
  <c r="F49" i="8"/>
  <c r="E49" i="8"/>
  <c r="D49" i="8"/>
  <c r="C49" i="8"/>
  <c r="B49" i="8"/>
  <c r="X49" i="8" s="1"/>
  <c r="N48" i="8"/>
  <c r="M48" i="8"/>
  <c r="L48" i="8"/>
  <c r="K48" i="8"/>
  <c r="H48" i="8"/>
  <c r="G48" i="8"/>
  <c r="F48" i="8"/>
  <c r="E48" i="8"/>
  <c r="D48" i="8"/>
  <c r="C48" i="8"/>
  <c r="B48" i="8"/>
  <c r="X48" i="8" s="1"/>
  <c r="N47" i="8"/>
  <c r="M47" i="8"/>
  <c r="L47" i="8"/>
  <c r="K47" i="8"/>
  <c r="H47" i="8"/>
  <c r="G47" i="8"/>
  <c r="F47" i="8"/>
  <c r="E47" i="8"/>
  <c r="D47" i="8"/>
  <c r="C47" i="8"/>
  <c r="B47" i="8"/>
  <c r="V47" i="8" s="1"/>
  <c r="N46" i="8"/>
  <c r="M46" i="8"/>
  <c r="L46" i="8"/>
  <c r="K46" i="8"/>
  <c r="H46" i="8"/>
  <c r="G46" i="8"/>
  <c r="F46" i="8"/>
  <c r="E46" i="8"/>
  <c r="D46" i="8"/>
  <c r="C46" i="8"/>
  <c r="B46" i="8"/>
  <c r="V46" i="8" s="1"/>
  <c r="N45" i="8"/>
  <c r="M45" i="8"/>
  <c r="L45" i="8"/>
  <c r="K45" i="8"/>
  <c r="H45" i="8"/>
  <c r="G45" i="8"/>
  <c r="F45" i="8"/>
  <c r="E45" i="8"/>
  <c r="D45" i="8"/>
  <c r="C45" i="8"/>
  <c r="B45" i="8"/>
  <c r="X45" i="8" s="1"/>
  <c r="N44" i="8"/>
  <c r="M44" i="8"/>
  <c r="L44" i="8"/>
  <c r="K44" i="8"/>
  <c r="H44" i="8"/>
  <c r="G44" i="8"/>
  <c r="F44" i="8"/>
  <c r="E44" i="8"/>
  <c r="D44" i="8"/>
  <c r="C44" i="8"/>
  <c r="B44" i="8"/>
  <c r="X44" i="8" s="1"/>
  <c r="N43" i="8"/>
  <c r="M43" i="8"/>
  <c r="L43" i="8"/>
  <c r="K43" i="8"/>
  <c r="H43" i="8"/>
  <c r="G43" i="8"/>
  <c r="F43" i="8"/>
  <c r="E43" i="8"/>
  <c r="D43" i="8"/>
  <c r="C43" i="8"/>
  <c r="B43" i="8"/>
  <c r="V43" i="8" s="1"/>
  <c r="N42" i="8"/>
  <c r="M42" i="8"/>
  <c r="L42" i="8"/>
  <c r="K42" i="8"/>
  <c r="H42" i="8"/>
  <c r="G42" i="8"/>
  <c r="F42" i="8"/>
  <c r="E42" i="8"/>
  <c r="D42" i="8"/>
  <c r="C42" i="8"/>
  <c r="B42" i="8"/>
  <c r="V42" i="8" s="1"/>
  <c r="N41" i="8"/>
  <c r="M41" i="8"/>
  <c r="L41" i="8"/>
  <c r="K41" i="8"/>
  <c r="H41" i="8"/>
  <c r="G41" i="8"/>
  <c r="F41" i="8"/>
  <c r="E41" i="8"/>
  <c r="D41" i="8"/>
  <c r="C41" i="8"/>
  <c r="B41" i="8"/>
  <c r="X41" i="8" s="1"/>
  <c r="N40" i="8"/>
  <c r="M40" i="8"/>
  <c r="L40" i="8"/>
  <c r="K40" i="8"/>
  <c r="H40" i="8"/>
  <c r="G40" i="8"/>
  <c r="F40" i="8"/>
  <c r="E40" i="8"/>
  <c r="D40" i="8"/>
  <c r="C40" i="8"/>
  <c r="B40" i="8"/>
  <c r="X40" i="8" s="1"/>
  <c r="N39" i="8"/>
  <c r="M39" i="8"/>
  <c r="L39" i="8"/>
  <c r="K39" i="8"/>
  <c r="H39" i="8"/>
  <c r="G39" i="8"/>
  <c r="F39" i="8"/>
  <c r="E39" i="8"/>
  <c r="D39" i="8"/>
  <c r="C39" i="8"/>
  <c r="B39" i="8"/>
  <c r="V39" i="8" s="1"/>
  <c r="N38" i="8"/>
  <c r="M38" i="8"/>
  <c r="L38" i="8"/>
  <c r="K38" i="8"/>
  <c r="H38" i="8"/>
  <c r="G38" i="8"/>
  <c r="F38" i="8"/>
  <c r="E38" i="8"/>
  <c r="D38" i="8"/>
  <c r="C38" i="8"/>
  <c r="B38" i="8"/>
  <c r="V38" i="8" s="1"/>
  <c r="N37" i="8"/>
  <c r="M37" i="8"/>
  <c r="L37" i="8"/>
  <c r="K37" i="8"/>
  <c r="H37" i="8"/>
  <c r="G37" i="8"/>
  <c r="F37" i="8"/>
  <c r="E37" i="8"/>
  <c r="D37" i="8"/>
  <c r="C37" i="8"/>
  <c r="B37" i="8"/>
  <c r="X37" i="8" s="1"/>
  <c r="N36" i="8"/>
  <c r="M36" i="8"/>
  <c r="L36" i="8"/>
  <c r="K36" i="8"/>
  <c r="H36" i="8"/>
  <c r="G36" i="8"/>
  <c r="F36" i="8"/>
  <c r="E36" i="8"/>
  <c r="D36" i="8"/>
  <c r="C36" i="8"/>
  <c r="B36" i="8"/>
  <c r="X36" i="8" s="1"/>
  <c r="N35" i="8"/>
  <c r="M35" i="8"/>
  <c r="L35" i="8"/>
  <c r="K35" i="8"/>
  <c r="H35" i="8"/>
  <c r="G35" i="8"/>
  <c r="F35" i="8"/>
  <c r="E35" i="8"/>
  <c r="D35" i="8"/>
  <c r="C35" i="8"/>
  <c r="B35" i="8"/>
  <c r="V35" i="8" s="1"/>
  <c r="N34" i="8"/>
  <c r="M34" i="8"/>
  <c r="L34" i="8"/>
  <c r="K34" i="8"/>
  <c r="H34" i="8"/>
  <c r="G34" i="8"/>
  <c r="F34" i="8"/>
  <c r="E34" i="8"/>
  <c r="D34" i="8"/>
  <c r="C34" i="8"/>
  <c r="B34" i="8"/>
  <c r="V34" i="8" s="1"/>
  <c r="N33" i="8"/>
  <c r="M33" i="8"/>
  <c r="L33" i="8"/>
  <c r="K33" i="8"/>
  <c r="H33" i="8"/>
  <c r="G33" i="8"/>
  <c r="F33" i="8"/>
  <c r="E33" i="8"/>
  <c r="D33" i="8"/>
  <c r="C33" i="8"/>
  <c r="B33" i="8"/>
  <c r="X33" i="8" s="1"/>
  <c r="N32" i="8"/>
  <c r="M32" i="8"/>
  <c r="L32" i="8"/>
  <c r="K32" i="8"/>
  <c r="H32" i="8"/>
  <c r="G32" i="8"/>
  <c r="F32" i="8"/>
  <c r="E32" i="8"/>
  <c r="D32" i="8"/>
  <c r="C32" i="8"/>
  <c r="B32" i="8"/>
  <c r="N31" i="8"/>
  <c r="M31" i="8"/>
  <c r="L31" i="8"/>
  <c r="K31" i="8"/>
  <c r="H31" i="8"/>
  <c r="G31" i="8"/>
  <c r="F31" i="8"/>
  <c r="E31" i="8"/>
  <c r="D31" i="8"/>
  <c r="C31" i="8"/>
  <c r="B31" i="8"/>
  <c r="V31" i="8" s="1"/>
  <c r="N30" i="8"/>
  <c r="M30" i="8"/>
  <c r="L30" i="8"/>
  <c r="K30" i="8"/>
  <c r="H30" i="8"/>
  <c r="G30" i="8"/>
  <c r="F30" i="8"/>
  <c r="E30" i="8"/>
  <c r="D30" i="8"/>
  <c r="C30" i="8"/>
  <c r="B30" i="8"/>
  <c r="V30" i="8" s="1"/>
  <c r="N29" i="8"/>
  <c r="M29" i="8"/>
  <c r="L29" i="8"/>
  <c r="K29" i="8"/>
  <c r="H29" i="8"/>
  <c r="G29" i="8"/>
  <c r="F29" i="8"/>
  <c r="E29" i="8"/>
  <c r="D29" i="8"/>
  <c r="C29" i="8"/>
  <c r="B29" i="8"/>
  <c r="U29" i="8" s="1"/>
  <c r="N28" i="8"/>
  <c r="M28" i="8"/>
  <c r="L28" i="8"/>
  <c r="K28" i="8"/>
  <c r="H28" i="8"/>
  <c r="G28" i="8"/>
  <c r="F28" i="8"/>
  <c r="E28" i="8"/>
  <c r="D28" i="8"/>
  <c r="C28" i="8"/>
  <c r="B28" i="8"/>
  <c r="U28" i="8" s="1"/>
  <c r="N27" i="8"/>
  <c r="M27" i="8"/>
  <c r="L27" i="8"/>
  <c r="K27" i="8"/>
  <c r="H27" i="8"/>
  <c r="G27" i="8"/>
  <c r="F27" i="8"/>
  <c r="E27" i="8"/>
  <c r="D27" i="8"/>
  <c r="C27" i="8"/>
  <c r="B27" i="8"/>
  <c r="X27" i="8" s="1"/>
  <c r="N26" i="8"/>
  <c r="M26" i="8"/>
  <c r="L26" i="8"/>
  <c r="K26" i="8"/>
  <c r="H26" i="8"/>
  <c r="G26" i="8"/>
  <c r="F26" i="8"/>
  <c r="E26" i="8"/>
  <c r="D26" i="8"/>
  <c r="C26" i="8"/>
  <c r="B26" i="8"/>
  <c r="V26" i="8" s="1"/>
  <c r="N25" i="8"/>
  <c r="M25" i="8"/>
  <c r="L25" i="8"/>
  <c r="K25" i="8"/>
  <c r="H25" i="8"/>
  <c r="G25" i="8"/>
  <c r="F25" i="8"/>
  <c r="E25" i="8"/>
  <c r="D25" i="8"/>
  <c r="C25" i="8"/>
  <c r="B25" i="8"/>
  <c r="V25" i="8" s="1"/>
  <c r="N24" i="8"/>
  <c r="M24" i="8"/>
  <c r="L24" i="8"/>
  <c r="K24" i="8"/>
  <c r="H24" i="8"/>
  <c r="G24" i="8"/>
  <c r="F24" i="8"/>
  <c r="E24" i="8"/>
  <c r="D24" i="8"/>
  <c r="C24" i="8"/>
  <c r="B24" i="8"/>
  <c r="U24" i="8" s="1"/>
  <c r="N23" i="8"/>
  <c r="M23" i="8"/>
  <c r="L23" i="8"/>
  <c r="K23" i="8"/>
  <c r="H23" i="8"/>
  <c r="G23" i="8"/>
  <c r="F23" i="8"/>
  <c r="E23" i="8"/>
  <c r="D23" i="8"/>
  <c r="C23" i="8"/>
  <c r="B23" i="8"/>
  <c r="X23" i="8" s="1"/>
  <c r="N22" i="8"/>
  <c r="M22" i="8"/>
  <c r="L22" i="8"/>
  <c r="K22" i="8"/>
  <c r="H22" i="8"/>
  <c r="G22" i="8"/>
  <c r="F22" i="8"/>
  <c r="E22" i="8"/>
  <c r="D22" i="8"/>
  <c r="C22" i="8"/>
  <c r="B22" i="8"/>
  <c r="V22" i="8" s="1"/>
  <c r="N21" i="8"/>
  <c r="M21" i="8"/>
  <c r="L21" i="8"/>
  <c r="K21" i="8"/>
  <c r="H21" i="8"/>
  <c r="G21" i="8"/>
  <c r="F21" i="8"/>
  <c r="E21" i="8"/>
  <c r="D21" i="8"/>
  <c r="C21" i="8"/>
  <c r="B21" i="8"/>
  <c r="V21" i="8" s="1"/>
  <c r="N20" i="8"/>
  <c r="M20" i="8"/>
  <c r="L20" i="8"/>
  <c r="K20" i="8"/>
  <c r="H20" i="8"/>
  <c r="G20" i="8"/>
  <c r="F20" i="8"/>
  <c r="E20" i="8"/>
  <c r="D20" i="8"/>
  <c r="C20" i="8"/>
  <c r="B20" i="8"/>
  <c r="X20" i="8" s="1"/>
  <c r="N19" i="8"/>
  <c r="M19" i="8"/>
  <c r="L19" i="8"/>
  <c r="K19" i="8"/>
  <c r="H19" i="8"/>
  <c r="G19" i="8"/>
  <c r="F19" i="8"/>
  <c r="E19" i="8"/>
  <c r="D19" i="8"/>
  <c r="C19" i="8"/>
  <c r="B19" i="8"/>
  <c r="X19" i="8" s="1"/>
  <c r="N18" i="8"/>
  <c r="M18" i="8"/>
  <c r="L18" i="8"/>
  <c r="K18" i="8"/>
  <c r="H18" i="8"/>
  <c r="G18" i="8"/>
  <c r="F18" i="8"/>
  <c r="E18" i="8"/>
  <c r="D18" i="8"/>
  <c r="C18" i="8"/>
  <c r="B18" i="8"/>
  <c r="V18" i="8" s="1"/>
  <c r="N17" i="8"/>
  <c r="M17" i="8"/>
  <c r="L17" i="8"/>
  <c r="K17" i="8"/>
  <c r="H17" i="8"/>
  <c r="G17" i="8"/>
  <c r="F17" i="8"/>
  <c r="E17" i="8"/>
  <c r="D17" i="8"/>
  <c r="C17" i="8"/>
  <c r="B17" i="8"/>
  <c r="V17" i="8" s="1"/>
  <c r="N16" i="8"/>
  <c r="M16" i="8"/>
  <c r="L16" i="8"/>
  <c r="K16" i="8"/>
  <c r="H16" i="8"/>
  <c r="G16" i="8"/>
  <c r="F16" i="8"/>
  <c r="E16" i="8"/>
  <c r="D16" i="8"/>
  <c r="C16" i="8"/>
  <c r="B16" i="8"/>
  <c r="X16" i="8" s="1"/>
  <c r="N15" i="8"/>
  <c r="M15" i="8"/>
  <c r="L15" i="8"/>
  <c r="K15" i="8"/>
  <c r="H15" i="8"/>
  <c r="G15" i="8"/>
  <c r="F15" i="8"/>
  <c r="E15" i="8"/>
  <c r="D15" i="8"/>
  <c r="C15" i="8"/>
  <c r="B15" i="8"/>
  <c r="X15" i="8" s="1"/>
  <c r="N14" i="8"/>
  <c r="M14" i="8"/>
  <c r="L14" i="8"/>
  <c r="K14" i="8"/>
  <c r="H14" i="8"/>
  <c r="G14" i="8"/>
  <c r="F14" i="8"/>
  <c r="E14" i="8"/>
  <c r="D14" i="8"/>
  <c r="C14" i="8"/>
  <c r="B14" i="8"/>
  <c r="V14" i="8" s="1"/>
  <c r="N13" i="8"/>
  <c r="M13" i="8"/>
  <c r="L13" i="8"/>
  <c r="K13" i="8"/>
  <c r="H13" i="8"/>
  <c r="G13" i="8"/>
  <c r="F13" i="8"/>
  <c r="E13" i="8"/>
  <c r="D13" i="8"/>
  <c r="C13" i="8"/>
  <c r="B13" i="8"/>
  <c r="V13" i="8" s="1"/>
  <c r="N12" i="8"/>
  <c r="M12" i="8"/>
  <c r="L12" i="8"/>
  <c r="K12" i="8"/>
  <c r="H12" i="8"/>
  <c r="G12" i="8"/>
  <c r="F12" i="8"/>
  <c r="E12" i="8"/>
  <c r="D12" i="8"/>
  <c r="C12" i="8"/>
  <c r="B12" i="8"/>
  <c r="X12" i="8" s="1"/>
  <c r="N11" i="8"/>
  <c r="M11" i="8"/>
  <c r="L11" i="8"/>
  <c r="K11" i="8"/>
  <c r="H11" i="8"/>
  <c r="G11" i="8"/>
  <c r="F11" i="8"/>
  <c r="E11" i="8"/>
  <c r="D11" i="8"/>
  <c r="C11" i="8"/>
  <c r="B11" i="8"/>
  <c r="X11" i="8" s="1"/>
  <c r="N10" i="8"/>
  <c r="M10" i="8"/>
  <c r="L10" i="8"/>
  <c r="K10" i="8"/>
  <c r="H10" i="8"/>
  <c r="G10" i="8"/>
  <c r="F10" i="8"/>
  <c r="E10" i="8"/>
  <c r="D10" i="8"/>
  <c r="C10" i="8"/>
  <c r="B10" i="8"/>
  <c r="V10" i="8" s="1"/>
  <c r="K5" i="8"/>
  <c r="I5" i="8"/>
  <c r="G5" i="8"/>
  <c r="E5" i="8"/>
  <c r="C5" i="8"/>
  <c r="AI213" i="10"/>
  <c r="AA213" i="10"/>
  <c r="I213" i="10"/>
  <c r="D213" i="10"/>
  <c r="D212" i="10" s="1"/>
  <c r="D211" i="10" s="1"/>
  <c r="D210" i="10" s="1"/>
  <c r="D209" i="10" s="1"/>
  <c r="D208" i="10" s="1"/>
  <c r="D207" i="10" s="1"/>
  <c r="D206" i="10" s="1"/>
  <c r="D205" i="10" s="1"/>
  <c r="D204" i="10" s="1"/>
  <c r="D203" i="10" s="1"/>
  <c r="D202" i="10" s="1"/>
  <c r="D201" i="10" s="1"/>
  <c r="D200" i="10" s="1"/>
  <c r="D199" i="10" s="1"/>
  <c r="D198" i="10" s="1"/>
  <c r="D197" i="10" s="1"/>
  <c r="D196" i="10" s="1"/>
  <c r="D195" i="10" s="1"/>
  <c r="D194" i="10" s="1"/>
  <c r="D193" i="10" s="1"/>
  <c r="D192" i="10" s="1"/>
  <c r="D191" i="10" s="1"/>
  <c r="D190" i="10" s="1"/>
  <c r="D189" i="10" s="1"/>
  <c r="D188" i="10" s="1"/>
  <c r="D187" i="10" s="1"/>
  <c r="D186" i="10" s="1"/>
  <c r="D185" i="10" s="1"/>
  <c r="D184" i="10" s="1"/>
  <c r="D183" i="10" s="1"/>
  <c r="D182" i="10" s="1"/>
  <c r="D181" i="10" s="1"/>
  <c r="D180" i="10" s="1"/>
  <c r="D179" i="10" s="1"/>
  <c r="D178" i="10" s="1"/>
  <c r="D177" i="10" s="1"/>
  <c r="D176" i="10" s="1"/>
  <c r="D175" i="10" s="1"/>
  <c r="D174" i="10" s="1"/>
  <c r="D173" i="10" s="1"/>
  <c r="D172" i="10" s="1"/>
  <c r="D171" i="10" s="1"/>
  <c r="D170" i="10" s="1"/>
  <c r="D169" i="10" s="1"/>
  <c r="D168" i="10" s="1"/>
  <c r="D167" i="10" s="1"/>
  <c r="D166" i="10" s="1"/>
  <c r="D165" i="10" s="1"/>
  <c r="D164" i="10" s="1"/>
  <c r="D163" i="10" s="1"/>
  <c r="D162" i="10" s="1"/>
  <c r="D161" i="10" s="1"/>
  <c r="D160" i="10" s="1"/>
  <c r="D159" i="10" s="1"/>
  <c r="D158" i="10" s="1"/>
  <c r="D157" i="10" s="1"/>
  <c r="D156" i="10" s="1"/>
  <c r="D155" i="10" s="1"/>
  <c r="D154" i="10" s="1"/>
  <c r="D153" i="10" s="1"/>
  <c r="D152" i="10" s="1"/>
  <c r="D151" i="10" s="1"/>
  <c r="D150" i="10" s="1"/>
  <c r="D149" i="10" s="1"/>
  <c r="D148" i="10" s="1"/>
  <c r="D147" i="10" s="1"/>
  <c r="D146" i="10" s="1"/>
  <c r="D145" i="10" s="1"/>
  <c r="D144" i="10" s="1"/>
  <c r="D143" i="10" s="1"/>
  <c r="D142" i="10" s="1"/>
  <c r="D141" i="10" s="1"/>
  <c r="D140" i="10" s="1"/>
  <c r="D139" i="10" s="1"/>
  <c r="D138" i="10" s="1"/>
  <c r="D137" i="10" s="1"/>
  <c r="D136" i="10" s="1"/>
  <c r="D135" i="10" s="1"/>
  <c r="D134" i="10" s="1"/>
  <c r="D133" i="10" s="1"/>
  <c r="D132" i="10" s="1"/>
  <c r="D131" i="10" s="1"/>
  <c r="D130" i="10" s="1"/>
  <c r="D129" i="10" s="1"/>
  <c r="D128" i="10" s="1"/>
  <c r="D127" i="10" s="1"/>
  <c r="D126" i="10" s="1"/>
  <c r="D125" i="10" s="1"/>
  <c r="D124" i="10" s="1"/>
  <c r="D123" i="10" s="1"/>
  <c r="D122" i="10" s="1"/>
  <c r="D121" i="10" s="1"/>
  <c r="D120" i="10" s="1"/>
  <c r="D119" i="10" s="1"/>
  <c r="D118" i="10" s="1"/>
  <c r="D117" i="10" s="1"/>
  <c r="D116" i="10" s="1"/>
  <c r="D115" i="10" s="1"/>
  <c r="D114" i="10" s="1"/>
  <c r="D113" i="10" s="1"/>
  <c r="D112" i="10" s="1"/>
  <c r="D111" i="10" s="1"/>
  <c r="D110" i="10" s="1"/>
  <c r="D109" i="10" s="1"/>
  <c r="D108" i="10" s="1"/>
  <c r="D107" i="10" s="1"/>
  <c r="D106" i="10" s="1"/>
  <c r="D105" i="10" s="1"/>
  <c r="D104" i="10" s="1"/>
  <c r="D103" i="10" s="1"/>
  <c r="D102" i="10" s="1"/>
  <c r="D101" i="10" s="1"/>
  <c r="D100" i="10" s="1"/>
  <c r="D99" i="10" s="1"/>
  <c r="D98" i="10" s="1"/>
  <c r="D97" i="10" s="1"/>
  <c r="D96" i="10" s="1"/>
  <c r="D95" i="10" s="1"/>
  <c r="D94" i="10" s="1"/>
  <c r="D93" i="10" s="1"/>
  <c r="D92" i="10" s="1"/>
  <c r="D91" i="10" s="1"/>
  <c r="D90" i="10" s="1"/>
  <c r="D89" i="10" s="1"/>
  <c r="D88" i="10" s="1"/>
  <c r="D87" i="10" s="1"/>
  <c r="D86" i="10" s="1"/>
  <c r="D85" i="10" s="1"/>
  <c r="D84" i="10" s="1"/>
  <c r="D83" i="10" s="1"/>
  <c r="D82" i="10" s="1"/>
  <c r="D81" i="10" s="1"/>
  <c r="D80" i="10" s="1"/>
  <c r="D79" i="10" s="1"/>
  <c r="D78" i="10" s="1"/>
  <c r="D77" i="10" s="1"/>
  <c r="D76" i="10" s="1"/>
  <c r="D75" i="10" s="1"/>
  <c r="D74" i="10" s="1"/>
  <c r="D73" i="10" s="1"/>
  <c r="D72" i="10" s="1"/>
  <c r="D71" i="10" s="1"/>
  <c r="D70" i="10" s="1"/>
  <c r="D69" i="10" s="1"/>
  <c r="D68" i="10" s="1"/>
  <c r="D67" i="10" s="1"/>
  <c r="D66" i="10" s="1"/>
  <c r="D65" i="10" s="1"/>
  <c r="D64" i="10" s="1"/>
  <c r="D63" i="10" s="1"/>
  <c r="D62" i="10" s="1"/>
  <c r="D61" i="10" s="1"/>
  <c r="D60" i="10" s="1"/>
  <c r="D59" i="10" s="1"/>
  <c r="D58" i="10" s="1"/>
  <c r="D57" i="10" s="1"/>
  <c r="D56" i="10" s="1"/>
  <c r="D55" i="10" s="1"/>
  <c r="D54" i="10" s="1"/>
  <c r="D53" i="10" s="1"/>
  <c r="D52" i="10" s="1"/>
  <c r="D51" i="10" s="1"/>
  <c r="D50" i="10" s="1"/>
  <c r="D49" i="10" s="1"/>
  <c r="D48" i="10" s="1"/>
  <c r="D47" i="10" s="1"/>
  <c r="D46" i="10" s="1"/>
  <c r="D45" i="10" s="1"/>
  <c r="D44" i="10" s="1"/>
  <c r="D43" i="10" s="1"/>
  <c r="D42" i="10" s="1"/>
  <c r="D41" i="10" s="1"/>
  <c r="D40" i="10" s="1"/>
  <c r="D39" i="10" s="1"/>
  <c r="D38" i="10" s="1"/>
  <c r="D37" i="10" s="1"/>
  <c r="D36" i="10" s="1"/>
  <c r="D35" i="10" s="1"/>
  <c r="D34" i="10" s="1"/>
  <c r="D33" i="10" s="1"/>
  <c r="D32" i="10" s="1"/>
  <c r="D31" i="10" s="1"/>
  <c r="D30" i="10" s="1"/>
  <c r="D29" i="10" s="1"/>
  <c r="D28" i="10" s="1"/>
  <c r="D27" i="10" s="1"/>
  <c r="D26" i="10" s="1"/>
  <c r="D25" i="10" s="1"/>
  <c r="D24" i="10" s="1"/>
  <c r="D23" i="10" s="1"/>
  <c r="D22" i="10" s="1"/>
  <c r="D21" i="10" s="1"/>
  <c r="D20" i="10" s="1"/>
  <c r="D19" i="10" s="1"/>
  <c r="D18" i="10" s="1"/>
  <c r="D17" i="10" s="1"/>
  <c r="D16" i="10" s="1"/>
  <c r="D15" i="10" s="1"/>
  <c r="D14" i="10" s="1"/>
  <c r="F2" i="10" s="1"/>
  <c r="C213" i="10"/>
  <c r="C212" i="10" s="1"/>
  <c r="C211" i="10" s="1"/>
  <c r="C210" i="10" s="1"/>
  <c r="C209" i="10" s="1"/>
  <c r="C208" i="10" s="1"/>
  <c r="C207" i="10" s="1"/>
  <c r="C206" i="10" s="1"/>
  <c r="C205" i="10" s="1"/>
  <c r="C204" i="10" s="1"/>
  <c r="C203" i="10" s="1"/>
  <c r="C202" i="10" s="1"/>
  <c r="C201" i="10" s="1"/>
  <c r="C200" i="10" s="1"/>
  <c r="C199" i="10" s="1"/>
  <c r="C198" i="10" s="1"/>
  <c r="C197" i="10" s="1"/>
  <c r="C196" i="10" s="1"/>
  <c r="C195" i="10" s="1"/>
  <c r="C194" i="10" s="1"/>
  <c r="C193" i="10" s="1"/>
  <c r="C192" i="10" s="1"/>
  <c r="C191" i="10" s="1"/>
  <c r="C190" i="10" s="1"/>
  <c r="C189" i="10" s="1"/>
  <c r="C188" i="10" s="1"/>
  <c r="C187" i="10" s="1"/>
  <c r="C186" i="10" s="1"/>
  <c r="C185" i="10" s="1"/>
  <c r="C184" i="10" s="1"/>
  <c r="C183" i="10" s="1"/>
  <c r="C182" i="10" s="1"/>
  <c r="C181" i="10" s="1"/>
  <c r="C180" i="10" s="1"/>
  <c r="C179" i="10" s="1"/>
  <c r="C178" i="10" s="1"/>
  <c r="C177" i="10" s="1"/>
  <c r="C176" i="10" s="1"/>
  <c r="C175" i="10" s="1"/>
  <c r="C174" i="10" s="1"/>
  <c r="C173" i="10" s="1"/>
  <c r="C172" i="10" s="1"/>
  <c r="C171" i="10" s="1"/>
  <c r="C170" i="10" s="1"/>
  <c r="C169" i="10" s="1"/>
  <c r="C168" i="10" s="1"/>
  <c r="C167" i="10" s="1"/>
  <c r="C166" i="10" s="1"/>
  <c r="C165" i="10" s="1"/>
  <c r="C164" i="10" s="1"/>
  <c r="C163" i="10" s="1"/>
  <c r="C162" i="10" s="1"/>
  <c r="C161" i="10" s="1"/>
  <c r="C160" i="10" s="1"/>
  <c r="C159" i="10" s="1"/>
  <c r="C158" i="10" s="1"/>
  <c r="C157" i="10" s="1"/>
  <c r="C156" i="10" s="1"/>
  <c r="C155" i="10" s="1"/>
  <c r="C154" i="10" s="1"/>
  <c r="C153" i="10" s="1"/>
  <c r="C152" i="10" s="1"/>
  <c r="C151" i="10" s="1"/>
  <c r="C150" i="10" s="1"/>
  <c r="C149" i="10" s="1"/>
  <c r="C148" i="10" s="1"/>
  <c r="C147" i="10" s="1"/>
  <c r="C146" i="10" s="1"/>
  <c r="C145" i="10" s="1"/>
  <c r="C144" i="10" s="1"/>
  <c r="C143" i="10" s="1"/>
  <c r="C142" i="10" s="1"/>
  <c r="C141" i="10" s="1"/>
  <c r="C140" i="10" s="1"/>
  <c r="C139" i="10" s="1"/>
  <c r="C138" i="10" s="1"/>
  <c r="C137" i="10" s="1"/>
  <c r="C136" i="10" s="1"/>
  <c r="C135" i="10" s="1"/>
  <c r="C134" i="10" s="1"/>
  <c r="C133" i="10" s="1"/>
  <c r="C132" i="10" s="1"/>
  <c r="C131" i="10" s="1"/>
  <c r="C130" i="10" s="1"/>
  <c r="C129" i="10" s="1"/>
  <c r="C128" i="10" s="1"/>
  <c r="C127" i="10" s="1"/>
  <c r="C126" i="10" s="1"/>
  <c r="C125" i="10" s="1"/>
  <c r="C124" i="10" s="1"/>
  <c r="C123" i="10" s="1"/>
  <c r="C122" i="10" s="1"/>
  <c r="C121" i="10" s="1"/>
  <c r="C120" i="10" s="1"/>
  <c r="C119" i="10" s="1"/>
  <c r="C118" i="10" s="1"/>
  <c r="C117" i="10" s="1"/>
  <c r="C116" i="10" s="1"/>
  <c r="C115" i="10" s="1"/>
  <c r="C114" i="10" s="1"/>
  <c r="C113" i="10" s="1"/>
  <c r="C112" i="10" s="1"/>
  <c r="C111" i="10" s="1"/>
  <c r="C110" i="10" s="1"/>
  <c r="C109" i="10" s="1"/>
  <c r="C108" i="10" s="1"/>
  <c r="C107" i="10" s="1"/>
  <c r="C106" i="10" s="1"/>
  <c r="C105" i="10" s="1"/>
  <c r="C104" i="10" s="1"/>
  <c r="C103" i="10" s="1"/>
  <c r="C102" i="10" s="1"/>
  <c r="C101" i="10" s="1"/>
  <c r="C100" i="10" s="1"/>
  <c r="C99" i="10" s="1"/>
  <c r="C98" i="10" s="1"/>
  <c r="C97" i="10" s="1"/>
  <c r="C96" i="10" s="1"/>
  <c r="C95" i="10" s="1"/>
  <c r="C94" i="10" s="1"/>
  <c r="C93" i="10" s="1"/>
  <c r="C92" i="10" s="1"/>
  <c r="C91" i="10" s="1"/>
  <c r="C90" i="10" s="1"/>
  <c r="C89" i="10" s="1"/>
  <c r="C88" i="10" s="1"/>
  <c r="C87" i="10" s="1"/>
  <c r="C86" i="10" s="1"/>
  <c r="C85" i="10" s="1"/>
  <c r="C84" i="10" s="1"/>
  <c r="C83" i="10" s="1"/>
  <c r="C82" i="10" s="1"/>
  <c r="C81" i="10" s="1"/>
  <c r="C80" i="10" s="1"/>
  <c r="C79" i="10" s="1"/>
  <c r="C78" i="10" s="1"/>
  <c r="C77" i="10" s="1"/>
  <c r="C76" i="10" s="1"/>
  <c r="C75" i="10" s="1"/>
  <c r="C74" i="10" s="1"/>
  <c r="C73" i="10" s="1"/>
  <c r="C72" i="10" s="1"/>
  <c r="C71" i="10" s="1"/>
  <c r="C70" i="10" s="1"/>
  <c r="C69" i="10" s="1"/>
  <c r="C68" i="10" s="1"/>
  <c r="C67" i="10" s="1"/>
  <c r="C66" i="10" s="1"/>
  <c r="C65" i="10" s="1"/>
  <c r="C64" i="10" s="1"/>
  <c r="C63" i="10" s="1"/>
  <c r="C62" i="10" s="1"/>
  <c r="C61" i="10" s="1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E2" i="10" s="1"/>
  <c r="B213" i="10"/>
  <c r="AM213" i="10" s="1"/>
  <c r="AM212" i="10"/>
  <c r="AH212" i="10"/>
  <c r="B212" i="10"/>
  <c r="AL212" i="10" s="1"/>
  <c r="AL211" i="10"/>
  <c r="AG211" i="10"/>
  <c r="U211" i="10"/>
  <c r="B211" i="10"/>
  <c r="AJ211" i="10" s="1"/>
  <c r="B210" i="10"/>
  <c r="O210" i="10" s="1"/>
  <c r="AI209" i="10"/>
  <c r="AA209" i="10"/>
  <c r="I209" i="10"/>
  <c r="B209" i="10"/>
  <c r="AM209" i="10" s="1"/>
  <c r="AM208" i="10"/>
  <c r="AL208" i="10"/>
  <c r="AH208" i="10"/>
  <c r="AG208" i="10"/>
  <c r="U208" i="10"/>
  <c r="B208" i="10"/>
  <c r="AJ208" i="10" s="1"/>
  <c r="AJ207" i="10"/>
  <c r="B207" i="10"/>
  <c r="AI206" i="10"/>
  <c r="AA206" i="10"/>
  <c r="O206" i="10"/>
  <c r="I206" i="10"/>
  <c r="B206" i="10"/>
  <c r="AM205" i="10"/>
  <c r="AI205" i="10"/>
  <c r="AH205" i="10"/>
  <c r="AA205" i="10"/>
  <c r="I205" i="10"/>
  <c r="B205" i="10"/>
  <c r="AL205" i="10" s="1"/>
  <c r="AM204" i="10"/>
  <c r="AL204" i="10"/>
  <c r="AH204" i="10"/>
  <c r="AG204" i="10"/>
  <c r="U204" i="10"/>
  <c r="B204" i="10"/>
  <c r="AJ204" i="10" s="1"/>
  <c r="AJ203" i="10"/>
  <c r="AA203" i="10"/>
  <c r="I203" i="10"/>
  <c r="B203" i="10"/>
  <c r="AM202" i="10"/>
  <c r="AI202" i="10"/>
  <c r="AH202" i="10"/>
  <c r="AA202" i="10"/>
  <c r="I202" i="10"/>
  <c r="B202" i="10"/>
  <c r="AL202" i="10" s="1"/>
  <c r="AM201" i="10"/>
  <c r="AL201" i="10"/>
  <c r="AI201" i="10"/>
  <c r="AH201" i="10"/>
  <c r="AG201" i="10"/>
  <c r="AA201" i="10"/>
  <c r="U201" i="10"/>
  <c r="I201" i="10"/>
  <c r="B201" i="10"/>
  <c r="AJ201" i="10" s="1"/>
  <c r="AG200" i="10"/>
  <c r="O200" i="10"/>
  <c r="B200" i="10"/>
  <c r="AI199" i="10"/>
  <c r="AA199" i="10"/>
  <c r="I199" i="10"/>
  <c r="B199" i="10"/>
  <c r="AM198" i="10"/>
  <c r="AI198" i="10"/>
  <c r="AH198" i="10"/>
  <c r="AA198" i="10"/>
  <c r="I198" i="10"/>
  <c r="B198" i="10"/>
  <c r="AL198" i="10" s="1"/>
  <c r="AM197" i="10"/>
  <c r="AL197" i="10"/>
  <c r="AI197" i="10"/>
  <c r="AH197" i="10"/>
  <c r="AG197" i="10"/>
  <c r="AA197" i="10"/>
  <c r="U197" i="10"/>
  <c r="I197" i="10"/>
  <c r="B197" i="10"/>
  <c r="AJ197" i="10" s="1"/>
  <c r="AH196" i="10"/>
  <c r="B196" i="10"/>
  <c r="O195" i="10"/>
  <c r="B195" i="10"/>
  <c r="AI194" i="10"/>
  <c r="AA194" i="10"/>
  <c r="I194" i="10"/>
  <c r="B194" i="10"/>
  <c r="AM194" i="10" s="1"/>
  <c r="AM193" i="10"/>
  <c r="AI193" i="10"/>
  <c r="AH193" i="10"/>
  <c r="AA193" i="10"/>
  <c r="I193" i="10"/>
  <c r="B193" i="10"/>
  <c r="AL193" i="10" s="1"/>
  <c r="AM192" i="10"/>
  <c r="AL192" i="10"/>
  <c r="AH192" i="10"/>
  <c r="AG192" i="10"/>
  <c r="U192" i="10"/>
  <c r="I192" i="10"/>
  <c r="B192" i="10"/>
  <c r="AJ192" i="10" s="1"/>
  <c r="O191" i="10"/>
  <c r="B191" i="10"/>
  <c r="AI190" i="10"/>
  <c r="AA190" i="10"/>
  <c r="I190" i="10"/>
  <c r="B190" i="10"/>
  <c r="AM190" i="10" s="1"/>
  <c r="AM189" i="10"/>
  <c r="AI189" i="10"/>
  <c r="AH189" i="10"/>
  <c r="AA189" i="10"/>
  <c r="I189" i="10"/>
  <c r="B189" i="10"/>
  <c r="AL189" i="10" s="1"/>
  <c r="AM188" i="10"/>
  <c r="AL188" i="10"/>
  <c r="AH188" i="10"/>
  <c r="AG188" i="10"/>
  <c r="U188" i="10"/>
  <c r="I188" i="10"/>
  <c r="B188" i="10"/>
  <c r="AJ188" i="10" s="1"/>
  <c r="B187" i="10"/>
  <c r="AI186" i="10"/>
  <c r="AA186" i="10"/>
  <c r="O186" i="10"/>
  <c r="I186" i="10"/>
  <c r="B186" i="10"/>
  <c r="AM185" i="10"/>
  <c r="AI185" i="10"/>
  <c r="AH185" i="10"/>
  <c r="AA185" i="10"/>
  <c r="I185" i="10"/>
  <c r="B185" i="10"/>
  <c r="AL185" i="10" s="1"/>
  <c r="AM184" i="10"/>
  <c r="AL184" i="10"/>
  <c r="AH184" i="10"/>
  <c r="AG184" i="10"/>
  <c r="U184" i="10"/>
  <c r="B184" i="10"/>
  <c r="AJ184" i="10" s="1"/>
  <c r="B183" i="10"/>
  <c r="AI182" i="10"/>
  <c r="AA182" i="10"/>
  <c r="O182" i="10"/>
  <c r="I182" i="10"/>
  <c r="B182" i="10"/>
  <c r="AM181" i="10"/>
  <c r="AI181" i="10"/>
  <c r="AH181" i="10"/>
  <c r="AA181" i="10"/>
  <c r="I181" i="10"/>
  <c r="B181" i="10"/>
  <c r="AL181" i="10" s="1"/>
  <c r="AM180" i="10"/>
  <c r="AL180" i="10"/>
  <c r="AH180" i="10"/>
  <c r="AG180" i="10"/>
  <c r="U180" i="10"/>
  <c r="B180" i="10"/>
  <c r="AJ180" i="10" s="1"/>
  <c r="B179" i="10"/>
  <c r="AA178" i="10"/>
  <c r="I178" i="10"/>
  <c r="B178" i="10"/>
  <c r="AM177" i="10"/>
  <c r="AL177" i="10"/>
  <c r="AI177" i="10"/>
  <c r="AH177" i="10"/>
  <c r="AG177" i="10"/>
  <c r="AA177" i="10"/>
  <c r="U177" i="10"/>
  <c r="I177" i="10"/>
  <c r="B177" i="10"/>
  <c r="AJ177" i="10" s="1"/>
  <c r="O176" i="10"/>
  <c r="B176" i="10"/>
  <c r="AI175" i="10"/>
  <c r="AA175" i="10"/>
  <c r="I175" i="10"/>
  <c r="B175" i="10"/>
  <c r="AM175" i="10" s="1"/>
  <c r="AM174" i="10"/>
  <c r="AI174" i="10"/>
  <c r="AH174" i="10"/>
  <c r="AA174" i="10"/>
  <c r="I174" i="10"/>
  <c r="B174" i="10"/>
  <c r="AL174" i="10" s="1"/>
  <c r="AM173" i="10"/>
  <c r="AL173" i="10"/>
  <c r="AI173" i="10"/>
  <c r="AH173" i="10"/>
  <c r="AG173" i="10"/>
  <c r="AA173" i="10"/>
  <c r="U173" i="10"/>
  <c r="I173" i="10"/>
  <c r="B173" i="10"/>
  <c r="AJ173" i="10" s="1"/>
  <c r="O172" i="10"/>
  <c r="B172" i="10"/>
  <c r="AI171" i="10"/>
  <c r="AA171" i="10"/>
  <c r="I171" i="10"/>
  <c r="B171" i="10"/>
  <c r="AM171" i="10" s="1"/>
  <c r="AM170" i="10"/>
  <c r="AI170" i="10"/>
  <c r="AH170" i="10"/>
  <c r="AA170" i="10"/>
  <c r="I170" i="10"/>
  <c r="B170" i="10"/>
  <c r="AL170" i="10" s="1"/>
  <c r="AM169" i="10"/>
  <c r="AL169" i="10"/>
  <c r="AI169" i="10"/>
  <c r="AH169" i="10"/>
  <c r="AG169" i="10"/>
  <c r="AA169" i="10"/>
  <c r="U169" i="10"/>
  <c r="I169" i="10"/>
  <c r="B169" i="10"/>
  <c r="AJ169" i="10" s="1"/>
  <c r="B168" i="10"/>
  <c r="B167" i="10"/>
  <c r="AI167" i="10" s="1"/>
  <c r="AM166" i="10"/>
  <c r="AI166" i="10"/>
  <c r="AH166" i="10"/>
  <c r="AA166" i="10"/>
  <c r="I166" i="10"/>
  <c r="B166" i="10"/>
  <c r="AL166" i="10" s="1"/>
  <c r="AM165" i="10"/>
  <c r="AL165" i="10"/>
  <c r="AI165" i="10"/>
  <c r="AH165" i="10"/>
  <c r="AG165" i="10"/>
  <c r="AA165" i="10"/>
  <c r="U165" i="10"/>
  <c r="I165" i="10"/>
  <c r="B165" i="10"/>
  <c r="AJ165" i="10" s="1"/>
  <c r="AL164" i="10"/>
  <c r="AG164" i="10"/>
  <c r="U164" i="10"/>
  <c r="O164" i="10"/>
  <c r="B164" i="10"/>
  <c r="AI163" i="10"/>
  <c r="AA163" i="10"/>
  <c r="O163" i="10"/>
  <c r="I163" i="10"/>
  <c r="B163" i="10"/>
  <c r="AM162" i="10"/>
  <c r="AI162" i="10"/>
  <c r="AH162" i="10"/>
  <c r="AA162" i="10"/>
  <c r="I162" i="10"/>
  <c r="B162" i="10"/>
  <c r="AL162" i="10" s="1"/>
  <c r="AM161" i="10"/>
  <c r="AL161" i="10"/>
  <c r="AI161" i="10"/>
  <c r="AH161" i="10"/>
  <c r="AG161" i="10"/>
  <c r="AA161" i="10"/>
  <c r="U161" i="10"/>
  <c r="I161" i="10"/>
  <c r="B161" i="10"/>
  <c r="AJ161" i="10" s="1"/>
  <c r="B160" i="10"/>
  <c r="B159" i="10"/>
  <c r="AI159" i="10" s="1"/>
  <c r="AI158" i="10"/>
  <c r="AH158" i="10"/>
  <c r="B158" i="10"/>
  <c r="AM157" i="10"/>
  <c r="AL157" i="10"/>
  <c r="AI157" i="10"/>
  <c r="AH157" i="10"/>
  <c r="AG157" i="10"/>
  <c r="AA157" i="10"/>
  <c r="U157" i="10"/>
  <c r="I157" i="10"/>
  <c r="B157" i="10"/>
  <c r="AJ157" i="10" s="1"/>
  <c r="AL156" i="10"/>
  <c r="U156" i="10"/>
  <c r="O156" i="10"/>
  <c r="B156" i="10"/>
  <c r="AH156" i="10" s="1"/>
  <c r="AJ155" i="10"/>
  <c r="AI155" i="10"/>
  <c r="AG155" i="10"/>
  <c r="AA155" i="10"/>
  <c r="U155" i="10"/>
  <c r="I155" i="10"/>
  <c r="B155" i="10"/>
  <c r="AL154" i="10"/>
  <c r="AG154" i="10"/>
  <c r="U154" i="10"/>
  <c r="B154" i="10"/>
  <c r="AJ154" i="10" s="1"/>
  <c r="O153" i="10"/>
  <c r="B153" i="10"/>
  <c r="AM152" i="10"/>
  <c r="AI152" i="10"/>
  <c r="AH152" i="10"/>
  <c r="AA152" i="10"/>
  <c r="I152" i="10"/>
  <c r="B152" i="10"/>
  <c r="AL152" i="10" s="1"/>
  <c r="AM151" i="10"/>
  <c r="AL151" i="10"/>
  <c r="AI151" i="10"/>
  <c r="AH151" i="10"/>
  <c r="AG151" i="10"/>
  <c r="AA151" i="10"/>
  <c r="U151" i="10"/>
  <c r="I151" i="10"/>
  <c r="B151" i="10"/>
  <c r="AJ151" i="10" s="1"/>
  <c r="AL150" i="10"/>
  <c r="B150" i="10"/>
  <c r="O149" i="10"/>
  <c r="B149" i="10"/>
  <c r="AI149" i="10" s="1"/>
  <c r="AM148" i="10"/>
  <c r="AI148" i="10"/>
  <c r="AH148" i="10"/>
  <c r="AA148" i="10"/>
  <c r="I148" i="10"/>
  <c r="B148" i="10"/>
  <c r="AL148" i="10" s="1"/>
  <c r="AM147" i="10"/>
  <c r="AL147" i="10"/>
  <c r="AI147" i="10"/>
  <c r="AH147" i="10"/>
  <c r="AG147" i="10"/>
  <c r="AA147" i="10"/>
  <c r="U147" i="10"/>
  <c r="I147" i="10"/>
  <c r="B147" i="10"/>
  <c r="AJ147" i="10" s="1"/>
  <c r="AL146" i="10"/>
  <c r="AG146" i="10"/>
  <c r="U146" i="10"/>
  <c r="O146" i="10"/>
  <c r="B146" i="10"/>
  <c r="AI145" i="10"/>
  <c r="AA145" i="10"/>
  <c r="I145" i="10"/>
  <c r="B145" i="10"/>
  <c r="AM144" i="10"/>
  <c r="AI144" i="10"/>
  <c r="AH144" i="10"/>
  <c r="AA144" i="10"/>
  <c r="I144" i="10"/>
  <c r="B144" i="10"/>
  <c r="AL144" i="10" s="1"/>
  <c r="AM143" i="10"/>
  <c r="AL143" i="10"/>
  <c r="AI143" i="10"/>
  <c r="AH143" i="10"/>
  <c r="AG143" i="10"/>
  <c r="AA143" i="10"/>
  <c r="U143" i="10"/>
  <c r="I143" i="10"/>
  <c r="B143" i="10"/>
  <c r="AJ143" i="10" s="1"/>
  <c r="B142" i="10"/>
  <c r="O141" i="10"/>
  <c r="B141" i="10"/>
  <c r="AI141" i="10" s="1"/>
  <c r="AI140" i="10"/>
  <c r="AH140" i="10"/>
  <c r="AA140" i="10"/>
  <c r="B140" i="10"/>
  <c r="AM139" i="10"/>
  <c r="AL139" i="10"/>
  <c r="AI139" i="10"/>
  <c r="AH139" i="10"/>
  <c r="AG139" i="10"/>
  <c r="AA139" i="10"/>
  <c r="U139" i="10"/>
  <c r="I139" i="10"/>
  <c r="B139" i="10"/>
  <c r="AJ139" i="10" s="1"/>
  <c r="B138" i="10"/>
  <c r="AI137" i="10"/>
  <c r="AG137" i="10"/>
  <c r="B137" i="10"/>
  <c r="AJ136" i="10"/>
  <c r="B136" i="10"/>
  <c r="AM135" i="10"/>
  <c r="AL135" i="10"/>
  <c r="AI135" i="10"/>
  <c r="AH135" i="10"/>
  <c r="AG135" i="10"/>
  <c r="AA135" i="10"/>
  <c r="U135" i="10"/>
  <c r="I135" i="10"/>
  <c r="B135" i="10"/>
  <c r="AJ135" i="10" s="1"/>
  <c r="AM134" i="10"/>
  <c r="AH134" i="10"/>
  <c r="AG134" i="10"/>
  <c r="B134" i="10"/>
  <c r="B133" i="10"/>
  <c r="AI132" i="10"/>
  <c r="AA132" i="10"/>
  <c r="I132" i="10"/>
  <c r="B132" i="10"/>
  <c r="AM132" i="10" s="1"/>
  <c r="AM131" i="10"/>
  <c r="AI131" i="10"/>
  <c r="AH131" i="10"/>
  <c r="AA131" i="10"/>
  <c r="I131" i="10"/>
  <c r="B131" i="10"/>
  <c r="AL131" i="10" s="1"/>
  <c r="AM130" i="10"/>
  <c r="AL130" i="10"/>
  <c r="AH130" i="10"/>
  <c r="AG130" i="10"/>
  <c r="U130" i="10"/>
  <c r="B130" i="10"/>
  <c r="AJ130" i="10" s="1"/>
  <c r="O129" i="10"/>
  <c r="B129" i="10"/>
  <c r="AI128" i="10"/>
  <c r="AA128" i="10"/>
  <c r="I128" i="10"/>
  <c r="B128" i="10"/>
  <c r="AM128" i="10" s="1"/>
  <c r="AM127" i="10"/>
  <c r="AI127" i="10"/>
  <c r="AH127" i="10"/>
  <c r="AA127" i="10"/>
  <c r="I127" i="10"/>
  <c r="B127" i="10"/>
  <c r="AL127" i="10" s="1"/>
  <c r="AM126" i="10"/>
  <c r="AL126" i="10"/>
  <c r="AH126" i="10"/>
  <c r="AG126" i="10"/>
  <c r="U126" i="10"/>
  <c r="B126" i="10"/>
  <c r="AJ126" i="10" s="1"/>
  <c r="O125" i="10"/>
  <c r="B125" i="10"/>
  <c r="AI124" i="10"/>
  <c r="AA124" i="10"/>
  <c r="I124" i="10"/>
  <c r="B124" i="10"/>
  <c r="AM124" i="10" s="1"/>
  <c r="AM123" i="10"/>
  <c r="AI123" i="10"/>
  <c r="AH123" i="10"/>
  <c r="AA123" i="10"/>
  <c r="I123" i="10"/>
  <c r="B123" i="10"/>
  <c r="AL123" i="10" s="1"/>
  <c r="AM122" i="10"/>
  <c r="AL122" i="10"/>
  <c r="AH122" i="10"/>
  <c r="AG122" i="10"/>
  <c r="U122" i="10"/>
  <c r="B122" i="10"/>
  <c r="AJ122" i="10" s="1"/>
  <c r="AG121" i="10"/>
  <c r="B121" i="10"/>
  <c r="B120" i="10"/>
  <c r="AM119" i="10"/>
  <c r="AI119" i="10"/>
  <c r="AH119" i="10"/>
  <c r="AA119" i="10"/>
  <c r="I119" i="10"/>
  <c r="B119" i="10"/>
  <c r="AL119" i="10" s="1"/>
  <c r="AM118" i="10"/>
  <c r="AL118" i="10"/>
  <c r="AH118" i="10"/>
  <c r="AG118" i="10"/>
  <c r="U118" i="10"/>
  <c r="B118" i="10"/>
  <c r="AJ118" i="10" s="1"/>
  <c r="AG117" i="10"/>
  <c r="B117" i="10"/>
  <c r="B116" i="10"/>
  <c r="AM115" i="10"/>
  <c r="AI115" i="10"/>
  <c r="AH115" i="10"/>
  <c r="AA115" i="10"/>
  <c r="I115" i="10"/>
  <c r="B115" i="10"/>
  <c r="AL115" i="10" s="1"/>
  <c r="AM114" i="10"/>
  <c r="AL114" i="10"/>
  <c r="AH114" i="10"/>
  <c r="AG114" i="10"/>
  <c r="U114" i="10"/>
  <c r="B114" i="10"/>
  <c r="AJ114" i="10" s="1"/>
  <c r="AG113" i="10"/>
  <c r="B113" i="10"/>
  <c r="B112" i="10"/>
  <c r="AM111" i="10"/>
  <c r="AI111" i="10"/>
  <c r="AH111" i="10"/>
  <c r="AA111" i="10"/>
  <c r="I111" i="10"/>
  <c r="B111" i="10"/>
  <c r="AL111" i="10" s="1"/>
  <c r="AM110" i="10"/>
  <c r="AL110" i="10"/>
  <c r="AH110" i="10"/>
  <c r="AG110" i="10"/>
  <c r="U110" i="10"/>
  <c r="B110" i="10"/>
  <c r="AJ110" i="10" s="1"/>
  <c r="AG109" i="10"/>
  <c r="B109" i="10"/>
  <c r="AJ108" i="10"/>
  <c r="B108" i="10"/>
  <c r="AM107" i="10"/>
  <c r="AL107" i="10"/>
  <c r="AI107" i="10"/>
  <c r="AH107" i="10"/>
  <c r="AG107" i="10"/>
  <c r="AA107" i="10"/>
  <c r="U107" i="10"/>
  <c r="I107" i="10"/>
  <c r="B107" i="10"/>
  <c r="AJ107" i="10" s="1"/>
  <c r="AM106" i="10"/>
  <c r="AL106" i="10"/>
  <c r="AH106" i="10"/>
  <c r="AG106" i="10"/>
  <c r="U106" i="10"/>
  <c r="B106" i="10"/>
  <c r="AJ106" i="10" s="1"/>
  <c r="AL105" i="10"/>
  <c r="U105" i="10"/>
  <c r="O105" i="10"/>
  <c r="B105" i="10"/>
  <c r="AG105" i="10" s="1"/>
  <c r="AI104" i="10"/>
  <c r="B104" i="10"/>
  <c r="AM103" i="10"/>
  <c r="AL103" i="10"/>
  <c r="AI103" i="10"/>
  <c r="AH103" i="10"/>
  <c r="AG103" i="10"/>
  <c r="AA103" i="10"/>
  <c r="U103" i="10"/>
  <c r="I103" i="10"/>
  <c r="B103" i="10"/>
  <c r="AJ103" i="10" s="1"/>
  <c r="O102" i="10"/>
  <c r="B102" i="10"/>
  <c r="AI101" i="10"/>
  <c r="AA101" i="10"/>
  <c r="I101" i="10"/>
  <c r="B101" i="10"/>
  <c r="AM101" i="10" s="1"/>
  <c r="AM100" i="10"/>
  <c r="AI100" i="10"/>
  <c r="AH100" i="10"/>
  <c r="AA100" i="10"/>
  <c r="I100" i="10"/>
  <c r="B100" i="10"/>
  <c r="AL100" i="10" s="1"/>
  <c r="AM99" i="10"/>
  <c r="AL99" i="10"/>
  <c r="AH99" i="10"/>
  <c r="AG99" i="10"/>
  <c r="U99" i="10"/>
  <c r="B99" i="10"/>
  <c r="AJ99" i="10" s="1"/>
  <c r="O98" i="10"/>
  <c r="B98" i="10"/>
  <c r="B97" i="10"/>
  <c r="AM97" i="10" s="1"/>
  <c r="B96" i="10"/>
  <c r="AL96" i="10" s="1"/>
  <c r="B95" i="10"/>
  <c r="AJ95" i="10" s="1"/>
  <c r="B94" i="10"/>
  <c r="B93" i="10"/>
  <c r="AM93" i="10" s="1"/>
  <c r="B92" i="10"/>
  <c r="AL92" i="10" s="1"/>
  <c r="B91" i="10"/>
  <c r="AJ91" i="10" s="1"/>
  <c r="B90" i="10"/>
  <c r="AG90" i="10" s="1"/>
  <c r="B89" i="10"/>
  <c r="B88" i="10"/>
  <c r="AL88" i="10" s="1"/>
  <c r="B87" i="10"/>
  <c r="AJ87" i="10" s="1"/>
  <c r="B86" i="10"/>
  <c r="AG86" i="10" s="1"/>
  <c r="B85" i="10"/>
  <c r="AI85" i="10" s="1"/>
  <c r="B84" i="10"/>
  <c r="AL84" i="10" s="1"/>
  <c r="B83" i="10"/>
  <c r="AJ83" i="10" s="1"/>
  <c r="B82" i="10"/>
  <c r="AG82" i="10" s="1"/>
  <c r="B81" i="10"/>
  <c r="B80" i="10"/>
  <c r="AL80" i="10" s="1"/>
  <c r="B79" i="10"/>
  <c r="AJ79" i="10" s="1"/>
  <c r="B78" i="10"/>
  <c r="AG78" i="10" s="1"/>
  <c r="B77" i="10"/>
  <c r="AI77" i="10" s="1"/>
  <c r="B76" i="10"/>
  <c r="AL76" i="10" s="1"/>
  <c r="B75" i="10"/>
  <c r="AJ75" i="10" s="1"/>
  <c r="B74" i="10"/>
  <c r="AG74" i="10" s="1"/>
  <c r="B73" i="10"/>
  <c r="AI73" i="10" s="1"/>
  <c r="B72" i="10"/>
  <c r="AJ72" i="10" s="1"/>
  <c r="B71" i="10"/>
  <c r="B70" i="10"/>
  <c r="AM70" i="10" s="1"/>
  <c r="B69" i="10"/>
  <c r="AL69" i="10" s="1"/>
  <c r="B68" i="10"/>
  <c r="AJ68" i="10" s="1"/>
  <c r="B67" i="10"/>
  <c r="B66" i="10"/>
  <c r="AM66" i="10" s="1"/>
  <c r="B65" i="10"/>
  <c r="AL65" i="10" s="1"/>
  <c r="B64" i="10"/>
  <c r="AJ64" i="10" s="1"/>
  <c r="B63" i="10"/>
  <c r="B62" i="10"/>
  <c r="AM62" i="10" s="1"/>
  <c r="B61" i="10"/>
  <c r="AL61" i="10" s="1"/>
  <c r="B60" i="10"/>
  <c r="AJ60" i="10" s="1"/>
  <c r="B59" i="10"/>
  <c r="B58" i="10"/>
  <c r="AM58" i="10" s="1"/>
  <c r="B57" i="10"/>
  <c r="AL57" i="10" s="1"/>
  <c r="B56" i="10"/>
  <c r="AJ56" i="10" s="1"/>
  <c r="B55" i="10"/>
  <c r="B54" i="10"/>
  <c r="AM54" i="10" s="1"/>
  <c r="B53" i="10"/>
  <c r="AL53" i="10" s="1"/>
  <c r="B52" i="10"/>
  <c r="AJ52" i="10" s="1"/>
  <c r="B51" i="10"/>
  <c r="B50" i="10"/>
  <c r="AM50" i="10" s="1"/>
  <c r="B49" i="10"/>
  <c r="AL49" i="10" s="1"/>
  <c r="B48" i="10"/>
  <c r="AJ48" i="10" s="1"/>
  <c r="B47" i="10"/>
  <c r="B46" i="10"/>
  <c r="AM46" i="10" s="1"/>
  <c r="B45" i="10"/>
  <c r="AL45" i="10" s="1"/>
  <c r="B44" i="10"/>
  <c r="AJ44" i="10" s="1"/>
  <c r="B43" i="10"/>
  <c r="B42" i="10"/>
  <c r="AM42" i="10" s="1"/>
  <c r="B41" i="10"/>
  <c r="AL41" i="10" s="1"/>
  <c r="B40" i="10"/>
  <c r="AJ40" i="10" s="1"/>
  <c r="B39" i="10"/>
  <c r="B38" i="10"/>
  <c r="AM38" i="10" s="1"/>
  <c r="B37" i="10"/>
  <c r="AL37" i="10" s="1"/>
  <c r="B36" i="10"/>
  <c r="AJ36" i="10" s="1"/>
  <c r="B35" i="10"/>
  <c r="B34" i="10"/>
  <c r="AM34" i="10" s="1"/>
  <c r="B33" i="10"/>
  <c r="AL33" i="10" s="1"/>
  <c r="B32" i="10"/>
  <c r="AJ32" i="10" s="1"/>
  <c r="B31" i="10"/>
  <c r="B30" i="10"/>
  <c r="AI30" i="10" s="1"/>
  <c r="B29" i="10"/>
  <c r="AL29" i="10" s="1"/>
  <c r="B28" i="10"/>
  <c r="AJ28" i="10" s="1"/>
  <c r="B27" i="10"/>
  <c r="B26" i="10"/>
  <c r="AI26" i="10" s="1"/>
  <c r="B25" i="10"/>
  <c r="AL25" i="10" s="1"/>
  <c r="B24" i="10"/>
  <c r="AJ24" i="10" s="1"/>
  <c r="B23" i="10"/>
  <c r="B22" i="10"/>
  <c r="AI22" i="10" s="1"/>
  <c r="B21" i="10"/>
  <c r="AL21" i="10" s="1"/>
  <c r="B20" i="10"/>
  <c r="AJ20" i="10" s="1"/>
  <c r="B19" i="10"/>
  <c r="B18" i="10"/>
  <c r="AI18" i="10" s="1"/>
  <c r="B17" i="10"/>
  <c r="AL17" i="10" s="1"/>
  <c r="B16" i="10"/>
  <c r="AJ16" i="10" s="1"/>
  <c r="B15" i="10"/>
  <c r="B14" i="10"/>
  <c r="AI14" i="10" s="1"/>
  <c r="E11" i="10"/>
  <c r="E3" i="10" s="1"/>
  <c r="C9" i="10"/>
  <c r="P5" i="10"/>
  <c r="N5" i="10"/>
  <c r="P4" i="10"/>
  <c r="N4" i="10"/>
  <c r="E4" i="10"/>
  <c r="P2" i="10"/>
  <c r="N2" i="10"/>
  <c r="L2" i="10"/>
  <c r="J2" i="10"/>
  <c r="P13" i="10"/>
  <c r="O13" i="10"/>
  <c r="N13" i="10"/>
  <c r="M13" i="10"/>
  <c r="L13" i="10"/>
  <c r="K13" i="10"/>
  <c r="F158" i="16" l="1"/>
  <c r="G158" i="16"/>
  <c r="D158" i="16"/>
  <c r="F157" i="16"/>
  <c r="G157" i="16"/>
  <c r="D157" i="16"/>
  <c r="G156" i="16"/>
  <c r="D156" i="16"/>
  <c r="C156" i="16"/>
  <c r="G155" i="16"/>
  <c r="F155" i="16"/>
  <c r="D155" i="16"/>
  <c r="G154" i="16"/>
  <c r="F154" i="16"/>
  <c r="D154" i="16"/>
  <c r="C153" i="16"/>
  <c r="G153" i="16"/>
  <c r="F153" i="16"/>
  <c r="F152" i="16"/>
  <c r="D152" i="16"/>
  <c r="G152" i="16"/>
  <c r="G151" i="16"/>
  <c r="C151" i="16"/>
  <c r="F151" i="16"/>
  <c r="G150" i="16"/>
  <c r="F150" i="16"/>
  <c r="D150" i="16"/>
  <c r="F149" i="16"/>
  <c r="G148" i="16"/>
  <c r="G149" i="16"/>
  <c r="F148" i="16"/>
  <c r="D149" i="16"/>
  <c r="G147" i="16"/>
  <c r="D148" i="16"/>
  <c r="F147" i="16"/>
  <c r="D147" i="16"/>
  <c r="G146" i="16"/>
  <c r="F146" i="16"/>
  <c r="D146" i="16"/>
  <c r="G145" i="16"/>
  <c r="F145" i="16"/>
  <c r="D145" i="16"/>
  <c r="P126" i="8"/>
  <c r="P95" i="8"/>
  <c r="O100" i="8"/>
  <c r="P111" i="8"/>
  <c r="P133" i="8"/>
  <c r="P142" i="8"/>
  <c r="P144" i="8"/>
  <c r="P158" i="8"/>
  <c r="P160" i="8"/>
  <c r="O177" i="8"/>
  <c r="P181" i="8"/>
  <c r="O193" i="8"/>
  <c r="O199" i="8"/>
  <c r="O202" i="8"/>
  <c r="O95" i="8"/>
  <c r="O98" i="8"/>
  <c r="O104" i="8"/>
  <c r="O105" i="8"/>
  <c r="P107" i="8"/>
  <c r="O116" i="8"/>
  <c r="O117" i="8"/>
  <c r="O122" i="8"/>
  <c r="P123" i="8"/>
  <c r="O129" i="8"/>
  <c r="P137" i="8"/>
  <c r="O144" i="8"/>
  <c r="O145" i="8"/>
  <c r="P153" i="8"/>
  <c r="O160" i="8"/>
  <c r="O161" i="8"/>
  <c r="P176" i="8"/>
  <c r="O178" i="8"/>
  <c r="O194" i="8"/>
  <c r="P200" i="8"/>
  <c r="P201" i="8"/>
  <c r="O203" i="8"/>
  <c r="P162" i="8"/>
  <c r="P175" i="8"/>
  <c r="P130" i="8"/>
  <c r="P138" i="8"/>
  <c r="P146" i="8"/>
  <c r="P154" i="8"/>
  <c r="P128" i="8"/>
  <c r="O94" i="8"/>
  <c r="O96" i="8"/>
  <c r="O97" i="8"/>
  <c r="O103" i="8"/>
  <c r="O107" i="8"/>
  <c r="O111" i="8"/>
  <c r="O115" i="8"/>
  <c r="O118" i="8"/>
  <c r="P122" i="8"/>
  <c r="O123" i="8"/>
  <c r="P124" i="8"/>
  <c r="O132" i="8"/>
  <c r="O140" i="8"/>
  <c r="O148" i="8"/>
  <c r="O156" i="8"/>
  <c r="O164" i="8"/>
  <c r="P167" i="8"/>
  <c r="O183" i="8"/>
  <c r="O191" i="8"/>
  <c r="P195" i="8"/>
  <c r="P196" i="8"/>
  <c r="O198" i="8"/>
  <c r="O201" i="8"/>
  <c r="AG95" i="10"/>
  <c r="AM76" i="10"/>
  <c r="AH76" i="10"/>
  <c r="AH96" i="10"/>
  <c r="AH84" i="10"/>
  <c r="AH72" i="10"/>
  <c r="AH88" i="10"/>
  <c r="AM88" i="10"/>
  <c r="AM95" i="10"/>
  <c r="AH68" i="10"/>
  <c r="AG75" i="10"/>
  <c r="X72" i="8"/>
  <c r="U73" i="8"/>
  <c r="AM68" i="10"/>
  <c r="AH75" i="10"/>
  <c r="W86" i="8"/>
  <c r="AG72" i="10"/>
  <c r="AM84" i="10"/>
  <c r="AI93" i="10"/>
  <c r="AH95" i="10"/>
  <c r="AM96" i="10"/>
  <c r="X79" i="8"/>
  <c r="AH92" i="10"/>
  <c r="AI70" i="10"/>
  <c r="AI87" i="10"/>
  <c r="AH69" i="10"/>
  <c r="AM72" i="10"/>
  <c r="AL74" i="10"/>
  <c r="AM75" i="10"/>
  <c r="AH80" i="10"/>
  <c r="AM92" i="10"/>
  <c r="AI97" i="10"/>
  <c r="U69" i="8"/>
  <c r="U83" i="8"/>
  <c r="AM69" i="10"/>
  <c r="AM80" i="10"/>
  <c r="U79" i="8"/>
  <c r="AI66" i="10"/>
  <c r="AG68" i="10"/>
  <c r="AI69" i="10"/>
  <c r="AL72" i="10"/>
  <c r="AI76" i="10"/>
  <c r="AL79" i="10"/>
  <c r="AH83" i="10"/>
  <c r="AI84" i="10"/>
  <c r="AH87" i="10"/>
  <c r="AI88" i="10"/>
  <c r="AL91" i="10"/>
  <c r="AI96" i="10"/>
  <c r="W63" i="8"/>
  <c r="X64" i="8"/>
  <c r="U65" i="8"/>
  <c r="U67" i="8"/>
  <c r="U71" i="8"/>
  <c r="U75" i="8"/>
  <c r="W78" i="8"/>
  <c r="X83" i="8"/>
  <c r="U84" i="8"/>
  <c r="X86" i="8"/>
  <c r="U87" i="8"/>
  <c r="W90" i="8"/>
  <c r="AM79" i="10"/>
  <c r="AI83" i="10"/>
  <c r="AG91" i="10"/>
  <c r="AM91" i="10"/>
  <c r="W65" i="8"/>
  <c r="W67" i="8"/>
  <c r="X68" i="8"/>
  <c r="W71" i="8"/>
  <c r="X75" i="8"/>
  <c r="X78" i="8"/>
  <c r="X87" i="8"/>
  <c r="U88" i="8"/>
  <c r="X90" i="8"/>
  <c r="U91" i="8"/>
  <c r="AL68" i="10"/>
  <c r="AL75" i="10"/>
  <c r="AL78" i="10"/>
  <c r="AG79" i="10"/>
  <c r="AI80" i="10"/>
  <c r="AL83" i="10"/>
  <c r="AL86" i="10"/>
  <c r="AL87" i="10"/>
  <c r="AH91" i="10"/>
  <c r="AI92" i="10"/>
  <c r="AL95" i="10"/>
  <c r="W79" i="8"/>
  <c r="W82" i="8"/>
  <c r="X91" i="8"/>
  <c r="U92" i="8"/>
  <c r="AH79" i="10"/>
  <c r="AG83" i="10"/>
  <c r="AM83" i="10"/>
  <c r="AG87" i="10"/>
  <c r="AM87" i="10"/>
  <c r="AI91" i="10"/>
  <c r="U63" i="8"/>
  <c r="X82" i="8"/>
  <c r="P72" i="8"/>
  <c r="O68" i="8"/>
  <c r="P83" i="8"/>
  <c r="P86" i="8"/>
  <c r="P91" i="8"/>
  <c r="P82" i="8"/>
  <c r="O91" i="8"/>
  <c r="P78" i="8"/>
  <c r="O63" i="8"/>
  <c r="P68" i="8"/>
  <c r="P64" i="8"/>
  <c r="P65" i="8"/>
  <c r="O69" i="8"/>
  <c r="O72" i="8"/>
  <c r="O73" i="8"/>
  <c r="O84" i="8"/>
  <c r="O85" i="8"/>
  <c r="O90" i="8"/>
  <c r="P93" i="8"/>
  <c r="P74" i="8"/>
  <c r="O80" i="8"/>
  <c r="P87" i="8"/>
  <c r="P90" i="8"/>
  <c r="O92" i="8"/>
  <c r="O93" i="8"/>
  <c r="O64" i="8"/>
  <c r="O87" i="8"/>
  <c r="P89" i="8"/>
  <c r="O65" i="8"/>
  <c r="O67" i="8"/>
  <c r="P69" i="8"/>
  <c r="O76" i="8"/>
  <c r="O71" i="8"/>
  <c r="P73" i="8"/>
  <c r="P80" i="8"/>
  <c r="P81" i="8"/>
  <c r="O88" i="8"/>
  <c r="O89" i="8"/>
  <c r="J111" i="10"/>
  <c r="AH20" i="10"/>
  <c r="AI50" i="10"/>
  <c r="G2" i="10"/>
  <c r="J5" i="10" s="1"/>
  <c r="AM52" i="10"/>
  <c r="AM25" i="10"/>
  <c r="AH17" i="10"/>
  <c r="AI42" i="10"/>
  <c r="AM44" i="10"/>
  <c r="AI24" i="10"/>
  <c r="AH53" i="10"/>
  <c r="P25" i="8"/>
  <c r="AM17" i="10"/>
  <c r="AI28" i="10"/>
  <c r="AI36" i="10"/>
  <c r="AM37" i="10"/>
  <c r="AM40" i="10"/>
  <c r="AH45" i="10"/>
  <c r="AM48" i="10"/>
  <c r="AL52" i="10"/>
  <c r="AL56" i="10"/>
  <c r="AH57" i="10"/>
  <c r="AL60" i="10"/>
  <c r="AH61" i="10"/>
  <c r="AL64" i="10"/>
  <c r="AH65" i="10"/>
  <c r="U12" i="8"/>
  <c r="AM56" i="10"/>
  <c r="AM60" i="10"/>
  <c r="AM64" i="10"/>
  <c r="U10" i="8"/>
  <c r="U16" i="8"/>
  <c r="AG40" i="10"/>
  <c r="AH41" i="10"/>
  <c r="AH49" i="10"/>
  <c r="AM53" i="10"/>
  <c r="W24" i="8"/>
  <c r="X25" i="8"/>
  <c r="U26" i="8"/>
  <c r="AI16" i="10"/>
  <c r="AI20" i="10"/>
  <c r="AH28" i="10"/>
  <c r="AI32" i="10"/>
  <c r="AM33" i="10"/>
  <c r="AH40" i="10"/>
  <c r="AI46" i="10"/>
  <c r="AH52" i="10"/>
  <c r="X26" i="8"/>
  <c r="F3" i="10"/>
  <c r="G3" i="10" s="1"/>
  <c r="L5" i="10" s="1"/>
  <c r="W14" i="8"/>
  <c r="AM21" i="10"/>
  <c r="AL24" i="10"/>
  <c r="AI41" i="10"/>
  <c r="AG44" i="10"/>
  <c r="AI45" i="10"/>
  <c r="AG48" i="10"/>
  <c r="AI49" i="10"/>
  <c r="X14" i="8"/>
  <c r="W16" i="8"/>
  <c r="X17" i="8"/>
  <c r="U18" i="8"/>
  <c r="X22" i="8"/>
  <c r="W26" i="8"/>
  <c r="W28" i="8"/>
  <c r="W29" i="8"/>
  <c r="U31" i="8"/>
  <c r="U33" i="8"/>
  <c r="U35" i="8"/>
  <c r="U37" i="8"/>
  <c r="U39" i="8"/>
  <c r="U41" i="8"/>
  <c r="U43" i="8"/>
  <c r="U45" i="8"/>
  <c r="U47" i="8"/>
  <c r="U49" i="8"/>
  <c r="U51" i="8"/>
  <c r="U53" i="8"/>
  <c r="U55" i="8"/>
  <c r="AG19" i="10"/>
  <c r="AI29" i="10"/>
  <c r="W22" i="8"/>
  <c r="AL16" i="10"/>
  <c r="AL19" i="10"/>
  <c r="AM29" i="10"/>
  <c r="AL36" i="10"/>
  <c r="AG16" i="10"/>
  <c r="AM16" i="10"/>
  <c r="AL20" i="10"/>
  <c r="AG24" i="10"/>
  <c r="AM24" i="10"/>
  <c r="AH25" i="10"/>
  <c r="AL28" i="10"/>
  <c r="AG32" i="10"/>
  <c r="AM32" i="10"/>
  <c r="AH33" i="10"/>
  <c r="AG36" i="10"/>
  <c r="AM36" i="10"/>
  <c r="AH37" i="10"/>
  <c r="AI40" i="10"/>
  <c r="AM41" i="10"/>
  <c r="AH44" i="10"/>
  <c r="AM45" i="10"/>
  <c r="AH48" i="10"/>
  <c r="AM49" i="10"/>
  <c r="AG56" i="10"/>
  <c r="AI57" i="10"/>
  <c r="AI58" i="10"/>
  <c r="AG60" i="10"/>
  <c r="AI61" i="10"/>
  <c r="AI62" i="10"/>
  <c r="AG64" i="10"/>
  <c r="AI65" i="10"/>
  <c r="W10" i="8"/>
  <c r="W18" i="8"/>
  <c r="U20" i="8"/>
  <c r="W31" i="8"/>
  <c r="W33" i="8"/>
  <c r="W35" i="8"/>
  <c r="W37" i="8"/>
  <c r="W39" i="8"/>
  <c r="W41" i="8"/>
  <c r="W43" i="8"/>
  <c r="W45" i="8"/>
  <c r="W47" i="8"/>
  <c r="W49" i="8"/>
  <c r="W51" i="8"/>
  <c r="W53" i="8"/>
  <c r="W55" i="8"/>
  <c r="X56" i="8"/>
  <c r="U57" i="8"/>
  <c r="U59" i="8"/>
  <c r="AI21" i="10"/>
  <c r="AG27" i="10"/>
  <c r="W61" i="8"/>
  <c r="AL27" i="10"/>
  <c r="AL32" i="10"/>
  <c r="AH16" i="10"/>
  <c r="AI17" i="10"/>
  <c r="AG20" i="10"/>
  <c r="AM20" i="10"/>
  <c r="AH21" i="10"/>
  <c r="AH24" i="10"/>
  <c r="AI25" i="10"/>
  <c r="AG28" i="10"/>
  <c r="AM28" i="10"/>
  <c r="AH29" i="10"/>
  <c r="AH32" i="10"/>
  <c r="AI33" i="10"/>
  <c r="AI34" i="10"/>
  <c r="AH36" i="10"/>
  <c r="AI37" i="10"/>
  <c r="AI38" i="10"/>
  <c r="AL40" i="10"/>
  <c r="AL44" i="10"/>
  <c r="AL48" i="10"/>
  <c r="AG52" i="10"/>
  <c r="AI53" i="10"/>
  <c r="AI54" i="10"/>
  <c r="AH56" i="10"/>
  <c r="AM57" i="10"/>
  <c r="AH60" i="10"/>
  <c r="AM61" i="10"/>
  <c r="AH64" i="10"/>
  <c r="AM65" i="10"/>
  <c r="X10" i="8"/>
  <c r="W12" i="8"/>
  <c r="X13" i="8"/>
  <c r="U14" i="8"/>
  <c r="X18" i="8"/>
  <c r="W20" i="8"/>
  <c r="X21" i="8"/>
  <c r="U22" i="8"/>
  <c r="W57" i="8"/>
  <c r="W59" i="8"/>
  <c r="X60" i="8"/>
  <c r="U61" i="8"/>
  <c r="O36" i="8"/>
  <c r="P40" i="8"/>
  <c r="P13" i="8"/>
  <c r="P49" i="8"/>
  <c r="P27" i="8"/>
  <c r="P17" i="8"/>
  <c r="O19" i="8"/>
  <c r="O40" i="8"/>
  <c r="O41" i="8"/>
  <c r="O43" i="8"/>
  <c r="O49" i="8"/>
  <c r="O51" i="8"/>
  <c r="P56" i="8"/>
  <c r="O10" i="8"/>
  <c r="P15" i="8"/>
  <c r="P23" i="8"/>
  <c r="P28" i="8"/>
  <c r="P29" i="8"/>
  <c r="P33" i="8"/>
  <c r="O48" i="8"/>
  <c r="O56" i="8"/>
  <c r="P60" i="8"/>
  <c r="P61" i="8"/>
  <c r="O18" i="8"/>
  <c r="P21" i="8"/>
  <c r="P41" i="8"/>
  <c r="O11" i="8"/>
  <c r="P16" i="8"/>
  <c r="P24" i="8"/>
  <c r="P44" i="8"/>
  <c r="P48" i="8"/>
  <c r="P52" i="8"/>
  <c r="O60" i="8"/>
  <c r="P12" i="8"/>
  <c r="O14" i="8"/>
  <c r="P19" i="8"/>
  <c r="O23" i="8"/>
  <c r="O26" i="8"/>
  <c r="P37" i="8"/>
  <c r="O44" i="8"/>
  <c r="O45" i="8"/>
  <c r="O47" i="8"/>
  <c r="P53" i="8"/>
  <c r="O57" i="8"/>
  <c r="O59" i="8"/>
  <c r="P11" i="8"/>
  <c r="O15" i="8"/>
  <c r="P20" i="8"/>
  <c r="O22" i="8"/>
  <c r="O27" i="8"/>
  <c r="O31" i="8"/>
  <c r="O35" i="8"/>
  <c r="P36" i="8"/>
  <c r="O39" i="8"/>
  <c r="P45" i="8"/>
  <c r="O52" i="8"/>
  <c r="O53" i="8"/>
  <c r="O55" i="8"/>
  <c r="P57" i="8"/>
  <c r="O61" i="8"/>
  <c r="P10" i="8"/>
  <c r="U11" i="8"/>
  <c r="V12" i="8"/>
  <c r="O13" i="8"/>
  <c r="W13" i="8"/>
  <c r="P14" i="8"/>
  <c r="U15" i="8"/>
  <c r="V16" i="8"/>
  <c r="O17" i="8"/>
  <c r="W17" i="8"/>
  <c r="P18" i="8"/>
  <c r="U19" i="8"/>
  <c r="V20" i="8"/>
  <c r="O21" i="8"/>
  <c r="W21" i="8"/>
  <c r="P22" i="8"/>
  <c r="U23" i="8"/>
  <c r="V24" i="8"/>
  <c r="O25" i="8"/>
  <c r="W25" i="8"/>
  <c r="P26" i="8"/>
  <c r="U27" i="8"/>
  <c r="V28" i="8"/>
  <c r="O29" i="8"/>
  <c r="X32" i="8"/>
  <c r="W32" i="8"/>
  <c r="V32" i="8"/>
  <c r="U32" i="8"/>
  <c r="O32" i="8"/>
  <c r="V11" i="8"/>
  <c r="O12" i="8"/>
  <c r="V15" i="8"/>
  <c r="O16" i="8"/>
  <c r="V19" i="8"/>
  <c r="O20" i="8"/>
  <c r="V23" i="8"/>
  <c r="O24" i="8"/>
  <c r="V27" i="8"/>
  <c r="O28" i="8"/>
  <c r="P31" i="8"/>
  <c r="W11" i="8"/>
  <c r="U13" i="8"/>
  <c r="W15" i="8"/>
  <c r="U17" i="8"/>
  <c r="W19" i="8"/>
  <c r="U21" i="8"/>
  <c r="W23" i="8"/>
  <c r="X24" i="8"/>
  <c r="U25" i="8"/>
  <c r="W27" i="8"/>
  <c r="X28" i="8"/>
  <c r="U30" i="8"/>
  <c r="W30" i="8"/>
  <c r="P30" i="8"/>
  <c r="X30" i="8"/>
  <c r="X29" i="8"/>
  <c r="V29" i="8"/>
  <c r="P32" i="8"/>
  <c r="O30" i="8"/>
  <c r="X31" i="8"/>
  <c r="V33" i="8"/>
  <c r="O34" i="8"/>
  <c r="W34" i="8"/>
  <c r="P35" i="8"/>
  <c r="X35" i="8"/>
  <c r="U36" i="8"/>
  <c r="V37" i="8"/>
  <c r="O38" i="8"/>
  <c r="W38" i="8"/>
  <c r="P39" i="8"/>
  <c r="X39" i="8"/>
  <c r="U40" i="8"/>
  <c r="V41" i="8"/>
  <c r="O42" i="8"/>
  <c r="W42" i="8"/>
  <c r="P43" i="8"/>
  <c r="X43" i="8"/>
  <c r="U44" i="8"/>
  <c r="V45" i="8"/>
  <c r="O46" i="8"/>
  <c r="W46" i="8"/>
  <c r="P47" i="8"/>
  <c r="X47" i="8"/>
  <c r="U48" i="8"/>
  <c r="V49" i="8"/>
  <c r="O50" i="8"/>
  <c r="W50" i="8"/>
  <c r="P51" i="8"/>
  <c r="X51" i="8"/>
  <c r="U52" i="8"/>
  <c r="V53" i="8"/>
  <c r="O54" i="8"/>
  <c r="W54" i="8"/>
  <c r="P55" i="8"/>
  <c r="X55" i="8"/>
  <c r="U56" i="8"/>
  <c r="V57" i="8"/>
  <c r="O58" i="8"/>
  <c r="W58" i="8"/>
  <c r="P59" i="8"/>
  <c r="X59" i="8"/>
  <c r="U60" i="8"/>
  <c r="V61" i="8"/>
  <c r="O62" i="8"/>
  <c r="W62" i="8"/>
  <c r="P63" i="8"/>
  <c r="X63" i="8"/>
  <c r="U64" i="8"/>
  <c r="V65" i="8"/>
  <c r="O66" i="8"/>
  <c r="W66" i="8"/>
  <c r="P67" i="8"/>
  <c r="X67" i="8"/>
  <c r="U68" i="8"/>
  <c r="V69" i="8"/>
  <c r="O70" i="8"/>
  <c r="W70" i="8"/>
  <c r="P71" i="8"/>
  <c r="X71" i="8"/>
  <c r="U72" i="8"/>
  <c r="V73" i="8"/>
  <c r="W74" i="8"/>
  <c r="U77" i="8"/>
  <c r="X77" i="8"/>
  <c r="O77" i="8"/>
  <c r="W77" i="8"/>
  <c r="O78" i="8"/>
  <c r="X80" i="8"/>
  <c r="W80" i="8"/>
  <c r="V80" i="8"/>
  <c r="P84" i="8"/>
  <c r="W85" i="8"/>
  <c r="U85" i="8"/>
  <c r="X85" i="8"/>
  <c r="O33" i="8"/>
  <c r="P34" i="8"/>
  <c r="X34" i="8"/>
  <c r="V36" i="8"/>
  <c r="O37" i="8"/>
  <c r="P38" i="8"/>
  <c r="X38" i="8"/>
  <c r="V40" i="8"/>
  <c r="P42" i="8"/>
  <c r="X42" i="8"/>
  <c r="V44" i="8"/>
  <c r="P46" i="8"/>
  <c r="X46" i="8"/>
  <c r="V48" i="8"/>
  <c r="P50" i="8"/>
  <c r="X50" i="8"/>
  <c r="V52" i="8"/>
  <c r="P54" i="8"/>
  <c r="X54" i="8"/>
  <c r="V56" i="8"/>
  <c r="P58" i="8"/>
  <c r="X58" i="8"/>
  <c r="V60" i="8"/>
  <c r="P62" i="8"/>
  <c r="X62" i="8"/>
  <c r="V64" i="8"/>
  <c r="P66" i="8"/>
  <c r="X66" i="8"/>
  <c r="V68" i="8"/>
  <c r="W69" i="8"/>
  <c r="P70" i="8"/>
  <c r="X70" i="8"/>
  <c r="V72" i="8"/>
  <c r="W73" i="8"/>
  <c r="W81" i="8"/>
  <c r="U81" i="8"/>
  <c r="X81" i="8"/>
  <c r="O81" i="8"/>
  <c r="V85" i="8"/>
  <c r="O86" i="8"/>
  <c r="U34" i="8"/>
  <c r="W36" i="8"/>
  <c r="U38" i="8"/>
  <c r="W40" i="8"/>
  <c r="U42" i="8"/>
  <c r="W44" i="8"/>
  <c r="U46" i="8"/>
  <c r="W48" i="8"/>
  <c r="U50" i="8"/>
  <c r="W52" i="8"/>
  <c r="U54" i="8"/>
  <c r="U58" i="8"/>
  <c r="U62" i="8"/>
  <c r="U66" i="8"/>
  <c r="U70" i="8"/>
  <c r="O75" i="8"/>
  <c r="P75" i="8"/>
  <c r="P76" i="8"/>
  <c r="P77" i="8"/>
  <c r="O79" i="8"/>
  <c r="P79" i="8"/>
  <c r="V81" i="8"/>
  <c r="O82" i="8"/>
  <c r="O83" i="8"/>
  <c r="P85" i="8"/>
  <c r="V74" i="8"/>
  <c r="U74" i="8"/>
  <c r="O74" i="8"/>
  <c r="X76" i="8"/>
  <c r="W76" i="8"/>
  <c r="V76" i="8"/>
  <c r="P88" i="8"/>
  <c r="W89" i="8"/>
  <c r="V89" i="8"/>
  <c r="U89" i="8"/>
  <c r="X89" i="8"/>
  <c r="V75" i="8"/>
  <c r="U78" i="8"/>
  <c r="U82" i="8"/>
  <c r="V83" i="8"/>
  <c r="W84" i="8"/>
  <c r="U86" i="8"/>
  <c r="V87" i="8"/>
  <c r="W88" i="8"/>
  <c r="U90" i="8"/>
  <c r="V91" i="8"/>
  <c r="W92" i="8"/>
  <c r="X93" i="8"/>
  <c r="U94" i="8"/>
  <c r="V95" i="8"/>
  <c r="W96" i="8"/>
  <c r="P97" i="8"/>
  <c r="X97" i="8"/>
  <c r="U98" i="8"/>
  <c r="V99" i="8"/>
  <c r="W100" i="8"/>
  <c r="P101" i="8"/>
  <c r="X101" i="8"/>
  <c r="U102" i="8"/>
  <c r="V103" i="8"/>
  <c r="W104" i="8"/>
  <c r="P105" i="8"/>
  <c r="X105" i="8"/>
  <c r="V107" i="8"/>
  <c r="W108" i="8"/>
  <c r="P109" i="8"/>
  <c r="X109" i="8"/>
  <c r="V111" i="8"/>
  <c r="W112" i="8"/>
  <c r="P113" i="8"/>
  <c r="X113" i="8"/>
  <c r="V115" i="8"/>
  <c r="W116" i="8"/>
  <c r="P117" i="8"/>
  <c r="X117" i="8"/>
  <c r="V119" i="8"/>
  <c r="W120" i="8"/>
  <c r="P121" i="8"/>
  <c r="X121" i="8"/>
  <c r="V123" i="8"/>
  <c r="O125" i="8"/>
  <c r="P127" i="8"/>
  <c r="X84" i="8"/>
  <c r="X88" i="8"/>
  <c r="P92" i="8"/>
  <c r="X92" i="8"/>
  <c r="U93" i="8"/>
  <c r="P96" i="8"/>
  <c r="X96" i="8"/>
  <c r="U97" i="8"/>
  <c r="P100" i="8"/>
  <c r="X100" i="8"/>
  <c r="U101" i="8"/>
  <c r="P104" i="8"/>
  <c r="X104" i="8"/>
  <c r="U105" i="8"/>
  <c r="P108" i="8"/>
  <c r="X108" i="8"/>
  <c r="U109" i="8"/>
  <c r="P112" i="8"/>
  <c r="X112" i="8"/>
  <c r="U113" i="8"/>
  <c r="W115" i="8"/>
  <c r="P116" i="8"/>
  <c r="X116" i="8"/>
  <c r="U117" i="8"/>
  <c r="W119" i="8"/>
  <c r="P120" i="8"/>
  <c r="X120" i="8"/>
  <c r="U121" i="8"/>
  <c r="W123" i="8"/>
  <c r="U126" i="8"/>
  <c r="W126" i="8"/>
  <c r="X126" i="8"/>
  <c r="P129" i="8"/>
  <c r="V93" i="8"/>
  <c r="V97" i="8"/>
  <c r="V101" i="8"/>
  <c r="V105" i="8"/>
  <c r="V109" i="8"/>
  <c r="V113" i="8"/>
  <c r="V117" i="8"/>
  <c r="V121" i="8"/>
  <c r="P125" i="8"/>
  <c r="O127" i="8"/>
  <c r="U130" i="8"/>
  <c r="X130" i="8"/>
  <c r="W130" i="8"/>
  <c r="W124" i="8"/>
  <c r="U124" i="8"/>
  <c r="O124" i="8"/>
  <c r="X124" i="8"/>
  <c r="W128" i="8"/>
  <c r="V128" i="8"/>
  <c r="U128" i="8"/>
  <c r="O128" i="8"/>
  <c r="V130" i="8"/>
  <c r="O131" i="8"/>
  <c r="V134" i="8"/>
  <c r="O135" i="8"/>
  <c r="V138" i="8"/>
  <c r="O139" i="8"/>
  <c r="V142" i="8"/>
  <c r="O143" i="8"/>
  <c r="V146" i="8"/>
  <c r="O147" i="8"/>
  <c r="V150" i="8"/>
  <c r="O151" i="8"/>
  <c r="V154" i="8"/>
  <c r="O155" i="8"/>
  <c r="V158" i="8"/>
  <c r="O159" i="8"/>
  <c r="V162" i="8"/>
  <c r="O163" i="8"/>
  <c r="X166" i="8"/>
  <c r="V166" i="8"/>
  <c r="O168" i="8"/>
  <c r="O172" i="8"/>
  <c r="O176" i="8"/>
  <c r="P182" i="8"/>
  <c r="O196" i="8"/>
  <c r="V125" i="8"/>
  <c r="O126" i="8"/>
  <c r="X127" i="8"/>
  <c r="V129" i="8"/>
  <c r="O130" i="8"/>
  <c r="P131" i="8"/>
  <c r="X131" i="8"/>
  <c r="U132" i="8"/>
  <c r="V133" i="8"/>
  <c r="O134" i="8"/>
  <c r="W134" i="8"/>
  <c r="P135" i="8"/>
  <c r="X135" i="8"/>
  <c r="U136" i="8"/>
  <c r="V137" i="8"/>
  <c r="O138" i="8"/>
  <c r="W138" i="8"/>
  <c r="P139" i="8"/>
  <c r="X139" i="8"/>
  <c r="U140" i="8"/>
  <c r="V141" i="8"/>
  <c r="O142" i="8"/>
  <c r="W142" i="8"/>
  <c r="P143" i="8"/>
  <c r="X143" i="8"/>
  <c r="U144" i="8"/>
  <c r="V145" i="8"/>
  <c r="O146" i="8"/>
  <c r="W146" i="8"/>
  <c r="P147" i="8"/>
  <c r="X147" i="8"/>
  <c r="U148" i="8"/>
  <c r="V149" i="8"/>
  <c r="O150" i="8"/>
  <c r="W150" i="8"/>
  <c r="P151" i="8"/>
  <c r="X151" i="8"/>
  <c r="U152" i="8"/>
  <c r="V153" i="8"/>
  <c r="O154" i="8"/>
  <c r="W154" i="8"/>
  <c r="P155" i="8"/>
  <c r="X155" i="8"/>
  <c r="U156" i="8"/>
  <c r="V157" i="8"/>
  <c r="O158" i="8"/>
  <c r="W158" i="8"/>
  <c r="P159" i="8"/>
  <c r="X159" i="8"/>
  <c r="U160" i="8"/>
  <c r="V161" i="8"/>
  <c r="O162" i="8"/>
  <c r="W162" i="8"/>
  <c r="P163" i="8"/>
  <c r="U164" i="8"/>
  <c r="V165" i="8"/>
  <c r="O166" i="8"/>
  <c r="U166" i="8"/>
  <c r="P178" i="8"/>
  <c r="U179" i="8"/>
  <c r="X179" i="8"/>
  <c r="W179" i="8"/>
  <c r="U191" i="8"/>
  <c r="X191" i="8"/>
  <c r="W191" i="8"/>
  <c r="V191" i="8"/>
  <c r="V132" i="8"/>
  <c r="X134" i="8"/>
  <c r="V136" i="8"/>
  <c r="X138" i="8"/>
  <c r="V140" i="8"/>
  <c r="X142" i="8"/>
  <c r="V144" i="8"/>
  <c r="X146" i="8"/>
  <c r="V148" i="8"/>
  <c r="X150" i="8"/>
  <c r="V152" i="8"/>
  <c r="X154" i="8"/>
  <c r="V156" i="8"/>
  <c r="X158" i="8"/>
  <c r="V160" i="8"/>
  <c r="W161" i="8"/>
  <c r="X162" i="8"/>
  <c r="V164" i="8"/>
  <c r="W165" i="8"/>
  <c r="W166" i="8"/>
  <c r="V179" i="8"/>
  <c r="O180" i="8"/>
  <c r="X187" i="8"/>
  <c r="W187" i="8"/>
  <c r="U187" i="8"/>
  <c r="V187" i="8"/>
  <c r="U167" i="8"/>
  <c r="X167" i="8"/>
  <c r="W167" i="8"/>
  <c r="P170" i="8"/>
  <c r="U171" i="8"/>
  <c r="X171" i="8"/>
  <c r="W171" i="8"/>
  <c r="P174" i="8"/>
  <c r="U175" i="8"/>
  <c r="X175" i="8"/>
  <c r="W175" i="8"/>
  <c r="P179" i="8"/>
  <c r="X183" i="8"/>
  <c r="W183" i="8"/>
  <c r="U183" i="8"/>
  <c r="V183" i="8"/>
  <c r="P198" i="8"/>
  <c r="O204" i="8"/>
  <c r="P206" i="8"/>
  <c r="P210" i="8"/>
  <c r="R210" i="8"/>
  <c r="T210" i="8" s="1"/>
  <c r="O167" i="8"/>
  <c r="P168" i="8"/>
  <c r="X168" i="8"/>
  <c r="U169" i="8"/>
  <c r="V170" i="8"/>
  <c r="O171" i="8"/>
  <c r="P172" i="8"/>
  <c r="X172" i="8"/>
  <c r="U173" i="8"/>
  <c r="V174" i="8"/>
  <c r="O175" i="8"/>
  <c r="U177" i="8"/>
  <c r="V178" i="8"/>
  <c r="O179" i="8"/>
  <c r="W182" i="8"/>
  <c r="V182" i="8"/>
  <c r="U184" i="8"/>
  <c r="X184" i="8"/>
  <c r="O184" i="8"/>
  <c r="W184" i="8"/>
  <c r="O185" i="8"/>
  <c r="U188" i="8"/>
  <c r="X188" i="8"/>
  <c r="O188" i="8"/>
  <c r="W188" i="8"/>
  <c r="O189" i="8"/>
  <c r="U199" i="8"/>
  <c r="X199" i="8"/>
  <c r="W199" i="8"/>
  <c r="U207" i="8"/>
  <c r="X207" i="8"/>
  <c r="W207" i="8"/>
  <c r="U168" i="8"/>
  <c r="V169" i="8"/>
  <c r="W170" i="8"/>
  <c r="U172" i="8"/>
  <c r="V173" i="8"/>
  <c r="W174" i="8"/>
  <c r="U176" i="8"/>
  <c r="V177" i="8"/>
  <c r="W178" i="8"/>
  <c r="U180" i="8"/>
  <c r="V181" i="8"/>
  <c r="U182" i="8"/>
  <c r="O192" i="8"/>
  <c r="P194" i="8"/>
  <c r="O197" i="8"/>
  <c r="V199" i="8"/>
  <c r="O200" i="8"/>
  <c r="P202" i="8"/>
  <c r="O205" i="8"/>
  <c r="V207" i="8"/>
  <c r="O209" i="8"/>
  <c r="S210" i="8"/>
  <c r="X182" i="8"/>
  <c r="P183" i="8"/>
  <c r="P184" i="8"/>
  <c r="O186" i="8"/>
  <c r="P186" i="8"/>
  <c r="P187" i="8"/>
  <c r="P188" i="8"/>
  <c r="O190" i="8"/>
  <c r="P190" i="8"/>
  <c r="P191" i="8"/>
  <c r="U195" i="8"/>
  <c r="X195" i="8"/>
  <c r="W195" i="8"/>
  <c r="P199" i="8"/>
  <c r="U203" i="8"/>
  <c r="X203" i="8"/>
  <c r="W203" i="8"/>
  <c r="P207" i="8"/>
  <c r="O208" i="8"/>
  <c r="U185" i="8"/>
  <c r="V186" i="8"/>
  <c r="U189" i="8"/>
  <c r="V190" i="8"/>
  <c r="X192" i="8"/>
  <c r="U193" i="8"/>
  <c r="V194" i="8"/>
  <c r="X196" i="8"/>
  <c r="U197" i="8"/>
  <c r="V198" i="8"/>
  <c r="X200" i="8"/>
  <c r="U201" i="8"/>
  <c r="V202" i="8"/>
  <c r="X204" i="8"/>
  <c r="U205" i="8"/>
  <c r="V206" i="8"/>
  <c r="P208" i="8"/>
  <c r="X208" i="8"/>
  <c r="Q209" i="8"/>
  <c r="S209" i="8" s="1"/>
  <c r="U209" i="8"/>
  <c r="V210" i="8"/>
  <c r="U192" i="8"/>
  <c r="U196" i="8"/>
  <c r="U200" i="8"/>
  <c r="U204" i="8"/>
  <c r="U208" i="8"/>
  <c r="V209" i="8"/>
  <c r="W210" i="8"/>
  <c r="AI15" i="10"/>
  <c r="AM15" i="10"/>
  <c r="AH15" i="10"/>
  <c r="AJ15" i="10"/>
  <c r="AI23" i="10"/>
  <c r="AM23" i="10"/>
  <c r="AH23" i="10"/>
  <c r="AJ23" i="10"/>
  <c r="AI31" i="10"/>
  <c r="AM31" i="10"/>
  <c r="AH31" i="10"/>
  <c r="AJ31" i="10"/>
  <c r="AI35" i="10"/>
  <c r="AM35" i="10"/>
  <c r="AH35" i="10"/>
  <c r="AL35" i="10"/>
  <c r="AG35" i="10"/>
  <c r="AJ35" i="10"/>
  <c r="AI51" i="10"/>
  <c r="AM51" i="10"/>
  <c r="AH51" i="10"/>
  <c r="AL51" i="10"/>
  <c r="AG51" i="10"/>
  <c r="AJ51" i="10"/>
  <c r="AI67" i="10"/>
  <c r="AM67" i="10"/>
  <c r="AH67" i="10"/>
  <c r="AL67" i="10"/>
  <c r="AG67" i="10"/>
  <c r="AJ67" i="10"/>
  <c r="AM89" i="10"/>
  <c r="AH89" i="10"/>
  <c r="AL89" i="10"/>
  <c r="AG89" i="10"/>
  <c r="AI89" i="10"/>
  <c r="AJ89" i="10"/>
  <c r="AL15" i="10"/>
  <c r="AM18" i="10"/>
  <c r="AH18" i="10"/>
  <c r="AL18" i="10"/>
  <c r="AG18" i="10"/>
  <c r="AJ18" i="10"/>
  <c r="AL23" i="10"/>
  <c r="AM26" i="10"/>
  <c r="AH26" i="10"/>
  <c r="AL26" i="10"/>
  <c r="AG26" i="10"/>
  <c r="AJ26" i="10"/>
  <c r="AL31" i="10"/>
  <c r="AI39" i="10"/>
  <c r="AM39" i="10"/>
  <c r="AH39" i="10"/>
  <c r="AL39" i="10"/>
  <c r="AG39" i="10"/>
  <c r="AJ39" i="10"/>
  <c r="AI47" i="10"/>
  <c r="AM47" i="10"/>
  <c r="AH47" i="10"/>
  <c r="AL47" i="10"/>
  <c r="AG47" i="10"/>
  <c r="AJ47" i="10"/>
  <c r="AI63" i="10"/>
  <c r="AM63" i="10"/>
  <c r="AH63" i="10"/>
  <c r="AL63" i="10"/>
  <c r="AG63" i="10"/>
  <c r="AJ63" i="10"/>
  <c r="AI71" i="10"/>
  <c r="AM71" i="10"/>
  <c r="AH71" i="10"/>
  <c r="AL71" i="10"/>
  <c r="AG71" i="10"/>
  <c r="AJ71" i="10"/>
  <c r="AM81" i="10"/>
  <c r="AH81" i="10"/>
  <c r="AL81" i="10"/>
  <c r="AG81" i="10"/>
  <c r="AI81" i="10"/>
  <c r="AJ81" i="10"/>
  <c r="AM108" i="10"/>
  <c r="AH108" i="10"/>
  <c r="AL108" i="10"/>
  <c r="AG108" i="10"/>
  <c r="U108" i="10"/>
  <c r="AI108" i="10"/>
  <c r="AA108" i="10"/>
  <c r="I108" i="10"/>
  <c r="O108" i="10"/>
  <c r="AI19" i="10"/>
  <c r="AM19" i="10"/>
  <c r="AH19" i="10"/>
  <c r="AJ19" i="10"/>
  <c r="AI27" i="10"/>
  <c r="AM27" i="10"/>
  <c r="AH27" i="10"/>
  <c r="AJ27" i="10"/>
  <c r="AI43" i="10"/>
  <c r="AM43" i="10"/>
  <c r="AH43" i="10"/>
  <c r="AL43" i="10"/>
  <c r="AG43" i="10"/>
  <c r="AJ43" i="10"/>
  <c r="AI59" i="10"/>
  <c r="AM59" i="10"/>
  <c r="AH59" i="10"/>
  <c r="AL59" i="10"/>
  <c r="AG59" i="10"/>
  <c r="AJ59" i="10"/>
  <c r="AM133" i="10"/>
  <c r="AH133" i="10"/>
  <c r="AI133" i="10"/>
  <c r="AG133" i="10"/>
  <c r="AL133" i="10"/>
  <c r="AA133" i="10"/>
  <c r="U133" i="10"/>
  <c r="O133" i="10"/>
  <c r="I133" i="10"/>
  <c r="AJ133" i="10"/>
  <c r="AM14" i="10"/>
  <c r="AH14" i="10"/>
  <c r="AL14" i="10"/>
  <c r="AG14" i="10"/>
  <c r="AJ14" i="10"/>
  <c r="AG15" i="10"/>
  <c r="AM22" i="10"/>
  <c r="AH22" i="10"/>
  <c r="AL22" i="10"/>
  <c r="AG22" i="10"/>
  <c r="AJ22" i="10"/>
  <c r="AG23" i="10"/>
  <c r="AM30" i="10"/>
  <c r="AH30" i="10"/>
  <c r="AL30" i="10"/>
  <c r="AG30" i="10"/>
  <c r="AJ30" i="10"/>
  <c r="AG31" i="10"/>
  <c r="AI55" i="10"/>
  <c r="AM55" i="10"/>
  <c r="AH55" i="10"/>
  <c r="AL55" i="10"/>
  <c r="AG55" i="10"/>
  <c r="AJ55" i="10"/>
  <c r="AJ34" i="10"/>
  <c r="AJ38" i="10"/>
  <c r="AJ42" i="10"/>
  <c r="AJ46" i="10"/>
  <c r="AJ50" i="10"/>
  <c r="AJ54" i="10"/>
  <c r="AJ58" i="10"/>
  <c r="AJ62" i="10"/>
  <c r="AJ66" i="10"/>
  <c r="AJ70" i="10"/>
  <c r="AI82" i="10"/>
  <c r="AM82" i="10"/>
  <c r="AH82" i="10"/>
  <c r="AJ82" i="10"/>
  <c r="AI90" i="10"/>
  <c r="AM90" i="10"/>
  <c r="AH90" i="10"/>
  <c r="AJ90" i="10"/>
  <c r="AI94" i="10"/>
  <c r="AM94" i="10"/>
  <c r="AH94" i="10"/>
  <c r="AL94" i="10"/>
  <c r="AG94" i="10"/>
  <c r="AJ94" i="10"/>
  <c r="AM112" i="10"/>
  <c r="AH112" i="10"/>
  <c r="AL112" i="10"/>
  <c r="AG112" i="10"/>
  <c r="U112" i="10"/>
  <c r="AI112" i="10"/>
  <c r="AA112" i="10"/>
  <c r="I112" i="10"/>
  <c r="O112" i="10"/>
  <c r="AJ112" i="10"/>
  <c r="AJ17" i="10"/>
  <c r="AJ21" i="10"/>
  <c r="AJ25" i="10"/>
  <c r="AJ29" i="10"/>
  <c r="AJ33" i="10"/>
  <c r="AG34" i="10"/>
  <c r="AL34" i="10"/>
  <c r="AJ37" i="10"/>
  <c r="AG38" i="10"/>
  <c r="AL38" i="10"/>
  <c r="AJ41" i="10"/>
  <c r="AG42" i="10"/>
  <c r="AL42" i="10"/>
  <c r="AI44" i="10"/>
  <c r="AJ45" i="10"/>
  <c r="AG46" i="10"/>
  <c r="AL46" i="10"/>
  <c r="AI48" i="10"/>
  <c r="AJ49" i="10"/>
  <c r="AG50" i="10"/>
  <c r="AL50" i="10"/>
  <c r="AI52" i="10"/>
  <c r="AJ53" i="10"/>
  <c r="AG54" i="10"/>
  <c r="AL54" i="10"/>
  <c r="AI56" i="10"/>
  <c r="AJ57" i="10"/>
  <c r="AG58" i="10"/>
  <c r="AL58" i="10"/>
  <c r="AI60" i="10"/>
  <c r="AJ61" i="10"/>
  <c r="AG62" i="10"/>
  <c r="AL62" i="10"/>
  <c r="AI64" i="10"/>
  <c r="AJ65" i="10"/>
  <c r="AG66" i="10"/>
  <c r="AL66" i="10"/>
  <c r="AI68" i="10"/>
  <c r="AJ69" i="10"/>
  <c r="AG70" i="10"/>
  <c r="AL70" i="10"/>
  <c r="AI72" i="10"/>
  <c r="AM73" i="10"/>
  <c r="AH73" i="10"/>
  <c r="AL73" i="10"/>
  <c r="AG73" i="10"/>
  <c r="AJ73" i="10"/>
  <c r="AM77" i="10"/>
  <c r="AH77" i="10"/>
  <c r="AL77" i="10"/>
  <c r="AG77" i="10"/>
  <c r="AJ77" i="10"/>
  <c r="AL82" i="10"/>
  <c r="AM85" i="10"/>
  <c r="AH85" i="10"/>
  <c r="AL85" i="10"/>
  <c r="AG85" i="10"/>
  <c r="AJ85" i="10"/>
  <c r="AL90" i="10"/>
  <c r="AI98" i="10"/>
  <c r="AA98" i="10"/>
  <c r="I98" i="10"/>
  <c r="AM98" i="10"/>
  <c r="AH98" i="10"/>
  <c r="AL98" i="10"/>
  <c r="AG98" i="10"/>
  <c r="U98" i="10"/>
  <c r="AJ98" i="10"/>
  <c r="AM116" i="10"/>
  <c r="AH116" i="10"/>
  <c r="AL116" i="10"/>
  <c r="AG116" i="10"/>
  <c r="U116" i="10"/>
  <c r="AI116" i="10"/>
  <c r="AA116" i="10"/>
  <c r="I116" i="10"/>
  <c r="O116" i="10"/>
  <c r="AJ116" i="10"/>
  <c r="AG17" i="10"/>
  <c r="AG21" i="10"/>
  <c r="AG25" i="10"/>
  <c r="AG29" i="10"/>
  <c r="AG33" i="10"/>
  <c r="AH34" i="10"/>
  <c r="AG37" i="10"/>
  <c r="AH38" i="10"/>
  <c r="AG41" i="10"/>
  <c r="AH42" i="10"/>
  <c r="AG45" i="10"/>
  <c r="AH46" i="10"/>
  <c r="AG49" i="10"/>
  <c r="AH50" i="10"/>
  <c r="AG53" i="10"/>
  <c r="AH54" i="10"/>
  <c r="AG57" i="10"/>
  <c r="AH58" i="10"/>
  <c r="AG61" i="10"/>
  <c r="AH62" i="10"/>
  <c r="AG65" i="10"/>
  <c r="AH66" i="10"/>
  <c r="AG69" i="10"/>
  <c r="AH70" i="10"/>
  <c r="AI74" i="10"/>
  <c r="AM74" i="10"/>
  <c r="AH74" i="10"/>
  <c r="AJ74" i="10"/>
  <c r="AI78" i="10"/>
  <c r="AM78" i="10"/>
  <c r="AH78" i="10"/>
  <c r="AJ78" i="10"/>
  <c r="AI86" i="10"/>
  <c r="AM86" i="10"/>
  <c r="AH86" i="10"/>
  <c r="AJ86" i="10"/>
  <c r="AI102" i="10"/>
  <c r="AJ102" i="10"/>
  <c r="AA102" i="10"/>
  <c r="I102" i="10"/>
  <c r="AH102" i="10"/>
  <c r="AM102" i="10"/>
  <c r="AG102" i="10"/>
  <c r="U102" i="10"/>
  <c r="AL102" i="10"/>
  <c r="AM120" i="10"/>
  <c r="AH120" i="10"/>
  <c r="AL120" i="10"/>
  <c r="AG120" i="10"/>
  <c r="U120" i="10"/>
  <c r="AI120" i="10"/>
  <c r="AA120" i="10"/>
  <c r="I120" i="10"/>
  <c r="O120" i="10"/>
  <c r="AJ120" i="10"/>
  <c r="AJ93" i="10"/>
  <c r="AJ97" i="10"/>
  <c r="O101" i="10"/>
  <c r="AJ101" i="10"/>
  <c r="AL104" i="10"/>
  <c r="AG104" i="10"/>
  <c r="U104" i="10"/>
  <c r="AJ104" i="10"/>
  <c r="AI109" i="10"/>
  <c r="AA109" i="10"/>
  <c r="I109" i="10"/>
  <c r="AM109" i="10"/>
  <c r="AH109" i="10"/>
  <c r="AJ109" i="10"/>
  <c r="AI113" i="10"/>
  <c r="AA113" i="10"/>
  <c r="I113" i="10"/>
  <c r="AM113" i="10"/>
  <c r="AH113" i="10"/>
  <c r="AJ113" i="10"/>
  <c r="AI117" i="10"/>
  <c r="AA117" i="10"/>
  <c r="I117" i="10"/>
  <c r="AM117" i="10"/>
  <c r="AH117" i="10"/>
  <c r="AJ117" i="10"/>
  <c r="AI121" i="10"/>
  <c r="AA121" i="10"/>
  <c r="I121" i="10"/>
  <c r="AM121" i="10"/>
  <c r="AH121" i="10"/>
  <c r="AL121" i="10"/>
  <c r="AJ121" i="10"/>
  <c r="AI138" i="10"/>
  <c r="AA138" i="10"/>
  <c r="I138" i="10"/>
  <c r="AH138" i="10"/>
  <c r="AM138" i="10"/>
  <c r="AG138" i="10"/>
  <c r="AL138" i="10"/>
  <c r="U138" i="10"/>
  <c r="O138" i="10"/>
  <c r="AJ150" i="10"/>
  <c r="AI150" i="10"/>
  <c r="AA150" i="10"/>
  <c r="I150" i="10"/>
  <c r="AM150" i="10"/>
  <c r="AH150" i="10"/>
  <c r="AG150" i="10"/>
  <c r="O150" i="10"/>
  <c r="AI75" i="10"/>
  <c r="AJ76" i="10"/>
  <c r="AI79" i="10"/>
  <c r="AJ80" i="10"/>
  <c r="AJ84" i="10"/>
  <c r="AJ88" i="10"/>
  <c r="AJ92" i="10"/>
  <c r="AG93" i="10"/>
  <c r="AL93" i="10"/>
  <c r="AI95" i="10"/>
  <c r="AJ96" i="10"/>
  <c r="AG97" i="10"/>
  <c r="AL97" i="10"/>
  <c r="I99" i="10"/>
  <c r="AA99" i="10"/>
  <c r="AI99" i="10"/>
  <c r="O100" i="10"/>
  <c r="AJ100" i="10"/>
  <c r="U101" i="10"/>
  <c r="AG101" i="10"/>
  <c r="AL101" i="10"/>
  <c r="I104" i="10"/>
  <c r="O104" i="10"/>
  <c r="AA104" i="10"/>
  <c r="AM104" i="10"/>
  <c r="U109" i="10"/>
  <c r="AL109" i="10"/>
  <c r="U113" i="10"/>
  <c r="AL113" i="10"/>
  <c r="U117" i="10"/>
  <c r="AL117" i="10"/>
  <c r="U121" i="10"/>
  <c r="AI125" i="10"/>
  <c r="AA125" i="10"/>
  <c r="I125" i="10"/>
  <c r="AM125" i="10"/>
  <c r="AH125" i="10"/>
  <c r="AL125" i="10"/>
  <c r="AG125" i="10"/>
  <c r="U125" i="10"/>
  <c r="AJ125" i="10"/>
  <c r="AG76" i="10"/>
  <c r="AG80" i="10"/>
  <c r="AG84" i="10"/>
  <c r="AG88" i="10"/>
  <c r="AG92" i="10"/>
  <c r="AH93" i="10"/>
  <c r="AG96" i="10"/>
  <c r="AH97" i="10"/>
  <c r="O99" i="10"/>
  <c r="U100" i="10"/>
  <c r="AG100" i="10"/>
  <c r="AH101" i="10"/>
  <c r="AH104" i="10"/>
  <c r="AI105" i="10"/>
  <c r="AA105" i="10"/>
  <c r="I105" i="10"/>
  <c r="AM105" i="10"/>
  <c r="AH105" i="10"/>
  <c r="AJ105" i="10"/>
  <c r="O109" i="10"/>
  <c r="O113" i="10"/>
  <c r="O117" i="10"/>
  <c r="O121" i="10"/>
  <c r="AI129" i="10"/>
  <c r="AA129" i="10"/>
  <c r="I129" i="10"/>
  <c r="AM129" i="10"/>
  <c r="AH129" i="10"/>
  <c r="AL129" i="10"/>
  <c r="AG129" i="10"/>
  <c r="U129" i="10"/>
  <c r="AJ129" i="10"/>
  <c r="AL136" i="10"/>
  <c r="AG136" i="10"/>
  <c r="U136" i="10"/>
  <c r="AI136" i="10"/>
  <c r="AH136" i="10"/>
  <c r="AM136" i="10"/>
  <c r="AA136" i="10"/>
  <c r="O136" i="10"/>
  <c r="I136" i="10"/>
  <c r="AJ138" i="10"/>
  <c r="AI142" i="10"/>
  <c r="AA142" i="10"/>
  <c r="I142" i="10"/>
  <c r="AM142" i="10"/>
  <c r="AH142" i="10"/>
  <c r="AG142" i="10"/>
  <c r="O142" i="10"/>
  <c r="AL142" i="10"/>
  <c r="U142" i="10"/>
  <c r="AJ142" i="10"/>
  <c r="U150" i="10"/>
  <c r="O124" i="10"/>
  <c r="AJ124" i="10"/>
  <c r="O128" i="10"/>
  <c r="AJ128" i="10"/>
  <c r="O132" i="10"/>
  <c r="AJ132" i="10"/>
  <c r="AM145" i="10"/>
  <c r="AH145" i="10"/>
  <c r="AL145" i="10"/>
  <c r="AG145" i="10"/>
  <c r="U145" i="10"/>
  <c r="AJ145" i="10"/>
  <c r="AI153" i="10"/>
  <c r="AA153" i="10"/>
  <c r="I153" i="10"/>
  <c r="AM153" i="10"/>
  <c r="AH153" i="10"/>
  <c r="AL153" i="10"/>
  <c r="AG153" i="10"/>
  <c r="U153" i="10"/>
  <c r="AJ153" i="10"/>
  <c r="AI160" i="10"/>
  <c r="AA160" i="10"/>
  <c r="I160" i="10"/>
  <c r="AM160" i="10"/>
  <c r="AH160" i="10"/>
  <c r="AG160" i="10"/>
  <c r="O160" i="10"/>
  <c r="AL160" i="10"/>
  <c r="U160" i="10"/>
  <c r="AJ160" i="10"/>
  <c r="O103" i="10"/>
  <c r="I106" i="10"/>
  <c r="AA106" i="10"/>
  <c r="AI106" i="10"/>
  <c r="O107" i="10"/>
  <c r="I110" i="10"/>
  <c r="AA110" i="10"/>
  <c r="AI110" i="10"/>
  <c r="O111" i="10"/>
  <c r="AJ111" i="10"/>
  <c r="I114" i="10"/>
  <c r="AA114" i="10"/>
  <c r="AI114" i="10"/>
  <c r="O115" i="10"/>
  <c r="AJ115" i="10"/>
  <c r="I118" i="10"/>
  <c r="AA118" i="10"/>
  <c r="AI118" i="10"/>
  <c r="O119" i="10"/>
  <c r="AJ119" i="10"/>
  <c r="I122" i="10"/>
  <c r="AA122" i="10"/>
  <c r="AI122" i="10"/>
  <c r="O123" i="10"/>
  <c r="AJ123" i="10"/>
  <c r="U124" i="10"/>
  <c r="AG124" i="10"/>
  <c r="AL124" i="10"/>
  <c r="I126" i="10"/>
  <c r="AA126" i="10"/>
  <c r="AI126" i="10"/>
  <c r="O127" i="10"/>
  <c r="AJ127" i="10"/>
  <c r="U128" i="10"/>
  <c r="AG128" i="10"/>
  <c r="AL128" i="10"/>
  <c r="I130" i="10"/>
  <c r="AA130" i="10"/>
  <c r="AI130" i="10"/>
  <c r="O131" i="10"/>
  <c r="AJ131" i="10"/>
  <c r="U132" i="10"/>
  <c r="AG132" i="10"/>
  <c r="AL132" i="10"/>
  <c r="AI134" i="10"/>
  <c r="AA134" i="10"/>
  <c r="I134" i="10"/>
  <c r="AJ134" i="10"/>
  <c r="AM137" i="10"/>
  <c r="AH137" i="10"/>
  <c r="AJ137" i="10"/>
  <c r="AL140" i="10"/>
  <c r="AG140" i="10"/>
  <c r="U140" i="10"/>
  <c r="AJ140" i="10"/>
  <c r="AM140" i="10"/>
  <c r="I141" i="10"/>
  <c r="AA141" i="10"/>
  <c r="AI146" i="10"/>
  <c r="AA146" i="10"/>
  <c r="I146" i="10"/>
  <c r="AM146" i="10"/>
  <c r="AH146" i="10"/>
  <c r="AJ146" i="10"/>
  <c r="I149" i="10"/>
  <c r="AA149" i="10"/>
  <c r="O106" i="10"/>
  <c r="O110" i="10"/>
  <c r="U111" i="10"/>
  <c r="AG111" i="10"/>
  <c r="O114" i="10"/>
  <c r="U115" i="10"/>
  <c r="AG115" i="10"/>
  <c r="O118" i="10"/>
  <c r="U119" i="10"/>
  <c r="AG119" i="10"/>
  <c r="O122" i="10"/>
  <c r="U123" i="10"/>
  <c r="AG123" i="10"/>
  <c r="AH124" i="10"/>
  <c r="O126" i="10"/>
  <c r="U127" i="10"/>
  <c r="AG127" i="10"/>
  <c r="AH128" i="10"/>
  <c r="O130" i="10"/>
  <c r="U131" i="10"/>
  <c r="AG131" i="10"/>
  <c r="AH132" i="10"/>
  <c r="O134" i="10"/>
  <c r="U134" i="10"/>
  <c r="AL134" i="10"/>
  <c r="I137" i="10"/>
  <c r="O137" i="10"/>
  <c r="U137" i="10"/>
  <c r="AA137" i="10"/>
  <c r="AL137" i="10"/>
  <c r="I140" i="10"/>
  <c r="O140" i="10"/>
  <c r="AM141" i="10"/>
  <c r="AH141" i="10"/>
  <c r="AL141" i="10"/>
  <c r="AG141" i="10"/>
  <c r="U141" i="10"/>
  <c r="AJ141" i="10"/>
  <c r="O145" i="10"/>
  <c r="AM149" i="10"/>
  <c r="AH149" i="10"/>
  <c r="AL149" i="10"/>
  <c r="AG149" i="10"/>
  <c r="U149" i="10"/>
  <c r="AJ149" i="10"/>
  <c r="AI168" i="10"/>
  <c r="AA168" i="10"/>
  <c r="I168" i="10"/>
  <c r="AM168" i="10"/>
  <c r="AH168" i="10"/>
  <c r="AG168" i="10"/>
  <c r="O168" i="10"/>
  <c r="AL168" i="10"/>
  <c r="U168" i="10"/>
  <c r="AJ168" i="10"/>
  <c r="O144" i="10"/>
  <c r="AJ144" i="10"/>
  <c r="O148" i="10"/>
  <c r="AJ148" i="10"/>
  <c r="O152" i="10"/>
  <c r="AJ152" i="10"/>
  <c r="AH154" i="10"/>
  <c r="AM154" i="10"/>
  <c r="AG156" i="10"/>
  <c r="AM156" i="10"/>
  <c r="AL158" i="10"/>
  <c r="AG158" i="10"/>
  <c r="U158" i="10"/>
  <c r="AJ158" i="10"/>
  <c r="O159" i="10"/>
  <c r="AM163" i="10"/>
  <c r="AH163" i="10"/>
  <c r="AL163" i="10"/>
  <c r="AG163" i="10"/>
  <c r="U163" i="10"/>
  <c r="AJ163" i="10"/>
  <c r="O167" i="10"/>
  <c r="AI172" i="10"/>
  <c r="AA172" i="10"/>
  <c r="I172" i="10"/>
  <c r="AM172" i="10"/>
  <c r="AH172" i="10"/>
  <c r="AL172" i="10"/>
  <c r="AG172" i="10"/>
  <c r="U172" i="10"/>
  <c r="AJ172" i="10"/>
  <c r="AI176" i="10"/>
  <c r="AA176" i="10"/>
  <c r="I176" i="10"/>
  <c r="AM176" i="10"/>
  <c r="AH176" i="10"/>
  <c r="AL176" i="10"/>
  <c r="AG176" i="10"/>
  <c r="U176" i="10"/>
  <c r="AJ176" i="10"/>
  <c r="AI179" i="10"/>
  <c r="AA179" i="10"/>
  <c r="I179" i="10"/>
  <c r="AM179" i="10"/>
  <c r="AH179" i="10"/>
  <c r="AG179" i="10"/>
  <c r="O179" i="10"/>
  <c r="AL179" i="10"/>
  <c r="U179" i="10"/>
  <c r="AJ179" i="10"/>
  <c r="AI183" i="10"/>
  <c r="AA183" i="10"/>
  <c r="I183" i="10"/>
  <c r="AM183" i="10"/>
  <c r="AH183" i="10"/>
  <c r="AG183" i="10"/>
  <c r="O183" i="10"/>
  <c r="AL183" i="10"/>
  <c r="U183" i="10"/>
  <c r="AJ183" i="10"/>
  <c r="AI187" i="10"/>
  <c r="AA187" i="10"/>
  <c r="I187" i="10"/>
  <c r="AM187" i="10"/>
  <c r="AH187" i="10"/>
  <c r="AG187" i="10"/>
  <c r="O187" i="10"/>
  <c r="AL187" i="10"/>
  <c r="U187" i="10"/>
  <c r="AJ187" i="10"/>
  <c r="O135" i="10"/>
  <c r="O139" i="10"/>
  <c r="O143" i="10"/>
  <c r="U144" i="10"/>
  <c r="AG144" i="10"/>
  <c r="O147" i="10"/>
  <c r="U148" i="10"/>
  <c r="AG148" i="10"/>
  <c r="O151" i="10"/>
  <c r="U152" i="10"/>
  <c r="AG152" i="10"/>
  <c r="I154" i="10"/>
  <c r="AA154" i="10"/>
  <c r="AI154" i="10"/>
  <c r="AM155" i="10"/>
  <c r="AH155" i="10"/>
  <c r="O155" i="10"/>
  <c r="AL155" i="10"/>
  <c r="I158" i="10"/>
  <c r="O158" i="10"/>
  <c r="AA158" i="10"/>
  <c r="AM158" i="10"/>
  <c r="I159" i="10"/>
  <c r="AA159" i="10"/>
  <c r="AI164" i="10"/>
  <c r="AA164" i="10"/>
  <c r="I164" i="10"/>
  <c r="AM164" i="10"/>
  <c r="AH164" i="10"/>
  <c r="AJ164" i="10"/>
  <c r="I167" i="10"/>
  <c r="AA167" i="10"/>
  <c r="O154" i="10"/>
  <c r="AI156" i="10"/>
  <c r="AA156" i="10"/>
  <c r="I156" i="10"/>
  <c r="AJ156" i="10"/>
  <c r="AM159" i="10"/>
  <c r="AH159" i="10"/>
  <c r="AL159" i="10"/>
  <c r="AG159" i="10"/>
  <c r="U159" i="10"/>
  <c r="AJ159" i="10"/>
  <c r="AM167" i="10"/>
  <c r="AH167" i="10"/>
  <c r="AL167" i="10"/>
  <c r="AG167" i="10"/>
  <c r="U167" i="10"/>
  <c r="AJ167" i="10"/>
  <c r="O171" i="10"/>
  <c r="AJ171" i="10"/>
  <c r="O175" i="10"/>
  <c r="AJ175" i="10"/>
  <c r="AI191" i="10"/>
  <c r="AA191" i="10"/>
  <c r="I191" i="10"/>
  <c r="AM191" i="10"/>
  <c r="AH191" i="10"/>
  <c r="AL191" i="10"/>
  <c r="AG191" i="10"/>
  <c r="U191" i="10"/>
  <c r="AJ191" i="10"/>
  <c r="O162" i="10"/>
  <c r="AJ162" i="10"/>
  <c r="O166" i="10"/>
  <c r="AJ166" i="10"/>
  <c r="O170" i="10"/>
  <c r="AJ170" i="10"/>
  <c r="U171" i="10"/>
  <c r="AG171" i="10"/>
  <c r="AL171" i="10"/>
  <c r="O174" i="10"/>
  <c r="AJ174" i="10"/>
  <c r="U175" i="10"/>
  <c r="AG175" i="10"/>
  <c r="AL175" i="10"/>
  <c r="AM178" i="10"/>
  <c r="AH178" i="10"/>
  <c r="AL178" i="10"/>
  <c r="AG178" i="10"/>
  <c r="O178" i="10"/>
  <c r="AI178" i="10"/>
  <c r="AM195" i="10"/>
  <c r="AH195" i="10"/>
  <c r="AJ195" i="10"/>
  <c r="AA195" i="10"/>
  <c r="I195" i="10"/>
  <c r="AI195" i="10"/>
  <c r="AG195" i="10"/>
  <c r="U195" i="10"/>
  <c r="AL195" i="10"/>
  <c r="O157" i="10"/>
  <c r="O161" i="10"/>
  <c r="U162" i="10"/>
  <c r="AG162" i="10"/>
  <c r="O165" i="10"/>
  <c r="U166" i="10"/>
  <c r="AG166" i="10"/>
  <c r="O169" i="10"/>
  <c r="U170" i="10"/>
  <c r="AG170" i="10"/>
  <c r="AH171" i="10"/>
  <c r="O173" i="10"/>
  <c r="U174" i="10"/>
  <c r="AG174" i="10"/>
  <c r="AH175" i="10"/>
  <c r="O177" i="10"/>
  <c r="U178" i="10"/>
  <c r="AJ178" i="10"/>
  <c r="AM182" i="10"/>
  <c r="AH182" i="10"/>
  <c r="AL182" i="10"/>
  <c r="AG182" i="10"/>
  <c r="U182" i="10"/>
  <c r="AJ182" i="10"/>
  <c r="AM186" i="10"/>
  <c r="AH186" i="10"/>
  <c r="AL186" i="10"/>
  <c r="AG186" i="10"/>
  <c r="U186" i="10"/>
  <c r="AJ186" i="10"/>
  <c r="O190" i="10"/>
  <c r="AJ190" i="10"/>
  <c r="O194" i="10"/>
  <c r="AJ194" i="10"/>
  <c r="AI196" i="10"/>
  <c r="AA196" i="10"/>
  <c r="I196" i="10"/>
  <c r="AJ196" i="10"/>
  <c r="AM199" i="10"/>
  <c r="AH199" i="10"/>
  <c r="AL199" i="10"/>
  <c r="AG199" i="10"/>
  <c r="U199" i="10"/>
  <c r="AJ199" i="10"/>
  <c r="I180" i="10"/>
  <c r="AA180" i="10"/>
  <c r="AI180" i="10"/>
  <c r="O181" i="10"/>
  <c r="AJ181" i="10"/>
  <c r="I184" i="10"/>
  <c r="AA184" i="10"/>
  <c r="AI184" i="10"/>
  <c r="O185" i="10"/>
  <c r="AJ185" i="10"/>
  <c r="AA188" i="10"/>
  <c r="AI188" i="10"/>
  <c r="O189" i="10"/>
  <c r="AJ189" i="10"/>
  <c r="U190" i="10"/>
  <c r="AG190" i="10"/>
  <c r="AL190" i="10"/>
  <c r="AA192" i="10"/>
  <c r="AI192" i="10"/>
  <c r="O193" i="10"/>
  <c r="AJ193" i="10"/>
  <c r="U194" i="10"/>
  <c r="AG194" i="10"/>
  <c r="AL194" i="10"/>
  <c r="O196" i="10"/>
  <c r="U196" i="10"/>
  <c r="AL196" i="10"/>
  <c r="AI200" i="10"/>
  <c r="AA200" i="10"/>
  <c r="I200" i="10"/>
  <c r="AM200" i="10"/>
  <c r="AH200" i="10"/>
  <c r="AJ200" i="10"/>
  <c r="O180" i="10"/>
  <c r="U181" i="10"/>
  <c r="AG181" i="10"/>
  <c r="O184" i="10"/>
  <c r="U185" i="10"/>
  <c r="AG185" i="10"/>
  <c r="O188" i="10"/>
  <c r="U189" i="10"/>
  <c r="AG189" i="10"/>
  <c r="AH190" i="10"/>
  <c r="O192" i="10"/>
  <c r="U193" i="10"/>
  <c r="AG193" i="10"/>
  <c r="AH194" i="10"/>
  <c r="AG196" i="10"/>
  <c r="AM196" i="10"/>
  <c r="O199" i="10"/>
  <c r="U200" i="10"/>
  <c r="AL200" i="10"/>
  <c r="AI207" i="10"/>
  <c r="AA207" i="10"/>
  <c r="I207" i="10"/>
  <c r="AM207" i="10"/>
  <c r="AH207" i="10"/>
  <c r="AG207" i="10"/>
  <c r="O207" i="10"/>
  <c r="AL207" i="10"/>
  <c r="U207" i="10"/>
  <c r="AI203" i="10"/>
  <c r="AM203" i="10"/>
  <c r="O203" i="10"/>
  <c r="AL203" i="10"/>
  <c r="O198" i="10"/>
  <c r="AJ198" i="10"/>
  <c r="O202" i="10"/>
  <c r="AJ202" i="10"/>
  <c r="U203" i="10"/>
  <c r="AG203" i="10"/>
  <c r="O197" i="10"/>
  <c r="U198" i="10"/>
  <c r="AG198" i="10"/>
  <c r="O201" i="10"/>
  <c r="U202" i="10"/>
  <c r="AG202" i="10"/>
  <c r="AH203" i="10"/>
  <c r="AM206" i="10"/>
  <c r="AH206" i="10"/>
  <c r="AL206" i="10"/>
  <c r="AG206" i="10"/>
  <c r="U206" i="10"/>
  <c r="AJ206" i="10"/>
  <c r="AI210" i="10"/>
  <c r="AA210" i="10"/>
  <c r="I210" i="10"/>
  <c r="AM210" i="10"/>
  <c r="AH210" i="10"/>
  <c r="AL210" i="10"/>
  <c r="AG210" i="10"/>
  <c r="U210" i="10"/>
  <c r="AJ210" i="10"/>
  <c r="I204" i="10"/>
  <c r="AA204" i="10"/>
  <c r="AI204" i="10"/>
  <c r="O205" i="10"/>
  <c r="AJ205" i="10"/>
  <c r="I208" i="10"/>
  <c r="AA208" i="10"/>
  <c r="AI208" i="10"/>
  <c r="O209" i="10"/>
  <c r="AJ209" i="10"/>
  <c r="AH211" i="10"/>
  <c r="AM211" i="10"/>
  <c r="I212" i="10"/>
  <c r="AA212" i="10"/>
  <c r="AI212" i="10"/>
  <c r="O213" i="10"/>
  <c r="AJ213" i="10"/>
  <c r="O204" i="10"/>
  <c r="U205" i="10"/>
  <c r="AG205" i="10"/>
  <c r="O208" i="10"/>
  <c r="U209" i="10"/>
  <c r="AG209" i="10"/>
  <c r="AL209" i="10"/>
  <c r="I211" i="10"/>
  <c r="AA211" i="10"/>
  <c r="AI211" i="10"/>
  <c r="O212" i="10"/>
  <c r="AJ212" i="10"/>
  <c r="U213" i="10"/>
  <c r="AG213" i="10"/>
  <c r="AL213" i="10"/>
  <c r="AH209" i="10"/>
  <c r="O211" i="10"/>
  <c r="U212" i="10"/>
  <c r="AG212" i="10"/>
  <c r="AH213" i="10"/>
  <c r="Q11" i="10"/>
  <c r="P105" i="10"/>
  <c r="J100" i="10"/>
  <c r="J99" i="10"/>
  <c r="J103" i="10"/>
  <c r="J104" i="10"/>
  <c r="J149" i="10"/>
  <c r="P149" i="10"/>
  <c r="J198" i="10"/>
  <c r="P198" i="10"/>
  <c r="J107" i="10"/>
  <c r="J108" i="10"/>
  <c r="P211" i="10"/>
  <c r="P207" i="10"/>
  <c r="P212" i="10"/>
  <c r="P203" i="10"/>
  <c r="P199" i="10"/>
  <c r="J210" i="10"/>
  <c r="P208" i="10"/>
  <c r="P191" i="10"/>
  <c r="P187" i="10"/>
  <c r="J204" i="10"/>
  <c r="J202" i="10"/>
  <c r="P182" i="10"/>
  <c r="P178" i="10"/>
  <c r="P174" i="10"/>
  <c r="P170" i="10"/>
  <c r="P166" i="10"/>
  <c r="P162" i="10"/>
  <c r="P158" i="10"/>
  <c r="P154" i="10"/>
  <c r="P150" i="10"/>
  <c r="P195" i="10"/>
  <c r="P183" i="10"/>
  <c r="P179" i="10"/>
  <c r="J148" i="10"/>
  <c r="P146" i="10"/>
  <c r="P142" i="10"/>
  <c r="P138" i="10"/>
  <c r="P134" i="10"/>
  <c r="P130" i="10"/>
  <c r="P126" i="10"/>
  <c r="P122" i="10"/>
  <c r="J147" i="10"/>
  <c r="J139" i="10"/>
  <c r="J131" i="10"/>
  <c r="J123" i="10"/>
  <c r="P118" i="10"/>
  <c r="P145" i="10"/>
  <c r="P137" i="10"/>
  <c r="P129" i="10"/>
  <c r="P121" i="10"/>
  <c r="P109" i="10"/>
  <c r="P113" i="10"/>
  <c r="P110" i="10"/>
  <c r="P107" i="10"/>
  <c r="P106" i="10"/>
  <c r="P103" i="10"/>
  <c r="P102" i="10"/>
  <c r="P99" i="10"/>
  <c r="P98" i="10"/>
  <c r="P133" i="10"/>
  <c r="P117" i="10"/>
  <c r="P141" i="10"/>
  <c r="P125" i="10"/>
  <c r="P114" i="10"/>
  <c r="J105" i="10"/>
  <c r="J101" i="10"/>
  <c r="P101" i="10"/>
  <c r="P155" i="10"/>
  <c r="J155" i="10"/>
  <c r="P159" i="10"/>
  <c r="J159" i="10"/>
  <c r="P111" i="10"/>
  <c r="J119" i="10"/>
  <c r="P123" i="10"/>
  <c r="J127" i="10"/>
  <c r="P131" i="10"/>
  <c r="J135" i="10"/>
  <c r="P139" i="10"/>
  <c r="J143" i="10"/>
  <c r="P147" i="10"/>
  <c r="P153" i="10"/>
  <c r="J153" i="10"/>
  <c r="P157" i="10"/>
  <c r="J157" i="10"/>
  <c r="P161" i="10"/>
  <c r="J161" i="10"/>
  <c r="P100" i="10"/>
  <c r="P104" i="10"/>
  <c r="P108" i="10"/>
  <c r="P116" i="10"/>
  <c r="J116" i="10"/>
  <c r="P112" i="10"/>
  <c r="J112" i="10"/>
  <c r="P115" i="10"/>
  <c r="J115" i="10"/>
  <c r="P119" i="10"/>
  <c r="P127" i="10"/>
  <c r="P135" i="10"/>
  <c r="P143" i="10"/>
  <c r="J120" i="10"/>
  <c r="J124" i="10"/>
  <c r="J128" i="10"/>
  <c r="J132" i="10"/>
  <c r="J136" i="10"/>
  <c r="J140" i="10"/>
  <c r="J144" i="10"/>
  <c r="J109" i="10"/>
  <c r="J113" i="10"/>
  <c r="J117" i="10"/>
  <c r="J121" i="10"/>
  <c r="J125" i="10"/>
  <c r="J129" i="10"/>
  <c r="J133" i="10"/>
  <c r="J137" i="10"/>
  <c r="J141" i="10"/>
  <c r="J145" i="10"/>
  <c r="P152" i="10"/>
  <c r="J152" i="10"/>
  <c r="P156" i="10"/>
  <c r="J156" i="10"/>
  <c r="P160" i="10"/>
  <c r="J160" i="10"/>
  <c r="J98" i="10"/>
  <c r="J102" i="10"/>
  <c r="J106" i="10"/>
  <c r="J110" i="10"/>
  <c r="J114" i="10"/>
  <c r="J118" i="10"/>
  <c r="P120" i="10"/>
  <c r="J122" i="10"/>
  <c r="P124" i="10"/>
  <c r="J126" i="10"/>
  <c r="P128" i="10"/>
  <c r="J130" i="10"/>
  <c r="P132" i="10"/>
  <c r="J134" i="10"/>
  <c r="P136" i="10"/>
  <c r="J138" i="10"/>
  <c r="P140" i="10"/>
  <c r="J142" i="10"/>
  <c r="P144" i="10"/>
  <c r="J146" i="10"/>
  <c r="P148" i="10"/>
  <c r="P151" i="10"/>
  <c r="J151" i="10"/>
  <c r="P173" i="10"/>
  <c r="J173" i="10"/>
  <c r="P177" i="10"/>
  <c r="J177" i="10"/>
  <c r="J163" i="10"/>
  <c r="J164" i="10"/>
  <c r="J165" i="10"/>
  <c r="P165" i="10"/>
  <c r="J167" i="10"/>
  <c r="J168" i="10"/>
  <c r="J169" i="10"/>
  <c r="P169" i="10"/>
  <c r="J171" i="10"/>
  <c r="J175" i="10"/>
  <c r="P175" i="10"/>
  <c r="P180" i="10"/>
  <c r="J180" i="10"/>
  <c r="P190" i="10"/>
  <c r="J190" i="10"/>
  <c r="P194" i="10"/>
  <c r="J194" i="10"/>
  <c r="P163" i="10"/>
  <c r="P167" i="10"/>
  <c r="P171" i="10"/>
  <c r="P176" i="10"/>
  <c r="J176" i="10"/>
  <c r="J188" i="10"/>
  <c r="P188" i="10"/>
  <c r="P206" i="10"/>
  <c r="J206" i="10"/>
  <c r="P164" i="10"/>
  <c r="P168" i="10"/>
  <c r="P172" i="10"/>
  <c r="J172" i="10"/>
  <c r="J179" i="10"/>
  <c r="P184" i="10"/>
  <c r="J184" i="10"/>
  <c r="P189" i="10"/>
  <c r="J189" i="10"/>
  <c r="P185" i="10"/>
  <c r="J185" i="10"/>
  <c r="P186" i="10"/>
  <c r="J186" i="10"/>
  <c r="J192" i="10"/>
  <c r="P192" i="10"/>
  <c r="P197" i="10"/>
  <c r="J197" i="10"/>
  <c r="P200" i="10"/>
  <c r="J200" i="10"/>
  <c r="P204" i="10"/>
  <c r="J150" i="10"/>
  <c r="J154" i="10"/>
  <c r="J158" i="10"/>
  <c r="J162" i="10"/>
  <c r="J166" i="10"/>
  <c r="J170" i="10"/>
  <c r="J181" i="10"/>
  <c r="P181" i="10"/>
  <c r="J183" i="10"/>
  <c r="J196" i="10"/>
  <c r="P196" i="10"/>
  <c r="J174" i="10"/>
  <c r="J178" i="10"/>
  <c r="J182" i="10"/>
  <c r="P193" i="10"/>
  <c r="J193" i="10"/>
  <c r="P201" i="10"/>
  <c r="P205" i="10"/>
  <c r="J205" i="10"/>
  <c r="J201" i="10"/>
  <c r="P202" i="10"/>
  <c r="J187" i="10"/>
  <c r="J191" i="10"/>
  <c r="J195" i="10"/>
  <c r="J199" i="10"/>
  <c r="J203" i="10"/>
  <c r="P209" i="10"/>
  <c r="J209" i="10"/>
  <c r="P210" i="10"/>
  <c r="J207" i="10"/>
  <c r="J211" i="10"/>
  <c r="P213" i="10"/>
  <c r="J208" i="10"/>
  <c r="J212" i="10"/>
  <c r="J213" i="10"/>
  <c r="V164" i="10" l="1"/>
  <c r="V150" i="10"/>
  <c r="AB149" i="10"/>
  <c r="AB198" i="10"/>
  <c r="AB203" i="10"/>
  <c r="V146" i="10"/>
  <c r="AB100" i="10"/>
  <c r="AB200" i="10"/>
  <c r="AB156" i="10"/>
  <c r="V109" i="10"/>
  <c r="AB133" i="10"/>
  <c r="AB196" i="10"/>
  <c r="AB192" i="10"/>
  <c r="AB127" i="10"/>
  <c r="V117" i="10"/>
  <c r="V213" i="10"/>
  <c r="V211" i="10"/>
  <c r="AB197" i="10"/>
  <c r="AB177" i="10"/>
  <c r="AB169" i="10"/>
  <c r="AB161" i="10"/>
  <c r="AB178" i="10"/>
  <c r="AB174" i="10"/>
  <c r="AB170" i="10"/>
  <c r="AB162" i="10"/>
  <c r="V176" i="10"/>
  <c r="V154" i="10"/>
  <c r="AB126" i="10"/>
  <c r="V160" i="10"/>
  <c r="AB145" i="10"/>
  <c r="V136" i="10"/>
  <c r="V116" i="10"/>
  <c r="V108" i="10"/>
  <c r="AB212" i="10"/>
  <c r="V206" i="10"/>
  <c r="AB202" i="10"/>
  <c r="V190" i="10"/>
  <c r="AB182" i="10"/>
  <c r="V163" i="10"/>
  <c r="AB131" i="10"/>
  <c r="AB123" i="10"/>
  <c r="AB119" i="10"/>
  <c r="AB115" i="10"/>
  <c r="AB111" i="10"/>
  <c r="AB99" i="10"/>
  <c r="V125" i="10"/>
  <c r="V104" i="10"/>
  <c r="AB150" i="10"/>
  <c r="V138" i="10"/>
  <c r="AB113" i="10"/>
  <c r="V102" i="10"/>
  <c r="AB201" i="10"/>
  <c r="V207" i="10"/>
  <c r="AB193" i="10"/>
  <c r="V199" i="10"/>
  <c r="AB191" i="10"/>
  <c r="AB186" i="10"/>
  <c r="V175" i="10"/>
  <c r="AB165" i="10"/>
  <c r="AB166" i="10"/>
  <c r="V167" i="10"/>
  <c r="AB159" i="10"/>
  <c r="AB139" i="10"/>
  <c r="V141" i="10"/>
  <c r="V132" i="10"/>
  <c r="V124" i="10"/>
  <c r="AB106" i="10"/>
  <c r="AB103" i="10"/>
  <c r="AB105" i="10"/>
  <c r="Q208" i="8"/>
  <c r="R209" i="8"/>
  <c r="V209" i="10"/>
  <c r="V205" i="10"/>
  <c r="AB210" i="10"/>
  <c r="V201" i="10"/>
  <c r="V208" i="10"/>
  <c r="V202" i="10"/>
  <c r="V197" i="10"/>
  <c r="V204" i="10"/>
  <c r="V192" i="10"/>
  <c r="V188" i="10"/>
  <c r="V198" i="10"/>
  <c r="V185" i="10"/>
  <c r="V181" i="10"/>
  <c r="V193" i="10"/>
  <c r="V177" i="10"/>
  <c r="V173" i="10"/>
  <c r="V169" i="10"/>
  <c r="AB195" i="10"/>
  <c r="V184" i="10"/>
  <c r="V180" i="10"/>
  <c r="AB176" i="10"/>
  <c r="AB172" i="10"/>
  <c r="V161" i="10"/>
  <c r="AB158" i="10"/>
  <c r="V152" i="10"/>
  <c r="V166" i="10"/>
  <c r="V189" i="10"/>
  <c r="V165" i="10"/>
  <c r="AB187" i="10"/>
  <c r="AB179" i="10"/>
  <c r="V170" i="10"/>
  <c r="V143" i="10"/>
  <c r="V135" i="10"/>
  <c r="V174" i="10"/>
  <c r="AB168" i="10"/>
  <c r="V148" i="10"/>
  <c r="AB183" i="10"/>
  <c r="V178" i="10"/>
  <c r="V151" i="10"/>
  <c r="V147" i="10"/>
  <c r="V139" i="10"/>
  <c r="V130" i="10"/>
  <c r="V126" i="10"/>
  <c r="V122" i="10"/>
  <c r="V162" i="10"/>
  <c r="V131" i="10"/>
  <c r="V119" i="10"/>
  <c r="V115" i="10"/>
  <c r="V111" i="10"/>
  <c r="V106" i="10"/>
  <c r="AB160" i="10"/>
  <c r="V157" i="10"/>
  <c r="V155" i="10"/>
  <c r="V144" i="10"/>
  <c r="AB142" i="10"/>
  <c r="AB137" i="10"/>
  <c r="V134" i="10"/>
  <c r="V127" i="10"/>
  <c r="AB129" i="10"/>
  <c r="V123" i="10"/>
  <c r="V118" i="10"/>
  <c r="V114" i="10"/>
  <c r="V110" i="10"/>
  <c r="V107" i="10"/>
  <c r="V99" i="10"/>
  <c r="AB134" i="10"/>
  <c r="AB125" i="10"/>
  <c r="AB120" i="10"/>
  <c r="V100" i="10"/>
  <c r="AB116" i="10"/>
  <c r="AB102" i="10"/>
  <c r="AB112" i="10"/>
  <c r="AB98" i="10"/>
  <c r="V212" i="10"/>
  <c r="V103" i="10"/>
  <c r="AB211" i="10"/>
  <c r="AB204" i="10"/>
  <c r="AB209" i="10"/>
  <c r="AB205" i="10"/>
  <c r="AB207" i="10"/>
  <c r="V196" i="10"/>
  <c r="V194" i="10"/>
  <c r="AB188" i="10"/>
  <c r="AB180" i="10"/>
  <c r="AB189" i="10"/>
  <c r="AB199" i="10"/>
  <c r="AB194" i="10"/>
  <c r="V186" i="10"/>
  <c r="V182" i="10"/>
  <c r="AB173" i="10"/>
  <c r="AB157" i="10"/>
  <c r="V191" i="10"/>
  <c r="AB171" i="10"/>
  <c r="AB167" i="10"/>
  <c r="V158" i="10"/>
  <c r="AB155" i="10"/>
  <c r="AB147" i="10"/>
  <c r="AB135" i="10"/>
  <c r="V187" i="10"/>
  <c r="V179" i="10"/>
  <c r="V172" i="10"/>
  <c r="V156" i="10"/>
  <c r="AB148" i="10"/>
  <c r="V168" i="10"/>
  <c r="AB153" i="10"/>
  <c r="V149" i="10"/>
  <c r="AB141" i="10"/>
  <c r="AB130" i="10"/>
  <c r="AB118" i="10"/>
  <c r="AB110" i="10"/>
  <c r="V140" i="10"/>
  <c r="AB140" i="10"/>
  <c r="AB107" i="10"/>
  <c r="V153" i="10"/>
  <c r="AB132" i="10"/>
  <c r="AB124" i="10"/>
  <c r="V142" i="10"/>
  <c r="AB136" i="10"/>
  <c r="V105" i="10"/>
  <c r="V101" i="10"/>
  <c r="AB121" i="10"/>
  <c r="AB117" i="10"/>
  <c r="V113" i="10"/>
  <c r="V98" i="10"/>
  <c r="V133" i="10"/>
  <c r="AB208" i="10"/>
  <c r="AB213" i="10"/>
  <c r="V210" i="10"/>
  <c r="AB206" i="10"/>
  <c r="V203" i="10"/>
  <c r="AB184" i="10"/>
  <c r="V200" i="10"/>
  <c r="AB185" i="10"/>
  <c r="AB181" i="10"/>
  <c r="AB190" i="10"/>
  <c r="V171" i="10"/>
  <c r="V195" i="10"/>
  <c r="AB175" i="10"/>
  <c r="V159" i="10"/>
  <c r="AB154" i="10"/>
  <c r="AB164" i="10"/>
  <c r="AB151" i="10"/>
  <c r="AB143" i="10"/>
  <c r="V183" i="10"/>
  <c r="AB163" i="10"/>
  <c r="AB152" i="10"/>
  <c r="AB144" i="10"/>
  <c r="V128" i="10"/>
  <c r="AB122" i="10"/>
  <c r="AB114" i="10"/>
  <c r="AB146" i="10"/>
  <c r="V137" i="10"/>
  <c r="V145" i="10"/>
  <c r="AB128" i="10"/>
  <c r="V129" i="10"/>
  <c r="AB104" i="10"/>
  <c r="AB138" i="10"/>
  <c r="V121" i="10"/>
  <c r="AB109" i="10"/>
  <c r="AB101" i="10"/>
  <c r="V120" i="10"/>
  <c r="V112" i="10"/>
  <c r="AB108" i="10"/>
  <c r="AM3" i="10"/>
  <c r="AM6" i="10" s="1"/>
  <c r="AL3" i="10"/>
  <c r="AL6" i="10" s="1"/>
  <c r="AL4" i="10"/>
  <c r="AM4" i="10"/>
  <c r="T209" i="8" l="1"/>
  <c r="R208" i="8"/>
  <c r="Q207" i="8"/>
  <c r="S208" i="8"/>
  <c r="T208" i="8" l="1"/>
  <c r="R207" i="8"/>
  <c r="S207" i="8"/>
  <c r="Q206" i="8"/>
  <c r="S206" i="8" l="1"/>
  <c r="Q205" i="8"/>
  <c r="T207" i="8"/>
  <c r="R206" i="8"/>
  <c r="T206" i="8" l="1"/>
  <c r="R205" i="8"/>
  <c r="S205" i="8"/>
  <c r="Q204" i="8"/>
  <c r="T205" i="8" l="1"/>
  <c r="R204" i="8"/>
  <c r="Q203" i="8"/>
  <c r="S204" i="8"/>
  <c r="S203" i="8" l="1"/>
  <c r="Q202" i="8"/>
  <c r="T204" i="8"/>
  <c r="R203" i="8"/>
  <c r="T203" i="8" l="1"/>
  <c r="R202" i="8"/>
  <c r="S202" i="8"/>
  <c r="Q201" i="8"/>
  <c r="S201" i="8" l="1"/>
  <c r="Q200" i="8"/>
  <c r="T202" i="8"/>
  <c r="R201" i="8"/>
  <c r="T201" i="8" l="1"/>
  <c r="R200" i="8"/>
  <c r="Q199" i="8"/>
  <c r="S200" i="8"/>
  <c r="S199" i="8" l="1"/>
  <c r="Q198" i="8"/>
  <c r="T200" i="8"/>
  <c r="R199" i="8"/>
  <c r="T199" i="8" l="1"/>
  <c r="R198" i="8"/>
  <c r="S198" i="8"/>
  <c r="Q197" i="8"/>
  <c r="S197" i="8" l="1"/>
  <c r="Q196" i="8"/>
  <c r="T198" i="8"/>
  <c r="R197" i="8"/>
  <c r="Q195" i="8" l="1"/>
  <c r="S196" i="8"/>
  <c r="T197" i="8"/>
  <c r="R196" i="8"/>
  <c r="S195" i="8" l="1"/>
  <c r="Q194" i="8"/>
  <c r="T196" i="8"/>
  <c r="R195" i="8"/>
  <c r="T195" i="8" l="1"/>
  <c r="R194" i="8"/>
  <c r="S194" i="8"/>
  <c r="Q193" i="8"/>
  <c r="S193" i="8" l="1"/>
  <c r="Q192" i="8"/>
  <c r="T194" i="8"/>
  <c r="R193" i="8"/>
  <c r="T193" i="8" l="1"/>
  <c r="R192" i="8"/>
  <c r="Q191" i="8"/>
  <c r="S192" i="8"/>
  <c r="S191" i="8" l="1"/>
  <c r="Q190" i="8"/>
  <c r="T192" i="8"/>
  <c r="R191" i="8"/>
  <c r="T191" i="8" l="1"/>
  <c r="R190" i="8"/>
  <c r="S190" i="8"/>
  <c r="Q189" i="8"/>
  <c r="S189" i="8" l="1"/>
  <c r="Q188" i="8"/>
  <c r="T190" i="8"/>
  <c r="R189" i="8"/>
  <c r="T189" i="8" l="1"/>
  <c r="R188" i="8"/>
  <c r="S188" i="8"/>
  <c r="Q187" i="8"/>
  <c r="S187" i="8" l="1"/>
  <c r="Q186" i="8"/>
  <c r="T188" i="8"/>
  <c r="R187" i="8"/>
  <c r="T187" i="8" l="1"/>
  <c r="R186" i="8"/>
  <c r="S186" i="8"/>
  <c r="Q185" i="8"/>
  <c r="S185" i="8" l="1"/>
  <c r="Q184" i="8"/>
  <c r="T186" i="8"/>
  <c r="R185" i="8"/>
  <c r="T185" i="8" l="1"/>
  <c r="R184" i="8"/>
  <c r="S184" i="8"/>
  <c r="Q183" i="8"/>
  <c r="S183" i="8" l="1"/>
  <c r="Q182" i="8"/>
  <c r="T184" i="8"/>
  <c r="R183" i="8"/>
  <c r="T183" i="8" l="1"/>
  <c r="R182" i="8"/>
  <c r="S182" i="8"/>
  <c r="Q181" i="8"/>
  <c r="S181" i="8" l="1"/>
  <c r="Q180" i="8"/>
  <c r="T182" i="8"/>
  <c r="R181" i="8"/>
  <c r="T181" i="8" l="1"/>
  <c r="R180" i="8"/>
  <c r="S180" i="8"/>
  <c r="Q179" i="8"/>
  <c r="S179" i="8" l="1"/>
  <c r="Q178" i="8"/>
  <c r="T180" i="8"/>
  <c r="R179" i="8"/>
  <c r="T179" i="8" l="1"/>
  <c r="R178" i="8"/>
  <c r="S178" i="8"/>
  <c r="Q177" i="8"/>
  <c r="S177" i="8" l="1"/>
  <c r="Q176" i="8"/>
  <c r="T178" i="8"/>
  <c r="R177" i="8"/>
  <c r="T177" i="8" l="1"/>
  <c r="R176" i="8"/>
  <c r="S176" i="8"/>
  <c r="Q175" i="8"/>
  <c r="S175" i="8" l="1"/>
  <c r="Q174" i="8"/>
  <c r="T176" i="8"/>
  <c r="R175" i="8"/>
  <c r="T175" i="8" l="1"/>
  <c r="R174" i="8"/>
  <c r="S174" i="8"/>
  <c r="Q173" i="8"/>
  <c r="S173" i="8" l="1"/>
  <c r="Q172" i="8"/>
  <c r="T174" i="8"/>
  <c r="R173" i="8"/>
  <c r="T173" i="8" l="1"/>
  <c r="R172" i="8"/>
  <c r="S172" i="8"/>
  <c r="Q171" i="8"/>
  <c r="S171" i="8" l="1"/>
  <c r="Q170" i="8"/>
  <c r="T172" i="8"/>
  <c r="R171" i="8"/>
  <c r="T171" i="8" l="1"/>
  <c r="R170" i="8"/>
  <c r="S170" i="8"/>
  <c r="Q169" i="8"/>
  <c r="S169" i="8" l="1"/>
  <c r="Q168" i="8"/>
  <c r="T170" i="8"/>
  <c r="R169" i="8"/>
  <c r="T169" i="8" l="1"/>
  <c r="R168" i="8"/>
  <c r="S168" i="8"/>
  <c r="Q167" i="8"/>
  <c r="S167" i="8" l="1"/>
  <c r="Q166" i="8"/>
  <c r="T168" i="8"/>
  <c r="R167" i="8"/>
  <c r="T167" i="8" l="1"/>
  <c r="R166" i="8"/>
  <c r="S166" i="8"/>
  <c r="Q165" i="8"/>
  <c r="S165" i="8" l="1"/>
  <c r="Q164" i="8"/>
  <c r="T166" i="8"/>
  <c r="R165" i="8"/>
  <c r="S164" i="8" l="1"/>
  <c r="Q163" i="8"/>
  <c r="T165" i="8"/>
  <c r="R164" i="8"/>
  <c r="T164" i="8" l="1"/>
  <c r="R163" i="8"/>
  <c r="S163" i="8"/>
  <c r="Q162" i="8"/>
  <c r="T163" i="8" l="1"/>
  <c r="R162" i="8"/>
  <c r="S162" i="8"/>
  <c r="Q161" i="8"/>
  <c r="T162" i="8" l="1"/>
  <c r="R161" i="8"/>
  <c r="S161" i="8"/>
  <c r="Q160" i="8"/>
  <c r="S160" i="8" l="1"/>
  <c r="Q159" i="8"/>
  <c r="T161" i="8"/>
  <c r="R160" i="8"/>
  <c r="T160" i="8" l="1"/>
  <c r="R159" i="8"/>
  <c r="S159" i="8"/>
  <c r="Q158" i="8"/>
  <c r="T159" i="8" l="1"/>
  <c r="R158" i="8"/>
  <c r="S158" i="8"/>
  <c r="Q157" i="8"/>
  <c r="S157" i="8" l="1"/>
  <c r="Q156" i="8"/>
  <c r="T158" i="8"/>
  <c r="R157" i="8"/>
  <c r="T157" i="8" l="1"/>
  <c r="R156" i="8"/>
  <c r="S156" i="8"/>
  <c r="Q155" i="8"/>
  <c r="S155" i="8" l="1"/>
  <c r="Q154" i="8"/>
  <c r="T156" i="8"/>
  <c r="R155" i="8"/>
  <c r="T155" i="8" l="1"/>
  <c r="R154" i="8"/>
  <c r="S154" i="8"/>
  <c r="Q153" i="8"/>
  <c r="C5" i="18"/>
  <c r="C3" i="18"/>
  <c r="E2" i="18"/>
  <c r="L1" i="18"/>
  <c r="C1" i="18"/>
  <c r="T154" i="8" l="1"/>
  <c r="R153" i="8"/>
  <c r="S153" i="8"/>
  <c r="Q152" i="8"/>
  <c r="S12" i="13"/>
  <c r="T12" i="13" s="1"/>
  <c r="Q12" i="13"/>
  <c r="R12" i="13" s="1"/>
  <c r="S152" i="8" l="1"/>
  <c r="Q151" i="8"/>
  <c r="T153" i="8"/>
  <c r="R152" i="8"/>
  <c r="O1" i="13"/>
  <c r="S151" i="8" l="1"/>
  <c r="Q150" i="8"/>
  <c r="T152" i="8"/>
  <c r="R151" i="8"/>
  <c r="P5" i="9" l="1"/>
  <c r="P6" i="9"/>
  <c r="K5" i="9"/>
  <c r="K6" i="9"/>
  <c r="T151" i="8"/>
  <c r="R150" i="8"/>
  <c r="S150" i="8"/>
  <c r="Q149" i="8"/>
  <c r="C91" i="12"/>
  <c r="G2" i="16"/>
  <c r="E213" i="10" l="1"/>
  <c r="H212" i="10"/>
  <c r="T212" i="10" s="1"/>
  <c r="E209" i="10"/>
  <c r="G208" i="10"/>
  <c r="S208" i="10" s="1"/>
  <c r="F206" i="10"/>
  <c r="H205" i="10"/>
  <c r="T205" i="10" s="1"/>
  <c r="H204" i="10"/>
  <c r="T204" i="10" s="1"/>
  <c r="E203" i="10"/>
  <c r="E202" i="10"/>
  <c r="E197" i="10"/>
  <c r="E194" i="10"/>
  <c r="E193" i="10"/>
  <c r="E190" i="10"/>
  <c r="E189" i="10"/>
  <c r="H188" i="10"/>
  <c r="T188" i="10" s="1"/>
  <c r="F186" i="10"/>
  <c r="H185" i="10"/>
  <c r="T185" i="10" s="1"/>
  <c r="H184" i="10"/>
  <c r="T184" i="10" s="1"/>
  <c r="E182" i="10"/>
  <c r="E181" i="10"/>
  <c r="G180" i="10"/>
  <c r="S180" i="10" s="1"/>
  <c r="E177" i="10"/>
  <c r="E173" i="10"/>
  <c r="E169" i="10"/>
  <c r="E165" i="10"/>
  <c r="H162" i="10"/>
  <c r="T162" i="10" s="1"/>
  <c r="E159" i="10"/>
  <c r="E157" i="10"/>
  <c r="G155" i="10"/>
  <c r="S155" i="10" s="1"/>
  <c r="G154" i="10"/>
  <c r="S154" i="10" s="1"/>
  <c r="E151" i="10"/>
  <c r="F149" i="10"/>
  <c r="H148" i="10"/>
  <c r="T148" i="10" s="1"/>
  <c r="G211" i="10"/>
  <c r="S211" i="10" s="1"/>
  <c r="E206" i="10"/>
  <c r="E205" i="10"/>
  <c r="G204" i="10"/>
  <c r="S204" i="10" s="1"/>
  <c r="H201" i="10"/>
  <c r="T201" i="10" s="1"/>
  <c r="G200" i="10"/>
  <c r="S200" i="10" s="1"/>
  <c r="H198" i="10"/>
  <c r="T198" i="10" s="1"/>
  <c r="H192" i="10"/>
  <c r="T192" i="10" s="1"/>
  <c r="G188" i="10"/>
  <c r="S188" i="10" s="1"/>
  <c r="E186" i="10"/>
  <c r="E185" i="10"/>
  <c r="G184" i="10"/>
  <c r="S184" i="10" s="1"/>
  <c r="H178" i="10"/>
  <c r="T178" i="10" s="1"/>
  <c r="H174" i="10"/>
  <c r="T174" i="10" s="1"/>
  <c r="H170" i="10"/>
  <c r="T170" i="10" s="1"/>
  <c r="H166" i="10"/>
  <c r="T166" i="10" s="1"/>
  <c r="G164" i="10"/>
  <c r="S164" i="10" s="1"/>
  <c r="F163" i="10"/>
  <c r="E162" i="10"/>
  <c r="H161" i="10"/>
  <c r="T161" i="10" s="1"/>
  <c r="F158" i="10"/>
  <c r="H156" i="10"/>
  <c r="T156" i="10" s="1"/>
  <c r="E155" i="10"/>
  <c r="H152" i="10"/>
  <c r="T152" i="10" s="1"/>
  <c r="E149" i="10"/>
  <c r="E148" i="10"/>
  <c r="F210" i="10"/>
  <c r="G201" i="10"/>
  <c r="S201" i="10" s="1"/>
  <c r="F200" i="10"/>
  <c r="E198" i="10"/>
  <c r="H197" i="10"/>
  <c r="T197" i="10" s="1"/>
  <c r="F196" i="10"/>
  <c r="G192" i="10"/>
  <c r="S192" i="10" s="1"/>
  <c r="E188" i="10"/>
  <c r="E178" i="10"/>
  <c r="H177" i="10"/>
  <c r="T177" i="10" s="1"/>
  <c r="E175" i="10"/>
  <c r="E174" i="10"/>
  <c r="H173" i="10"/>
  <c r="T173" i="10" s="1"/>
  <c r="E171" i="10"/>
  <c r="E170" i="10"/>
  <c r="H169" i="10"/>
  <c r="T169" i="10" s="1"/>
  <c r="E167" i="10"/>
  <c r="E166" i="10"/>
  <c r="H165" i="10"/>
  <c r="T165" i="10" s="1"/>
  <c r="F164" i="10"/>
  <c r="H209" i="10"/>
  <c r="T209" i="10" s="1"/>
  <c r="H208" i="10"/>
  <c r="T208" i="10" s="1"/>
  <c r="H202" i="10"/>
  <c r="T202" i="10" s="1"/>
  <c r="E201" i="10"/>
  <c r="G197" i="10"/>
  <c r="S197" i="10" s="1"/>
  <c r="H193" i="10"/>
  <c r="T193" i="10" s="1"/>
  <c r="E192" i="10"/>
  <c r="H189" i="10"/>
  <c r="T189" i="10" s="1"/>
  <c r="F182" i="10"/>
  <c r="H181" i="10"/>
  <c r="T181" i="10" s="1"/>
  <c r="H180" i="10"/>
  <c r="T180" i="10" s="1"/>
  <c r="G177" i="10"/>
  <c r="S177" i="10" s="1"/>
  <c r="G173" i="10"/>
  <c r="S173" i="10" s="1"/>
  <c r="G169" i="10"/>
  <c r="S169" i="10" s="1"/>
  <c r="G165" i="10"/>
  <c r="S165" i="10" s="1"/>
  <c r="E161" i="10"/>
  <c r="G157" i="10"/>
  <c r="S157" i="10" s="1"/>
  <c r="H155" i="10"/>
  <c r="T155" i="10" s="1"/>
  <c r="G151" i="10"/>
  <c r="S151" i="10" s="1"/>
  <c r="E147" i="10"/>
  <c r="E143" i="10"/>
  <c r="F141" i="10"/>
  <c r="E139" i="10"/>
  <c r="G135" i="10"/>
  <c r="S135" i="10" s="1"/>
  <c r="F129" i="10"/>
  <c r="F125" i="10"/>
  <c r="H119" i="10"/>
  <c r="T119" i="10" s="1"/>
  <c r="H118" i="10"/>
  <c r="T118" i="10" s="1"/>
  <c r="G103" i="10"/>
  <c r="S103" i="10" s="1"/>
  <c r="H100" i="10"/>
  <c r="T100" i="10" s="1"/>
  <c r="H99" i="10"/>
  <c r="T99" i="10" s="1"/>
  <c r="E97" i="10"/>
  <c r="E96" i="10"/>
  <c r="G95" i="10"/>
  <c r="H92" i="10"/>
  <c r="T92" i="10" s="1"/>
  <c r="E88" i="10"/>
  <c r="F85" i="10"/>
  <c r="H85" i="10" s="1"/>
  <c r="T85" i="10" s="1"/>
  <c r="E84" i="10"/>
  <c r="G84" i="10" s="1"/>
  <c r="E80" i="10"/>
  <c r="G80" i="10" s="1"/>
  <c r="F77" i="10"/>
  <c r="H77" i="10" s="1"/>
  <c r="T77" i="10" s="1"/>
  <c r="E76" i="10"/>
  <c r="G76" i="10" s="1"/>
  <c r="E73" i="10"/>
  <c r="G146" i="10"/>
  <c r="S146" i="10" s="1"/>
  <c r="H144" i="10"/>
  <c r="T144" i="10" s="1"/>
  <c r="E141" i="10"/>
  <c r="F140" i="10"/>
  <c r="E135" i="10"/>
  <c r="E119" i="10"/>
  <c r="G118" i="10"/>
  <c r="S118" i="10" s="1"/>
  <c r="G117" i="10"/>
  <c r="S117" i="10" s="1"/>
  <c r="H115" i="10"/>
  <c r="T115" i="10" s="1"/>
  <c r="H114" i="10"/>
  <c r="T114" i="10" s="1"/>
  <c r="H107" i="10"/>
  <c r="T107" i="10" s="1"/>
  <c r="E103" i="10"/>
  <c r="E101" i="10"/>
  <c r="E100" i="10"/>
  <c r="G99" i="10"/>
  <c r="S99" i="10" s="1"/>
  <c r="F98" i="10"/>
  <c r="E93" i="10"/>
  <c r="E92" i="10"/>
  <c r="H91" i="10"/>
  <c r="T91" i="10" s="1"/>
  <c r="F86" i="10"/>
  <c r="H86" i="10" s="1"/>
  <c r="T86" i="10" s="1"/>
  <c r="F78" i="10"/>
  <c r="H78" i="10" s="1"/>
  <c r="T78" i="10" s="1"/>
  <c r="F71" i="10"/>
  <c r="H71" i="10" s="1"/>
  <c r="T71" i="10" s="1"/>
  <c r="E152" i="10"/>
  <c r="H151" i="10"/>
  <c r="T151" i="10" s="1"/>
  <c r="H147" i="10"/>
  <c r="T147" i="10" s="1"/>
  <c r="F146" i="10"/>
  <c r="E144" i="10"/>
  <c r="H143" i="10"/>
  <c r="T143" i="10" s="1"/>
  <c r="E140" i="10"/>
  <c r="H139" i="10"/>
  <c r="T139" i="10" s="1"/>
  <c r="F137" i="10"/>
  <c r="H131" i="10"/>
  <c r="T131" i="10" s="1"/>
  <c r="H130" i="10"/>
  <c r="T130" i="10" s="1"/>
  <c r="H127" i="10"/>
  <c r="T127" i="10" s="1"/>
  <c r="H126" i="10"/>
  <c r="T126" i="10" s="1"/>
  <c r="H123" i="10"/>
  <c r="T123" i="10" s="1"/>
  <c r="H122" i="10"/>
  <c r="T122" i="10" s="1"/>
  <c r="E115" i="10"/>
  <c r="G114" i="10"/>
  <c r="S114" i="10" s="1"/>
  <c r="G113" i="10"/>
  <c r="S113" i="10" s="1"/>
  <c r="H111" i="10"/>
  <c r="T111" i="10" s="1"/>
  <c r="H110" i="10"/>
  <c r="T110" i="10" s="1"/>
  <c r="G107" i="10"/>
  <c r="S107" i="10" s="1"/>
  <c r="H106" i="10"/>
  <c r="T106" i="10" s="1"/>
  <c r="F105" i="10"/>
  <c r="F102" i="10"/>
  <c r="G91" i="10"/>
  <c r="E87" i="10"/>
  <c r="G87" i="10" s="1"/>
  <c r="H157" i="10"/>
  <c r="T157" i="10" s="1"/>
  <c r="G143" i="10"/>
  <c r="S143" i="10" s="1"/>
  <c r="G139" i="10"/>
  <c r="S139" i="10" s="1"/>
  <c r="G121" i="10"/>
  <c r="S121" i="10" s="1"/>
  <c r="E107" i="10"/>
  <c r="G106" i="10"/>
  <c r="S106" i="10" s="1"/>
  <c r="G90" i="10"/>
  <c r="E83" i="10"/>
  <c r="G83" i="10" s="1"/>
  <c r="E158" i="10"/>
  <c r="G147" i="10"/>
  <c r="S147" i="10" s="1"/>
  <c r="H136" i="10"/>
  <c r="T136" i="10" s="1"/>
  <c r="H135" i="10"/>
  <c r="T135" i="10" s="1"/>
  <c r="E132" i="10"/>
  <c r="E131" i="10"/>
  <c r="G130" i="10"/>
  <c r="S130" i="10" s="1"/>
  <c r="E128" i="10"/>
  <c r="E127" i="10"/>
  <c r="G126" i="10"/>
  <c r="S126" i="10" s="1"/>
  <c r="E124" i="10"/>
  <c r="E123" i="10"/>
  <c r="G122" i="10"/>
  <c r="S122" i="10" s="1"/>
  <c r="E91" i="10"/>
  <c r="F74" i="10"/>
  <c r="H74" i="10" s="1"/>
  <c r="T74" i="10" s="1"/>
  <c r="F134" i="10"/>
  <c r="G110" i="10"/>
  <c r="S110" i="10" s="1"/>
  <c r="H103" i="10"/>
  <c r="T103" i="10" s="1"/>
  <c r="H95" i="10"/>
  <c r="T95" i="10" s="1"/>
  <c r="J3" i="10"/>
  <c r="J4" i="10" s="1"/>
  <c r="E137" i="10"/>
  <c r="G109" i="10"/>
  <c r="S109" i="10" s="1"/>
  <c r="E70" i="10"/>
  <c r="G70" i="10" s="1"/>
  <c r="E69" i="10"/>
  <c r="G69" i="10" s="1"/>
  <c r="E66" i="10"/>
  <c r="G66" i="10" s="1"/>
  <c r="G161" i="10"/>
  <c r="S161" i="10" s="1"/>
  <c r="E111" i="10"/>
  <c r="F104" i="10"/>
  <c r="H96" i="10"/>
  <c r="T96" i="10" s="1"/>
  <c r="E79" i="10"/>
  <c r="G79" i="10" s="1"/>
  <c r="F47" i="10"/>
  <c r="H47" i="10" s="1"/>
  <c r="T47" i="10" s="1"/>
  <c r="E17" i="10"/>
  <c r="G17" i="10" s="1"/>
  <c r="S17" i="10" s="1"/>
  <c r="E25" i="10"/>
  <c r="G25" i="10" s="1"/>
  <c r="E53" i="10"/>
  <c r="G53" i="10" s="1"/>
  <c r="F55" i="10"/>
  <c r="H55" i="10" s="1"/>
  <c r="T55" i="10" s="1"/>
  <c r="E33" i="10"/>
  <c r="G33" i="10" s="1"/>
  <c r="E40" i="10"/>
  <c r="G40" i="10" s="1"/>
  <c r="S40" i="10" s="1"/>
  <c r="E46" i="10"/>
  <c r="G46" i="10" s="1"/>
  <c r="S46" i="10" s="1"/>
  <c r="F39" i="10"/>
  <c r="H39" i="10" s="1"/>
  <c r="T39" i="10" s="1"/>
  <c r="F18" i="10"/>
  <c r="H18" i="10" s="1"/>
  <c r="T18" i="10" s="1"/>
  <c r="E54" i="10"/>
  <c r="G54" i="10" s="1"/>
  <c r="S54" i="10" s="1"/>
  <c r="E21" i="10"/>
  <c r="G21" i="10" s="1"/>
  <c r="S21" i="10" s="1"/>
  <c r="F14" i="10"/>
  <c r="H14" i="10" s="1"/>
  <c r="F22" i="10"/>
  <c r="H22" i="10" s="1"/>
  <c r="T22" i="10" s="1"/>
  <c r="F30" i="10"/>
  <c r="H30" i="10" s="1"/>
  <c r="T30" i="10" s="1"/>
  <c r="H108" i="10"/>
  <c r="T108" i="10" s="1"/>
  <c r="F108" i="10"/>
  <c r="E19" i="10"/>
  <c r="G19" i="10" s="1"/>
  <c r="S19" i="10" s="1"/>
  <c r="F59" i="10"/>
  <c r="H59" i="10" s="1"/>
  <c r="T59" i="10" s="1"/>
  <c r="E50" i="10"/>
  <c r="G50" i="10" s="1"/>
  <c r="S50" i="10" s="1"/>
  <c r="E37" i="10"/>
  <c r="G37" i="10" s="1"/>
  <c r="S37" i="10" s="1"/>
  <c r="E30" i="10"/>
  <c r="G30" i="10" s="1"/>
  <c r="S30" i="10" s="1"/>
  <c r="E16" i="10"/>
  <c r="G16" i="10" s="1"/>
  <c r="S16" i="10" s="1"/>
  <c r="E24" i="10"/>
  <c r="G24" i="10" s="1"/>
  <c r="S24" i="10" s="1"/>
  <c r="F26" i="10"/>
  <c r="H26" i="10" s="1"/>
  <c r="T26" i="10" s="1"/>
  <c r="F27" i="10"/>
  <c r="H27" i="10" s="1"/>
  <c r="E14" i="10"/>
  <c r="G14" i="10" s="1"/>
  <c r="S14" i="10" s="1"/>
  <c r="E20" i="10"/>
  <c r="G20" i="10" s="1"/>
  <c r="S20" i="10" s="1"/>
  <c r="E22" i="10"/>
  <c r="G22" i="10" s="1"/>
  <c r="S22" i="10" s="1"/>
  <c r="E28" i="10"/>
  <c r="G28" i="10" s="1"/>
  <c r="E35" i="10"/>
  <c r="G35" i="10" s="1"/>
  <c r="E67" i="10"/>
  <c r="G67" i="10" s="1"/>
  <c r="G89" i="10"/>
  <c r="E39" i="10"/>
  <c r="G39" i="10" s="1"/>
  <c r="E47" i="10"/>
  <c r="G47" i="10" s="1"/>
  <c r="E63" i="10"/>
  <c r="G63" i="10" s="1"/>
  <c r="F15" i="10"/>
  <c r="H15" i="10" s="1"/>
  <c r="T15" i="10" s="1"/>
  <c r="E27" i="10"/>
  <c r="G27" i="10" s="1"/>
  <c r="S27" i="10" s="1"/>
  <c r="E59" i="10"/>
  <c r="G59" i="10" s="1"/>
  <c r="E133" i="10"/>
  <c r="G133" i="10"/>
  <c r="S133" i="10" s="1"/>
  <c r="F43" i="10"/>
  <c r="H43" i="10" s="1"/>
  <c r="T43" i="10" s="1"/>
  <c r="E58" i="10"/>
  <c r="G58" i="10" s="1"/>
  <c r="S58" i="10" s="1"/>
  <c r="E45" i="10"/>
  <c r="G45" i="10" s="1"/>
  <c r="S45" i="10" s="1"/>
  <c r="E65" i="10"/>
  <c r="G65" i="10" s="1"/>
  <c r="F63" i="10"/>
  <c r="H63" i="10" s="1"/>
  <c r="T63" i="10" s="1"/>
  <c r="E62" i="10"/>
  <c r="G62" i="10" s="1"/>
  <c r="E29" i="10"/>
  <c r="G29" i="10" s="1"/>
  <c r="S29" i="10" s="1"/>
  <c r="E41" i="10"/>
  <c r="G41" i="10" s="1"/>
  <c r="S41" i="10" s="1"/>
  <c r="E61" i="10"/>
  <c r="G61" i="10" s="1"/>
  <c r="S61" i="10" s="1"/>
  <c r="E31" i="10"/>
  <c r="G31" i="10" s="1"/>
  <c r="S31" i="10" s="1"/>
  <c r="F89" i="10"/>
  <c r="F35" i="10"/>
  <c r="H35" i="10" s="1"/>
  <c r="T35" i="10" s="1"/>
  <c r="E71" i="10"/>
  <c r="G71" i="10" s="1"/>
  <c r="F23" i="10"/>
  <c r="H23" i="10" s="1"/>
  <c r="E43" i="10"/>
  <c r="G43" i="10" s="1"/>
  <c r="F34" i="10"/>
  <c r="H34" i="10" s="1"/>
  <c r="T34" i="10" s="1"/>
  <c r="F50" i="10"/>
  <c r="H50" i="10" s="1"/>
  <c r="T50" i="10" s="1"/>
  <c r="F66" i="10"/>
  <c r="H66" i="10" s="1"/>
  <c r="T66" i="10" s="1"/>
  <c r="E90" i="10"/>
  <c r="G94" i="10"/>
  <c r="E112" i="10"/>
  <c r="F25" i="10"/>
  <c r="H25" i="10" s="1"/>
  <c r="F41" i="10"/>
  <c r="H41" i="10" s="1"/>
  <c r="E48" i="10"/>
  <c r="G48" i="10" s="1"/>
  <c r="F57" i="10"/>
  <c r="H57" i="10" s="1"/>
  <c r="E64" i="10"/>
  <c r="G64" i="10" s="1"/>
  <c r="E72" i="10"/>
  <c r="G72" i="10" s="1"/>
  <c r="F73" i="10"/>
  <c r="H73" i="10" s="1"/>
  <c r="G98" i="10"/>
  <c r="S98" i="10" s="1"/>
  <c r="F28" i="10"/>
  <c r="H28" i="10" s="1"/>
  <c r="T28" i="10" s="1"/>
  <c r="F36" i="10"/>
  <c r="H36" i="10" s="1"/>
  <c r="T36" i="10" s="1"/>
  <c r="F52" i="10"/>
  <c r="H52" i="10" s="1"/>
  <c r="T52" i="10" s="1"/>
  <c r="E74" i="10"/>
  <c r="G74" i="10" s="1"/>
  <c r="E77" i="10"/>
  <c r="G77" i="10" s="1"/>
  <c r="E78" i="10"/>
  <c r="G78" i="10" s="1"/>
  <c r="G102" i="10"/>
  <c r="S102" i="10" s="1"/>
  <c r="H120" i="10"/>
  <c r="T120" i="10" s="1"/>
  <c r="F120" i="10"/>
  <c r="E32" i="10"/>
  <c r="G32" i="10" s="1"/>
  <c r="E34" i="10"/>
  <c r="G34" i="10" s="1"/>
  <c r="E57" i="10"/>
  <c r="G57" i="10" s="1"/>
  <c r="S57" i="10" s="1"/>
  <c r="E23" i="10"/>
  <c r="G23" i="10" s="1"/>
  <c r="S23" i="10" s="1"/>
  <c r="E51" i="10"/>
  <c r="G51" i="10" s="1"/>
  <c r="S51" i="10" s="1"/>
  <c r="E89" i="10"/>
  <c r="F51" i="10"/>
  <c r="H51" i="10" s="1"/>
  <c r="E108" i="10"/>
  <c r="E26" i="10"/>
  <c r="G26" i="10" s="1"/>
  <c r="F46" i="10"/>
  <c r="H46" i="10" s="1"/>
  <c r="T46" i="10" s="1"/>
  <c r="F62" i="10"/>
  <c r="H62" i="10" s="1"/>
  <c r="T62" i="10" s="1"/>
  <c r="F70" i="10"/>
  <c r="H70" i="10" s="1"/>
  <c r="E82" i="10"/>
  <c r="G82" i="10" s="1"/>
  <c r="H90" i="10"/>
  <c r="T90" i="10" s="1"/>
  <c r="E94" i="10"/>
  <c r="H112" i="10"/>
  <c r="T112" i="10" s="1"/>
  <c r="F112" i="10"/>
  <c r="F21" i="10"/>
  <c r="H21" i="10" s="1"/>
  <c r="F37" i="10"/>
  <c r="H37" i="10" s="1"/>
  <c r="F45" i="10"/>
  <c r="H45" i="10" s="1"/>
  <c r="E52" i="10"/>
  <c r="G52" i="10" s="1"/>
  <c r="F61" i="10"/>
  <c r="H61" i="10" s="1"/>
  <c r="F69" i="10"/>
  <c r="H69" i="10" s="1"/>
  <c r="E98" i="10"/>
  <c r="G116" i="10"/>
  <c r="S116" i="10" s="1"/>
  <c r="F16" i="10"/>
  <c r="H16" i="10" s="1"/>
  <c r="F32" i="10"/>
  <c r="H32" i="10" s="1"/>
  <c r="T32" i="10" s="1"/>
  <c r="F48" i="10"/>
  <c r="H48" i="10" s="1"/>
  <c r="T48" i="10" s="1"/>
  <c r="F64" i="10"/>
  <c r="H64" i="10" s="1"/>
  <c r="T64" i="10" s="1"/>
  <c r="F90" i="10"/>
  <c r="F93" i="10"/>
  <c r="E42" i="10"/>
  <c r="G42" i="10" s="1"/>
  <c r="S42" i="10" s="1"/>
  <c r="E36" i="10"/>
  <c r="G36" i="10" s="1"/>
  <c r="E38" i="10"/>
  <c r="G38" i="10" s="1"/>
  <c r="E49" i="10"/>
  <c r="G49" i="10" s="1"/>
  <c r="S49" i="10" s="1"/>
  <c r="F19" i="10"/>
  <c r="H19" i="10" s="1"/>
  <c r="E15" i="10"/>
  <c r="G15" i="10" s="1"/>
  <c r="F67" i="10"/>
  <c r="H67" i="10" s="1"/>
  <c r="F81" i="10"/>
  <c r="H81" i="10" s="1"/>
  <c r="T81" i="10" s="1"/>
  <c r="G108" i="10"/>
  <c r="S108" i="10" s="1"/>
  <c r="E18" i="10"/>
  <c r="G18" i="10" s="1"/>
  <c r="F31" i="10"/>
  <c r="H31" i="10" s="1"/>
  <c r="E55" i="10"/>
  <c r="G55" i="10" s="1"/>
  <c r="F42" i="10"/>
  <c r="H42" i="10" s="1"/>
  <c r="F58" i="10"/>
  <c r="H58" i="10" s="1"/>
  <c r="H94" i="10"/>
  <c r="T94" i="10" s="1"/>
  <c r="F17" i="10"/>
  <c r="H17" i="10" s="1"/>
  <c r="F33" i="10"/>
  <c r="H33" i="10" s="1"/>
  <c r="F49" i="10"/>
  <c r="H49" i="10" s="1"/>
  <c r="E56" i="10"/>
  <c r="G56" i="10" s="1"/>
  <c r="F65" i="10"/>
  <c r="H65" i="10" s="1"/>
  <c r="F94" i="10"/>
  <c r="H89" i="10"/>
  <c r="T89" i="10" s="1"/>
  <c r="E60" i="10"/>
  <c r="G60" i="10" s="1"/>
  <c r="E68" i="10"/>
  <c r="G68" i="10" s="1"/>
  <c r="E116" i="10"/>
  <c r="F24" i="10"/>
  <c r="H24" i="10" s="1"/>
  <c r="F68" i="10"/>
  <c r="H68" i="10" s="1"/>
  <c r="T68" i="10" s="1"/>
  <c r="G73" i="10"/>
  <c r="H102" i="10"/>
  <c r="T102" i="10" s="1"/>
  <c r="H109" i="10"/>
  <c r="T109" i="10" s="1"/>
  <c r="E113" i="10"/>
  <c r="F150" i="10"/>
  <c r="F76" i="10"/>
  <c r="H76" i="10" s="1"/>
  <c r="T76" i="10" s="1"/>
  <c r="F92" i="10"/>
  <c r="E99" i="10"/>
  <c r="H125" i="10"/>
  <c r="T125" i="10" s="1"/>
  <c r="F87" i="10"/>
  <c r="H87" i="10" s="1"/>
  <c r="T87" i="10" s="1"/>
  <c r="G88" i="10"/>
  <c r="H101" i="10"/>
  <c r="T101" i="10" s="1"/>
  <c r="E104" i="10"/>
  <c r="F109" i="10"/>
  <c r="E129" i="10"/>
  <c r="H142" i="10"/>
  <c r="T142" i="10" s="1"/>
  <c r="H153" i="10"/>
  <c r="T153" i="10" s="1"/>
  <c r="F160" i="10"/>
  <c r="F115" i="10"/>
  <c r="E122" i="10"/>
  <c r="G128" i="10"/>
  <c r="S128" i="10" s="1"/>
  <c r="F131" i="10"/>
  <c r="E134" i="10"/>
  <c r="H137" i="10"/>
  <c r="T137" i="10" s="1"/>
  <c r="H140" i="10"/>
  <c r="T140" i="10" s="1"/>
  <c r="F122" i="10"/>
  <c r="G123" i="10"/>
  <c r="S123" i="10" s="1"/>
  <c r="F145" i="10"/>
  <c r="H168" i="10"/>
  <c r="T168" i="10" s="1"/>
  <c r="F148" i="10"/>
  <c r="G158" i="10"/>
  <c r="S158" i="10" s="1"/>
  <c r="F159" i="10"/>
  <c r="H163" i="10"/>
  <c r="T163" i="10" s="1"/>
  <c r="G172" i="10"/>
  <c r="S172" i="10" s="1"/>
  <c r="H176" i="10"/>
  <c r="T176" i="10" s="1"/>
  <c r="H179" i="10"/>
  <c r="T179" i="10" s="1"/>
  <c r="E183" i="10"/>
  <c r="H133" i="10"/>
  <c r="T133" i="10" s="1"/>
  <c r="F54" i="10"/>
  <c r="H54" i="10" s="1"/>
  <c r="G112" i="10"/>
  <c r="S112" i="10" s="1"/>
  <c r="F20" i="10"/>
  <c r="H20" i="10" s="1"/>
  <c r="F56" i="10"/>
  <c r="H56" i="10" s="1"/>
  <c r="T56" i="10" s="1"/>
  <c r="F60" i="10"/>
  <c r="H60" i="10" s="1"/>
  <c r="T60" i="10" s="1"/>
  <c r="F72" i="10"/>
  <c r="H72" i="10" s="1"/>
  <c r="T72" i="10" s="1"/>
  <c r="F82" i="10"/>
  <c r="H82" i="10" s="1"/>
  <c r="T82" i="10" s="1"/>
  <c r="E86" i="10"/>
  <c r="G86" i="10" s="1"/>
  <c r="E120" i="10"/>
  <c r="H113" i="10"/>
  <c r="T113" i="10" s="1"/>
  <c r="E117" i="10"/>
  <c r="E138" i="10"/>
  <c r="F80" i="10"/>
  <c r="H80" i="10" s="1"/>
  <c r="T80" i="10" s="1"/>
  <c r="G93" i="10"/>
  <c r="F96" i="10"/>
  <c r="G105" i="10"/>
  <c r="S105" i="10" s="1"/>
  <c r="F75" i="10"/>
  <c r="H75" i="10" s="1"/>
  <c r="T75" i="10" s="1"/>
  <c r="F91" i="10"/>
  <c r="G92" i="10"/>
  <c r="F113" i="10"/>
  <c r="H129" i="10"/>
  <c r="T129" i="10" s="1"/>
  <c r="F124" i="10"/>
  <c r="H145" i="10"/>
  <c r="T145" i="10" s="1"/>
  <c r="E160" i="10"/>
  <c r="G160" i="10"/>
  <c r="S160" i="10" s="1"/>
  <c r="F103" i="10"/>
  <c r="E106" i="10"/>
  <c r="F111" i="10"/>
  <c r="E118" i="10"/>
  <c r="E126" i="10"/>
  <c r="G132" i="10"/>
  <c r="S132" i="10" s="1"/>
  <c r="G134" i="10"/>
  <c r="S134" i="10" s="1"/>
  <c r="G137" i="10"/>
  <c r="S137" i="10" s="1"/>
  <c r="G140" i="10"/>
  <c r="S140" i="10" s="1"/>
  <c r="F106" i="10"/>
  <c r="F110" i="10"/>
  <c r="G111" i="10"/>
  <c r="S111" i="10" s="1"/>
  <c r="H124" i="10"/>
  <c r="T124" i="10" s="1"/>
  <c r="F126" i="10"/>
  <c r="G127" i="10"/>
  <c r="S127" i="10" s="1"/>
  <c r="G141" i="10"/>
  <c r="S141" i="10" s="1"/>
  <c r="G149" i="10"/>
  <c r="S149" i="10" s="1"/>
  <c r="F152" i="10"/>
  <c r="H158" i="10"/>
  <c r="T158" i="10" s="1"/>
  <c r="F167" i="10"/>
  <c r="E172" i="10"/>
  <c r="H183" i="10"/>
  <c r="T183" i="10" s="1"/>
  <c r="F29" i="10"/>
  <c r="H29" i="10" s="1"/>
  <c r="F53" i="10"/>
  <c r="H53" i="10" s="1"/>
  <c r="H116" i="10"/>
  <c r="T116" i="10" s="1"/>
  <c r="E102" i="10"/>
  <c r="G120" i="10"/>
  <c r="S120" i="10" s="1"/>
  <c r="F97" i="10"/>
  <c r="F101" i="10"/>
  <c r="G104" i="10"/>
  <c r="S104" i="10" s="1"/>
  <c r="H117" i="10"/>
  <c r="T117" i="10" s="1"/>
  <c r="E121" i="10"/>
  <c r="F138" i="10"/>
  <c r="H138" i="10"/>
  <c r="T138" i="10" s="1"/>
  <c r="E150" i="10"/>
  <c r="G150" i="10"/>
  <c r="S150" i="10" s="1"/>
  <c r="E75" i="10"/>
  <c r="G75" i="10" s="1"/>
  <c r="F84" i="10"/>
  <c r="H84" i="10" s="1"/>
  <c r="T84" i="10" s="1"/>
  <c r="G97" i="10"/>
  <c r="F100" i="10"/>
  <c r="G125" i="10"/>
  <c r="S125" i="10" s="1"/>
  <c r="F79" i="10"/>
  <c r="H79" i="10" s="1"/>
  <c r="T79" i="10" s="1"/>
  <c r="H93" i="10"/>
  <c r="T93" i="10" s="1"/>
  <c r="F95" i="10"/>
  <c r="G96" i="10"/>
  <c r="E105" i="10"/>
  <c r="F117" i="10"/>
  <c r="G136" i="10"/>
  <c r="S136" i="10" s="1"/>
  <c r="F136" i="10"/>
  <c r="F142" i="10"/>
  <c r="F128" i="10"/>
  <c r="G153" i="10"/>
  <c r="S153" i="10" s="1"/>
  <c r="H160" i="10"/>
  <c r="T160" i="10" s="1"/>
  <c r="E114" i="10"/>
  <c r="F123" i="10"/>
  <c r="E130" i="10"/>
  <c r="E145" i="10"/>
  <c r="E146" i="10"/>
  <c r="F153" i="10"/>
  <c r="F114" i="10"/>
  <c r="G115" i="10"/>
  <c r="S115" i="10" s="1"/>
  <c r="H128" i="10"/>
  <c r="T128" i="10" s="1"/>
  <c r="F130" i="10"/>
  <c r="G131" i="10"/>
  <c r="S131" i="10" s="1"/>
  <c r="F168" i="10"/>
  <c r="H154" i="10"/>
  <c r="T154" i="10" s="1"/>
  <c r="G163" i="10"/>
  <c r="S163" i="10" s="1"/>
  <c r="H172" i="10"/>
  <c r="T172" i="10" s="1"/>
  <c r="G176" i="10"/>
  <c r="S176" i="10" s="1"/>
  <c r="F179" i="10"/>
  <c r="E81" i="10"/>
  <c r="G81" i="10" s="1"/>
  <c r="F133" i="10"/>
  <c r="F38" i="10"/>
  <c r="H38" i="10" s="1"/>
  <c r="T38" i="10" s="1"/>
  <c r="E44" i="10"/>
  <c r="G44" i="10" s="1"/>
  <c r="H98" i="10"/>
  <c r="T98" i="10" s="1"/>
  <c r="F116" i="10"/>
  <c r="F40" i="10"/>
  <c r="H40" i="10" s="1"/>
  <c r="F44" i="10"/>
  <c r="H44" i="10" s="1"/>
  <c r="T44" i="10" s="1"/>
  <c r="E85" i="10"/>
  <c r="G85" i="10" s="1"/>
  <c r="H104" i="10"/>
  <c r="T104" i="10" s="1"/>
  <c r="E109" i="10"/>
  <c r="H121" i="10"/>
  <c r="T121" i="10" s="1"/>
  <c r="H150" i="10"/>
  <c r="T150" i="10" s="1"/>
  <c r="F88" i="10"/>
  <c r="H88" i="10" s="1"/>
  <c r="E95" i="10"/>
  <c r="G101" i="10"/>
  <c r="S101" i="10" s="1"/>
  <c r="E125" i="10"/>
  <c r="G138" i="10"/>
  <c r="S138" i="10" s="1"/>
  <c r="F83" i="10"/>
  <c r="H83" i="10" s="1"/>
  <c r="T83" i="10" s="1"/>
  <c r="H97" i="10"/>
  <c r="T97" i="10" s="1"/>
  <c r="F99" i="10"/>
  <c r="G100" i="10"/>
  <c r="S100" i="10" s="1"/>
  <c r="H105" i="10"/>
  <c r="T105" i="10" s="1"/>
  <c r="F121" i="10"/>
  <c r="G129" i="10"/>
  <c r="S129" i="10" s="1"/>
  <c r="E136" i="10"/>
  <c r="E142" i="10"/>
  <c r="G142" i="10"/>
  <c r="S142" i="10" s="1"/>
  <c r="F132" i="10"/>
  <c r="G145" i="10"/>
  <c r="S145" i="10" s="1"/>
  <c r="E153" i="10"/>
  <c r="F107" i="10"/>
  <c r="E110" i="10"/>
  <c r="F119" i="10"/>
  <c r="G124" i="10"/>
  <c r="S124" i="10" s="1"/>
  <c r="F127" i="10"/>
  <c r="H146" i="10"/>
  <c r="T146" i="10" s="1"/>
  <c r="F118" i="10"/>
  <c r="G119" i="10"/>
  <c r="S119" i="10" s="1"/>
  <c r="H132" i="10"/>
  <c r="T132" i="10" s="1"/>
  <c r="H134" i="10"/>
  <c r="T134" i="10" s="1"/>
  <c r="H141" i="10"/>
  <c r="T141" i="10" s="1"/>
  <c r="H149" i="10"/>
  <c r="T149" i="10" s="1"/>
  <c r="E168" i="10"/>
  <c r="G168" i="10"/>
  <c r="S168" i="10" s="1"/>
  <c r="F144" i="10"/>
  <c r="E176" i="10"/>
  <c r="E179" i="10"/>
  <c r="G179" i="10"/>
  <c r="S179" i="10" s="1"/>
  <c r="E187" i="10"/>
  <c r="G187" i="10"/>
  <c r="S187" i="10" s="1"/>
  <c r="F151" i="10"/>
  <c r="G152" i="10"/>
  <c r="S152" i="10" s="1"/>
  <c r="E156" i="10"/>
  <c r="H159" i="10"/>
  <c r="T159" i="10" s="1"/>
  <c r="G191" i="10"/>
  <c r="S191" i="10" s="1"/>
  <c r="F162" i="10"/>
  <c r="F178" i="10"/>
  <c r="E195" i="10"/>
  <c r="H195" i="10"/>
  <c r="T195" i="10" s="1"/>
  <c r="F165" i="10"/>
  <c r="G166" i="10"/>
  <c r="S166" i="10" s="1"/>
  <c r="F190" i="10"/>
  <c r="G196" i="10"/>
  <c r="S196" i="10" s="1"/>
  <c r="E180" i="10"/>
  <c r="F193" i="10"/>
  <c r="H200" i="10"/>
  <c r="T200" i="10" s="1"/>
  <c r="H190" i="10"/>
  <c r="T190" i="10" s="1"/>
  <c r="F192" i="10"/>
  <c r="G193" i="10"/>
  <c r="S193" i="10" s="1"/>
  <c r="E207" i="10"/>
  <c r="G207" i="10"/>
  <c r="S207" i="10" s="1"/>
  <c r="F198" i="10"/>
  <c r="H206" i="10"/>
  <c r="T206" i="10" s="1"/>
  <c r="E210" i="10"/>
  <c r="E208" i="10"/>
  <c r="E212" i="10"/>
  <c r="F208" i="10"/>
  <c r="G209" i="10"/>
  <c r="S209" i="10" s="1"/>
  <c r="F212" i="10"/>
  <c r="F211" i="10"/>
  <c r="G212" i="10"/>
  <c r="S212" i="10" s="1"/>
  <c r="H187" i="10"/>
  <c r="T187" i="10" s="1"/>
  <c r="E154" i="10"/>
  <c r="F155" i="10"/>
  <c r="E163" i="10"/>
  <c r="E164" i="10"/>
  <c r="F176" i="10"/>
  <c r="G156" i="10"/>
  <c r="S156" i="10" s="1"/>
  <c r="H167" i="10"/>
  <c r="T167" i="10" s="1"/>
  <c r="E191" i="10"/>
  <c r="F166" i="10"/>
  <c r="F174" i="10"/>
  <c r="F191" i="10"/>
  <c r="G195" i="10"/>
  <c r="S195" i="10" s="1"/>
  <c r="F169" i="10"/>
  <c r="G170" i="10"/>
  <c r="S170" i="10" s="1"/>
  <c r="H182" i="10"/>
  <c r="T182" i="10" s="1"/>
  <c r="G186" i="10"/>
  <c r="S186" i="10" s="1"/>
  <c r="F194" i="10"/>
  <c r="G199" i="10"/>
  <c r="S199" i="10" s="1"/>
  <c r="F185" i="10"/>
  <c r="G194" i="10"/>
  <c r="S194" i="10" s="1"/>
  <c r="F180" i="10"/>
  <c r="G181" i="10"/>
  <c r="S181" i="10" s="1"/>
  <c r="H194" i="10"/>
  <c r="T194" i="10" s="1"/>
  <c r="F199" i="10"/>
  <c r="H207" i="10"/>
  <c r="T207" i="10" s="1"/>
  <c r="F203" i="10"/>
  <c r="F202" i="10"/>
  <c r="F197" i="10"/>
  <c r="G198" i="10"/>
  <c r="S198" i="10" s="1"/>
  <c r="H210" i="10"/>
  <c r="T210" i="10" s="1"/>
  <c r="E204" i="10"/>
  <c r="G213" i="10"/>
  <c r="S213" i="10" s="1"/>
  <c r="H213" i="10"/>
  <c r="T213" i="10" s="1"/>
  <c r="F183" i="10"/>
  <c r="F135" i="10"/>
  <c r="F139" i="10"/>
  <c r="F143" i="10"/>
  <c r="G144" i="10"/>
  <c r="S144" i="10" s="1"/>
  <c r="F156" i="10"/>
  <c r="H164" i="10"/>
  <c r="T164" i="10" s="1"/>
  <c r="F172" i="10"/>
  <c r="G159" i="10"/>
  <c r="S159" i="10" s="1"/>
  <c r="F171" i="10"/>
  <c r="H191" i="10"/>
  <c r="T191" i="10" s="1"/>
  <c r="F170" i="10"/>
  <c r="G175" i="10"/>
  <c r="S175" i="10" s="1"/>
  <c r="H171" i="10"/>
  <c r="T171" i="10" s="1"/>
  <c r="F173" i="10"/>
  <c r="G174" i="10"/>
  <c r="S174" i="10" s="1"/>
  <c r="F195" i="10"/>
  <c r="F181" i="10"/>
  <c r="F189" i="10"/>
  <c r="F184" i="10"/>
  <c r="G185" i="10"/>
  <c r="S185" i="10" s="1"/>
  <c r="G203" i="10"/>
  <c r="S203" i="10" s="1"/>
  <c r="F201" i="10"/>
  <c r="G202" i="10"/>
  <c r="S202" i="10" s="1"/>
  <c r="G206" i="10"/>
  <c r="S206" i="10" s="1"/>
  <c r="F209" i="10"/>
  <c r="F213" i="10"/>
  <c r="E211" i="10"/>
  <c r="G183" i="10"/>
  <c r="S183" i="10" s="1"/>
  <c r="F187" i="10"/>
  <c r="F147" i="10"/>
  <c r="G148" i="10"/>
  <c r="S148" i="10" s="1"/>
  <c r="F154" i="10"/>
  <c r="G167" i="10"/>
  <c r="S167" i="10" s="1"/>
  <c r="F175" i="10"/>
  <c r="G171" i="10"/>
  <c r="S171" i="10" s="1"/>
  <c r="F157" i="10"/>
  <c r="F161" i="10"/>
  <c r="G162" i="10"/>
  <c r="S162" i="10" s="1"/>
  <c r="H175" i="10"/>
  <c r="T175" i="10" s="1"/>
  <c r="F177" i="10"/>
  <c r="G178" i="10"/>
  <c r="S178" i="10" s="1"/>
  <c r="G182" i="10"/>
  <c r="S182" i="10" s="1"/>
  <c r="H186" i="10"/>
  <c r="T186" i="10" s="1"/>
  <c r="E196" i="10"/>
  <c r="H199" i="10"/>
  <c r="T199" i="10" s="1"/>
  <c r="E184" i="10"/>
  <c r="G190" i="10"/>
  <c r="S190" i="10" s="1"/>
  <c r="H196" i="10"/>
  <c r="T196" i="10" s="1"/>
  <c r="E199" i="10"/>
  <c r="E200" i="10"/>
  <c r="F188" i="10"/>
  <c r="G189" i="10"/>
  <c r="S189" i="10" s="1"/>
  <c r="F207" i="10"/>
  <c r="H203" i="10"/>
  <c r="T203" i="10" s="1"/>
  <c r="G210" i="10"/>
  <c r="S210" i="10" s="1"/>
  <c r="F205" i="10"/>
  <c r="H211" i="10"/>
  <c r="T211" i="10" s="1"/>
  <c r="F204" i="10"/>
  <c r="G205" i="10"/>
  <c r="S205" i="10" s="1"/>
  <c r="X210" i="10"/>
  <c r="W206" i="10"/>
  <c r="W198" i="10"/>
  <c r="W186" i="10"/>
  <c r="W178" i="10"/>
  <c r="W174" i="10"/>
  <c r="W170" i="10"/>
  <c r="W167" i="10"/>
  <c r="W166" i="10"/>
  <c r="X164" i="10"/>
  <c r="X158" i="10"/>
  <c r="W152" i="10"/>
  <c r="X149" i="10"/>
  <c r="W213" i="10"/>
  <c r="W203" i="10"/>
  <c r="W201" i="10"/>
  <c r="W194" i="10"/>
  <c r="W190" i="10"/>
  <c r="W161" i="10"/>
  <c r="W158" i="10"/>
  <c r="W149" i="10"/>
  <c r="W147" i="10"/>
  <c r="W209" i="10"/>
  <c r="W202" i="10"/>
  <c r="X200" i="10"/>
  <c r="W197" i="10"/>
  <c r="W193" i="10"/>
  <c r="W189" i="10"/>
  <c r="X182" i="10"/>
  <c r="W181" i="10"/>
  <c r="W177" i="10"/>
  <c r="W173" i="10"/>
  <c r="W169" i="10"/>
  <c r="W165" i="10"/>
  <c r="X163" i="10"/>
  <c r="X206" i="10"/>
  <c r="W205" i="10"/>
  <c r="X196" i="10"/>
  <c r="X186" i="10"/>
  <c r="W185" i="10"/>
  <c r="W182" i="10"/>
  <c r="W175" i="10"/>
  <c r="W171" i="10"/>
  <c r="W162" i="10"/>
  <c r="W155" i="10"/>
  <c r="W148" i="10"/>
  <c r="X146" i="10"/>
  <c r="W144" i="10"/>
  <c r="X141" i="10"/>
  <c r="W132" i="10"/>
  <c r="W128" i="10"/>
  <c r="W124" i="10"/>
  <c r="W115" i="10"/>
  <c r="W141" i="10"/>
  <c r="X137" i="10"/>
  <c r="W131" i="10"/>
  <c r="X129" i="10"/>
  <c r="W127" i="10"/>
  <c r="X125" i="10"/>
  <c r="W123" i="10"/>
  <c r="W111" i="10"/>
  <c r="W107" i="10"/>
  <c r="X104" i="10"/>
  <c r="W159" i="10"/>
  <c r="W151" i="10"/>
  <c r="W143" i="10"/>
  <c r="W139" i="10"/>
  <c r="W137" i="10"/>
  <c r="X134" i="10"/>
  <c r="X105" i="10"/>
  <c r="W101" i="10"/>
  <c r="W157" i="10"/>
  <c r="W135" i="10"/>
  <c r="X102" i="10"/>
  <c r="W100" i="10"/>
  <c r="P3" i="10"/>
  <c r="W119" i="10"/>
  <c r="W103" i="10"/>
  <c r="W108" i="10"/>
  <c r="W116" i="10"/>
  <c r="X133" i="10"/>
  <c r="W133" i="10"/>
  <c r="X116" i="10"/>
  <c r="W120" i="10"/>
  <c r="X108" i="10"/>
  <c r="W112" i="10"/>
  <c r="W102" i="10"/>
  <c r="X101" i="10"/>
  <c r="W109" i="10"/>
  <c r="X150" i="10"/>
  <c r="W125" i="10"/>
  <c r="X117" i="10"/>
  <c r="X136" i="10"/>
  <c r="W136" i="10"/>
  <c r="W142" i="10"/>
  <c r="X142" i="10"/>
  <c r="X124" i="10"/>
  <c r="W153" i="10"/>
  <c r="X103" i="10"/>
  <c r="W106" i="10"/>
  <c r="X111" i="10"/>
  <c r="W118" i="10"/>
  <c r="W126" i="10"/>
  <c r="W145" i="10"/>
  <c r="X106" i="10"/>
  <c r="X110" i="10"/>
  <c r="X126" i="10"/>
  <c r="W168" i="10"/>
  <c r="X168" i="10"/>
  <c r="X152" i="10"/>
  <c r="W176" i="10"/>
  <c r="W179" i="10"/>
  <c r="X179" i="10"/>
  <c r="X112" i="10"/>
  <c r="W113" i="10"/>
  <c r="X100" i="10"/>
  <c r="X121" i="10"/>
  <c r="W129" i="10"/>
  <c r="X128" i="10"/>
  <c r="W114" i="10"/>
  <c r="X123" i="10"/>
  <c r="W130" i="10"/>
  <c r="W134" i="10"/>
  <c r="X114" i="10"/>
  <c r="X130" i="10"/>
  <c r="W183" i="10"/>
  <c r="W98" i="10"/>
  <c r="X120" i="10"/>
  <c r="W117" i="10"/>
  <c r="W138" i="10"/>
  <c r="X99" i="10"/>
  <c r="X109" i="10"/>
  <c r="X132" i="10"/>
  <c r="W160" i="10"/>
  <c r="X160" i="10"/>
  <c r="X107" i="10"/>
  <c r="W110" i="10"/>
  <c r="X119" i="10"/>
  <c r="X127" i="10"/>
  <c r="X118" i="10"/>
  <c r="W140" i="10"/>
  <c r="X145" i="10"/>
  <c r="X144" i="10"/>
  <c r="X159" i="10"/>
  <c r="W172" i="10"/>
  <c r="X98" i="10"/>
  <c r="W121" i="10"/>
  <c r="X138" i="10"/>
  <c r="W150" i="10"/>
  <c r="W99" i="10"/>
  <c r="W104" i="10"/>
  <c r="W105" i="10"/>
  <c r="X113" i="10"/>
  <c r="X115" i="10"/>
  <c r="W122" i="10"/>
  <c r="X131" i="10"/>
  <c r="X140" i="10"/>
  <c r="W146" i="10"/>
  <c r="X153" i="10"/>
  <c r="X122" i="10"/>
  <c r="X148" i="10"/>
  <c r="X167" i="10"/>
  <c r="X183" i="10"/>
  <c r="W154" i="10"/>
  <c r="X155" i="10"/>
  <c r="X166" i="10"/>
  <c r="X174" i="10"/>
  <c r="X169" i="10"/>
  <c r="X194" i="10"/>
  <c r="W196" i="10"/>
  <c r="X185" i="10"/>
  <c r="W200" i="10"/>
  <c r="X180" i="10"/>
  <c r="X203" i="10"/>
  <c r="X202" i="10"/>
  <c r="X197" i="10"/>
  <c r="W204" i="10"/>
  <c r="W187" i="10"/>
  <c r="X187" i="10"/>
  <c r="X135" i="10"/>
  <c r="X139" i="10"/>
  <c r="X143" i="10"/>
  <c r="X156" i="10"/>
  <c r="W156" i="10"/>
  <c r="X171" i="10"/>
  <c r="X170" i="10"/>
  <c r="W195" i="10"/>
  <c r="X173" i="10"/>
  <c r="X181" i="10"/>
  <c r="X189" i="10"/>
  <c r="W192" i="10"/>
  <c r="W199" i="10"/>
  <c r="X184" i="10"/>
  <c r="W207" i="10"/>
  <c r="X207" i="10"/>
  <c r="X201" i="10"/>
  <c r="W210" i="10"/>
  <c r="X209" i="10"/>
  <c r="X213" i="10"/>
  <c r="W211" i="10"/>
  <c r="X147" i="10"/>
  <c r="W164" i="10"/>
  <c r="X176" i="10"/>
  <c r="X154" i="10"/>
  <c r="X175" i="10"/>
  <c r="W191" i="10"/>
  <c r="X191" i="10"/>
  <c r="X157" i="10"/>
  <c r="X161" i="10"/>
  <c r="X177" i="10"/>
  <c r="W184" i="10"/>
  <c r="X188" i="10"/>
  <c r="X205" i="10"/>
  <c r="X204" i="10"/>
  <c r="X151" i="10"/>
  <c r="W163" i="10"/>
  <c r="X172" i="10"/>
  <c r="X162" i="10"/>
  <c r="X178" i="10"/>
  <c r="X165" i="10"/>
  <c r="X195" i="10"/>
  <c r="X190" i="10"/>
  <c r="W180" i="10"/>
  <c r="W188" i="10"/>
  <c r="X193" i="10"/>
  <c r="X192" i="10"/>
  <c r="X199" i="10"/>
  <c r="X198" i="10"/>
  <c r="W208" i="10"/>
  <c r="W212" i="10"/>
  <c r="X208" i="10"/>
  <c r="X212" i="10"/>
  <c r="X211" i="10"/>
  <c r="Q208" i="10"/>
  <c r="R205" i="10"/>
  <c r="R204" i="10"/>
  <c r="Q201" i="10"/>
  <c r="R197" i="10"/>
  <c r="R196" i="10"/>
  <c r="Q192" i="10"/>
  <c r="Q188" i="10"/>
  <c r="R185" i="10"/>
  <c r="R184" i="10"/>
  <c r="Q180" i="10"/>
  <c r="R177" i="10"/>
  <c r="R173" i="10"/>
  <c r="R169" i="10"/>
  <c r="R165" i="10"/>
  <c r="R162" i="10"/>
  <c r="Q161" i="10"/>
  <c r="R157" i="10"/>
  <c r="R151" i="10"/>
  <c r="R148" i="10"/>
  <c r="Q204" i="10"/>
  <c r="R198" i="10"/>
  <c r="Q197" i="10"/>
  <c r="Q184" i="10"/>
  <c r="R178" i="10"/>
  <c r="Q177" i="10"/>
  <c r="R174" i="10"/>
  <c r="Q173" i="10"/>
  <c r="R170" i="10"/>
  <c r="Q169" i="10"/>
  <c r="R166" i="10"/>
  <c r="Q165" i="10"/>
  <c r="Q157" i="10"/>
  <c r="R155" i="10"/>
  <c r="R152" i="10"/>
  <c r="Q151" i="10"/>
  <c r="R212" i="10"/>
  <c r="Q164" i="10"/>
  <c r="Q211" i="10"/>
  <c r="R209" i="10"/>
  <c r="R208" i="10"/>
  <c r="R202" i="10"/>
  <c r="R201" i="10"/>
  <c r="Q200" i="10"/>
  <c r="R193" i="10"/>
  <c r="R192" i="10"/>
  <c r="R189" i="10"/>
  <c r="R188" i="10"/>
  <c r="R181" i="10"/>
  <c r="R180" i="10"/>
  <c r="R161" i="10"/>
  <c r="R147" i="10"/>
  <c r="Q154" i="10"/>
  <c r="R143" i="10"/>
  <c r="R139" i="10"/>
  <c r="Q134" i="10"/>
  <c r="R119" i="10"/>
  <c r="R118" i="10"/>
  <c r="Q117" i="10"/>
  <c r="Q107" i="10"/>
  <c r="R100" i="10"/>
  <c r="R99" i="10"/>
  <c r="Q95" i="10"/>
  <c r="R92" i="10"/>
  <c r="Q91" i="10"/>
  <c r="R144" i="10"/>
  <c r="Q143" i="10"/>
  <c r="Q139" i="10"/>
  <c r="R135" i="10"/>
  <c r="Q118" i="10"/>
  <c r="R115" i="10"/>
  <c r="R114" i="10"/>
  <c r="Q113" i="10"/>
  <c r="R103" i="10"/>
  <c r="Q99" i="10"/>
  <c r="R158" i="10"/>
  <c r="Q155" i="10"/>
  <c r="Q147" i="10"/>
  <c r="Q146" i="10"/>
  <c r="R140" i="10"/>
  <c r="Q135" i="10"/>
  <c r="R131" i="10"/>
  <c r="R130" i="10"/>
  <c r="R127" i="10"/>
  <c r="R126" i="10"/>
  <c r="R123" i="10"/>
  <c r="R122" i="10"/>
  <c r="Q121" i="10"/>
  <c r="Q114" i="10"/>
  <c r="R111" i="10"/>
  <c r="R110" i="10"/>
  <c r="Q109" i="10"/>
  <c r="R106" i="10"/>
  <c r="Q103" i="10"/>
  <c r="Q90" i="10"/>
  <c r="Q130" i="10"/>
  <c r="Q126" i="10"/>
  <c r="Q122" i="10"/>
  <c r="Q137" i="10"/>
  <c r="R107" i="10"/>
  <c r="R96" i="10"/>
  <c r="N3" i="10"/>
  <c r="R134" i="10"/>
  <c r="Q110" i="10"/>
  <c r="R95" i="10"/>
  <c r="R91" i="10"/>
  <c r="Q106" i="10"/>
  <c r="Q108" i="10"/>
  <c r="R89" i="10"/>
  <c r="R94" i="10"/>
  <c r="R98" i="10"/>
  <c r="R102" i="10"/>
  <c r="Q120" i="10"/>
  <c r="R108" i="10"/>
  <c r="R133" i="10"/>
  <c r="Q112" i="10"/>
  <c r="R116" i="10"/>
  <c r="Q133" i="10"/>
  <c r="Q94" i="10"/>
  <c r="Q89" i="10"/>
  <c r="Q102" i="10"/>
  <c r="R117" i="10"/>
  <c r="R138" i="10"/>
  <c r="Q125" i="10"/>
  <c r="R93" i="10"/>
  <c r="Q96" i="10"/>
  <c r="Q136" i="10"/>
  <c r="Q153" i="10"/>
  <c r="R160" i="10"/>
  <c r="Q160" i="10"/>
  <c r="Q115" i="10"/>
  <c r="R128" i="10"/>
  <c r="Q131" i="10"/>
  <c r="R154" i="10"/>
  <c r="Q156" i="10"/>
  <c r="Q163" i="10"/>
  <c r="R172" i="10"/>
  <c r="Q176" i="10"/>
  <c r="R90" i="10"/>
  <c r="R112" i="10"/>
  <c r="R120" i="10"/>
  <c r="Q104" i="10"/>
  <c r="R121" i="10"/>
  <c r="Q138" i="10"/>
  <c r="R150" i="10"/>
  <c r="Q150" i="10"/>
  <c r="Q101" i="10"/>
  <c r="Q100" i="10"/>
  <c r="R105" i="10"/>
  <c r="Q129" i="10"/>
  <c r="R136" i="10"/>
  <c r="Q145" i="10"/>
  <c r="Q124" i="10"/>
  <c r="R146" i="10"/>
  <c r="Q119" i="10"/>
  <c r="R132" i="10"/>
  <c r="R141" i="10"/>
  <c r="R149" i="10"/>
  <c r="Q116" i="10"/>
  <c r="R109" i="10"/>
  <c r="Q105" i="10"/>
  <c r="R125" i="10"/>
  <c r="R101" i="10"/>
  <c r="R104" i="10"/>
  <c r="R142" i="10"/>
  <c r="Q142" i="10"/>
  <c r="R153" i="10"/>
  <c r="Q128" i="10"/>
  <c r="R137" i="10"/>
  <c r="Q123" i="10"/>
  <c r="R168" i="10"/>
  <c r="Q168" i="10"/>
  <c r="Q158" i="10"/>
  <c r="R163" i="10"/>
  <c r="Q172" i="10"/>
  <c r="R176" i="10"/>
  <c r="R179" i="10"/>
  <c r="Q179" i="10"/>
  <c r="Q98" i="10"/>
  <c r="R113" i="10"/>
  <c r="Q93" i="10"/>
  <c r="Q92" i="10"/>
  <c r="R129" i="10"/>
  <c r="R145" i="10"/>
  <c r="Q132" i="10"/>
  <c r="Q140" i="10"/>
  <c r="Q111" i="10"/>
  <c r="R124" i="10"/>
  <c r="Q127" i="10"/>
  <c r="Q141" i="10"/>
  <c r="Q149" i="10"/>
  <c r="R183" i="10"/>
  <c r="Q144" i="10"/>
  <c r="R156" i="10"/>
  <c r="R164" i="10"/>
  <c r="Q159" i="10"/>
  <c r="R191" i="10"/>
  <c r="Q175" i="10"/>
  <c r="R171" i="10"/>
  <c r="Q174" i="10"/>
  <c r="Q185" i="10"/>
  <c r="Q203" i="10"/>
  <c r="Q202" i="10"/>
  <c r="Q206" i="10"/>
  <c r="Q148" i="10"/>
  <c r="Q167" i="10"/>
  <c r="Q171" i="10"/>
  <c r="Q162" i="10"/>
  <c r="R175" i="10"/>
  <c r="Q178" i="10"/>
  <c r="Q182" i="10"/>
  <c r="R186" i="10"/>
  <c r="R199" i="10"/>
  <c r="Q190" i="10"/>
  <c r="Q189" i="10"/>
  <c r="R203" i="10"/>
  <c r="Q210" i="10"/>
  <c r="R211" i="10"/>
  <c r="Q205" i="10"/>
  <c r="Q183" i="10"/>
  <c r="Q152" i="10"/>
  <c r="R159" i="10"/>
  <c r="Q191" i="10"/>
  <c r="R195" i="10"/>
  <c r="Q166" i="10"/>
  <c r="R200" i="10"/>
  <c r="R190" i="10"/>
  <c r="Q193" i="10"/>
  <c r="Q196" i="10"/>
  <c r="R206" i="10"/>
  <c r="Q209" i="10"/>
  <c r="Q212" i="10"/>
  <c r="R187" i="10"/>
  <c r="Q187" i="10"/>
  <c r="R167" i="10"/>
  <c r="Q195" i="10"/>
  <c r="Q170" i="10"/>
  <c r="R182" i="10"/>
  <c r="Q186" i="10"/>
  <c r="Q199" i="10"/>
  <c r="Q194" i="10"/>
  <c r="Q181" i="10"/>
  <c r="R194" i="10"/>
  <c r="R207" i="10"/>
  <c r="Q207" i="10"/>
  <c r="Q198" i="10"/>
  <c r="R210" i="10"/>
  <c r="Q213" i="10"/>
  <c r="R213" i="10"/>
  <c r="L211" i="10"/>
  <c r="N209" i="10"/>
  <c r="Z209" i="10" s="1"/>
  <c r="N202" i="10"/>
  <c r="Z202" i="10" s="1"/>
  <c r="L197" i="10"/>
  <c r="N193" i="10"/>
  <c r="Z193" i="10" s="1"/>
  <c r="N189" i="10"/>
  <c r="Z189" i="10" s="1"/>
  <c r="N181" i="10"/>
  <c r="Z181" i="10" s="1"/>
  <c r="L177" i="10"/>
  <c r="N175" i="10"/>
  <c r="Z175" i="10" s="1"/>
  <c r="L173" i="10"/>
  <c r="N171" i="10"/>
  <c r="Z171" i="10" s="1"/>
  <c r="L169" i="10"/>
  <c r="L165" i="10"/>
  <c r="L164" i="10"/>
  <c r="K158" i="10"/>
  <c r="L157" i="10"/>
  <c r="M155" i="10"/>
  <c r="Y155" i="10" s="1"/>
  <c r="L151" i="10"/>
  <c r="K210" i="10"/>
  <c r="M209" i="10"/>
  <c r="Y209" i="10" s="1"/>
  <c r="M208" i="10"/>
  <c r="Y208" i="10" s="1"/>
  <c r="N205" i="10"/>
  <c r="Z205" i="10" s="1"/>
  <c r="M202" i="10"/>
  <c r="Y202" i="10" s="1"/>
  <c r="N201" i="10"/>
  <c r="Z201" i="10" s="1"/>
  <c r="L196" i="10"/>
  <c r="K195" i="10"/>
  <c r="M193" i="10"/>
  <c r="Y193" i="10" s="1"/>
  <c r="N192" i="10"/>
  <c r="Z192" i="10" s="1"/>
  <c r="M189" i="10"/>
  <c r="Y189" i="10" s="1"/>
  <c r="M188" i="10"/>
  <c r="Y188" i="10" s="1"/>
  <c r="N185" i="10"/>
  <c r="Z185" i="10" s="1"/>
  <c r="N182" i="10"/>
  <c r="Z182" i="10" s="1"/>
  <c r="M181" i="10"/>
  <c r="Y181" i="10" s="1"/>
  <c r="M180" i="10"/>
  <c r="Y180" i="10" s="1"/>
  <c r="N167" i="10"/>
  <c r="Z167" i="10" s="1"/>
  <c r="N162" i="10"/>
  <c r="Z162" i="10" s="1"/>
  <c r="N161" i="10"/>
  <c r="Z161" i="10" s="1"/>
  <c r="L155" i="10"/>
  <c r="N148" i="10"/>
  <c r="Z148" i="10" s="1"/>
  <c r="N147" i="10"/>
  <c r="Z147" i="10" s="1"/>
  <c r="N213" i="10"/>
  <c r="Z213" i="10" s="1"/>
  <c r="L208" i="10"/>
  <c r="N206" i="10"/>
  <c r="Z206" i="10" s="1"/>
  <c r="M205" i="10"/>
  <c r="Y205" i="10" s="1"/>
  <c r="M204" i="10"/>
  <c r="Y204" i="10" s="1"/>
  <c r="N203" i="10"/>
  <c r="Z203" i="10" s="1"/>
  <c r="M201" i="10"/>
  <c r="Y201" i="10" s="1"/>
  <c r="N198" i="10"/>
  <c r="Z198" i="10" s="1"/>
  <c r="N197" i="10"/>
  <c r="Z197" i="10" s="1"/>
  <c r="N194" i="10"/>
  <c r="Z194" i="10" s="1"/>
  <c r="M192" i="10"/>
  <c r="Y192" i="10" s="1"/>
  <c r="N190" i="10"/>
  <c r="Z190" i="10" s="1"/>
  <c r="L188" i="10"/>
  <c r="N186" i="10"/>
  <c r="Z186" i="10" s="1"/>
  <c r="M185" i="10"/>
  <c r="Y185" i="10" s="1"/>
  <c r="M184" i="10"/>
  <c r="Y184" i="10" s="1"/>
  <c r="L180" i="10"/>
  <c r="N178" i="10"/>
  <c r="Z178" i="10" s="1"/>
  <c r="N177" i="10"/>
  <c r="Z177" i="10" s="1"/>
  <c r="N174" i="10"/>
  <c r="Z174" i="10" s="1"/>
  <c r="N173" i="10"/>
  <c r="Z173" i="10" s="1"/>
  <c r="N170" i="10"/>
  <c r="Z170" i="10" s="1"/>
  <c r="N169" i="10"/>
  <c r="Z169" i="10" s="1"/>
  <c r="K168" i="10"/>
  <c r="N166" i="10"/>
  <c r="Z166" i="10" s="1"/>
  <c r="N165" i="10"/>
  <c r="Z165" i="10" s="1"/>
  <c r="M162" i="10"/>
  <c r="Y162" i="10" s="1"/>
  <c r="M161" i="10"/>
  <c r="Y161" i="10" s="1"/>
  <c r="M212" i="10"/>
  <c r="Y212" i="10" s="1"/>
  <c r="K207" i="10"/>
  <c r="L204" i="10"/>
  <c r="L201" i="10"/>
  <c r="M198" i="10"/>
  <c r="Y198" i="10" s="1"/>
  <c r="M197" i="10"/>
  <c r="Y197" i="10" s="1"/>
  <c r="L192" i="10"/>
  <c r="L184" i="10"/>
  <c r="M178" i="10"/>
  <c r="Y178" i="10" s="1"/>
  <c r="M177" i="10"/>
  <c r="Y177" i="10" s="1"/>
  <c r="K176" i="10"/>
  <c r="M174" i="10"/>
  <c r="Y174" i="10" s="1"/>
  <c r="M173" i="10"/>
  <c r="Y173" i="10" s="1"/>
  <c r="K172" i="10"/>
  <c r="M170" i="10"/>
  <c r="Y170" i="10" s="1"/>
  <c r="M169" i="10"/>
  <c r="Y169" i="10" s="1"/>
  <c r="M166" i="10"/>
  <c r="Y166" i="10" s="1"/>
  <c r="M165" i="10"/>
  <c r="Y165" i="10" s="1"/>
  <c r="L161" i="10"/>
  <c r="N159" i="10"/>
  <c r="Z159" i="10" s="1"/>
  <c r="M158" i="10"/>
  <c r="Y158" i="10" s="1"/>
  <c r="M157" i="10"/>
  <c r="Y157" i="10" s="1"/>
  <c r="N155" i="10"/>
  <c r="Z155" i="10" s="1"/>
  <c r="L154" i="10"/>
  <c r="M152" i="10"/>
  <c r="Y152" i="10" s="1"/>
  <c r="M151" i="10"/>
  <c r="Y151" i="10" s="1"/>
  <c r="N149" i="10"/>
  <c r="Z149" i="10" s="1"/>
  <c r="N152" i="10"/>
  <c r="Z152" i="10" s="1"/>
  <c r="N151" i="10"/>
  <c r="Z151" i="10" s="1"/>
  <c r="M148" i="10"/>
  <c r="Y148" i="10" s="1"/>
  <c r="L147" i="10"/>
  <c r="L146" i="10"/>
  <c r="L143" i="10"/>
  <c r="K140" i="10"/>
  <c r="L139" i="10"/>
  <c r="L137" i="10"/>
  <c r="M135" i="10"/>
  <c r="Y135" i="10" s="1"/>
  <c r="M131" i="10"/>
  <c r="Y131" i="10" s="1"/>
  <c r="M130" i="10"/>
  <c r="Y130" i="10" s="1"/>
  <c r="M127" i="10"/>
  <c r="Y127" i="10" s="1"/>
  <c r="M126" i="10"/>
  <c r="Y126" i="10" s="1"/>
  <c r="M123" i="10"/>
  <c r="Y123" i="10" s="1"/>
  <c r="M122" i="10"/>
  <c r="Y122" i="10" s="1"/>
  <c r="L114" i="10"/>
  <c r="M111" i="10"/>
  <c r="Y111" i="10" s="1"/>
  <c r="M110" i="10"/>
  <c r="Y110" i="10" s="1"/>
  <c r="M106" i="10"/>
  <c r="Y106" i="10" s="1"/>
  <c r="M103" i="10"/>
  <c r="Y103" i="10" s="1"/>
  <c r="K98" i="10"/>
  <c r="N96" i="10"/>
  <c r="Z96" i="10" s="1"/>
  <c r="L86" i="10"/>
  <c r="N86" i="10" s="1"/>
  <c r="Z86" i="10" s="1"/>
  <c r="K81" i="10"/>
  <c r="L78" i="10"/>
  <c r="N78" i="10" s="1"/>
  <c r="Z78" i="10" s="1"/>
  <c r="K71" i="10"/>
  <c r="M71" i="10" s="1"/>
  <c r="N157" i="10"/>
  <c r="Z157" i="10" s="1"/>
  <c r="K137" i="10"/>
  <c r="L135" i="10"/>
  <c r="L134" i="10"/>
  <c r="N132" i="10"/>
  <c r="Z132" i="10" s="1"/>
  <c r="L130" i="10"/>
  <c r="N128" i="10"/>
  <c r="Z128" i="10" s="1"/>
  <c r="L126" i="10"/>
  <c r="N124" i="10"/>
  <c r="Z124" i="10" s="1"/>
  <c r="L122" i="10"/>
  <c r="K120" i="10"/>
  <c r="N119" i="10"/>
  <c r="Z119" i="10" s="1"/>
  <c r="L110" i="10"/>
  <c r="N107" i="10"/>
  <c r="Z107" i="10" s="1"/>
  <c r="L106" i="10"/>
  <c r="L105" i="10"/>
  <c r="L103" i="10"/>
  <c r="K102" i="10"/>
  <c r="N100" i="10"/>
  <c r="Z100" i="10" s="1"/>
  <c r="M96" i="10"/>
  <c r="W96" i="10" s="1"/>
  <c r="M95" i="10"/>
  <c r="X95" i="10" s="1"/>
  <c r="N92" i="10"/>
  <c r="Z92" i="10" s="1"/>
  <c r="N91" i="10"/>
  <c r="Z91" i="10" s="1"/>
  <c r="N144" i="10"/>
  <c r="Z144" i="10" s="1"/>
  <c r="N143" i="10"/>
  <c r="Z143" i="10" s="1"/>
  <c r="K142" i="10"/>
  <c r="N139" i="10"/>
  <c r="Z139" i="10" s="1"/>
  <c r="N136" i="10"/>
  <c r="Z136" i="10" s="1"/>
  <c r="K134" i="10"/>
  <c r="M119" i="10"/>
  <c r="Y119" i="10" s="1"/>
  <c r="M118" i="10"/>
  <c r="Y118" i="10" s="1"/>
  <c r="N115" i="10"/>
  <c r="Z115" i="10" s="1"/>
  <c r="M107" i="10"/>
  <c r="Y107" i="10" s="1"/>
  <c r="M104" i="10"/>
  <c r="Y104" i="10" s="1"/>
  <c r="M100" i="10"/>
  <c r="Y100" i="10" s="1"/>
  <c r="M99" i="10"/>
  <c r="Y99" i="10" s="1"/>
  <c r="N97" i="10"/>
  <c r="Z97" i="10" s="1"/>
  <c r="L95" i="10"/>
  <c r="M92" i="10"/>
  <c r="W92" i="10" s="1"/>
  <c r="M91" i="10"/>
  <c r="X91" i="10" s="1"/>
  <c r="L87" i="10"/>
  <c r="N87" i="10" s="1"/>
  <c r="Z87" i="10" s="1"/>
  <c r="M144" i="10"/>
  <c r="Y144" i="10" s="1"/>
  <c r="N141" i="10"/>
  <c r="Z141" i="10" s="1"/>
  <c r="K129" i="10"/>
  <c r="K125" i="10"/>
  <c r="M115" i="10"/>
  <c r="Y115" i="10" s="1"/>
  <c r="M114" i="10"/>
  <c r="Y114" i="10" s="1"/>
  <c r="L74" i="10"/>
  <c r="N74" i="10" s="1"/>
  <c r="Z74" i="10" s="1"/>
  <c r="L68" i="10"/>
  <c r="N68" i="10" s="1"/>
  <c r="Z68" i="10" s="1"/>
  <c r="M140" i="10"/>
  <c r="Y140" i="10" s="1"/>
  <c r="N111" i="10"/>
  <c r="Z111" i="10" s="1"/>
  <c r="N103" i="10"/>
  <c r="Z103" i="10" s="1"/>
  <c r="L99" i="10"/>
  <c r="N93" i="10"/>
  <c r="Z93" i="10" s="1"/>
  <c r="L79" i="10"/>
  <c r="N79" i="10" s="1"/>
  <c r="Z79" i="10" s="1"/>
  <c r="L75" i="10"/>
  <c r="M147" i="10"/>
  <c r="Y147" i="10" s="1"/>
  <c r="N131" i="10"/>
  <c r="Z131" i="10" s="1"/>
  <c r="N123" i="10"/>
  <c r="Z123" i="10" s="1"/>
  <c r="L118" i="10"/>
  <c r="L72" i="10"/>
  <c r="N72" i="10" s="1"/>
  <c r="Z72" i="10" s="1"/>
  <c r="M143" i="10"/>
  <c r="Y143" i="10" s="1"/>
  <c r="M139" i="10"/>
  <c r="Y139" i="10" s="1"/>
  <c r="L107" i="10"/>
  <c r="N101" i="10"/>
  <c r="Z101" i="10" s="1"/>
  <c r="L83" i="10"/>
  <c r="N83" i="10" s="1"/>
  <c r="Z83" i="10" s="1"/>
  <c r="L3" i="10"/>
  <c r="L4" i="10" s="1"/>
  <c r="N135" i="10"/>
  <c r="Z135" i="10" s="1"/>
  <c r="N127" i="10"/>
  <c r="Z127" i="10" s="1"/>
  <c r="L91" i="10"/>
  <c r="L19" i="10"/>
  <c r="N19" i="10" s="1"/>
  <c r="Z19" i="10" s="1"/>
  <c r="K59" i="10"/>
  <c r="M59" i="10" s="1"/>
  <c r="Y59" i="10" s="1"/>
  <c r="K43" i="10"/>
  <c r="M43" i="10" s="1"/>
  <c r="Y43" i="10" s="1"/>
  <c r="L27" i="10"/>
  <c r="N27" i="10" s="1"/>
  <c r="Z27" i="10" s="1"/>
  <c r="K47" i="10"/>
  <c r="M47" i="10" s="1"/>
  <c r="Y47" i="10" s="1"/>
  <c r="L52" i="10"/>
  <c r="N52" i="10" s="1"/>
  <c r="Z52" i="10" s="1"/>
  <c r="L56" i="10"/>
  <c r="N56" i="10" s="1"/>
  <c r="Z56" i="10" s="1"/>
  <c r="L64" i="10"/>
  <c r="N64" i="10" s="1"/>
  <c r="Z64" i="10" s="1"/>
  <c r="L36" i="10"/>
  <c r="N36" i="10" s="1"/>
  <c r="Z36" i="10" s="1"/>
  <c r="L89" i="10"/>
  <c r="L18" i="10"/>
  <c r="N18" i="10" s="1"/>
  <c r="Z18" i="10" s="1"/>
  <c r="L26" i="10"/>
  <c r="N26" i="10" s="1"/>
  <c r="Z26" i="10" s="1"/>
  <c r="L71" i="10"/>
  <c r="N71" i="10" s="1"/>
  <c r="Z71" i="10" s="1"/>
  <c r="L81" i="10"/>
  <c r="N81" i="10" s="1"/>
  <c r="Z81" i="10" s="1"/>
  <c r="K108" i="10"/>
  <c r="K19" i="10"/>
  <c r="M19" i="10" s="1"/>
  <c r="Y19" i="10" s="1"/>
  <c r="K35" i="10"/>
  <c r="M35" i="10" s="1"/>
  <c r="L43" i="10"/>
  <c r="N43" i="10" s="1"/>
  <c r="Z43" i="10" s="1"/>
  <c r="K39" i="10"/>
  <c r="M39" i="10" s="1"/>
  <c r="Y39" i="10" s="1"/>
  <c r="L44" i="10"/>
  <c r="N44" i="10" s="1"/>
  <c r="Z44" i="10" s="1"/>
  <c r="L48" i="10"/>
  <c r="N48" i="10" s="1"/>
  <c r="Z48" i="10" s="1"/>
  <c r="L24" i="10"/>
  <c r="N24" i="10" s="1"/>
  <c r="Z24" i="10" s="1"/>
  <c r="L40" i="10"/>
  <c r="N40" i="10" s="1"/>
  <c r="Z40" i="10" s="1"/>
  <c r="L51" i="10"/>
  <c r="N51" i="10" s="1"/>
  <c r="Z51" i="10" s="1"/>
  <c r="N89" i="10"/>
  <c r="Z89" i="10" s="1"/>
  <c r="L15" i="10"/>
  <c r="N15" i="10" s="1"/>
  <c r="Z15" i="10" s="1"/>
  <c r="L23" i="10"/>
  <c r="N23" i="10" s="1"/>
  <c r="Z23" i="10" s="1"/>
  <c r="L31" i="10"/>
  <c r="N31" i="10" s="1"/>
  <c r="Z31" i="10" s="1"/>
  <c r="K89" i="10"/>
  <c r="L108" i="10"/>
  <c r="K27" i="10"/>
  <c r="M27" i="10" s="1"/>
  <c r="Y27" i="10" s="1"/>
  <c r="K63" i="10"/>
  <c r="M63" i="10" s="1"/>
  <c r="Y63" i="10" s="1"/>
  <c r="L60" i="10"/>
  <c r="N60" i="10" s="1"/>
  <c r="Z60" i="10" s="1"/>
  <c r="L28" i="10"/>
  <c r="N28" i="10" s="1"/>
  <c r="Z28" i="10" s="1"/>
  <c r="L63" i="10"/>
  <c r="N63" i="10" s="1"/>
  <c r="Z63" i="10" s="1"/>
  <c r="M81" i="10"/>
  <c r="N108" i="10"/>
  <c r="Z108" i="10" s="1"/>
  <c r="L59" i="10"/>
  <c r="N59" i="10" s="1"/>
  <c r="Z59" i="10" s="1"/>
  <c r="L14" i="10"/>
  <c r="N14" i="10" s="1"/>
  <c r="Z14" i="10" s="1"/>
  <c r="K30" i="10"/>
  <c r="M30" i="10" s="1"/>
  <c r="Y30" i="10" s="1"/>
  <c r="L55" i="10"/>
  <c r="N55" i="10" s="1"/>
  <c r="Z55" i="10" s="1"/>
  <c r="K38" i="10"/>
  <c r="M38" i="10" s="1"/>
  <c r="Y38" i="10" s="1"/>
  <c r="K54" i="10"/>
  <c r="M54" i="10" s="1"/>
  <c r="Y54" i="10" s="1"/>
  <c r="M90" i="10"/>
  <c r="X90" i="10" s="1"/>
  <c r="M112" i="10"/>
  <c r="Y112" i="10" s="1"/>
  <c r="K29" i="10"/>
  <c r="M29" i="10" s="1"/>
  <c r="Y29" i="10" s="1"/>
  <c r="L42" i="10"/>
  <c r="N42" i="10" s="1"/>
  <c r="Z42" i="10" s="1"/>
  <c r="K53" i="10"/>
  <c r="M53" i="10" s="1"/>
  <c r="Y53" i="10" s="1"/>
  <c r="L58" i="10"/>
  <c r="N58" i="10" s="1"/>
  <c r="Z58" i="10" s="1"/>
  <c r="L116" i="10"/>
  <c r="L17" i="10"/>
  <c r="N17" i="10" s="1"/>
  <c r="Z17" i="10" s="1"/>
  <c r="K24" i="10"/>
  <c r="M24" i="10" s="1"/>
  <c r="Y24" i="10" s="1"/>
  <c r="L33" i="10"/>
  <c r="N33" i="10" s="1"/>
  <c r="Z33" i="10" s="1"/>
  <c r="K40" i="10"/>
  <c r="M40" i="10" s="1"/>
  <c r="Y40" i="10" s="1"/>
  <c r="L49" i="10"/>
  <c r="N49" i="10" s="1"/>
  <c r="Z49" i="10" s="1"/>
  <c r="K56" i="10"/>
  <c r="M56" i="10" s="1"/>
  <c r="Y56" i="10" s="1"/>
  <c r="L65" i="10"/>
  <c r="N65" i="10" s="1"/>
  <c r="Z65" i="10" s="1"/>
  <c r="K72" i="10"/>
  <c r="M72" i="10" s="1"/>
  <c r="L73" i="10"/>
  <c r="N73" i="10" s="1"/>
  <c r="Z73" i="10" s="1"/>
  <c r="K86" i="10"/>
  <c r="M86" i="10" s="1"/>
  <c r="N102" i="10"/>
  <c r="Z102" i="10" s="1"/>
  <c r="K101" i="10"/>
  <c r="L104" i="10"/>
  <c r="L32" i="10"/>
  <c r="N32" i="10" s="1"/>
  <c r="Z32" i="10" s="1"/>
  <c r="L16" i="10"/>
  <c r="N16" i="10" s="1"/>
  <c r="Z16" i="10" s="1"/>
  <c r="L20" i="10"/>
  <c r="N20" i="10" s="1"/>
  <c r="Z20" i="10" s="1"/>
  <c r="K23" i="10"/>
  <c r="M23" i="10" s="1"/>
  <c r="L67" i="10"/>
  <c r="N67" i="10" s="1"/>
  <c r="Z67" i="10" s="1"/>
  <c r="K26" i="10"/>
  <c r="M26" i="10" s="1"/>
  <c r="Y26" i="10" s="1"/>
  <c r="K22" i="10"/>
  <c r="M22" i="10" s="1"/>
  <c r="Y22" i="10" s="1"/>
  <c r="K34" i="10"/>
  <c r="M34" i="10" s="1"/>
  <c r="K50" i="10"/>
  <c r="M50" i="10" s="1"/>
  <c r="Y50" i="10" s="1"/>
  <c r="K66" i="10"/>
  <c r="M66" i="10" s="1"/>
  <c r="M94" i="10"/>
  <c r="W94" i="10" s="1"/>
  <c r="K25" i="10"/>
  <c r="M25" i="10" s="1"/>
  <c r="Y25" i="10" s="1"/>
  <c r="L38" i="10"/>
  <c r="N38" i="10" s="1"/>
  <c r="Z38" i="10" s="1"/>
  <c r="K41" i="10"/>
  <c r="M41" i="10" s="1"/>
  <c r="Y41" i="10" s="1"/>
  <c r="L46" i="10"/>
  <c r="N46" i="10" s="1"/>
  <c r="Z46" i="10" s="1"/>
  <c r="K57" i="10"/>
  <c r="M57" i="10" s="1"/>
  <c r="Y57" i="10" s="1"/>
  <c r="L62" i="10"/>
  <c r="N62" i="10" s="1"/>
  <c r="Z62" i="10" s="1"/>
  <c r="K73" i="10"/>
  <c r="M73" i="10" s="1"/>
  <c r="K77" i="10"/>
  <c r="M77" i="10" s="1"/>
  <c r="L82" i="10"/>
  <c r="N82" i="10" s="1"/>
  <c r="Z82" i="10" s="1"/>
  <c r="L85" i="10"/>
  <c r="N85" i="10" s="1"/>
  <c r="Z85" i="10" s="1"/>
  <c r="M98" i="10"/>
  <c r="Y98" i="10" s="1"/>
  <c r="N116" i="10"/>
  <c r="Z116" i="10" s="1"/>
  <c r="L21" i="10"/>
  <c r="N21" i="10" s="1"/>
  <c r="Z21" i="10" s="1"/>
  <c r="K28" i="10"/>
  <c r="M28" i="10" s="1"/>
  <c r="Y28" i="10" s="1"/>
  <c r="K36" i="10"/>
  <c r="M36" i="10" s="1"/>
  <c r="Y36" i="10" s="1"/>
  <c r="L45" i="10"/>
  <c r="N45" i="10" s="1"/>
  <c r="Z45" i="10" s="1"/>
  <c r="K52" i="10"/>
  <c r="M52" i="10" s="1"/>
  <c r="Y52" i="10" s="1"/>
  <c r="L61" i="10"/>
  <c r="N61" i="10" s="1"/>
  <c r="Z61" i="10" s="1"/>
  <c r="K94" i="10"/>
  <c r="M102" i="10"/>
  <c r="Y102" i="10" s="1"/>
  <c r="L120" i="10"/>
  <c r="K15" i="10"/>
  <c r="M15" i="10" s="1"/>
  <c r="Y15" i="10" s="1"/>
  <c r="L35" i="10"/>
  <c r="N35" i="10" s="1"/>
  <c r="Z35" i="10" s="1"/>
  <c r="M89" i="10"/>
  <c r="W89" i="10" s="1"/>
  <c r="K18" i="10"/>
  <c r="M18" i="10" s="1"/>
  <c r="L39" i="10"/>
  <c r="N39" i="10" s="1"/>
  <c r="Z39" i="10" s="1"/>
  <c r="K55" i="10"/>
  <c r="M55" i="10" s="1"/>
  <c r="Y55" i="10" s="1"/>
  <c r="M108" i="10"/>
  <c r="Y108" i="10" s="1"/>
  <c r="K51" i="10"/>
  <c r="M51" i="10" s="1"/>
  <c r="Y51" i="10" s="1"/>
  <c r="K67" i="10"/>
  <c r="M67" i="10" s="1"/>
  <c r="M133" i="10"/>
  <c r="Y133" i="10" s="1"/>
  <c r="L133" i="10"/>
  <c r="N133" i="10"/>
  <c r="Z133" i="10" s="1"/>
  <c r="K14" i="10"/>
  <c r="M14" i="10" s="1"/>
  <c r="Y14" i="10" s="1"/>
  <c r="L30" i="10"/>
  <c r="N30" i="10" s="1"/>
  <c r="Z30" i="10" s="1"/>
  <c r="K46" i="10"/>
  <c r="M46" i="10" s="1"/>
  <c r="Y46" i="10" s="1"/>
  <c r="K62" i="10"/>
  <c r="M62" i="10" s="1"/>
  <c r="K70" i="10"/>
  <c r="M70" i="10" s="1"/>
  <c r="N90" i="10"/>
  <c r="Z90" i="10" s="1"/>
  <c r="K90" i="10"/>
  <c r="L112" i="10"/>
  <c r="K21" i="10"/>
  <c r="M21" i="10" s="1"/>
  <c r="Y21" i="10" s="1"/>
  <c r="L34" i="10"/>
  <c r="N34" i="10" s="1"/>
  <c r="Z34" i="10" s="1"/>
  <c r="K37" i="10"/>
  <c r="M37" i="10" s="1"/>
  <c r="Y37" i="10" s="1"/>
  <c r="K45" i="10"/>
  <c r="M45" i="10" s="1"/>
  <c r="Y45" i="10" s="1"/>
  <c r="L50" i="10"/>
  <c r="N50" i="10" s="1"/>
  <c r="Z50" i="10" s="1"/>
  <c r="K61" i="10"/>
  <c r="M61" i="10" s="1"/>
  <c r="Y61" i="10" s="1"/>
  <c r="L66" i="10"/>
  <c r="N66" i="10" s="1"/>
  <c r="Z66" i="10" s="1"/>
  <c r="K69" i="10"/>
  <c r="M69" i="10" s="1"/>
  <c r="K31" i="10"/>
  <c r="M31" i="10" s="1"/>
  <c r="Y31" i="10" s="1"/>
  <c r="L94" i="10"/>
  <c r="K33" i="10"/>
  <c r="M33" i="10" s="1"/>
  <c r="Y33" i="10" s="1"/>
  <c r="L54" i="10"/>
  <c r="N54" i="10" s="1"/>
  <c r="Z54" i="10" s="1"/>
  <c r="L90" i="10"/>
  <c r="L98" i="10"/>
  <c r="L29" i="10"/>
  <c r="N29" i="10" s="1"/>
  <c r="Z29" i="10" s="1"/>
  <c r="L37" i="10"/>
  <c r="N37" i="10" s="1"/>
  <c r="Z37" i="10" s="1"/>
  <c r="L41" i="10"/>
  <c r="N41" i="10" s="1"/>
  <c r="Z41" i="10" s="1"/>
  <c r="K44" i="10"/>
  <c r="M44" i="10" s="1"/>
  <c r="Y44" i="10" s="1"/>
  <c r="K48" i="10"/>
  <c r="M48" i="10" s="1"/>
  <c r="Y48" i="10" s="1"/>
  <c r="L69" i="10"/>
  <c r="N69" i="10" s="1"/>
  <c r="Z69" i="10" s="1"/>
  <c r="N120" i="10"/>
  <c r="Z120" i="10" s="1"/>
  <c r="N104" i="10"/>
  <c r="Z104" i="10" s="1"/>
  <c r="M113" i="10"/>
  <c r="Y113" i="10" s="1"/>
  <c r="N121" i="10"/>
  <c r="Z121" i="10" s="1"/>
  <c r="N150" i="10"/>
  <c r="Z150" i="10" s="1"/>
  <c r="N75" i="10"/>
  <c r="Z75" i="10" s="1"/>
  <c r="K88" i="10"/>
  <c r="M88" i="10" s="1"/>
  <c r="L101" i="10"/>
  <c r="L121" i="10"/>
  <c r="K150" i="10"/>
  <c r="K83" i="10"/>
  <c r="M83" i="10" s="1"/>
  <c r="L84" i="10"/>
  <c r="N84" i="10" s="1"/>
  <c r="Z84" i="10" s="1"/>
  <c r="M97" i="10"/>
  <c r="K99" i="10"/>
  <c r="L100" i="10"/>
  <c r="N105" i="10"/>
  <c r="Z105" i="10" s="1"/>
  <c r="K105" i="10"/>
  <c r="M129" i="10"/>
  <c r="Y129" i="10" s="1"/>
  <c r="M138" i="10"/>
  <c r="Y138" i="10" s="1"/>
  <c r="K132" i="10"/>
  <c r="M145" i="10"/>
  <c r="Y145" i="10" s="1"/>
  <c r="K145" i="10"/>
  <c r="K107" i="10"/>
  <c r="N114" i="10"/>
  <c r="Z114" i="10" s="1"/>
  <c r="K119" i="10"/>
  <c r="L124" i="10"/>
  <c r="K127" i="10"/>
  <c r="N130" i="10"/>
  <c r="Z130" i="10" s="1"/>
  <c r="L140" i="10"/>
  <c r="N146" i="10"/>
  <c r="Z146" i="10" s="1"/>
  <c r="K146" i="10"/>
  <c r="K160" i="10"/>
  <c r="K118" i="10"/>
  <c r="L119" i="10"/>
  <c r="M132" i="10"/>
  <c r="Y132" i="10" s="1"/>
  <c r="L141" i="10"/>
  <c r="L149" i="10"/>
  <c r="K144" i="10"/>
  <c r="K133" i="10"/>
  <c r="K42" i="10"/>
  <c r="M42" i="10" s="1"/>
  <c r="Y42" i="10" s="1"/>
  <c r="N94" i="10"/>
  <c r="Z94" i="10" s="1"/>
  <c r="K49" i="10"/>
  <c r="M49" i="10" s="1"/>
  <c r="Y49" i="10" s="1"/>
  <c r="M116" i="10"/>
  <c r="Y116" i="10" s="1"/>
  <c r="L25" i="10"/>
  <c r="N25" i="10" s="1"/>
  <c r="Z25" i="10" s="1"/>
  <c r="K68" i="10"/>
  <c r="M68" i="10" s="1"/>
  <c r="K74" i="10"/>
  <c r="M74" i="10" s="1"/>
  <c r="L102" i="10"/>
  <c r="N109" i="10"/>
  <c r="Z109" i="10" s="1"/>
  <c r="K109" i="10"/>
  <c r="M117" i="10"/>
  <c r="Y117" i="10" s="1"/>
  <c r="K121" i="10"/>
  <c r="L138" i="10"/>
  <c r="L150" i="10"/>
  <c r="K76" i="10"/>
  <c r="M76" i="10" s="1"/>
  <c r="K92" i="10"/>
  <c r="N95" i="10"/>
  <c r="Z95" i="10" s="1"/>
  <c r="L117" i="10"/>
  <c r="N125" i="10"/>
  <c r="Z125" i="10" s="1"/>
  <c r="L125" i="10"/>
  <c r="K87" i="10"/>
  <c r="M87" i="10" s="1"/>
  <c r="L88" i="10"/>
  <c r="N88" i="10" s="1"/>
  <c r="Z88" i="10" s="1"/>
  <c r="M101" i="10"/>
  <c r="Y101" i="10" s="1"/>
  <c r="K104" i="10"/>
  <c r="L136" i="10"/>
  <c r="M136" i="10"/>
  <c r="Y136" i="10" s="1"/>
  <c r="N142" i="10"/>
  <c r="Z142" i="10" s="1"/>
  <c r="L142" i="10"/>
  <c r="N153" i="10"/>
  <c r="Z153" i="10" s="1"/>
  <c r="L153" i="10"/>
  <c r="M160" i="10"/>
  <c r="Y160" i="10" s="1"/>
  <c r="N110" i="10"/>
  <c r="Z110" i="10" s="1"/>
  <c r="K115" i="10"/>
  <c r="L128" i="10"/>
  <c r="K131" i="10"/>
  <c r="N140" i="10"/>
  <c r="Z140" i="10" s="1"/>
  <c r="K122" i="10"/>
  <c r="L123" i="10"/>
  <c r="N168" i="10"/>
  <c r="Z168" i="10" s="1"/>
  <c r="L168" i="10"/>
  <c r="K148" i="10"/>
  <c r="L163" i="10"/>
  <c r="M172" i="10"/>
  <c r="Y172" i="10" s="1"/>
  <c r="N176" i="10"/>
  <c r="Z176" i="10" s="1"/>
  <c r="L176" i="10"/>
  <c r="N179" i="10"/>
  <c r="Z179" i="10" s="1"/>
  <c r="L179" i="10"/>
  <c r="L22" i="10"/>
  <c r="N22" i="10" s="1"/>
  <c r="Z22" i="10" s="1"/>
  <c r="K82" i="10"/>
  <c r="M82" i="10" s="1"/>
  <c r="K17" i="10"/>
  <c r="M17" i="10" s="1"/>
  <c r="Y17" i="10" s="1"/>
  <c r="K65" i="10"/>
  <c r="M65" i="10" s="1"/>
  <c r="L70" i="10"/>
  <c r="N70" i="10" s="1"/>
  <c r="Z70" i="10" s="1"/>
  <c r="K85" i="10"/>
  <c r="M85" i="10" s="1"/>
  <c r="K112" i="10"/>
  <c r="K16" i="10"/>
  <c r="M16" i="10" s="1"/>
  <c r="Y16" i="10" s="1"/>
  <c r="K20" i="10"/>
  <c r="M20" i="10" s="1"/>
  <c r="K32" i="10"/>
  <c r="M32" i="10" s="1"/>
  <c r="Y32" i="10" s="1"/>
  <c r="L53" i="10"/>
  <c r="N53" i="10" s="1"/>
  <c r="Z53" i="10" s="1"/>
  <c r="L57" i="10"/>
  <c r="N57" i="10" s="1"/>
  <c r="Z57" i="10" s="1"/>
  <c r="K60" i="10"/>
  <c r="M60" i="10" s="1"/>
  <c r="Y60" i="10" s="1"/>
  <c r="K64" i="10"/>
  <c r="M64" i="10" s="1"/>
  <c r="Y64" i="10" s="1"/>
  <c r="K116" i="10"/>
  <c r="M120" i="10"/>
  <c r="Y120" i="10" s="1"/>
  <c r="N113" i="10"/>
  <c r="Z113" i="10" s="1"/>
  <c r="K113" i="10"/>
  <c r="M121" i="10"/>
  <c r="Y121" i="10" s="1"/>
  <c r="K138" i="10"/>
  <c r="M150" i="10"/>
  <c r="Y150" i="10" s="1"/>
  <c r="K80" i="10"/>
  <c r="M80" i="10" s="1"/>
  <c r="L93" i="10"/>
  <c r="K96" i="10"/>
  <c r="N99" i="10"/>
  <c r="Z99" i="10" s="1"/>
  <c r="L113" i="10"/>
  <c r="K75" i="10"/>
  <c r="M75" i="10" s="1"/>
  <c r="L76" i="10"/>
  <c r="N76" i="10" s="1"/>
  <c r="Z76" i="10" s="1"/>
  <c r="K91" i="10"/>
  <c r="L92" i="10"/>
  <c r="M105" i="10"/>
  <c r="Y105" i="10" s="1"/>
  <c r="N129" i="10"/>
  <c r="Z129" i="10" s="1"/>
  <c r="L129" i="10"/>
  <c r="K136" i="10"/>
  <c r="K124" i="10"/>
  <c r="L145" i="10"/>
  <c r="K103" i="10"/>
  <c r="K111" i="10"/>
  <c r="N122" i="10"/>
  <c r="Z122" i="10" s="1"/>
  <c r="L132" i="10"/>
  <c r="N134" i="10"/>
  <c r="Z134" i="10" s="1"/>
  <c r="M134" i="10"/>
  <c r="Y134" i="10" s="1"/>
  <c r="N137" i="10"/>
  <c r="Z137" i="10" s="1"/>
  <c r="M146" i="10"/>
  <c r="Y146" i="10" s="1"/>
  <c r="K106" i="10"/>
  <c r="K110" i="10"/>
  <c r="L111" i="10"/>
  <c r="M124" i="10"/>
  <c r="Y124" i="10" s="1"/>
  <c r="K126" i="10"/>
  <c r="L127" i="10"/>
  <c r="M141" i="10"/>
  <c r="Y141" i="10" s="1"/>
  <c r="K141" i="10"/>
  <c r="M149" i="10"/>
  <c r="Y149" i="10" s="1"/>
  <c r="K149" i="10"/>
  <c r="K153" i="10"/>
  <c r="K152" i="10"/>
  <c r="N158" i="10"/>
  <c r="Z158" i="10" s="1"/>
  <c r="N183" i="10"/>
  <c r="Z183" i="10" s="1"/>
  <c r="L47" i="10"/>
  <c r="N47" i="10" s="1"/>
  <c r="Z47" i="10" s="1"/>
  <c r="K58" i="10"/>
  <c r="M58" i="10" s="1"/>
  <c r="Y58" i="10" s="1"/>
  <c r="N112" i="10"/>
  <c r="Z112" i="10" s="1"/>
  <c r="L77" i="10"/>
  <c r="N77" i="10" s="1"/>
  <c r="Z77" i="10" s="1"/>
  <c r="N98" i="10"/>
  <c r="Z98" i="10" s="1"/>
  <c r="K78" i="10"/>
  <c r="M78" i="10" s="1"/>
  <c r="K93" i="10"/>
  <c r="K97" i="10"/>
  <c r="M109" i="10"/>
  <c r="Y109" i="10" s="1"/>
  <c r="N117" i="10"/>
  <c r="Z117" i="10" s="1"/>
  <c r="K117" i="10"/>
  <c r="N138" i="10"/>
  <c r="Z138" i="10" s="1"/>
  <c r="K84" i="10"/>
  <c r="M84" i="10" s="1"/>
  <c r="L97" i="10"/>
  <c r="K100" i="10"/>
  <c r="L109" i="10"/>
  <c r="M125" i="10"/>
  <c r="Y125" i="10" s="1"/>
  <c r="K79" i="10"/>
  <c r="M79" i="10" s="1"/>
  <c r="L80" i="10"/>
  <c r="N80" i="10" s="1"/>
  <c r="Z80" i="10" s="1"/>
  <c r="M93" i="10"/>
  <c r="W93" i="10" s="1"/>
  <c r="K95" i="10"/>
  <c r="L96" i="10"/>
  <c r="M142" i="10"/>
  <c r="Y142" i="10" s="1"/>
  <c r="K128" i="10"/>
  <c r="M153" i="10"/>
  <c r="Y153" i="10" s="1"/>
  <c r="N160" i="10"/>
  <c r="Z160" i="10" s="1"/>
  <c r="L160" i="10"/>
  <c r="N106" i="10"/>
  <c r="Z106" i="10" s="1"/>
  <c r="N118" i="10"/>
  <c r="Z118" i="10" s="1"/>
  <c r="K123" i="10"/>
  <c r="N126" i="10"/>
  <c r="Z126" i="10" s="1"/>
  <c r="M137" i="10"/>
  <c r="Y137" i="10" s="1"/>
  <c r="N145" i="10"/>
  <c r="Z145" i="10" s="1"/>
  <c r="K114" i="10"/>
  <c r="L115" i="10"/>
  <c r="M128" i="10"/>
  <c r="Y128" i="10" s="1"/>
  <c r="K130" i="10"/>
  <c r="L131" i="10"/>
  <c r="M168" i="10"/>
  <c r="Y168" i="10" s="1"/>
  <c r="M154" i="10"/>
  <c r="Y154" i="10" s="1"/>
  <c r="K156" i="10"/>
  <c r="L158" i="10"/>
  <c r="M163" i="10"/>
  <c r="Y163" i="10" s="1"/>
  <c r="K163" i="10"/>
  <c r="N172" i="10"/>
  <c r="Z172" i="10" s="1"/>
  <c r="L172" i="10"/>
  <c r="M176" i="10"/>
  <c r="Y176" i="10" s="1"/>
  <c r="M179" i="10"/>
  <c r="Y179" i="10" s="1"/>
  <c r="M183" i="10"/>
  <c r="Y183" i="10" s="1"/>
  <c r="M187" i="10"/>
  <c r="Y187" i="10" s="1"/>
  <c r="K147" i="10"/>
  <c r="L148" i="10"/>
  <c r="K179" i="10"/>
  <c r="K154" i="10"/>
  <c r="M167" i="10"/>
  <c r="Y167" i="10" s="1"/>
  <c r="K167" i="10"/>
  <c r="K175" i="10"/>
  <c r="L171" i="10"/>
  <c r="L195" i="10"/>
  <c r="K157" i="10"/>
  <c r="K161" i="10"/>
  <c r="L162" i="10"/>
  <c r="M175" i="10"/>
  <c r="Y175" i="10" s="1"/>
  <c r="K177" i="10"/>
  <c r="L178" i="10"/>
  <c r="M182" i="10"/>
  <c r="Y182" i="10" s="1"/>
  <c r="K182" i="10"/>
  <c r="L186" i="10"/>
  <c r="L199" i="10"/>
  <c r="L190" i="10"/>
  <c r="N199" i="10"/>
  <c r="Z199" i="10" s="1"/>
  <c r="K188" i="10"/>
  <c r="L189" i="10"/>
  <c r="L200" i="10"/>
  <c r="M207" i="10"/>
  <c r="Y207" i="10" s="1"/>
  <c r="M203" i="10"/>
  <c r="Y203" i="10" s="1"/>
  <c r="M210" i="10"/>
  <c r="Y210" i="10" s="1"/>
  <c r="K205" i="10"/>
  <c r="M211" i="10"/>
  <c r="Y211" i="10" s="1"/>
  <c r="K204" i="10"/>
  <c r="L205" i="10"/>
  <c r="N211" i="10"/>
  <c r="Z211" i="10" s="1"/>
  <c r="L183" i="10"/>
  <c r="K151" i="10"/>
  <c r="L152" i="10"/>
  <c r="M164" i="10"/>
  <c r="Y164" i="10" s="1"/>
  <c r="K183" i="10"/>
  <c r="L159" i="10"/>
  <c r="M191" i="10"/>
  <c r="Y191" i="10" s="1"/>
  <c r="K162" i="10"/>
  <c r="K178" i="10"/>
  <c r="K165" i="10"/>
  <c r="L166" i="10"/>
  <c r="K191" i="10"/>
  <c r="K190" i="10"/>
  <c r="N196" i="10"/>
  <c r="Z196" i="10" s="1"/>
  <c r="M196" i="10"/>
  <c r="Y196" i="10" s="1"/>
  <c r="N184" i="10"/>
  <c r="Z184" i="10" s="1"/>
  <c r="K193" i="10"/>
  <c r="N200" i="10"/>
  <c r="Z200" i="10" s="1"/>
  <c r="K200" i="10"/>
  <c r="M190" i="10"/>
  <c r="Y190" i="10" s="1"/>
  <c r="K192" i="10"/>
  <c r="L193" i="10"/>
  <c r="K196" i="10"/>
  <c r="K198" i="10"/>
  <c r="L206" i="10"/>
  <c r="K208" i="10"/>
  <c r="L209" i="10"/>
  <c r="K212" i="10"/>
  <c r="K211" i="10"/>
  <c r="L212" i="10"/>
  <c r="N187" i="10"/>
  <c r="Z187" i="10" s="1"/>
  <c r="L187" i="10"/>
  <c r="K155" i="10"/>
  <c r="N163" i="10"/>
  <c r="Z163" i="10" s="1"/>
  <c r="K187" i="10"/>
  <c r="N156" i="10"/>
  <c r="Z156" i="10" s="1"/>
  <c r="M156" i="10"/>
  <c r="Y156" i="10" s="1"/>
  <c r="L167" i="10"/>
  <c r="K166" i="10"/>
  <c r="K174" i="10"/>
  <c r="N195" i="10"/>
  <c r="Z195" i="10" s="1"/>
  <c r="K169" i="10"/>
  <c r="L170" i="10"/>
  <c r="L182" i="10"/>
  <c r="M186" i="10"/>
  <c r="Y186" i="10" s="1"/>
  <c r="K186" i="10"/>
  <c r="K194" i="10"/>
  <c r="M199" i="10"/>
  <c r="Y199" i="10" s="1"/>
  <c r="K199" i="10"/>
  <c r="N180" i="10"/>
  <c r="Z180" i="10" s="1"/>
  <c r="K185" i="10"/>
  <c r="N188" i="10"/>
  <c r="Z188" i="10" s="1"/>
  <c r="L194" i="10"/>
  <c r="K180" i="10"/>
  <c r="L181" i="10"/>
  <c r="M194" i="10"/>
  <c r="Y194" i="10" s="1"/>
  <c r="N207" i="10"/>
  <c r="Z207" i="10" s="1"/>
  <c r="L207" i="10"/>
  <c r="K203" i="10"/>
  <c r="K202" i="10"/>
  <c r="K197" i="10"/>
  <c r="L198" i="10"/>
  <c r="N210" i="10"/>
  <c r="Z210" i="10" s="1"/>
  <c r="L210" i="10"/>
  <c r="N208" i="10"/>
  <c r="Z208" i="10" s="1"/>
  <c r="N212" i="10"/>
  <c r="Z212" i="10" s="1"/>
  <c r="L213" i="10"/>
  <c r="M213" i="10"/>
  <c r="Y213" i="10" s="1"/>
  <c r="K135" i="10"/>
  <c r="K139" i="10"/>
  <c r="K143" i="10"/>
  <c r="L144" i="10"/>
  <c r="N154" i="10"/>
  <c r="Z154" i="10" s="1"/>
  <c r="L156" i="10"/>
  <c r="N164" i="10"/>
  <c r="Z164" i="10" s="1"/>
  <c r="K164" i="10"/>
  <c r="M159" i="10"/>
  <c r="Y159" i="10" s="1"/>
  <c r="K159" i="10"/>
  <c r="K171" i="10"/>
  <c r="N191" i="10"/>
  <c r="Z191" i="10" s="1"/>
  <c r="L191" i="10"/>
  <c r="K170" i="10"/>
  <c r="L175" i="10"/>
  <c r="M195" i="10"/>
  <c r="Y195" i="10" s="1"/>
  <c r="M171" i="10"/>
  <c r="Y171" i="10" s="1"/>
  <c r="K173" i="10"/>
  <c r="L174" i="10"/>
  <c r="K181" i="10"/>
  <c r="K189" i="10"/>
  <c r="M200" i="10"/>
  <c r="Y200" i="10" s="1"/>
  <c r="K184" i="10"/>
  <c r="L185" i="10"/>
  <c r="L203" i="10"/>
  <c r="K201" i="10"/>
  <c r="L202" i="10"/>
  <c r="M206" i="10"/>
  <c r="Y206" i="10" s="1"/>
  <c r="K206" i="10"/>
  <c r="N204" i="10"/>
  <c r="Z204" i="10" s="1"/>
  <c r="K209" i="10"/>
  <c r="K213" i="10"/>
  <c r="T150" i="8"/>
  <c r="R149" i="8"/>
  <c r="S149" i="8"/>
  <c r="Q148" i="8"/>
  <c r="F2" i="16"/>
  <c r="D2" i="16"/>
  <c r="C2" i="16"/>
  <c r="B144" i="16"/>
  <c r="G144" i="16" s="1"/>
  <c r="B143" i="16"/>
  <c r="G143" i="16" s="1"/>
  <c r="B142" i="16"/>
  <c r="G142" i="16" s="1"/>
  <c r="B141" i="16"/>
  <c r="G141" i="16" s="1"/>
  <c r="B140" i="16"/>
  <c r="G140" i="16" s="1"/>
  <c r="B139" i="16"/>
  <c r="G139" i="16" s="1"/>
  <c r="B138" i="16"/>
  <c r="G138" i="16" s="1"/>
  <c r="B137" i="16"/>
  <c r="G137" i="16" s="1"/>
  <c r="B136" i="16"/>
  <c r="G136" i="16" s="1"/>
  <c r="B135" i="16"/>
  <c r="G135" i="16" s="1"/>
  <c r="B134" i="16"/>
  <c r="G134" i="16" s="1"/>
  <c r="B133" i="16"/>
  <c r="G133" i="16" s="1"/>
  <c r="B132" i="16"/>
  <c r="G132" i="16" s="1"/>
  <c r="B131" i="16"/>
  <c r="G131" i="16" s="1"/>
  <c r="B130" i="16"/>
  <c r="G130" i="16" s="1"/>
  <c r="B129" i="16"/>
  <c r="G129" i="16" s="1"/>
  <c r="B128" i="16"/>
  <c r="G128" i="16" s="1"/>
  <c r="B127" i="16"/>
  <c r="G127" i="16" s="1"/>
  <c r="B126" i="16"/>
  <c r="G126" i="16" s="1"/>
  <c r="B125" i="16"/>
  <c r="G125" i="16" s="1"/>
  <c r="B124" i="16"/>
  <c r="G124" i="16" s="1"/>
  <c r="B123" i="16"/>
  <c r="G123" i="16" s="1"/>
  <c r="B122" i="16"/>
  <c r="G122" i="16" s="1"/>
  <c r="B121" i="16"/>
  <c r="G121" i="16" s="1"/>
  <c r="B120" i="16"/>
  <c r="G120" i="16" s="1"/>
  <c r="B119" i="16"/>
  <c r="G119" i="16" s="1"/>
  <c r="B118" i="16"/>
  <c r="G118" i="16" s="1"/>
  <c r="B117" i="16"/>
  <c r="G117" i="16" s="1"/>
  <c r="B116" i="16"/>
  <c r="G116" i="16" s="1"/>
  <c r="B115" i="16"/>
  <c r="G115" i="16" s="1"/>
  <c r="B114" i="16"/>
  <c r="G114" i="16" s="1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113" i="16"/>
  <c r="C85" i="12"/>
  <c r="C86" i="12"/>
  <c r="C87" i="12"/>
  <c r="C88" i="12"/>
  <c r="C89" i="12"/>
  <c r="C90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H7" i="12"/>
  <c r="W79" i="10" l="1"/>
  <c r="X75" i="10"/>
  <c r="X86" i="10"/>
  <c r="W72" i="10"/>
  <c r="W83" i="10"/>
  <c r="W78" i="10"/>
  <c r="W73" i="10"/>
  <c r="W74" i="10"/>
  <c r="X87" i="10"/>
  <c r="R84" i="10"/>
  <c r="R80" i="10"/>
  <c r="R86" i="10"/>
  <c r="X82" i="10"/>
  <c r="X80" i="10"/>
  <c r="R81" i="10"/>
  <c r="X76" i="10"/>
  <c r="R85" i="10"/>
  <c r="Q85" i="10"/>
  <c r="R83" i="10"/>
  <c r="T88" i="10"/>
  <c r="Q88" i="10"/>
  <c r="R88" i="10"/>
  <c r="Q75" i="10"/>
  <c r="R75" i="10"/>
  <c r="Q79" i="10"/>
  <c r="R79" i="10"/>
  <c r="W77" i="10"/>
  <c r="T73" i="10"/>
  <c r="R73" i="10"/>
  <c r="Q73" i="10"/>
  <c r="R77" i="10"/>
  <c r="Q77" i="10"/>
  <c r="Q72" i="10"/>
  <c r="R72" i="10"/>
  <c r="R87" i="10"/>
  <c r="Q87" i="10"/>
  <c r="R74" i="10"/>
  <c r="Q74" i="10"/>
  <c r="R82" i="10"/>
  <c r="X88" i="10"/>
  <c r="Q86" i="10"/>
  <c r="W81" i="10"/>
  <c r="Q80" i="10"/>
  <c r="Q84" i="10"/>
  <c r="Q78" i="10"/>
  <c r="Q76" i="10"/>
  <c r="Q82" i="10"/>
  <c r="R76" i="10"/>
  <c r="X84" i="10"/>
  <c r="R78" i="10"/>
  <c r="Q81" i="10"/>
  <c r="Q83" i="10"/>
  <c r="X85" i="10"/>
  <c r="W68" i="10"/>
  <c r="R66" i="10"/>
  <c r="W70" i="10"/>
  <c r="W69" i="10"/>
  <c r="W67" i="10"/>
  <c r="Q66" i="10"/>
  <c r="Q71" i="10"/>
  <c r="T69" i="10"/>
  <c r="Q69" i="10"/>
  <c r="R69" i="10"/>
  <c r="T70" i="10"/>
  <c r="R70" i="10"/>
  <c r="Q70" i="10"/>
  <c r="T67" i="10"/>
  <c r="R67" i="10"/>
  <c r="Q67" i="10"/>
  <c r="R68" i="10"/>
  <c r="Q68" i="10"/>
  <c r="X71" i="10"/>
  <c r="R71" i="10"/>
  <c r="X66" i="10"/>
  <c r="X92" i="10"/>
  <c r="X72" i="10"/>
  <c r="X67" i="10"/>
  <c r="X83" i="10"/>
  <c r="X79" i="10"/>
  <c r="W71" i="10"/>
  <c r="X68" i="10"/>
  <c r="X81" i="10"/>
  <c r="W66" i="10"/>
  <c r="W76" i="10"/>
  <c r="X73" i="10"/>
  <c r="W84" i="10"/>
  <c r="X77" i="10"/>
  <c r="W91" i="10"/>
  <c r="W87" i="10"/>
  <c r="X94" i="10"/>
  <c r="W95" i="10"/>
  <c r="X96" i="10"/>
  <c r="X93" i="10"/>
  <c r="X69" i="10"/>
  <c r="X89" i="10"/>
  <c r="W80" i="10"/>
  <c r="X74" i="10"/>
  <c r="W88" i="10"/>
  <c r="X78" i="10"/>
  <c r="W86" i="10"/>
  <c r="W82" i="10"/>
  <c r="W90" i="10"/>
  <c r="W85" i="10"/>
  <c r="X70" i="10"/>
  <c r="W75" i="10"/>
  <c r="Q97" i="10"/>
  <c r="R97" i="10"/>
  <c r="AE211" i="10"/>
  <c r="AC164" i="10"/>
  <c r="W97" i="10"/>
  <c r="Y85" i="10"/>
  <c r="AD85" i="10" s="1"/>
  <c r="Y71" i="10"/>
  <c r="AD71" i="10" s="1"/>
  <c r="Y89" i="10"/>
  <c r="AF89" i="10" s="1"/>
  <c r="Y82" i="10"/>
  <c r="AF82" i="10" s="1"/>
  <c r="Y78" i="10"/>
  <c r="AD78" i="10" s="1"/>
  <c r="Y70" i="10"/>
  <c r="AF70" i="10" s="1"/>
  <c r="Y67" i="10"/>
  <c r="AD67" i="10" s="1"/>
  <c r="Y75" i="10"/>
  <c r="AF75" i="10" s="1"/>
  <c r="Y83" i="10"/>
  <c r="AD83" i="10" s="1"/>
  <c r="S69" i="10"/>
  <c r="S78" i="10"/>
  <c r="AC78" i="10" s="1"/>
  <c r="S88" i="10"/>
  <c r="S74" i="10"/>
  <c r="AC74" i="10" s="1"/>
  <c r="S82" i="10"/>
  <c r="AE82" i="10" s="1"/>
  <c r="S90" i="10"/>
  <c r="AC90" i="10" s="1"/>
  <c r="S91" i="10"/>
  <c r="AE91" i="10" s="1"/>
  <c r="S83" i="10"/>
  <c r="AC83" i="10" s="1"/>
  <c r="S75" i="10"/>
  <c r="AC75" i="10" s="1"/>
  <c r="Y93" i="10"/>
  <c r="AD93" i="10" s="1"/>
  <c r="Y74" i="10"/>
  <c r="AF74" i="10" s="1"/>
  <c r="Y68" i="10"/>
  <c r="AF68" i="10" s="1"/>
  <c r="Y91" i="10"/>
  <c r="AF91" i="10" s="1"/>
  <c r="Y76" i="10"/>
  <c r="AF76" i="10" s="1"/>
  <c r="Y84" i="10"/>
  <c r="AF84" i="10" s="1"/>
  <c r="S76" i="10"/>
  <c r="AC76" i="10" s="1"/>
  <c r="S93" i="10"/>
  <c r="AE93" i="10" s="1"/>
  <c r="S70" i="10"/>
  <c r="S86" i="10"/>
  <c r="AE86" i="10" s="1"/>
  <c r="S67" i="10"/>
  <c r="S68" i="10"/>
  <c r="AC68" i="10" s="1"/>
  <c r="Y66" i="10"/>
  <c r="AF66" i="10" s="1"/>
  <c r="Y97" i="10"/>
  <c r="AA97" i="10" s="1"/>
  <c r="AB97" i="10" s="1"/>
  <c r="O97" i="10"/>
  <c r="P97" i="10" s="1"/>
  <c r="Y77" i="10"/>
  <c r="AF77" i="10" s="1"/>
  <c r="Y90" i="10"/>
  <c r="AD90" i="10" s="1"/>
  <c r="Y81" i="10"/>
  <c r="AD81" i="10" s="1"/>
  <c r="Y69" i="10"/>
  <c r="AF69" i="10" s="1"/>
  <c r="Y92" i="10"/>
  <c r="AD92" i="10" s="1"/>
  <c r="Y72" i="10"/>
  <c r="AD72" i="10" s="1"/>
  <c r="Y79" i="10"/>
  <c r="AD79" i="10" s="1"/>
  <c r="Y87" i="10"/>
  <c r="AF87" i="10" s="1"/>
  <c r="Y95" i="10"/>
  <c r="AF95" i="10" s="1"/>
  <c r="S80" i="10"/>
  <c r="AC80" i="10" s="1"/>
  <c r="S97" i="10"/>
  <c r="U97" i="10" s="1"/>
  <c r="V97" i="10" s="1"/>
  <c r="I97" i="10"/>
  <c r="J97" i="10" s="1"/>
  <c r="S73" i="10"/>
  <c r="S94" i="10"/>
  <c r="AC94" i="10" s="1"/>
  <c r="S81" i="10"/>
  <c r="AC81" i="10" s="1"/>
  <c r="S87" i="10"/>
  <c r="AC87" i="10" s="1"/>
  <c r="S72" i="10"/>
  <c r="AE72" i="10" s="1"/>
  <c r="Y86" i="10"/>
  <c r="AD86" i="10" s="1"/>
  <c r="Y94" i="10"/>
  <c r="AD94" i="10" s="1"/>
  <c r="Y73" i="10"/>
  <c r="AD73" i="10" s="1"/>
  <c r="Y80" i="10"/>
  <c r="AF80" i="10" s="1"/>
  <c r="Y88" i="10"/>
  <c r="AD88" i="10" s="1"/>
  <c r="Y96" i="10"/>
  <c r="O96" i="10"/>
  <c r="P96" i="10" s="1"/>
  <c r="X97" i="10"/>
  <c r="S84" i="10"/>
  <c r="AC84" i="10" s="1"/>
  <c r="S96" i="10"/>
  <c r="AE96" i="10" s="1"/>
  <c r="I96" i="10"/>
  <c r="J96" i="10" s="1"/>
  <c r="S92" i="10"/>
  <c r="AE92" i="10" s="1"/>
  <c r="S85" i="10"/>
  <c r="AC85" i="10" s="1"/>
  <c r="S66" i="10"/>
  <c r="AE66" i="10" s="1"/>
  <c r="S77" i="10"/>
  <c r="AC77" i="10" s="1"/>
  <c r="S71" i="10"/>
  <c r="AE71" i="10" s="1"/>
  <c r="S89" i="10"/>
  <c r="AC89" i="10" s="1"/>
  <c r="S79" i="10"/>
  <c r="AE79" i="10" s="1"/>
  <c r="S95" i="10"/>
  <c r="AC95" i="10" s="1"/>
  <c r="AC113" i="10"/>
  <c r="C142" i="16"/>
  <c r="C138" i="16"/>
  <c r="C134" i="16"/>
  <c r="C130" i="16"/>
  <c r="D142" i="16"/>
  <c r="D138" i="16"/>
  <c r="D134" i="16"/>
  <c r="D130" i="16"/>
  <c r="F141" i="16"/>
  <c r="F137" i="16"/>
  <c r="F133" i="16"/>
  <c r="F129" i="16"/>
  <c r="C141" i="16"/>
  <c r="C137" i="16"/>
  <c r="C133" i="16"/>
  <c r="C129" i="16"/>
  <c r="D141" i="16"/>
  <c r="D137" i="16"/>
  <c r="D133" i="16"/>
  <c r="D129" i="16"/>
  <c r="F144" i="16"/>
  <c r="F140" i="16"/>
  <c r="F136" i="16"/>
  <c r="F132" i="16"/>
  <c r="F128" i="16"/>
  <c r="C144" i="16"/>
  <c r="C140" i="16"/>
  <c r="C136" i="16"/>
  <c r="C132" i="16"/>
  <c r="C128" i="16"/>
  <c r="D144" i="16"/>
  <c r="D140" i="16"/>
  <c r="D136" i="16"/>
  <c r="D132" i="16"/>
  <c r="D128" i="16"/>
  <c r="F143" i="16"/>
  <c r="F139" i="16"/>
  <c r="F135" i="16"/>
  <c r="F131" i="16"/>
  <c r="F127" i="16"/>
  <c r="C143" i="16"/>
  <c r="C139" i="16"/>
  <c r="C135" i="16"/>
  <c r="C131" i="16"/>
  <c r="C127" i="16"/>
  <c r="D143" i="16"/>
  <c r="D139" i="16"/>
  <c r="D135" i="16"/>
  <c r="D131" i="16"/>
  <c r="D127" i="16"/>
  <c r="F142" i="16"/>
  <c r="F138" i="16"/>
  <c r="F134" i="16"/>
  <c r="F130" i="16"/>
  <c r="F126" i="16"/>
  <c r="C126" i="16"/>
  <c r="D126" i="16"/>
  <c r="F125" i="16"/>
  <c r="C125" i="16"/>
  <c r="D125" i="16"/>
  <c r="D124" i="16"/>
  <c r="C124" i="16"/>
  <c r="F124" i="16"/>
  <c r="AE200" i="10"/>
  <c r="AD106" i="10"/>
  <c r="AE121" i="10"/>
  <c r="AF110" i="10"/>
  <c r="AE154" i="10"/>
  <c r="AC117" i="10"/>
  <c r="F123" i="16"/>
  <c r="C123" i="16"/>
  <c r="D123" i="16"/>
  <c r="C122" i="16"/>
  <c r="D122" i="16"/>
  <c r="F122" i="16"/>
  <c r="D121" i="16"/>
  <c r="F121" i="16"/>
  <c r="C121" i="16"/>
  <c r="C120" i="16"/>
  <c r="F120" i="16"/>
  <c r="D120" i="16"/>
  <c r="F119" i="16"/>
  <c r="C119" i="16"/>
  <c r="D119" i="16"/>
  <c r="AD184" i="10"/>
  <c r="AE109" i="10"/>
  <c r="AE146" i="10"/>
  <c r="AD188" i="10"/>
  <c r="AF118" i="10"/>
  <c r="AD180" i="10"/>
  <c r="AF204" i="10"/>
  <c r="AD212" i="10"/>
  <c r="AD104" i="10"/>
  <c r="AD208" i="10"/>
  <c r="AF126" i="10"/>
  <c r="AF158" i="10"/>
  <c r="R30" i="10"/>
  <c r="AF99" i="10"/>
  <c r="AF140" i="10"/>
  <c r="Q46" i="10"/>
  <c r="Q30" i="10"/>
  <c r="S34" i="10"/>
  <c r="AE34" i="10" s="1"/>
  <c r="R34" i="10"/>
  <c r="Q34" i="10"/>
  <c r="Q50" i="10"/>
  <c r="W62" i="10"/>
  <c r="AF64" i="10"/>
  <c r="AF130" i="10"/>
  <c r="AF114" i="10"/>
  <c r="AF122" i="10"/>
  <c r="S62" i="10"/>
  <c r="AE62" i="10" s="1"/>
  <c r="R62" i="10"/>
  <c r="Q62" i="10"/>
  <c r="T14" i="10"/>
  <c r="AC14" i="10" s="1"/>
  <c r="Q14" i="10"/>
  <c r="R14" i="10"/>
  <c r="T45" i="10"/>
  <c r="AC45" i="10" s="1"/>
  <c r="R45" i="10"/>
  <c r="R50" i="10"/>
  <c r="R22" i="10"/>
  <c r="R46" i="10"/>
  <c r="Q45" i="10"/>
  <c r="Q22" i="10"/>
  <c r="T24" i="10"/>
  <c r="AE24" i="10" s="1"/>
  <c r="Q24" i="10"/>
  <c r="R24" i="10"/>
  <c r="T65" i="10"/>
  <c r="Q65" i="10"/>
  <c r="R65" i="10"/>
  <c r="T33" i="10"/>
  <c r="R33" i="10"/>
  <c r="T58" i="10"/>
  <c r="AC58" i="10" s="1"/>
  <c r="Q58" i="10"/>
  <c r="R58" i="10"/>
  <c r="T31" i="10"/>
  <c r="AE31" i="10" s="1"/>
  <c r="R31" i="10"/>
  <c r="Q31" i="10"/>
  <c r="T57" i="10"/>
  <c r="AC57" i="10" s="1"/>
  <c r="R57" i="10"/>
  <c r="Q57" i="10"/>
  <c r="T25" i="10"/>
  <c r="R25" i="10"/>
  <c r="S39" i="10"/>
  <c r="R39" i="10"/>
  <c r="Q39" i="10"/>
  <c r="S44" i="10"/>
  <c r="R44" i="10"/>
  <c r="Q44" i="10"/>
  <c r="S56" i="10"/>
  <c r="R56" i="10"/>
  <c r="Q56" i="10"/>
  <c r="T17" i="10"/>
  <c r="AC17" i="10" s="1"/>
  <c r="R17" i="10"/>
  <c r="Q17" i="10"/>
  <c r="T42" i="10"/>
  <c r="AE42" i="10" s="1"/>
  <c r="Q42" i="10"/>
  <c r="R42" i="10"/>
  <c r="S18" i="10"/>
  <c r="R18" i="10"/>
  <c r="Q18" i="10"/>
  <c r="S15" i="10"/>
  <c r="Q15" i="10"/>
  <c r="R15" i="10"/>
  <c r="S38" i="10"/>
  <c r="R38" i="10"/>
  <c r="Q38" i="10"/>
  <c r="T61" i="10"/>
  <c r="AC61" i="10" s="1"/>
  <c r="R61" i="10"/>
  <c r="Q61" i="10"/>
  <c r="T37" i="10"/>
  <c r="AC37" i="10" s="1"/>
  <c r="R37" i="10"/>
  <c r="Q37" i="10"/>
  <c r="S48" i="10"/>
  <c r="Q48" i="10"/>
  <c r="R48" i="10"/>
  <c r="S43" i="10"/>
  <c r="Q43" i="10"/>
  <c r="R43" i="10"/>
  <c r="S59" i="10"/>
  <c r="Q59" i="10"/>
  <c r="R59" i="10"/>
  <c r="S35" i="10"/>
  <c r="R35" i="10"/>
  <c r="Q35" i="10"/>
  <c r="T40" i="10"/>
  <c r="AC40" i="10" s="1"/>
  <c r="Q40" i="10"/>
  <c r="R40" i="10"/>
  <c r="T53" i="10"/>
  <c r="R53" i="10"/>
  <c r="T20" i="10"/>
  <c r="AC20" i="10" s="1"/>
  <c r="R20" i="10"/>
  <c r="Q20" i="10"/>
  <c r="T54" i="10"/>
  <c r="AC54" i="10" s="1"/>
  <c r="R54" i="10"/>
  <c r="Q54" i="10"/>
  <c r="S55" i="10"/>
  <c r="Q55" i="10"/>
  <c r="R55" i="10"/>
  <c r="S36" i="10"/>
  <c r="Q36" i="10"/>
  <c r="R36" i="10"/>
  <c r="S52" i="10"/>
  <c r="Q52" i="10"/>
  <c r="R52" i="10"/>
  <c r="T51" i="10"/>
  <c r="AE51" i="10" s="1"/>
  <c r="Q51" i="10"/>
  <c r="R51" i="10"/>
  <c r="S32" i="10"/>
  <c r="R32" i="10"/>
  <c r="Q32" i="10"/>
  <c r="S64" i="10"/>
  <c r="R64" i="10"/>
  <c r="Q64" i="10"/>
  <c r="T23" i="10"/>
  <c r="AE23" i="10" s="1"/>
  <c r="Q23" i="10"/>
  <c r="R23" i="10"/>
  <c r="S63" i="10"/>
  <c r="R63" i="10"/>
  <c r="Q63" i="10"/>
  <c r="S28" i="10"/>
  <c r="Q28" i="10"/>
  <c r="R28" i="10"/>
  <c r="T27" i="10"/>
  <c r="AE27" i="10" s="1"/>
  <c r="R27" i="10"/>
  <c r="Q27" i="10"/>
  <c r="T29" i="10"/>
  <c r="AC29" i="10" s="1"/>
  <c r="Q29" i="10"/>
  <c r="R29" i="10"/>
  <c r="Q60" i="10"/>
  <c r="S60" i="10"/>
  <c r="R60" i="10"/>
  <c r="T49" i="10"/>
  <c r="AC49" i="10" s="1"/>
  <c r="Q49" i="10"/>
  <c r="R49" i="10"/>
  <c r="T19" i="10"/>
  <c r="AE19" i="10" s="1"/>
  <c r="Q19" i="10"/>
  <c r="R19" i="10"/>
  <c r="T16" i="10"/>
  <c r="AC16" i="10" s="1"/>
  <c r="R16" i="10"/>
  <c r="Q16" i="10"/>
  <c r="T21" i="10"/>
  <c r="AC21" i="10" s="1"/>
  <c r="Q21" i="10"/>
  <c r="R21" i="10"/>
  <c r="S26" i="10"/>
  <c r="Q26" i="10"/>
  <c r="R26" i="10"/>
  <c r="T41" i="10"/>
  <c r="AC41" i="10" s="1"/>
  <c r="Q41" i="10"/>
  <c r="R41" i="10"/>
  <c r="S47" i="10"/>
  <c r="Q47" i="10"/>
  <c r="R47" i="10"/>
  <c r="AF55" i="10"/>
  <c r="AD55" i="10"/>
  <c r="AF15" i="10"/>
  <c r="AD15" i="10"/>
  <c r="AD27" i="10"/>
  <c r="AF27" i="10"/>
  <c r="AD17" i="10"/>
  <c r="AF17" i="10"/>
  <c r="AD64" i="10"/>
  <c r="AD24" i="10"/>
  <c r="AF24" i="10"/>
  <c r="AD30" i="10"/>
  <c r="AF30" i="10"/>
  <c r="X18" i="10"/>
  <c r="Y18" i="10"/>
  <c r="AD51" i="10"/>
  <c r="AF51" i="10"/>
  <c r="AF59" i="10"/>
  <c r="AD59" i="10"/>
  <c r="AD206" i="10"/>
  <c r="AF206" i="10"/>
  <c r="AF195" i="10"/>
  <c r="AD195" i="10"/>
  <c r="AD213" i="10"/>
  <c r="AF213" i="10"/>
  <c r="AD194" i="10"/>
  <c r="AF194" i="10"/>
  <c r="AF199" i="10"/>
  <c r="AD199" i="10"/>
  <c r="AD190" i="10"/>
  <c r="AF190" i="10"/>
  <c r="AF164" i="10"/>
  <c r="AD164" i="10"/>
  <c r="AD182" i="10"/>
  <c r="AF182" i="10"/>
  <c r="AD187" i="10"/>
  <c r="AF187" i="10"/>
  <c r="AF124" i="10"/>
  <c r="AD124" i="10"/>
  <c r="AD146" i="10"/>
  <c r="AF146" i="10"/>
  <c r="AD120" i="10"/>
  <c r="AF120" i="10"/>
  <c r="AD172" i="10"/>
  <c r="AF172" i="10"/>
  <c r="AD160" i="10"/>
  <c r="AF160" i="10"/>
  <c r="AD101" i="10"/>
  <c r="AF101" i="10"/>
  <c r="AF116" i="10"/>
  <c r="AD116" i="10"/>
  <c r="AD139" i="10"/>
  <c r="AF139" i="10"/>
  <c r="AF115" i="10"/>
  <c r="AD115" i="10"/>
  <c r="AD144" i="10"/>
  <c r="AF144" i="10"/>
  <c r="AF104" i="10"/>
  <c r="AF119" i="10"/>
  <c r="AD119" i="10"/>
  <c r="AD111" i="10"/>
  <c r="AF111" i="10"/>
  <c r="AD126" i="10"/>
  <c r="AF135" i="10"/>
  <c r="AD135" i="10"/>
  <c r="AD152" i="10"/>
  <c r="AF152" i="10"/>
  <c r="AD158" i="10"/>
  <c r="AF166" i="10"/>
  <c r="AD166" i="10"/>
  <c r="AF173" i="10"/>
  <c r="AD173" i="10"/>
  <c r="AD178" i="10"/>
  <c r="AF178" i="10"/>
  <c r="AF198" i="10"/>
  <c r="AD198" i="10"/>
  <c r="AF212" i="10"/>
  <c r="AD204" i="10"/>
  <c r="AF181" i="10"/>
  <c r="AD181" i="10"/>
  <c r="AD189" i="10"/>
  <c r="AF189" i="10"/>
  <c r="AF208" i="10"/>
  <c r="AF155" i="10"/>
  <c r="AD155" i="10"/>
  <c r="W56" i="10"/>
  <c r="X27" i="10"/>
  <c r="W58" i="10"/>
  <c r="X30" i="10"/>
  <c r="X47" i="10"/>
  <c r="X19" i="10"/>
  <c r="W37" i="10"/>
  <c r="W60" i="10"/>
  <c r="X38" i="10"/>
  <c r="W18" i="10"/>
  <c r="X31" i="10"/>
  <c r="X16" i="10"/>
  <c r="X54" i="10"/>
  <c r="X64" i="10"/>
  <c r="X32" i="10"/>
  <c r="X57" i="10"/>
  <c r="W39" i="10"/>
  <c r="W36" i="10"/>
  <c r="X45" i="10"/>
  <c r="W63" i="10"/>
  <c r="W24" i="10"/>
  <c r="W21" i="10"/>
  <c r="W29" i="10"/>
  <c r="W61" i="10"/>
  <c r="X14" i="10"/>
  <c r="AE182" i="10"/>
  <c r="AC182" i="10"/>
  <c r="AC162" i="10"/>
  <c r="AE162" i="10"/>
  <c r="AC213" i="10"/>
  <c r="AE213" i="10"/>
  <c r="AC194" i="10"/>
  <c r="AE194" i="10"/>
  <c r="AC186" i="10"/>
  <c r="AE186" i="10"/>
  <c r="AE195" i="10"/>
  <c r="AC195" i="10"/>
  <c r="AE209" i="10"/>
  <c r="AC209" i="10"/>
  <c r="AC187" i="10"/>
  <c r="AE187" i="10"/>
  <c r="AC119" i="10"/>
  <c r="AE119" i="10"/>
  <c r="AC124" i="10"/>
  <c r="AE124" i="10"/>
  <c r="AE101" i="10"/>
  <c r="AC101" i="10"/>
  <c r="AC163" i="10"/>
  <c r="AE163" i="10"/>
  <c r="AC150" i="10"/>
  <c r="AE150" i="10"/>
  <c r="AE149" i="10"/>
  <c r="AC149" i="10"/>
  <c r="AE140" i="10"/>
  <c r="AC140" i="10"/>
  <c r="AC112" i="10"/>
  <c r="AE112" i="10"/>
  <c r="AE128" i="10"/>
  <c r="AC128" i="10"/>
  <c r="Q25" i="10"/>
  <c r="S25" i="10"/>
  <c r="AC133" i="10"/>
  <c r="AE133" i="10"/>
  <c r="AC122" i="10"/>
  <c r="AE122" i="10"/>
  <c r="AE139" i="10"/>
  <c r="AC139" i="10"/>
  <c r="AE107" i="10"/>
  <c r="AC107" i="10"/>
  <c r="AE114" i="10"/>
  <c r="AC114" i="10"/>
  <c r="AC103" i="10"/>
  <c r="AE103" i="10"/>
  <c r="AE157" i="10"/>
  <c r="AC157" i="10"/>
  <c r="AE173" i="10"/>
  <c r="AC173" i="10"/>
  <c r="AC197" i="10"/>
  <c r="AE197" i="10"/>
  <c r="AC208" i="10"/>
  <c r="AE208" i="10"/>
  <c r="AF43" i="10"/>
  <c r="AD43" i="10"/>
  <c r="AF16" i="10"/>
  <c r="AD16" i="10"/>
  <c r="AD19" i="10"/>
  <c r="AF19" i="10"/>
  <c r="AF52" i="10"/>
  <c r="AD52" i="10"/>
  <c r="AD58" i="10"/>
  <c r="AF58" i="10"/>
  <c r="AD50" i="10"/>
  <c r="AF50" i="10"/>
  <c r="AD56" i="10"/>
  <c r="AF56" i="10"/>
  <c r="AF25" i="10"/>
  <c r="AD25" i="10"/>
  <c r="AD63" i="10"/>
  <c r="AF63" i="10"/>
  <c r="AF29" i="10"/>
  <c r="AD29" i="10"/>
  <c r="AD46" i="10"/>
  <c r="AF46" i="10"/>
  <c r="Y65" i="10"/>
  <c r="AD47" i="10"/>
  <c r="AF47" i="10"/>
  <c r="AD39" i="10"/>
  <c r="AF39" i="10"/>
  <c r="AD36" i="10"/>
  <c r="AF36" i="10"/>
  <c r="AD41" i="10"/>
  <c r="AF41" i="10"/>
  <c r="AD196" i="10"/>
  <c r="AF196" i="10"/>
  <c r="AF191" i="10"/>
  <c r="AD191" i="10"/>
  <c r="AF210" i="10"/>
  <c r="AD210" i="10"/>
  <c r="AD183" i="10"/>
  <c r="AF183" i="10"/>
  <c r="AD153" i="10"/>
  <c r="AF153" i="10"/>
  <c r="AF125" i="10"/>
  <c r="AD125" i="10"/>
  <c r="AF109" i="10"/>
  <c r="AD109" i="10"/>
  <c r="AD141" i="10"/>
  <c r="AF141" i="10"/>
  <c r="AF105" i="10"/>
  <c r="AD105" i="10"/>
  <c r="AD121" i="10"/>
  <c r="AF121" i="10"/>
  <c r="AD136" i="10"/>
  <c r="AF136" i="10"/>
  <c r="AF117" i="10"/>
  <c r="AD117" i="10"/>
  <c r="AF132" i="10"/>
  <c r="AD132" i="10"/>
  <c r="AF138" i="10"/>
  <c r="AD138" i="10"/>
  <c r="AF113" i="10"/>
  <c r="AD113" i="10"/>
  <c r="AD108" i="10"/>
  <c r="AF108" i="10"/>
  <c r="AF102" i="10"/>
  <c r="AD102" i="10"/>
  <c r="AF143" i="10"/>
  <c r="AD143" i="10"/>
  <c r="AD107" i="10"/>
  <c r="AF107" i="10"/>
  <c r="AF103" i="10"/>
  <c r="AD103" i="10"/>
  <c r="AD127" i="10"/>
  <c r="AF127" i="10"/>
  <c r="AF169" i="10"/>
  <c r="AD169" i="10"/>
  <c r="AF174" i="10"/>
  <c r="AD174" i="10"/>
  <c r="AF161" i="10"/>
  <c r="AD161" i="10"/>
  <c r="AF184" i="10"/>
  <c r="AD205" i="10"/>
  <c r="AF205" i="10"/>
  <c r="AD209" i="10"/>
  <c r="AF209" i="10"/>
  <c r="X61" i="10"/>
  <c r="X51" i="10"/>
  <c r="X58" i="10"/>
  <c r="W51" i="10"/>
  <c r="X29" i="10"/>
  <c r="W25" i="10"/>
  <c r="X60" i="10"/>
  <c r="W33" i="10"/>
  <c r="X40" i="10"/>
  <c r="W26" i="10"/>
  <c r="W48" i="10"/>
  <c r="X46" i="10"/>
  <c r="X59" i="10"/>
  <c r="W64" i="10"/>
  <c r="W50" i="10"/>
  <c r="W46" i="10"/>
  <c r="X37" i="10"/>
  <c r="W59" i="10"/>
  <c r="W43" i="10"/>
  <c r="X63" i="10"/>
  <c r="W17" i="10"/>
  <c r="X65" i="10"/>
  <c r="X55" i="10"/>
  <c r="W53" i="10"/>
  <c r="X36" i="10"/>
  <c r="AE178" i="10"/>
  <c r="AC178" i="10"/>
  <c r="AC167" i="10"/>
  <c r="AE167" i="10"/>
  <c r="AE203" i="10"/>
  <c r="AC203" i="10"/>
  <c r="AE212" i="10"/>
  <c r="AC212" i="10"/>
  <c r="AC193" i="10"/>
  <c r="AE193" i="10"/>
  <c r="AC166" i="10"/>
  <c r="AE166" i="10"/>
  <c r="AC145" i="10"/>
  <c r="AE145" i="10"/>
  <c r="AE100" i="10"/>
  <c r="AC100" i="10"/>
  <c r="AC120" i="10"/>
  <c r="AE120" i="10"/>
  <c r="AE141" i="10"/>
  <c r="AC141" i="10"/>
  <c r="AE111" i="10"/>
  <c r="AC111" i="10"/>
  <c r="AE137" i="10"/>
  <c r="AC137" i="10"/>
  <c r="AC160" i="10"/>
  <c r="AE160" i="10"/>
  <c r="AC50" i="10"/>
  <c r="AE50" i="10"/>
  <c r="AC46" i="10"/>
  <c r="AE46" i="10"/>
  <c r="AC109" i="10"/>
  <c r="AC106" i="10"/>
  <c r="AE106" i="10"/>
  <c r="AC143" i="10"/>
  <c r="AE143" i="10"/>
  <c r="AC146" i="10"/>
  <c r="AE135" i="10"/>
  <c r="AC135" i="10"/>
  <c r="AE177" i="10"/>
  <c r="AC177" i="10"/>
  <c r="AC200" i="10"/>
  <c r="AD31" i="10"/>
  <c r="AF31" i="10"/>
  <c r="AD54" i="10"/>
  <c r="AF54" i="10"/>
  <c r="Y35" i="10"/>
  <c r="AD57" i="10"/>
  <c r="AF57" i="10"/>
  <c r="AF53" i="10"/>
  <c r="AD53" i="10"/>
  <c r="AF61" i="10"/>
  <c r="AD61" i="10"/>
  <c r="AD45" i="10"/>
  <c r="AF45" i="10"/>
  <c r="AF21" i="10"/>
  <c r="AD21" i="10"/>
  <c r="AD22" i="10"/>
  <c r="AF22" i="10"/>
  <c r="W20" i="10"/>
  <c r="Y20" i="10"/>
  <c r="AF44" i="10"/>
  <c r="AD44" i="10"/>
  <c r="AF60" i="10"/>
  <c r="AD60" i="10"/>
  <c r="AF28" i="10"/>
  <c r="AD28" i="10"/>
  <c r="AD200" i="10"/>
  <c r="AF200" i="10"/>
  <c r="AF203" i="10"/>
  <c r="AD203" i="10"/>
  <c r="AD179" i="10"/>
  <c r="AF179" i="10"/>
  <c r="AF154" i="10"/>
  <c r="AD154" i="10"/>
  <c r="AD128" i="10"/>
  <c r="AF128" i="10"/>
  <c r="AD137" i="10"/>
  <c r="AF137" i="10"/>
  <c r="AF134" i="10"/>
  <c r="AD134" i="10"/>
  <c r="AD129" i="10"/>
  <c r="AF129" i="10"/>
  <c r="AD133" i="10"/>
  <c r="AF133" i="10"/>
  <c r="AD112" i="10"/>
  <c r="AF112" i="10"/>
  <c r="AD140" i="10"/>
  <c r="AD99" i="10"/>
  <c r="AF106" i="10"/>
  <c r="AD122" i="10"/>
  <c r="AD130" i="10"/>
  <c r="AD170" i="10"/>
  <c r="AF170" i="10"/>
  <c r="AF162" i="10"/>
  <c r="AD162" i="10"/>
  <c r="AD185" i="10"/>
  <c r="AF185" i="10"/>
  <c r="AD192" i="10"/>
  <c r="AF192" i="10"/>
  <c r="AD201" i="10"/>
  <c r="AF201" i="10"/>
  <c r="AD193" i="10"/>
  <c r="AF193" i="10"/>
  <c r="AD202" i="10"/>
  <c r="AF202" i="10"/>
  <c r="W35" i="10"/>
  <c r="X56" i="10"/>
  <c r="X28" i="10"/>
  <c r="X42" i="10"/>
  <c r="W55" i="10"/>
  <c r="X35" i="10"/>
  <c r="X25" i="10"/>
  <c r="W38" i="10"/>
  <c r="W57" i="10"/>
  <c r="X15" i="10"/>
  <c r="W52" i="10"/>
  <c r="W16" i="10"/>
  <c r="W28" i="10"/>
  <c r="X49" i="10"/>
  <c r="W27" i="10"/>
  <c r="X48" i="10"/>
  <c r="X20" i="10"/>
  <c r="W49" i="10"/>
  <c r="W45" i="10"/>
  <c r="X44" i="10"/>
  <c r="W14" i="10"/>
  <c r="X21" i="10"/>
  <c r="X53" i="10"/>
  <c r="W15" i="10"/>
  <c r="AC189" i="10"/>
  <c r="AE189" i="10"/>
  <c r="AE183" i="10"/>
  <c r="AC183" i="10"/>
  <c r="AC206" i="10"/>
  <c r="AE206" i="10"/>
  <c r="AC185" i="10"/>
  <c r="AE185" i="10"/>
  <c r="AE175" i="10"/>
  <c r="AC175" i="10"/>
  <c r="AC159" i="10"/>
  <c r="AE159" i="10"/>
  <c r="AE144" i="10"/>
  <c r="AC144" i="10"/>
  <c r="AE181" i="10"/>
  <c r="AC181" i="10"/>
  <c r="AC199" i="10"/>
  <c r="AE199" i="10"/>
  <c r="AC170" i="10"/>
  <c r="AE170" i="10"/>
  <c r="AE156" i="10"/>
  <c r="AC156" i="10"/>
  <c r="AC152" i="10"/>
  <c r="AE152" i="10"/>
  <c r="AE179" i="10"/>
  <c r="AC179" i="10"/>
  <c r="AE168" i="10"/>
  <c r="AC168" i="10"/>
  <c r="AC129" i="10"/>
  <c r="AE129" i="10"/>
  <c r="AE138" i="10"/>
  <c r="AC138" i="10"/>
  <c r="S65" i="10"/>
  <c r="AC30" i="10"/>
  <c r="AE30" i="10"/>
  <c r="AE176" i="10"/>
  <c r="AC176" i="10"/>
  <c r="AE115" i="10"/>
  <c r="AC115" i="10"/>
  <c r="AC104" i="10"/>
  <c r="AE104" i="10"/>
  <c r="AC127" i="10"/>
  <c r="AE127" i="10"/>
  <c r="AE134" i="10"/>
  <c r="AC134" i="10"/>
  <c r="Q53" i="10"/>
  <c r="S53" i="10"/>
  <c r="AE158" i="10"/>
  <c r="AC158" i="10"/>
  <c r="AC123" i="10"/>
  <c r="AE123" i="10"/>
  <c r="AC108" i="10"/>
  <c r="AE108" i="10"/>
  <c r="AE116" i="10"/>
  <c r="AC116" i="10"/>
  <c r="AE130" i="10"/>
  <c r="AC130" i="10"/>
  <c r="AE117" i="10"/>
  <c r="AC151" i="10"/>
  <c r="AE151" i="10"/>
  <c r="AE165" i="10"/>
  <c r="AC165" i="10"/>
  <c r="AC192" i="10"/>
  <c r="AE192" i="10"/>
  <c r="AE164" i="10"/>
  <c r="AE188" i="10"/>
  <c r="AC188" i="10"/>
  <c r="AC211" i="10"/>
  <c r="AC154" i="10"/>
  <c r="AD38" i="10"/>
  <c r="AF38" i="10"/>
  <c r="W23" i="10"/>
  <c r="Y23" i="10"/>
  <c r="AD49" i="10"/>
  <c r="AF49" i="10"/>
  <c r="AF40" i="10"/>
  <c r="AD40" i="10"/>
  <c r="X34" i="10"/>
  <c r="Y34" i="10"/>
  <c r="AF32" i="10"/>
  <c r="AD32" i="10"/>
  <c r="AD14" i="10"/>
  <c r="AF14" i="10"/>
  <c r="AD26" i="10"/>
  <c r="AF26" i="10"/>
  <c r="AF33" i="10"/>
  <c r="AD33" i="10"/>
  <c r="Y62" i="10"/>
  <c r="AF48" i="10"/>
  <c r="AD48" i="10"/>
  <c r="AD42" i="10"/>
  <c r="AF42" i="10"/>
  <c r="AF37" i="10"/>
  <c r="AD37" i="10"/>
  <c r="AD171" i="10"/>
  <c r="AF171" i="10"/>
  <c r="AD159" i="10"/>
  <c r="AF159" i="10"/>
  <c r="AF186" i="10"/>
  <c r="AD186" i="10"/>
  <c r="AD156" i="10"/>
  <c r="AF156" i="10"/>
  <c r="AF211" i="10"/>
  <c r="AD211" i="10"/>
  <c r="AF207" i="10"/>
  <c r="AD207" i="10"/>
  <c r="AD175" i="10"/>
  <c r="AF175" i="10"/>
  <c r="AF167" i="10"/>
  <c r="AD167" i="10"/>
  <c r="AD176" i="10"/>
  <c r="AF176" i="10"/>
  <c r="AD163" i="10"/>
  <c r="AF163" i="10"/>
  <c r="AF168" i="10"/>
  <c r="AD168" i="10"/>
  <c r="AD142" i="10"/>
  <c r="AF142" i="10"/>
  <c r="AD149" i="10"/>
  <c r="AF149" i="10"/>
  <c r="AF150" i="10"/>
  <c r="AD150" i="10"/>
  <c r="AD145" i="10"/>
  <c r="AF145" i="10"/>
  <c r="AF98" i="10"/>
  <c r="AD98" i="10"/>
  <c r="AF147" i="10"/>
  <c r="AD147" i="10"/>
  <c r="AD114" i="10"/>
  <c r="AD100" i="10"/>
  <c r="AF100" i="10"/>
  <c r="AD118" i="10"/>
  <c r="AD110" i="10"/>
  <c r="AD123" i="10"/>
  <c r="AF123" i="10"/>
  <c r="AF131" i="10"/>
  <c r="AD131" i="10"/>
  <c r="AF148" i="10"/>
  <c r="AD148" i="10"/>
  <c r="AD151" i="10"/>
  <c r="AF151" i="10"/>
  <c r="AD157" i="10"/>
  <c r="AF157" i="10"/>
  <c r="AF165" i="10"/>
  <c r="AD165" i="10"/>
  <c r="AF177" i="10"/>
  <c r="AD177" i="10"/>
  <c r="AF197" i="10"/>
  <c r="AD197" i="10"/>
  <c r="AF180" i="10"/>
  <c r="AF188" i="10"/>
  <c r="W32" i="10"/>
  <c r="W31" i="10"/>
  <c r="W22" i="10"/>
  <c r="X33" i="10"/>
  <c r="X23" i="10"/>
  <c r="X26" i="10"/>
  <c r="W44" i="10"/>
  <c r="W42" i="10"/>
  <c r="X43" i="10"/>
  <c r="X41" i="10"/>
  <c r="W19" i="10"/>
  <c r="X39" i="10"/>
  <c r="W41" i="10"/>
  <c r="W40" i="10"/>
  <c r="W47" i="10"/>
  <c r="W54" i="10"/>
  <c r="W30" i="10"/>
  <c r="X22" i="10"/>
  <c r="X52" i="10"/>
  <c r="X62" i="10"/>
  <c r="X17" i="10"/>
  <c r="X24" i="10"/>
  <c r="X50" i="10"/>
  <c r="W34" i="10"/>
  <c r="W65" i="10"/>
  <c r="AE205" i="10"/>
  <c r="AC205" i="10"/>
  <c r="AC210" i="10"/>
  <c r="AE210" i="10"/>
  <c r="AC190" i="10"/>
  <c r="AE190" i="10"/>
  <c r="AC171" i="10"/>
  <c r="AE171" i="10"/>
  <c r="AE148" i="10"/>
  <c r="AC148" i="10"/>
  <c r="AC202" i="10"/>
  <c r="AE202" i="10"/>
  <c r="AC174" i="10"/>
  <c r="AE174" i="10"/>
  <c r="AC198" i="10"/>
  <c r="AE198" i="10"/>
  <c r="AE207" i="10"/>
  <c r="AC207" i="10"/>
  <c r="AE196" i="10"/>
  <c r="AC196" i="10"/>
  <c r="AC191" i="10"/>
  <c r="AE191" i="10"/>
  <c r="AE142" i="10"/>
  <c r="AC142" i="10"/>
  <c r="Q33" i="10"/>
  <c r="S33" i="10"/>
  <c r="AC131" i="10"/>
  <c r="AE131" i="10"/>
  <c r="AC153" i="10"/>
  <c r="AE153" i="10"/>
  <c r="AC136" i="10"/>
  <c r="AE136" i="10"/>
  <c r="AE125" i="10"/>
  <c r="AC125" i="10"/>
  <c r="AE132" i="10"/>
  <c r="AC132" i="10"/>
  <c r="AC105" i="10"/>
  <c r="AE105" i="10"/>
  <c r="AC172" i="10"/>
  <c r="AE172" i="10"/>
  <c r="AE102" i="10"/>
  <c r="AC102" i="10"/>
  <c r="AE98" i="10"/>
  <c r="AC98" i="10"/>
  <c r="AE22" i="10"/>
  <c r="AC22" i="10"/>
  <c r="AC161" i="10"/>
  <c r="AE161" i="10"/>
  <c r="AE110" i="10"/>
  <c r="AC110" i="10"/>
  <c r="AE126" i="10"/>
  <c r="AC126" i="10"/>
  <c r="AE147" i="10"/>
  <c r="AC147" i="10"/>
  <c r="AC121" i="10"/>
  <c r="AE113" i="10"/>
  <c r="AE99" i="10"/>
  <c r="AC99" i="10"/>
  <c r="AE118" i="10"/>
  <c r="AC118" i="10"/>
  <c r="AE169" i="10"/>
  <c r="AC169" i="10"/>
  <c r="AE201" i="10"/>
  <c r="AC201" i="10"/>
  <c r="AE184" i="10"/>
  <c r="AC184" i="10"/>
  <c r="AE204" i="10"/>
  <c r="AC204" i="10"/>
  <c r="AE155" i="10"/>
  <c r="AC155" i="10"/>
  <c r="AE180" i="10"/>
  <c r="AC180" i="10"/>
  <c r="C118" i="16"/>
  <c r="D118" i="16"/>
  <c r="F118" i="16"/>
  <c r="C117" i="16"/>
  <c r="D117" i="16"/>
  <c r="F117" i="16"/>
  <c r="S148" i="8"/>
  <c r="Q147" i="8"/>
  <c r="T149" i="8"/>
  <c r="R148" i="8"/>
  <c r="C115" i="16"/>
  <c r="D115" i="16"/>
  <c r="F116" i="16"/>
  <c r="C116" i="16"/>
  <c r="D116" i="16"/>
  <c r="F115" i="16"/>
  <c r="C114" i="16"/>
  <c r="D114" i="16"/>
  <c r="F114" i="16"/>
  <c r="D49" i="16"/>
  <c r="G49" i="16"/>
  <c r="D105" i="16"/>
  <c r="G105" i="16"/>
  <c r="C7" i="16"/>
  <c r="G7" i="16"/>
  <c r="C31" i="16"/>
  <c r="G31" i="16"/>
  <c r="C39" i="16"/>
  <c r="G39" i="16"/>
  <c r="C63" i="16"/>
  <c r="G63" i="16"/>
  <c r="C79" i="16"/>
  <c r="G79" i="16"/>
  <c r="C95" i="16"/>
  <c r="G95" i="16"/>
  <c r="C103" i="16"/>
  <c r="G103" i="16"/>
  <c r="D8" i="16"/>
  <c r="G8" i="16"/>
  <c r="D16" i="16"/>
  <c r="G16" i="16"/>
  <c r="D24" i="16"/>
  <c r="G24" i="16"/>
  <c r="D32" i="16"/>
  <c r="G32" i="16"/>
  <c r="D40" i="16"/>
  <c r="G40" i="16"/>
  <c r="D48" i="16"/>
  <c r="G48" i="16"/>
  <c r="D56" i="16"/>
  <c r="G56" i="16"/>
  <c r="D64" i="16"/>
  <c r="G64" i="16"/>
  <c r="D72" i="16"/>
  <c r="G72" i="16"/>
  <c r="D80" i="16"/>
  <c r="G80" i="16"/>
  <c r="D88" i="16"/>
  <c r="G88" i="16"/>
  <c r="D96" i="16"/>
  <c r="G96" i="16"/>
  <c r="D104" i="16"/>
  <c r="G104" i="16"/>
  <c r="D112" i="16"/>
  <c r="G112" i="16"/>
  <c r="D25" i="16"/>
  <c r="G25" i="16"/>
  <c r="D65" i="16"/>
  <c r="G65" i="16"/>
  <c r="D34" i="16"/>
  <c r="G34" i="16"/>
  <c r="D82" i="16"/>
  <c r="G82" i="16"/>
  <c r="D17" i="16"/>
  <c r="G17" i="16"/>
  <c r="D73" i="16"/>
  <c r="G73" i="16"/>
  <c r="D10" i="16"/>
  <c r="G10" i="16"/>
  <c r="D66" i="16"/>
  <c r="G66" i="16"/>
  <c r="D106" i="16"/>
  <c r="G106" i="16"/>
  <c r="D19" i="16"/>
  <c r="G19" i="16"/>
  <c r="D27" i="16"/>
  <c r="G27" i="16"/>
  <c r="D35" i="16"/>
  <c r="G35" i="16"/>
  <c r="D43" i="16"/>
  <c r="G43" i="16"/>
  <c r="D51" i="16"/>
  <c r="G51" i="16"/>
  <c r="D59" i="16"/>
  <c r="G59" i="16"/>
  <c r="D67" i="16"/>
  <c r="G67" i="16"/>
  <c r="D75" i="16"/>
  <c r="G75" i="16"/>
  <c r="D83" i="16"/>
  <c r="G83" i="16"/>
  <c r="D91" i="16"/>
  <c r="G91" i="16"/>
  <c r="D99" i="16"/>
  <c r="G99" i="16"/>
  <c r="D107" i="16"/>
  <c r="G107" i="16"/>
  <c r="D33" i="16"/>
  <c r="G33" i="16"/>
  <c r="D81" i="16"/>
  <c r="G81" i="16"/>
  <c r="D26" i="16"/>
  <c r="G26" i="16"/>
  <c r="D50" i="16"/>
  <c r="G50" i="16"/>
  <c r="D98" i="16"/>
  <c r="G98" i="16"/>
  <c r="D11" i="16"/>
  <c r="G11" i="16"/>
  <c r="D12" i="16"/>
  <c r="G12" i="16"/>
  <c r="D28" i="16"/>
  <c r="G28" i="16"/>
  <c r="D44" i="16"/>
  <c r="G44" i="16"/>
  <c r="D52" i="16"/>
  <c r="G52" i="16"/>
  <c r="D60" i="16"/>
  <c r="G60" i="16"/>
  <c r="D68" i="16"/>
  <c r="G68" i="16"/>
  <c r="D76" i="16"/>
  <c r="G76" i="16"/>
  <c r="D84" i="16"/>
  <c r="G84" i="16"/>
  <c r="D92" i="16"/>
  <c r="G92" i="16"/>
  <c r="D100" i="16"/>
  <c r="G100" i="16"/>
  <c r="D108" i="16"/>
  <c r="G108" i="16"/>
  <c r="D9" i="16"/>
  <c r="G9" i="16"/>
  <c r="D57" i="16"/>
  <c r="G57" i="16"/>
  <c r="D89" i="16"/>
  <c r="G89" i="16"/>
  <c r="D18" i="16"/>
  <c r="G18" i="16"/>
  <c r="D58" i="16"/>
  <c r="G58" i="16"/>
  <c r="D90" i="16"/>
  <c r="G90" i="16"/>
  <c r="C3" i="16"/>
  <c r="G3" i="16"/>
  <c r="D4" i="16"/>
  <c r="G4" i="16"/>
  <c r="D20" i="16"/>
  <c r="G20" i="16"/>
  <c r="D36" i="16"/>
  <c r="G36" i="16"/>
  <c r="D5" i="16"/>
  <c r="G5" i="16"/>
  <c r="D13" i="16"/>
  <c r="G13" i="16"/>
  <c r="D21" i="16"/>
  <c r="G21" i="16"/>
  <c r="D29" i="16"/>
  <c r="G29" i="16"/>
  <c r="D37" i="16"/>
  <c r="G37" i="16"/>
  <c r="D45" i="16"/>
  <c r="G45" i="16"/>
  <c r="D53" i="16"/>
  <c r="G53" i="16"/>
  <c r="D61" i="16"/>
  <c r="G61" i="16"/>
  <c r="D69" i="16"/>
  <c r="G69" i="16"/>
  <c r="D77" i="16"/>
  <c r="G77" i="16"/>
  <c r="D85" i="16"/>
  <c r="G85" i="16"/>
  <c r="D93" i="16"/>
  <c r="G93" i="16"/>
  <c r="D101" i="16"/>
  <c r="G101" i="16"/>
  <c r="D109" i="16"/>
  <c r="G109" i="16"/>
  <c r="D113" i="16"/>
  <c r="G113" i="16"/>
  <c r="D42" i="16"/>
  <c r="G42" i="16"/>
  <c r="D74" i="16"/>
  <c r="G74" i="16"/>
  <c r="C6" i="16"/>
  <c r="G6" i="16"/>
  <c r="C14" i="16"/>
  <c r="G14" i="16"/>
  <c r="C22" i="16"/>
  <c r="G22" i="16"/>
  <c r="C30" i="16"/>
  <c r="G30" i="16"/>
  <c r="C38" i="16"/>
  <c r="G38" i="16"/>
  <c r="C46" i="16"/>
  <c r="G46" i="16"/>
  <c r="C54" i="16"/>
  <c r="G54" i="16"/>
  <c r="C62" i="16"/>
  <c r="G62" i="16"/>
  <c r="C70" i="16"/>
  <c r="G70" i="16"/>
  <c r="C78" i="16"/>
  <c r="G78" i="16"/>
  <c r="C86" i="16"/>
  <c r="G86" i="16"/>
  <c r="C94" i="16"/>
  <c r="G94" i="16"/>
  <c r="C102" i="16"/>
  <c r="G102" i="16"/>
  <c r="C110" i="16"/>
  <c r="G110" i="16"/>
  <c r="D41" i="16"/>
  <c r="G41" i="16"/>
  <c r="D97" i="16"/>
  <c r="G97" i="16"/>
  <c r="C15" i="16"/>
  <c r="G15" i="16"/>
  <c r="C23" i="16"/>
  <c r="G23" i="16"/>
  <c r="C47" i="16"/>
  <c r="G47" i="16"/>
  <c r="C55" i="16"/>
  <c r="G55" i="16"/>
  <c r="C71" i="16"/>
  <c r="G71" i="16"/>
  <c r="C87" i="16"/>
  <c r="G87" i="16"/>
  <c r="C111" i="16"/>
  <c r="G111" i="16"/>
  <c r="F107" i="16"/>
  <c r="F99" i="16"/>
  <c r="F91" i="16"/>
  <c r="F83" i="16"/>
  <c r="F75" i="16"/>
  <c r="F67" i="16"/>
  <c r="F59" i="16"/>
  <c r="F51" i="16"/>
  <c r="F43" i="16"/>
  <c r="F35" i="16"/>
  <c r="F27" i="16"/>
  <c r="F19" i="16"/>
  <c r="F11" i="16"/>
  <c r="F106" i="16"/>
  <c r="F98" i="16"/>
  <c r="F90" i="16"/>
  <c r="F82" i="16"/>
  <c r="F74" i="16"/>
  <c r="F66" i="16"/>
  <c r="F58" i="16"/>
  <c r="F50" i="16"/>
  <c r="F42" i="16"/>
  <c r="F34" i="16"/>
  <c r="F26" i="16"/>
  <c r="F18" i="16"/>
  <c r="F10" i="16"/>
  <c r="F113" i="16"/>
  <c r="F105" i="16"/>
  <c r="F97" i="16"/>
  <c r="F89" i="16"/>
  <c r="F81" i="16"/>
  <c r="F73" i="16"/>
  <c r="F65" i="16"/>
  <c r="F57" i="16"/>
  <c r="F49" i="16"/>
  <c r="F41" i="16"/>
  <c r="F33" i="16"/>
  <c r="F25" i="16"/>
  <c r="F17" i="16"/>
  <c r="F9" i="16"/>
  <c r="F112" i="16"/>
  <c r="F104" i="16"/>
  <c r="F96" i="16"/>
  <c r="F88" i="16"/>
  <c r="F80" i="16"/>
  <c r="F72" i="16"/>
  <c r="F64" i="16"/>
  <c r="F56" i="16"/>
  <c r="F48" i="16"/>
  <c r="F40" i="16"/>
  <c r="F32" i="16"/>
  <c r="F24" i="16"/>
  <c r="F16" i="16"/>
  <c r="F8" i="16"/>
  <c r="F3" i="16"/>
  <c r="F111" i="16"/>
  <c r="F103" i="16"/>
  <c r="F95" i="16"/>
  <c r="F87" i="16"/>
  <c r="F79" i="16"/>
  <c r="F71" i="16"/>
  <c r="F63" i="16"/>
  <c r="F55" i="16"/>
  <c r="F47" i="16"/>
  <c r="F39" i="16"/>
  <c r="F31" i="16"/>
  <c r="F23" i="16"/>
  <c r="F15" i="16"/>
  <c r="F7" i="16"/>
  <c r="F110" i="16"/>
  <c r="F102" i="16"/>
  <c r="F94" i="16"/>
  <c r="F86" i="16"/>
  <c r="F78" i="16"/>
  <c r="F70" i="16"/>
  <c r="F62" i="16"/>
  <c r="F54" i="16"/>
  <c r="F46" i="16"/>
  <c r="F38" i="16"/>
  <c r="F30" i="16"/>
  <c r="F22" i="16"/>
  <c r="F14" i="16"/>
  <c r="F6" i="16"/>
  <c r="F109" i="16"/>
  <c r="F101" i="16"/>
  <c r="F93" i="16"/>
  <c r="F85" i="16"/>
  <c r="F77" i="16"/>
  <c r="F69" i="16"/>
  <c r="F61" i="16"/>
  <c r="F53" i="16"/>
  <c r="F45" i="16"/>
  <c r="F37" i="16"/>
  <c r="F29" i="16"/>
  <c r="F21" i="16"/>
  <c r="F13" i="16"/>
  <c r="F5" i="16"/>
  <c r="F108" i="16"/>
  <c r="F100" i="16"/>
  <c r="F92" i="16"/>
  <c r="F84" i="16"/>
  <c r="F76" i="16"/>
  <c r="F68" i="16"/>
  <c r="F60" i="16"/>
  <c r="F52" i="16"/>
  <c r="F44" i="16"/>
  <c r="F36" i="16"/>
  <c r="F28" i="16"/>
  <c r="F20" i="16"/>
  <c r="F12" i="16"/>
  <c r="F4" i="16"/>
  <c r="C100" i="16"/>
  <c r="C68" i="16"/>
  <c r="C5" i="16"/>
  <c r="C93" i="16"/>
  <c r="C61" i="16"/>
  <c r="C92" i="16"/>
  <c r="C53" i="16"/>
  <c r="C85" i="16"/>
  <c r="C45" i="16"/>
  <c r="C84" i="16"/>
  <c r="C37" i="16"/>
  <c r="C109" i="16"/>
  <c r="C77" i="16"/>
  <c r="C29" i="16"/>
  <c r="C108" i="16"/>
  <c r="C76" i="16"/>
  <c r="C21" i="16"/>
  <c r="C101" i="16"/>
  <c r="C69" i="16"/>
  <c r="C13" i="16"/>
  <c r="C60" i="16"/>
  <c r="C52" i="16"/>
  <c r="C44" i="16"/>
  <c r="C36" i="16"/>
  <c r="C28" i="16"/>
  <c r="C20" i="16"/>
  <c r="C12" i="16"/>
  <c r="C4" i="16"/>
  <c r="D111" i="16"/>
  <c r="D103" i="16"/>
  <c r="D95" i="16"/>
  <c r="D87" i="16"/>
  <c r="D79" i="16"/>
  <c r="D71" i="16"/>
  <c r="D63" i="16"/>
  <c r="D55" i="16"/>
  <c r="D47" i="16"/>
  <c r="D39" i="16"/>
  <c r="D31" i="16"/>
  <c r="D23" i="16"/>
  <c r="D15" i="16"/>
  <c r="D7" i="16"/>
  <c r="C107" i="16"/>
  <c r="C99" i="16"/>
  <c r="C91" i="16"/>
  <c r="C83" i="16"/>
  <c r="C75" i="16"/>
  <c r="C67" i="16"/>
  <c r="C59" i="16"/>
  <c r="C51" i="16"/>
  <c r="C43" i="16"/>
  <c r="C35" i="16"/>
  <c r="C27" i="16"/>
  <c r="C19" i="16"/>
  <c r="C11" i="16"/>
  <c r="D110" i="16"/>
  <c r="D102" i="16"/>
  <c r="D94" i="16"/>
  <c r="D86" i="16"/>
  <c r="D78" i="16"/>
  <c r="D70" i="16"/>
  <c r="D62" i="16"/>
  <c r="D54" i="16"/>
  <c r="D46" i="16"/>
  <c r="D38" i="16"/>
  <c r="D30" i="16"/>
  <c r="D22" i="16"/>
  <c r="D14" i="16"/>
  <c r="D6" i="16"/>
  <c r="C106" i="16"/>
  <c r="C98" i="16"/>
  <c r="C90" i="16"/>
  <c r="C82" i="16"/>
  <c r="C74" i="16"/>
  <c r="C66" i="16"/>
  <c r="C58" i="16"/>
  <c r="C50" i="16"/>
  <c r="C42" i="16"/>
  <c r="C34" i="16"/>
  <c r="C26" i="16"/>
  <c r="C18" i="16"/>
  <c r="C10" i="16"/>
  <c r="C113" i="16"/>
  <c r="C105" i="16"/>
  <c r="C97" i="16"/>
  <c r="C89" i="16"/>
  <c r="C81" i="16"/>
  <c r="C73" i="16"/>
  <c r="C65" i="16"/>
  <c r="C57" i="16"/>
  <c r="C49" i="16"/>
  <c r="C41" i="16"/>
  <c r="C33" i="16"/>
  <c r="C25" i="16"/>
  <c r="C17" i="16"/>
  <c r="C9" i="16"/>
  <c r="C112" i="16"/>
  <c r="C104" i="16"/>
  <c r="C96" i="16"/>
  <c r="C88" i="16"/>
  <c r="C80" i="16"/>
  <c r="C72" i="16"/>
  <c r="C64" i="16"/>
  <c r="C56" i="16"/>
  <c r="C48" i="16"/>
  <c r="C40" i="16"/>
  <c r="C32" i="16"/>
  <c r="C24" i="16"/>
  <c r="C16" i="16"/>
  <c r="C8" i="16"/>
  <c r="D3" i="16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AC73" i="10" l="1"/>
  <c r="AC88" i="10"/>
  <c r="AC67" i="10"/>
  <c r="AE70" i="10"/>
  <c r="AE69" i="10"/>
  <c r="AF83" i="10"/>
  <c r="AC92" i="10"/>
  <c r="AC69" i="10"/>
  <c r="AC93" i="10"/>
  <c r="AE73" i="10"/>
  <c r="AC72" i="10"/>
  <c r="AD77" i="10"/>
  <c r="AD91" i="10"/>
  <c r="AE68" i="10"/>
  <c r="AD70" i="10"/>
  <c r="AF71" i="10"/>
  <c r="AC71" i="10"/>
  <c r="AD80" i="10"/>
  <c r="AF92" i="10"/>
  <c r="AD95" i="10"/>
  <c r="AE75" i="10"/>
  <c r="AE95" i="10"/>
  <c r="AD69" i="10"/>
  <c r="AE74" i="10"/>
  <c r="AE87" i="10"/>
  <c r="AE76" i="10"/>
  <c r="AA96" i="10"/>
  <c r="AB96" i="10" s="1"/>
  <c r="AE81" i="10"/>
  <c r="AC79" i="10"/>
  <c r="AE88" i="10"/>
  <c r="AD74" i="10"/>
  <c r="AC91" i="10"/>
  <c r="AD84" i="10"/>
  <c r="AD82" i="10"/>
  <c r="AF96" i="10"/>
  <c r="AF94" i="10"/>
  <c r="AD97" i="10"/>
  <c r="AC97" i="10"/>
  <c r="AD75" i="10"/>
  <c r="AC86" i="10"/>
  <c r="AF81" i="10"/>
  <c r="AC66" i="10"/>
  <c r="AC96" i="10"/>
  <c r="AF79" i="10"/>
  <c r="AF97" i="10"/>
  <c r="AE97" i="10"/>
  <c r="AD96" i="10"/>
  <c r="AC82" i="10"/>
  <c r="AD87" i="10"/>
  <c r="AE67" i="10"/>
  <c r="AE77" i="10"/>
  <c r="AF78" i="10"/>
  <c r="AF85" i="10"/>
  <c r="AE83" i="10"/>
  <c r="AF73" i="10"/>
  <c r="AD68" i="10"/>
  <c r="AE78" i="10"/>
  <c r="AC34" i="10"/>
  <c r="AD66" i="10"/>
  <c r="AC70" i="10"/>
  <c r="AE84" i="10"/>
  <c r="AD89" i="10"/>
  <c r="AF72" i="10"/>
  <c r="AE94" i="10"/>
  <c r="AD76" i="10"/>
  <c r="AF67" i="10"/>
  <c r="AE85" i="10"/>
  <c r="AF88" i="10"/>
  <c r="AF90" i="10"/>
  <c r="AF93" i="10"/>
  <c r="AE80" i="10"/>
  <c r="AE90" i="10"/>
  <c r="AE89" i="10"/>
  <c r="AF86" i="10"/>
  <c r="I95" i="10"/>
  <c r="J95" i="10" s="1"/>
  <c r="U96" i="10"/>
  <c r="V96" i="10" s="1"/>
  <c r="O95" i="10"/>
  <c r="AC27" i="10"/>
  <c r="AE61" i="10"/>
  <c r="AE41" i="10"/>
  <c r="AC42" i="10"/>
  <c r="AE58" i="10"/>
  <c r="AC19" i="10"/>
  <c r="AC31" i="10"/>
  <c r="AE54" i="10"/>
  <c r="AE40" i="10"/>
  <c r="AC51" i="10"/>
  <c r="AE37" i="10"/>
  <c r="AE57" i="10"/>
  <c r="AE20" i="10"/>
  <c r="AE45" i="10"/>
  <c r="AE17" i="10"/>
  <c r="AC24" i="10"/>
  <c r="AE49" i="10"/>
  <c r="AE16" i="10"/>
  <c r="AC62" i="10"/>
  <c r="AC23" i="10"/>
  <c r="AE29" i="10"/>
  <c r="AE14" i="10"/>
  <c r="AE21" i="10"/>
  <c r="AC33" i="10"/>
  <c r="AE33" i="10"/>
  <c r="AC65" i="10"/>
  <c r="AE65" i="10"/>
  <c r="AF20" i="10"/>
  <c r="AD20" i="10"/>
  <c r="AE64" i="10"/>
  <c r="AC64" i="10"/>
  <c r="AE36" i="10"/>
  <c r="AC36" i="10"/>
  <c r="AC59" i="10"/>
  <c r="AE59" i="10"/>
  <c r="AE39" i="10"/>
  <c r="AC39" i="10"/>
  <c r="AD62" i="10"/>
  <c r="AF62" i="10"/>
  <c r="AD35" i="10"/>
  <c r="AF35" i="10"/>
  <c r="AF18" i="10"/>
  <c r="AD18" i="10"/>
  <c r="AE47" i="10"/>
  <c r="AC47" i="10"/>
  <c r="AE60" i="10"/>
  <c r="AC60" i="10"/>
  <c r="AE52" i="10"/>
  <c r="AC52" i="10"/>
  <c r="AE35" i="10"/>
  <c r="AC35" i="10"/>
  <c r="AC18" i="10"/>
  <c r="AE18" i="10"/>
  <c r="AE44" i="10"/>
  <c r="AC44" i="10"/>
  <c r="AF34" i="10"/>
  <c r="AD34" i="10"/>
  <c r="AF23" i="10"/>
  <c r="AD23" i="10"/>
  <c r="AE63" i="10"/>
  <c r="AC63" i="10"/>
  <c r="AE48" i="10"/>
  <c r="AC48" i="10"/>
  <c r="AE15" i="10"/>
  <c r="AC15" i="10"/>
  <c r="AE56" i="10"/>
  <c r="AC56" i="10"/>
  <c r="AC53" i="10"/>
  <c r="AE53" i="10"/>
  <c r="AF65" i="10"/>
  <c r="AD65" i="10"/>
  <c r="AC25" i="10"/>
  <c r="AE25" i="10"/>
  <c r="AC26" i="10"/>
  <c r="AE26" i="10"/>
  <c r="AE28" i="10"/>
  <c r="AC28" i="10"/>
  <c r="AE32" i="10"/>
  <c r="AC32" i="10"/>
  <c r="AC55" i="10"/>
  <c r="AE55" i="10"/>
  <c r="AE43" i="10"/>
  <c r="AC43" i="10"/>
  <c r="AC38" i="10"/>
  <c r="AE38" i="10"/>
  <c r="T148" i="8"/>
  <c r="R147" i="8"/>
  <c r="S147" i="8"/>
  <c r="Q146" i="8"/>
  <c r="AA95" i="10" l="1"/>
  <c r="AB95" i="10" s="1"/>
  <c r="I94" i="10"/>
  <c r="J94" i="10" s="1"/>
  <c r="P95" i="10"/>
  <c r="O94" i="10"/>
  <c r="U95" i="10"/>
  <c r="T147" i="8"/>
  <c r="R146" i="8"/>
  <c r="S146" i="8"/>
  <c r="Q145" i="8"/>
  <c r="O12" i="13"/>
  <c r="C7" i="18"/>
  <c r="C7" i="14"/>
  <c r="AA94" i="10" l="1"/>
  <c r="AB94" i="10" s="1"/>
  <c r="I93" i="10"/>
  <c r="I92" i="10" s="1"/>
  <c r="V95" i="10"/>
  <c r="U94" i="10"/>
  <c r="P94" i="10"/>
  <c r="O93" i="10"/>
  <c r="S145" i="8"/>
  <c r="Q144" i="8"/>
  <c r="T146" i="8"/>
  <c r="R145" i="8"/>
  <c r="C1" i="7"/>
  <c r="C1" i="9"/>
  <c r="AA93" i="10" l="1"/>
  <c r="AA92" i="10" s="1"/>
  <c r="J93" i="10"/>
  <c r="P93" i="10"/>
  <c r="O92" i="10"/>
  <c r="V94" i="10"/>
  <c r="U93" i="10"/>
  <c r="J92" i="10"/>
  <c r="I91" i="10"/>
  <c r="AB93" i="10"/>
  <c r="S144" i="8"/>
  <c r="Q143" i="8"/>
  <c r="T145" i="8"/>
  <c r="R144" i="8"/>
  <c r="D3" i="9"/>
  <c r="B3" i="9"/>
  <c r="J1" i="9"/>
  <c r="Q158" i="7"/>
  <c r="R157" i="7"/>
  <c r="T155" i="7"/>
  <c r="Q154" i="7"/>
  <c r="R153" i="7"/>
  <c r="T151" i="7"/>
  <c r="Q150" i="7"/>
  <c r="R149" i="7"/>
  <c r="T147" i="7"/>
  <c r="Q146" i="7"/>
  <c r="R145" i="7"/>
  <c r="T143" i="7"/>
  <c r="Q142" i="7"/>
  <c r="R141" i="7"/>
  <c r="T139" i="7"/>
  <c r="Q138" i="7"/>
  <c r="R137" i="7"/>
  <c r="T135" i="7"/>
  <c r="Q134" i="7"/>
  <c r="R133" i="7"/>
  <c r="T131" i="7"/>
  <c r="Q130" i="7"/>
  <c r="R129" i="7"/>
  <c r="T127" i="7"/>
  <c r="Q126" i="7"/>
  <c r="R125" i="7"/>
  <c r="T123" i="7"/>
  <c r="Q122" i="7"/>
  <c r="R121" i="7"/>
  <c r="T119" i="7"/>
  <c r="Q118" i="7"/>
  <c r="R113" i="7"/>
  <c r="S112" i="7"/>
  <c r="T111" i="7"/>
  <c r="S110" i="7"/>
  <c r="R110" i="7"/>
  <c r="R109" i="7"/>
  <c r="T108" i="7"/>
  <c r="Q108" i="7"/>
  <c r="T107" i="7"/>
  <c r="S106" i="7"/>
  <c r="R105" i="7"/>
  <c r="R104" i="7"/>
  <c r="Q104" i="7"/>
  <c r="T103" i="7"/>
  <c r="Q103" i="7"/>
  <c r="T102" i="7"/>
  <c r="S102" i="7"/>
  <c r="R101" i="7"/>
  <c r="S100" i="7"/>
  <c r="Q100" i="7"/>
  <c r="S98" i="7"/>
  <c r="Q98" i="7"/>
  <c r="R97" i="7"/>
  <c r="S96" i="7"/>
  <c r="Q96" i="7"/>
  <c r="T95" i="7"/>
  <c r="S94" i="7"/>
  <c r="Q94" i="7"/>
  <c r="R93" i="7"/>
  <c r="S92" i="7"/>
  <c r="Q92" i="7"/>
  <c r="S91" i="7"/>
  <c r="S90" i="7"/>
  <c r="R90" i="7"/>
  <c r="R89" i="7"/>
  <c r="Q89" i="7"/>
  <c r="Q88" i="7"/>
  <c r="T87" i="7"/>
  <c r="S86" i="7"/>
  <c r="S85" i="7"/>
  <c r="R84" i="7"/>
  <c r="Q84" i="7"/>
  <c r="T83" i="7"/>
  <c r="Q83" i="7"/>
  <c r="T82" i="7"/>
  <c r="S82" i="7"/>
  <c r="S81" i="7"/>
  <c r="R81" i="7"/>
  <c r="R80" i="7"/>
  <c r="Q80" i="7"/>
  <c r="T79" i="7"/>
  <c r="Q79" i="7"/>
  <c r="T78" i="7"/>
  <c r="S78" i="7"/>
  <c r="S77" i="7"/>
  <c r="R76" i="7"/>
  <c r="Q76" i="7"/>
  <c r="T75" i="7"/>
  <c r="Q75" i="7"/>
  <c r="T74" i="7"/>
  <c r="S74" i="7"/>
  <c r="S73" i="7"/>
  <c r="R73" i="7"/>
  <c r="R72" i="7"/>
  <c r="Q72" i="7"/>
  <c r="T71" i="7"/>
  <c r="Q71" i="7"/>
  <c r="T70" i="7"/>
  <c r="S70" i="7"/>
  <c r="R70" i="7"/>
  <c r="T69" i="7"/>
  <c r="S69" i="7"/>
  <c r="R69" i="7"/>
  <c r="Q69" i="7"/>
  <c r="T68" i="7"/>
  <c r="R68" i="7"/>
  <c r="Q68" i="7"/>
  <c r="T67" i="7"/>
  <c r="S67" i="7"/>
  <c r="R67" i="7"/>
  <c r="Q67" i="7"/>
  <c r="T66" i="7"/>
  <c r="S66" i="7"/>
  <c r="R66" i="7"/>
  <c r="Q66" i="7"/>
  <c r="T65" i="7"/>
  <c r="S65" i="7"/>
  <c r="R65" i="7"/>
  <c r="Q65" i="7"/>
  <c r="S64" i="7"/>
  <c r="R64" i="7"/>
  <c r="Q64" i="7"/>
  <c r="T63" i="7"/>
  <c r="R63" i="7"/>
  <c r="Q63" i="7"/>
  <c r="T62" i="7"/>
  <c r="S62" i="7"/>
  <c r="R62" i="7"/>
  <c r="T61" i="7"/>
  <c r="S61" i="7"/>
  <c r="R61" i="7"/>
  <c r="Q61" i="7"/>
  <c r="T60" i="7"/>
  <c r="R60" i="7"/>
  <c r="Q60" i="7"/>
  <c r="T59" i="7"/>
  <c r="S59" i="7"/>
  <c r="R59" i="7"/>
  <c r="Q59" i="7"/>
  <c r="T58" i="7"/>
  <c r="S58" i="7"/>
  <c r="Q58" i="7"/>
  <c r="S57" i="7"/>
  <c r="R57" i="7"/>
  <c r="T56" i="7"/>
  <c r="S56" i="7"/>
  <c r="R56" i="7"/>
  <c r="Q56" i="7"/>
  <c r="T55" i="7"/>
  <c r="S55" i="7"/>
  <c r="R55" i="7"/>
  <c r="Q55" i="7"/>
  <c r="T54" i="7"/>
  <c r="S54" i="7"/>
  <c r="R54" i="7"/>
  <c r="T53" i="7"/>
  <c r="S53" i="7"/>
  <c r="R53" i="7"/>
  <c r="Q53" i="7"/>
  <c r="T52" i="7"/>
  <c r="R52" i="7"/>
  <c r="T51" i="7"/>
  <c r="S51" i="7"/>
  <c r="R51" i="7"/>
  <c r="Q51" i="7"/>
  <c r="T50" i="7"/>
  <c r="S50" i="7"/>
  <c r="R50" i="7"/>
  <c r="Q50" i="7"/>
  <c r="T49" i="7"/>
  <c r="S49" i="7"/>
  <c r="R49" i="7"/>
  <c r="Q49" i="7"/>
  <c r="T48" i="7"/>
  <c r="S48" i="7"/>
  <c r="R48" i="7"/>
  <c r="Q48" i="7"/>
  <c r="T47" i="7"/>
  <c r="S47" i="7"/>
  <c r="R47" i="7"/>
  <c r="Q47" i="7"/>
  <c r="T46" i="7"/>
  <c r="S46" i="7"/>
  <c r="R46" i="7"/>
  <c r="T45" i="7"/>
  <c r="S45" i="7"/>
  <c r="R45" i="7"/>
  <c r="Q45" i="7"/>
  <c r="T44" i="7"/>
  <c r="S44" i="7"/>
  <c r="R44" i="7"/>
  <c r="Q44" i="7"/>
  <c r="T43" i="7"/>
  <c r="S43" i="7"/>
  <c r="R43" i="7"/>
  <c r="Q43" i="7"/>
  <c r="T42" i="7"/>
  <c r="S42" i="7"/>
  <c r="R42" i="7"/>
  <c r="Q42" i="7"/>
  <c r="T41" i="7"/>
  <c r="S41" i="7"/>
  <c r="R41" i="7"/>
  <c r="Q41" i="7"/>
  <c r="T40" i="7"/>
  <c r="S40" i="7"/>
  <c r="R40" i="7"/>
  <c r="Q40" i="7"/>
  <c r="T39" i="7"/>
  <c r="S39" i="7"/>
  <c r="R39" i="7"/>
  <c r="Q39" i="7"/>
  <c r="T38" i="7"/>
  <c r="S38" i="7"/>
  <c r="R38" i="7"/>
  <c r="Q38" i="7"/>
  <c r="S37" i="7"/>
  <c r="R37" i="7"/>
  <c r="Q37" i="7"/>
  <c r="T36" i="7"/>
  <c r="S36" i="7"/>
  <c r="R36" i="7"/>
  <c r="Q36" i="7"/>
  <c r="T35" i="7"/>
  <c r="R35" i="7"/>
  <c r="Q35" i="7"/>
  <c r="T34" i="7"/>
  <c r="S34" i="7"/>
  <c r="R34" i="7"/>
  <c r="T33" i="7"/>
  <c r="S33" i="7"/>
  <c r="R33" i="7"/>
  <c r="Q33" i="7"/>
  <c r="T32" i="7"/>
  <c r="R32" i="7"/>
  <c r="Q32" i="7"/>
  <c r="T31" i="7"/>
  <c r="S31" i="7"/>
  <c r="R31" i="7"/>
  <c r="Q31" i="7"/>
  <c r="T30" i="7"/>
  <c r="S30" i="7"/>
  <c r="R30" i="7"/>
  <c r="T29" i="7"/>
  <c r="S29" i="7"/>
  <c r="R29" i="7"/>
  <c r="Q29" i="7"/>
  <c r="T28" i="7"/>
  <c r="R28" i="7"/>
  <c r="Q28" i="7"/>
  <c r="T27" i="7"/>
  <c r="S27" i="7"/>
  <c r="R27" i="7"/>
  <c r="Q27" i="7"/>
  <c r="T26" i="7"/>
  <c r="S26" i="7"/>
  <c r="R26" i="7"/>
  <c r="Q26" i="7"/>
  <c r="T25" i="7"/>
  <c r="S25" i="7"/>
  <c r="R25" i="7"/>
  <c r="Q25" i="7"/>
  <c r="T24" i="7"/>
  <c r="S24" i="7"/>
  <c r="R24" i="7"/>
  <c r="Q24" i="7"/>
  <c r="T23" i="7"/>
  <c r="S23" i="7"/>
  <c r="Q23" i="7"/>
  <c r="T22" i="7"/>
  <c r="S22" i="7"/>
  <c r="R22" i="7"/>
  <c r="Q22" i="7"/>
  <c r="S21" i="7"/>
  <c r="R21" i="7"/>
  <c r="Q21" i="7"/>
  <c r="T20" i="7"/>
  <c r="S20" i="7"/>
  <c r="R20" i="7"/>
  <c r="Q20" i="7"/>
  <c r="T19" i="7"/>
  <c r="S19" i="7"/>
  <c r="Q19" i="7"/>
  <c r="T18" i="7"/>
  <c r="S18" i="7"/>
  <c r="R18" i="7"/>
  <c r="Q18" i="7"/>
  <c r="S17" i="7"/>
  <c r="R17" i="7"/>
  <c r="Q17" i="7"/>
  <c r="T16" i="7"/>
  <c r="S16" i="7"/>
  <c r="Q16" i="7"/>
  <c r="T15" i="7"/>
  <c r="S15" i="7"/>
  <c r="R15" i="7"/>
  <c r="S14" i="7"/>
  <c r="R14" i="7"/>
  <c r="Q14" i="7"/>
  <c r="T13" i="7"/>
  <c r="R13" i="7"/>
  <c r="Q13" i="7"/>
  <c r="T12" i="7"/>
  <c r="S12" i="7"/>
  <c r="R12" i="7"/>
  <c r="Q12" i="7"/>
  <c r="T11" i="7"/>
  <c r="S11" i="7"/>
  <c r="R11" i="7"/>
  <c r="T210" i="7"/>
  <c r="S210" i="7"/>
  <c r="R210" i="7"/>
  <c r="Q210" i="7"/>
  <c r="P210" i="7"/>
  <c r="T209" i="7"/>
  <c r="S209" i="7"/>
  <c r="R209" i="7"/>
  <c r="Q209" i="7"/>
  <c r="P209" i="7"/>
  <c r="T208" i="7"/>
  <c r="S208" i="7"/>
  <c r="R208" i="7"/>
  <c r="Q208" i="7"/>
  <c r="P208" i="7"/>
  <c r="T207" i="7"/>
  <c r="S207" i="7"/>
  <c r="R207" i="7"/>
  <c r="Q207" i="7"/>
  <c r="P207" i="7"/>
  <c r="T206" i="7"/>
  <c r="S206" i="7"/>
  <c r="R206" i="7"/>
  <c r="Q206" i="7"/>
  <c r="P206" i="7"/>
  <c r="T205" i="7"/>
  <c r="S205" i="7"/>
  <c r="R205" i="7"/>
  <c r="Q205" i="7"/>
  <c r="P205" i="7"/>
  <c r="T204" i="7"/>
  <c r="S204" i="7"/>
  <c r="R204" i="7"/>
  <c r="Q204" i="7"/>
  <c r="P204" i="7"/>
  <c r="T203" i="7"/>
  <c r="S203" i="7"/>
  <c r="R203" i="7"/>
  <c r="Q203" i="7"/>
  <c r="P203" i="7"/>
  <c r="T202" i="7"/>
  <c r="S202" i="7"/>
  <c r="R202" i="7"/>
  <c r="Q202" i="7"/>
  <c r="P202" i="7"/>
  <c r="T201" i="7"/>
  <c r="S201" i="7"/>
  <c r="R201" i="7"/>
  <c r="Q201" i="7"/>
  <c r="P201" i="7"/>
  <c r="T200" i="7"/>
  <c r="S200" i="7"/>
  <c r="R200" i="7"/>
  <c r="Q200" i="7"/>
  <c r="P200" i="7"/>
  <c r="T199" i="7"/>
  <c r="S199" i="7"/>
  <c r="R199" i="7"/>
  <c r="Q199" i="7"/>
  <c r="P199" i="7"/>
  <c r="T198" i="7"/>
  <c r="S198" i="7"/>
  <c r="R198" i="7"/>
  <c r="Q198" i="7"/>
  <c r="P198" i="7"/>
  <c r="T197" i="7"/>
  <c r="S197" i="7"/>
  <c r="R197" i="7"/>
  <c r="Q197" i="7"/>
  <c r="P197" i="7"/>
  <c r="T196" i="7"/>
  <c r="S196" i="7"/>
  <c r="R196" i="7"/>
  <c r="Q196" i="7"/>
  <c r="P196" i="7"/>
  <c r="T195" i="7"/>
  <c r="S195" i="7"/>
  <c r="R195" i="7"/>
  <c r="Q195" i="7"/>
  <c r="P195" i="7"/>
  <c r="T194" i="7"/>
  <c r="S194" i="7"/>
  <c r="R194" i="7"/>
  <c r="Q194" i="7"/>
  <c r="P194" i="7"/>
  <c r="T193" i="7"/>
  <c r="S193" i="7"/>
  <c r="R193" i="7"/>
  <c r="Q193" i="7"/>
  <c r="P193" i="7"/>
  <c r="T192" i="7"/>
  <c r="S192" i="7"/>
  <c r="R192" i="7"/>
  <c r="Q192" i="7"/>
  <c r="P192" i="7"/>
  <c r="T191" i="7"/>
  <c r="S191" i="7"/>
  <c r="R191" i="7"/>
  <c r="Q191" i="7"/>
  <c r="P191" i="7"/>
  <c r="T190" i="7"/>
  <c r="S190" i="7"/>
  <c r="R190" i="7"/>
  <c r="Q190" i="7"/>
  <c r="P190" i="7"/>
  <c r="T189" i="7"/>
  <c r="S189" i="7"/>
  <c r="R189" i="7"/>
  <c r="Q189" i="7"/>
  <c r="P189" i="7"/>
  <c r="T188" i="7"/>
  <c r="S188" i="7"/>
  <c r="R188" i="7"/>
  <c r="Q188" i="7"/>
  <c r="P188" i="7"/>
  <c r="T187" i="7"/>
  <c r="S187" i="7"/>
  <c r="R187" i="7"/>
  <c r="Q187" i="7"/>
  <c r="P187" i="7"/>
  <c r="T186" i="7"/>
  <c r="S186" i="7"/>
  <c r="R186" i="7"/>
  <c r="Q186" i="7"/>
  <c r="P186" i="7"/>
  <c r="T185" i="7"/>
  <c r="S185" i="7"/>
  <c r="R185" i="7"/>
  <c r="Q185" i="7"/>
  <c r="P185" i="7"/>
  <c r="T184" i="7"/>
  <c r="S184" i="7"/>
  <c r="R184" i="7"/>
  <c r="Q184" i="7"/>
  <c r="P184" i="7"/>
  <c r="T183" i="7"/>
  <c r="S183" i="7"/>
  <c r="R183" i="7"/>
  <c r="Q183" i="7"/>
  <c r="P183" i="7"/>
  <c r="T182" i="7"/>
  <c r="S182" i="7"/>
  <c r="R182" i="7"/>
  <c r="Q182" i="7"/>
  <c r="P182" i="7"/>
  <c r="T181" i="7"/>
  <c r="S181" i="7"/>
  <c r="R181" i="7"/>
  <c r="Q181" i="7"/>
  <c r="P181" i="7"/>
  <c r="T180" i="7"/>
  <c r="S180" i="7"/>
  <c r="R180" i="7"/>
  <c r="Q180" i="7"/>
  <c r="P180" i="7"/>
  <c r="T179" i="7"/>
  <c r="S179" i="7"/>
  <c r="R179" i="7"/>
  <c r="Q179" i="7"/>
  <c r="P179" i="7"/>
  <c r="T178" i="7"/>
  <c r="S178" i="7"/>
  <c r="R178" i="7"/>
  <c r="Q178" i="7"/>
  <c r="P178" i="7"/>
  <c r="T177" i="7"/>
  <c r="S177" i="7"/>
  <c r="R177" i="7"/>
  <c r="Q177" i="7"/>
  <c r="P177" i="7"/>
  <c r="T176" i="7"/>
  <c r="S176" i="7"/>
  <c r="R176" i="7"/>
  <c r="Q176" i="7"/>
  <c r="P176" i="7"/>
  <c r="T175" i="7"/>
  <c r="S175" i="7"/>
  <c r="R175" i="7"/>
  <c r="Q175" i="7"/>
  <c r="P175" i="7"/>
  <c r="T174" i="7"/>
  <c r="S174" i="7"/>
  <c r="R174" i="7"/>
  <c r="Q174" i="7"/>
  <c r="P174" i="7"/>
  <c r="T173" i="7"/>
  <c r="S173" i="7"/>
  <c r="R173" i="7"/>
  <c r="Q173" i="7"/>
  <c r="P173" i="7"/>
  <c r="T172" i="7"/>
  <c r="S172" i="7"/>
  <c r="R172" i="7"/>
  <c r="Q172" i="7"/>
  <c r="P172" i="7"/>
  <c r="T171" i="7"/>
  <c r="S171" i="7"/>
  <c r="R171" i="7"/>
  <c r="Q171" i="7"/>
  <c r="P171" i="7"/>
  <c r="T170" i="7"/>
  <c r="S170" i="7"/>
  <c r="R170" i="7"/>
  <c r="Q170" i="7"/>
  <c r="P170" i="7"/>
  <c r="T169" i="7"/>
  <c r="S169" i="7"/>
  <c r="R169" i="7"/>
  <c r="Q169" i="7"/>
  <c r="P169" i="7"/>
  <c r="T168" i="7"/>
  <c r="S168" i="7"/>
  <c r="R168" i="7"/>
  <c r="Q168" i="7"/>
  <c r="P168" i="7"/>
  <c r="T167" i="7"/>
  <c r="S167" i="7"/>
  <c r="R167" i="7"/>
  <c r="Q167" i="7"/>
  <c r="P167" i="7"/>
  <c r="T166" i="7"/>
  <c r="S166" i="7"/>
  <c r="R166" i="7"/>
  <c r="Q166" i="7"/>
  <c r="P166" i="7"/>
  <c r="T165" i="7"/>
  <c r="S165" i="7"/>
  <c r="R165" i="7"/>
  <c r="Q165" i="7"/>
  <c r="P165" i="7"/>
  <c r="T164" i="7"/>
  <c r="S164" i="7"/>
  <c r="R164" i="7"/>
  <c r="Q164" i="7"/>
  <c r="P164" i="7"/>
  <c r="T163" i="7"/>
  <c r="S163" i="7"/>
  <c r="R163" i="7"/>
  <c r="Q163" i="7"/>
  <c r="P163" i="7"/>
  <c r="T162" i="7"/>
  <c r="S162" i="7"/>
  <c r="R162" i="7"/>
  <c r="Q162" i="7"/>
  <c r="P162" i="7"/>
  <c r="T161" i="7"/>
  <c r="S161" i="7"/>
  <c r="R161" i="7"/>
  <c r="Q161" i="7"/>
  <c r="P161" i="7"/>
  <c r="T160" i="7"/>
  <c r="S160" i="7"/>
  <c r="R160" i="7"/>
  <c r="Q160" i="7"/>
  <c r="P160" i="7"/>
  <c r="T159" i="7"/>
  <c r="S159" i="7"/>
  <c r="R159" i="7"/>
  <c r="Q159" i="7"/>
  <c r="P159" i="7"/>
  <c r="T158" i="7"/>
  <c r="S158" i="7"/>
  <c r="R158" i="7"/>
  <c r="P158" i="7"/>
  <c r="T157" i="7"/>
  <c r="S157" i="7"/>
  <c r="Q157" i="7"/>
  <c r="P157" i="7"/>
  <c r="T156" i="7"/>
  <c r="R156" i="7"/>
  <c r="Q156" i="7"/>
  <c r="P156" i="7"/>
  <c r="S155" i="7"/>
  <c r="R155" i="7"/>
  <c r="Q155" i="7"/>
  <c r="P155" i="7"/>
  <c r="T154" i="7"/>
  <c r="S154" i="7"/>
  <c r="R154" i="7"/>
  <c r="P154" i="7"/>
  <c r="T153" i="7"/>
  <c r="S153" i="7"/>
  <c r="Q153" i="7"/>
  <c r="P153" i="7"/>
  <c r="T152" i="7"/>
  <c r="R152" i="7"/>
  <c r="Q152" i="7"/>
  <c r="P152" i="7"/>
  <c r="S151" i="7"/>
  <c r="R151" i="7"/>
  <c r="Q151" i="7"/>
  <c r="P151" i="7"/>
  <c r="T150" i="7"/>
  <c r="S150" i="7"/>
  <c r="R150" i="7"/>
  <c r="P150" i="7"/>
  <c r="T149" i="7"/>
  <c r="S149" i="7"/>
  <c r="Q149" i="7"/>
  <c r="P149" i="7"/>
  <c r="T148" i="7"/>
  <c r="R148" i="7"/>
  <c r="Q148" i="7"/>
  <c r="P148" i="7"/>
  <c r="S147" i="7"/>
  <c r="R147" i="7"/>
  <c r="Q147" i="7"/>
  <c r="P147" i="7"/>
  <c r="T146" i="7"/>
  <c r="S146" i="7"/>
  <c r="R146" i="7"/>
  <c r="P146" i="7"/>
  <c r="T145" i="7"/>
  <c r="S145" i="7"/>
  <c r="Q145" i="7"/>
  <c r="P145" i="7"/>
  <c r="T144" i="7"/>
  <c r="R144" i="7"/>
  <c r="Q144" i="7"/>
  <c r="P144" i="7"/>
  <c r="S143" i="7"/>
  <c r="R143" i="7"/>
  <c r="Q143" i="7"/>
  <c r="P143" i="7"/>
  <c r="T142" i="7"/>
  <c r="S142" i="7"/>
  <c r="R142" i="7"/>
  <c r="P142" i="7"/>
  <c r="T141" i="7"/>
  <c r="S141" i="7"/>
  <c r="Q141" i="7"/>
  <c r="P141" i="7"/>
  <c r="T140" i="7"/>
  <c r="R140" i="7"/>
  <c r="Q140" i="7"/>
  <c r="P140" i="7"/>
  <c r="S139" i="7"/>
  <c r="R139" i="7"/>
  <c r="Q139" i="7"/>
  <c r="P139" i="7"/>
  <c r="T138" i="7"/>
  <c r="S138" i="7"/>
  <c r="R138" i="7"/>
  <c r="P138" i="7"/>
  <c r="T137" i="7"/>
  <c r="S137" i="7"/>
  <c r="Q137" i="7"/>
  <c r="P137" i="7"/>
  <c r="T136" i="7"/>
  <c r="R136" i="7"/>
  <c r="Q136" i="7"/>
  <c r="P136" i="7"/>
  <c r="S135" i="7"/>
  <c r="R135" i="7"/>
  <c r="Q135" i="7"/>
  <c r="P135" i="7"/>
  <c r="T134" i="7"/>
  <c r="S134" i="7"/>
  <c r="R134" i="7"/>
  <c r="P134" i="7"/>
  <c r="T133" i="7"/>
  <c r="S133" i="7"/>
  <c r="Q133" i="7"/>
  <c r="P133" i="7"/>
  <c r="T132" i="7"/>
  <c r="R132" i="7"/>
  <c r="Q132" i="7"/>
  <c r="P132" i="7"/>
  <c r="S131" i="7"/>
  <c r="R131" i="7"/>
  <c r="Q131" i="7"/>
  <c r="P131" i="7"/>
  <c r="T130" i="7"/>
  <c r="S130" i="7"/>
  <c r="R130" i="7"/>
  <c r="P130" i="7"/>
  <c r="T129" i="7"/>
  <c r="S129" i="7"/>
  <c r="Q129" i="7"/>
  <c r="P129" i="7"/>
  <c r="T128" i="7"/>
  <c r="R128" i="7"/>
  <c r="Q128" i="7"/>
  <c r="P128" i="7"/>
  <c r="S127" i="7"/>
  <c r="R127" i="7"/>
  <c r="Q127" i="7"/>
  <c r="P127" i="7"/>
  <c r="T126" i="7"/>
  <c r="S126" i="7"/>
  <c r="R126" i="7"/>
  <c r="P126" i="7"/>
  <c r="T125" i="7"/>
  <c r="S125" i="7"/>
  <c r="Q125" i="7"/>
  <c r="P125" i="7"/>
  <c r="T124" i="7"/>
  <c r="R124" i="7"/>
  <c r="Q124" i="7"/>
  <c r="P124" i="7"/>
  <c r="S123" i="7"/>
  <c r="R123" i="7"/>
  <c r="Q123" i="7"/>
  <c r="P123" i="7"/>
  <c r="T122" i="7"/>
  <c r="S122" i="7"/>
  <c r="R122" i="7"/>
  <c r="P122" i="7"/>
  <c r="T121" i="7"/>
  <c r="S121" i="7"/>
  <c r="Q121" i="7"/>
  <c r="P121" i="7"/>
  <c r="T120" i="7"/>
  <c r="S120" i="7"/>
  <c r="R120" i="7"/>
  <c r="Q120" i="7"/>
  <c r="P120" i="7"/>
  <c r="S119" i="7"/>
  <c r="R119" i="7"/>
  <c r="Q119" i="7"/>
  <c r="P119" i="7"/>
  <c r="T118" i="7"/>
  <c r="S118" i="7"/>
  <c r="R118" i="7"/>
  <c r="P118" i="7"/>
  <c r="T117" i="7"/>
  <c r="S117" i="7"/>
  <c r="R117" i="7"/>
  <c r="Q117" i="7"/>
  <c r="P117" i="7"/>
  <c r="T116" i="7"/>
  <c r="R116" i="7"/>
  <c r="Q116" i="7"/>
  <c r="P116" i="7"/>
  <c r="T115" i="7"/>
  <c r="S115" i="7"/>
  <c r="R115" i="7"/>
  <c r="Q115" i="7"/>
  <c r="P115" i="7"/>
  <c r="T114" i="7"/>
  <c r="S114" i="7"/>
  <c r="R114" i="7"/>
  <c r="Q114" i="7"/>
  <c r="P114" i="7"/>
  <c r="T113" i="7"/>
  <c r="S113" i="7"/>
  <c r="Q113" i="7"/>
  <c r="P113" i="7"/>
  <c r="T112" i="7"/>
  <c r="R112" i="7"/>
  <c r="Q112" i="7"/>
  <c r="P112" i="7"/>
  <c r="R111" i="7"/>
  <c r="Q111" i="7"/>
  <c r="P111" i="7"/>
  <c r="T110" i="7"/>
  <c r="Q110" i="7"/>
  <c r="P110" i="7"/>
  <c r="T109" i="7"/>
  <c r="S109" i="7"/>
  <c r="P109" i="7"/>
  <c r="S108" i="7"/>
  <c r="R108" i="7"/>
  <c r="P108" i="7"/>
  <c r="S107" i="7"/>
  <c r="R107" i="7"/>
  <c r="Q107" i="7"/>
  <c r="P107" i="7"/>
  <c r="T106" i="7"/>
  <c r="R106" i="7"/>
  <c r="Q106" i="7"/>
  <c r="P106" i="7"/>
  <c r="T105" i="7"/>
  <c r="S105" i="7"/>
  <c r="Q105" i="7"/>
  <c r="P105" i="7"/>
  <c r="T104" i="7"/>
  <c r="S104" i="7"/>
  <c r="P104" i="7"/>
  <c r="S103" i="7"/>
  <c r="R103" i="7"/>
  <c r="P103" i="7"/>
  <c r="R102" i="7"/>
  <c r="Q102" i="7"/>
  <c r="P102" i="7"/>
  <c r="T101" i="7"/>
  <c r="S101" i="7"/>
  <c r="Q101" i="7"/>
  <c r="P101" i="7"/>
  <c r="T100" i="7"/>
  <c r="R100" i="7"/>
  <c r="P100" i="7"/>
  <c r="T99" i="7"/>
  <c r="S99" i="7"/>
  <c r="R99" i="7"/>
  <c r="Q99" i="7"/>
  <c r="P99" i="7"/>
  <c r="T98" i="7"/>
  <c r="R98" i="7"/>
  <c r="P98" i="7"/>
  <c r="T97" i="7"/>
  <c r="S97" i="7"/>
  <c r="Q97" i="7"/>
  <c r="P97" i="7"/>
  <c r="T96" i="7"/>
  <c r="R96" i="7"/>
  <c r="P96" i="7"/>
  <c r="S95" i="7"/>
  <c r="R95" i="7"/>
  <c r="Q95" i="7"/>
  <c r="P95" i="7"/>
  <c r="T94" i="7"/>
  <c r="R94" i="7"/>
  <c r="P94" i="7"/>
  <c r="T93" i="7"/>
  <c r="S93" i="7"/>
  <c r="Q93" i="7"/>
  <c r="P93" i="7"/>
  <c r="T92" i="7"/>
  <c r="R92" i="7"/>
  <c r="P92" i="7"/>
  <c r="T91" i="7"/>
  <c r="R91" i="7"/>
  <c r="Q91" i="7"/>
  <c r="P91" i="7"/>
  <c r="T90" i="7"/>
  <c r="Q90" i="7"/>
  <c r="P90" i="7"/>
  <c r="T89" i="7"/>
  <c r="S89" i="7"/>
  <c r="P89" i="7"/>
  <c r="T88" i="7"/>
  <c r="S88" i="7"/>
  <c r="R88" i="7"/>
  <c r="P88" i="7"/>
  <c r="S87" i="7"/>
  <c r="R87" i="7"/>
  <c r="Q87" i="7"/>
  <c r="P87" i="7"/>
  <c r="T86" i="7"/>
  <c r="R86" i="7"/>
  <c r="Q86" i="7"/>
  <c r="P86" i="7"/>
  <c r="T85" i="7"/>
  <c r="R85" i="7"/>
  <c r="Q85" i="7"/>
  <c r="P85" i="7"/>
  <c r="T84" i="7"/>
  <c r="S84" i="7"/>
  <c r="P84" i="7"/>
  <c r="S83" i="7"/>
  <c r="R83" i="7"/>
  <c r="P83" i="7"/>
  <c r="R82" i="7"/>
  <c r="Q82" i="7"/>
  <c r="P82" i="7"/>
  <c r="T81" i="7"/>
  <c r="Q81" i="7"/>
  <c r="P81" i="7"/>
  <c r="T80" i="7"/>
  <c r="S80" i="7"/>
  <c r="P80" i="7"/>
  <c r="S79" i="7"/>
  <c r="R79" i="7"/>
  <c r="P79" i="7"/>
  <c r="R78" i="7"/>
  <c r="Q78" i="7"/>
  <c r="P78" i="7"/>
  <c r="T77" i="7"/>
  <c r="R77" i="7"/>
  <c r="Q77" i="7"/>
  <c r="P77" i="7"/>
  <c r="T76" i="7"/>
  <c r="S76" i="7"/>
  <c r="P76" i="7"/>
  <c r="S75" i="7"/>
  <c r="R75" i="7"/>
  <c r="P75" i="7"/>
  <c r="R74" i="7"/>
  <c r="Q74" i="7"/>
  <c r="P74" i="7"/>
  <c r="T73" i="7"/>
  <c r="Q73" i="7"/>
  <c r="P73" i="7"/>
  <c r="T72" i="7"/>
  <c r="S72" i="7"/>
  <c r="P72" i="7"/>
  <c r="S71" i="7"/>
  <c r="R71" i="7"/>
  <c r="P71" i="7"/>
  <c r="Q70" i="7"/>
  <c r="P70" i="7"/>
  <c r="P69" i="7"/>
  <c r="S68" i="7"/>
  <c r="P68" i="7"/>
  <c r="P67" i="7"/>
  <c r="P66" i="7"/>
  <c r="P65" i="7"/>
  <c r="T64" i="7"/>
  <c r="P64" i="7"/>
  <c r="S63" i="7"/>
  <c r="P63" i="7"/>
  <c r="Q62" i="7"/>
  <c r="P62" i="7"/>
  <c r="P61" i="7"/>
  <c r="S60" i="7"/>
  <c r="P60" i="7"/>
  <c r="P59" i="7"/>
  <c r="R58" i="7"/>
  <c r="P58" i="7"/>
  <c r="T57" i="7"/>
  <c r="Q57" i="7"/>
  <c r="P57" i="7"/>
  <c r="P56" i="7"/>
  <c r="P55" i="7"/>
  <c r="Q54" i="7"/>
  <c r="P54" i="7"/>
  <c r="P53" i="7"/>
  <c r="S52" i="7"/>
  <c r="Q52" i="7"/>
  <c r="P52" i="7"/>
  <c r="P51" i="7"/>
  <c r="P50" i="7"/>
  <c r="P49" i="7"/>
  <c r="P48" i="7"/>
  <c r="P47" i="7"/>
  <c r="Q46" i="7"/>
  <c r="P46" i="7"/>
  <c r="P45" i="7"/>
  <c r="P44" i="7"/>
  <c r="P43" i="7"/>
  <c r="P42" i="7"/>
  <c r="P41" i="7"/>
  <c r="P40" i="7"/>
  <c r="P39" i="7"/>
  <c r="P38" i="7"/>
  <c r="T37" i="7"/>
  <c r="P37" i="7"/>
  <c r="P36" i="7"/>
  <c r="S35" i="7"/>
  <c r="P35" i="7"/>
  <c r="Q34" i="7"/>
  <c r="P34" i="7"/>
  <c r="P33" i="7"/>
  <c r="S32" i="7"/>
  <c r="P32" i="7"/>
  <c r="P31" i="7"/>
  <c r="Q30" i="7"/>
  <c r="P30" i="7"/>
  <c r="P29" i="7"/>
  <c r="S28" i="7"/>
  <c r="P28" i="7"/>
  <c r="P27" i="7"/>
  <c r="P26" i="7"/>
  <c r="P25" i="7"/>
  <c r="P24" i="7"/>
  <c r="R23" i="7"/>
  <c r="P23" i="7"/>
  <c r="P22" i="7"/>
  <c r="T21" i="7"/>
  <c r="P21" i="7"/>
  <c r="P20" i="7"/>
  <c r="R19" i="7"/>
  <c r="P19" i="7"/>
  <c r="P18" i="7"/>
  <c r="T17" i="7"/>
  <c r="P17" i="7"/>
  <c r="P16" i="7"/>
  <c r="P15" i="7"/>
  <c r="P14" i="7"/>
  <c r="P13" i="7"/>
  <c r="P12" i="7"/>
  <c r="P11" i="7"/>
  <c r="D3" i="7"/>
  <c r="B3" i="7"/>
  <c r="J1" i="7"/>
  <c r="AB92" i="10" l="1"/>
  <c r="AA91" i="10"/>
  <c r="V93" i="10"/>
  <c r="U92" i="10"/>
  <c r="J91" i="10"/>
  <c r="I90" i="10"/>
  <c r="P92" i="10"/>
  <c r="O91" i="10"/>
  <c r="T144" i="8"/>
  <c r="R143" i="8"/>
  <c r="S143" i="8"/>
  <c r="Q142" i="8"/>
  <c r="S132" i="7"/>
  <c r="S140" i="7"/>
  <c r="S148" i="7"/>
  <c r="S116" i="7"/>
  <c r="S128" i="7"/>
  <c r="S136" i="7"/>
  <c r="S144" i="7"/>
  <c r="S152" i="7"/>
  <c r="S124" i="7"/>
  <c r="S156" i="7"/>
  <c r="Q109" i="7"/>
  <c r="S111" i="7"/>
  <c r="Q11" i="7"/>
  <c r="S13" i="7"/>
  <c r="T14" i="7"/>
  <c r="Q15" i="7"/>
  <c r="R16" i="7"/>
  <c r="P91" i="10" l="1"/>
  <c r="O90" i="10"/>
  <c r="V92" i="10"/>
  <c r="U91" i="10"/>
  <c r="J90" i="10"/>
  <c r="I89" i="10"/>
  <c r="AB91" i="10"/>
  <c r="AA90" i="10"/>
  <c r="S142" i="8"/>
  <c r="Q141" i="8"/>
  <c r="T143" i="8"/>
  <c r="R142" i="8"/>
  <c r="U210" i="7"/>
  <c r="V210" i="7"/>
  <c r="V209" i="7"/>
  <c r="V208" i="7"/>
  <c r="U209" i="7"/>
  <c r="AB90" i="10" l="1"/>
  <c r="AA89" i="10"/>
  <c r="V91" i="10"/>
  <c r="U90" i="10"/>
  <c r="J89" i="10"/>
  <c r="I88" i="10"/>
  <c r="P90" i="10"/>
  <c r="O89" i="10"/>
  <c r="T142" i="8"/>
  <c r="R141" i="8"/>
  <c r="S141" i="8"/>
  <c r="Q140" i="8"/>
  <c r="V207" i="7"/>
  <c r="U208" i="7"/>
  <c r="P89" i="10" l="1"/>
  <c r="O88" i="10"/>
  <c r="V90" i="10"/>
  <c r="U89" i="10"/>
  <c r="J88" i="10"/>
  <c r="I87" i="10"/>
  <c r="AB89" i="10"/>
  <c r="AA88" i="10"/>
  <c r="S140" i="8"/>
  <c r="Q139" i="8"/>
  <c r="T141" i="8"/>
  <c r="R140" i="8"/>
  <c r="V206" i="7"/>
  <c r="U207" i="7"/>
  <c r="AB88" i="10" l="1"/>
  <c r="AA87" i="10"/>
  <c r="V89" i="10"/>
  <c r="U88" i="10"/>
  <c r="J87" i="10"/>
  <c r="I86" i="10"/>
  <c r="P88" i="10"/>
  <c r="O87" i="10"/>
  <c r="T140" i="8"/>
  <c r="R139" i="8"/>
  <c r="S139" i="8"/>
  <c r="Q138" i="8"/>
  <c r="V205" i="7"/>
  <c r="U206" i="7"/>
  <c r="P87" i="10" l="1"/>
  <c r="O86" i="10"/>
  <c r="V88" i="10"/>
  <c r="U87" i="10"/>
  <c r="J86" i="10"/>
  <c r="I85" i="10"/>
  <c r="AB87" i="10"/>
  <c r="AA86" i="10"/>
  <c r="S138" i="8"/>
  <c r="Q137" i="8"/>
  <c r="T139" i="8"/>
  <c r="R138" i="8"/>
  <c r="V204" i="7"/>
  <c r="U205" i="7"/>
  <c r="AB86" i="10" l="1"/>
  <c r="AA85" i="10"/>
  <c r="V87" i="10"/>
  <c r="U86" i="10"/>
  <c r="J85" i="10"/>
  <c r="I84" i="10"/>
  <c r="P86" i="10"/>
  <c r="O85" i="10"/>
  <c r="S137" i="8"/>
  <c r="Q136" i="8"/>
  <c r="T138" i="8"/>
  <c r="R137" i="8"/>
  <c r="U204" i="7"/>
  <c r="P85" i="10" l="1"/>
  <c r="O84" i="10"/>
  <c r="V86" i="10"/>
  <c r="U85" i="10"/>
  <c r="J84" i="10"/>
  <c r="I83" i="10"/>
  <c r="AB85" i="10"/>
  <c r="AA84" i="10"/>
  <c r="T137" i="8"/>
  <c r="R136" i="8"/>
  <c r="S136" i="8"/>
  <c r="Q135" i="8"/>
  <c r="V203" i="7"/>
  <c r="V202" i="7"/>
  <c r="U203" i="7"/>
  <c r="AB84" i="10" l="1"/>
  <c r="AA83" i="10"/>
  <c r="V85" i="10"/>
  <c r="U84" i="10"/>
  <c r="J83" i="10"/>
  <c r="I82" i="10"/>
  <c r="P84" i="10"/>
  <c r="O83" i="10"/>
  <c r="T136" i="8"/>
  <c r="R135" i="8"/>
  <c r="S135" i="8"/>
  <c r="Q134" i="8"/>
  <c r="U202" i="7"/>
  <c r="V201" i="7"/>
  <c r="P83" i="10" l="1"/>
  <c r="O82" i="10"/>
  <c r="V84" i="10"/>
  <c r="U83" i="10"/>
  <c r="J82" i="10"/>
  <c r="I81" i="10"/>
  <c r="AB83" i="10"/>
  <c r="AA82" i="10"/>
  <c r="S134" i="8"/>
  <c r="Q133" i="8"/>
  <c r="T135" i="8"/>
  <c r="R134" i="8"/>
  <c r="V200" i="7"/>
  <c r="U201" i="7"/>
  <c r="AB82" i="10" l="1"/>
  <c r="AA81" i="10"/>
  <c r="V83" i="10"/>
  <c r="U82" i="10"/>
  <c r="J81" i="10"/>
  <c r="I80" i="10"/>
  <c r="P82" i="10"/>
  <c r="O81" i="10"/>
  <c r="S133" i="8"/>
  <c r="Q132" i="8"/>
  <c r="T134" i="8"/>
  <c r="R133" i="8"/>
  <c r="V199" i="7"/>
  <c r="U200" i="7"/>
  <c r="P81" i="10" l="1"/>
  <c r="O80" i="10"/>
  <c r="V82" i="10"/>
  <c r="U81" i="10"/>
  <c r="J80" i="10"/>
  <c r="I79" i="10"/>
  <c r="AB81" i="10"/>
  <c r="AA80" i="10"/>
  <c r="S132" i="8"/>
  <c r="Q131" i="8"/>
  <c r="T133" i="8"/>
  <c r="R132" i="8"/>
  <c r="V198" i="7"/>
  <c r="U199" i="7"/>
  <c r="AB80" i="10" l="1"/>
  <c r="AA79" i="10"/>
  <c r="V81" i="10"/>
  <c r="U80" i="10"/>
  <c r="J79" i="10"/>
  <c r="I78" i="10"/>
  <c r="P80" i="10"/>
  <c r="O79" i="10"/>
  <c r="S131" i="8"/>
  <c r="Q130" i="8"/>
  <c r="T132" i="8"/>
  <c r="R131" i="8"/>
  <c r="U198" i="7"/>
  <c r="V197" i="7"/>
  <c r="P79" i="10" l="1"/>
  <c r="O78" i="10"/>
  <c r="V80" i="10"/>
  <c r="U79" i="10"/>
  <c r="J78" i="10"/>
  <c r="I77" i="10"/>
  <c r="AB79" i="10"/>
  <c r="AA78" i="10"/>
  <c r="T131" i="8"/>
  <c r="R130" i="8"/>
  <c r="S130" i="8"/>
  <c r="Q129" i="8"/>
  <c r="V196" i="7"/>
  <c r="U197" i="7"/>
  <c r="AB78" i="10" l="1"/>
  <c r="AA77" i="10"/>
  <c r="V79" i="10"/>
  <c r="U78" i="10"/>
  <c r="J77" i="10"/>
  <c r="I76" i="10"/>
  <c r="P78" i="10"/>
  <c r="O77" i="10"/>
  <c r="S129" i="8"/>
  <c r="Q128" i="8"/>
  <c r="T130" i="8"/>
  <c r="R129" i="8"/>
  <c r="V195" i="7"/>
  <c r="U196" i="7"/>
  <c r="P77" i="10" l="1"/>
  <c r="O76" i="10"/>
  <c r="V78" i="10"/>
  <c r="U77" i="10"/>
  <c r="J76" i="10"/>
  <c r="I75" i="10"/>
  <c r="AB77" i="10"/>
  <c r="AA76" i="10"/>
  <c r="T129" i="8"/>
  <c r="R128" i="8"/>
  <c r="S128" i="8"/>
  <c r="Q127" i="8"/>
  <c r="U195" i="7"/>
  <c r="V194" i="7"/>
  <c r="AB76" i="10" l="1"/>
  <c r="AA75" i="10"/>
  <c r="V77" i="10"/>
  <c r="U76" i="10"/>
  <c r="J75" i="10"/>
  <c r="I74" i="10"/>
  <c r="P76" i="10"/>
  <c r="O75" i="10"/>
  <c r="S127" i="8"/>
  <c r="Q126" i="8"/>
  <c r="T128" i="8"/>
  <c r="R127" i="8"/>
  <c r="U194" i="7"/>
  <c r="V193" i="7"/>
  <c r="P75" i="10" l="1"/>
  <c r="O74" i="10"/>
  <c r="V76" i="10"/>
  <c r="U75" i="10"/>
  <c r="J74" i="10"/>
  <c r="I73" i="10"/>
  <c r="AB75" i="10"/>
  <c r="AA74" i="10"/>
  <c r="S126" i="8"/>
  <c r="Q125" i="8"/>
  <c r="T127" i="8"/>
  <c r="R126" i="8"/>
  <c r="V192" i="7"/>
  <c r="U193" i="7"/>
  <c r="AB74" i="10" l="1"/>
  <c r="AA73" i="10"/>
  <c r="V75" i="10"/>
  <c r="U74" i="10"/>
  <c r="J73" i="10"/>
  <c r="I72" i="10"/>
  <c r="P74" i="10"/>
  <c r="O73" i="10"/>
  <c r="T126" i="8"/>
  <c r="R125" i="8"/>
  <c r="S125" i="8"/>
  <c r="Q124" i="8"/>
  <c r="U192" i="7"/>
  <c r="V191" i="7"/>
  <c r="P73" i="10" l="1"/>
  <c r="O72" i="10"/>
  <c r="V74" i="10"/>
  <c r="U73" i="10"/>
  <c r="J72" i="10"/>
  <c r="I71" i="10"/>
  <c r="AB73" i="10"/>
  <c r="AA72" i="10"/>
  <c r="S124" i="8"/>
  <c r="Q123" i="8"/>
  <c r="T125" i="8"/>
  <c r="R124" i="8"/>
  <c r="V190" i="7"/>
  <c r="U191" i="7"/>
  <c r="AB72" i="10" l="1"/>
  <c r="AA71" i="10"/>
  <c r="V73" i="10"/>
  <c r="U72" i="10"/>
  <c r="J71" i="10"/>
  <c r="I70" i="10"/>
  <c r="P72" i="10"/>
  <c r="O71" i="10"/>
  <c r="T124" i="8"/>
  <c r="R123" i="8"/>
  <c r="S123" i="8"/>
  <c r="Q122" i="8"/>
  <c r="U190" i="7"/>
  <c r="V189" i="7"/>
  <c r="P71" i="10" l="1"/>
  <c r="O70" i="10"/>
  <c r="V72" i="10"/>
  <c r="U71" i="10"/>
  <c r="J70" i="10"/>
  <c r="I69" i="10"/>
  <c r="AB71" i="10"/>
  <c r="AA70" i="10"/>
  <c r="T123" i="8"/>
  <c r="R122" i="8"/>
  <c r="S122" i="8"/>
  <c r="Q121" i="8"/>
  <c r="V188" i="7"/>
  <c r="U189" i="7"/>
  <c r="AB70" i="10" l="1"/>
  <c r="AA69" i="10"/>
  <c r="V71" i="10"/>
  <c r="U70" i="10"/>
  <c r="J69" i="10"/>
  <c r="I68" i="10"/>
  <c r="P70" i="10"/>
  <c r="O69" i="10"/>
  <c r="S121" i="8"/>
  <c r="Q120" i="8"/>
  <c r="T122" i="8"/>
  <c r="R121" i="8"/>
  <c r="V187" i="7"/>
  <c r="U188" i="7"/>
  <c r="P69" i="10" l="1"/>
  <c r="O68" i="10"/>
  <c r="V70" i="10"/>
  <c r="U69" i="10"/>
  <c r="J68" i="10"/>
  <c r="I67" i="10"/>
  <c r="AB69" i="10"/>
  <c r="AA68" i="10"/>
  <c r="T121" i="8"/>
  <c r="R120" i="8"/>
  <c r="S120" i="8"/>
  <c r="Q119" i="8"/>
  <c r="U187" i="7"/>
  <c r="V186" i="7"/>
  <c r="AB68" i="10" l="1"/>
  <c r="AA67" i="10"/>
  <c r="V69" i="10"/>
  <c r="U68" i="10"/>
  <c r="J67" i="10"/>
  <c r="I66" i="10"/>
  <c r="P68" i="10"/>
  <c r="O67" i="10"/>
  <c r="T120" i="8"/>
  <c r="R119" i="8"/>
  <c r="S119" i="8"/>
  <c r="Q118" i="8"/>
  <c r="U186" i="7"/>
  <c r="V185" i="7"/>
  <c r="P67" i="10" l="1"/>
  <c r="O66" i="10"/>
  <c r="V68" i="10"/>
  <c r="U67" i="10"/>
  <c r="J66" i="10"/>
  <c r="I65" i="10"/>
  <c r="AB67" i="10"/>
  <c r="AA66" i="10"/>
  <c r="T119" i="8"/>
  <c r="R118" i="8"/>
  <c r="S118" i="8"/>
  <c r="Q117" i="8"/>
  <c r="V184" i="7"/>
  <c r="U185" i="7"/>
  <c r="AB66" i="10" l="1"/>
  <c r="AA65" i="10"/>
  <c r="V67" i="10"/>
  <c r="U66" i="10"/>
  <c r="J65" i="10"/>
  <c r="I64" i="10"/>
  <c r="P66" i="10"/>
  <c r="O65" i="10"/>
  <c r="S117" i="8"/>
  <c r="Q116" i="8"/>
  <c r="T118" i="8"/>
  <c r="R117" i="8"/>
  <c r="U184" i="7"/>
  <c r="V183" i="7"/>
  <c r="P65" i="10" l="1"/>
  <c r="O64" i="10"/>
  <c r="V66" i="10"/>
  <c r="U65" i="10"/>
  <c r="J64" i="10"/>
  <c r="I63" i="10"/>
  <c r="AB65" i="10"/>
  <c r="AA64" i="10"/>
  <c r="T117" i="8"/>
  <c r="R116" i="8"/>
  <c r="S116" i="8"/>
  <c r="Q115" i="8"/>
  <c r="V182" i="7"/>
  <c r="U183" i="7"/>
  <c r="AA63" i="10" l="1"/>
  <c r="AB64" i="10"/>
  <c r="V65" i="10"/>
  <c r="U64" i="10"/>
  <c r="I62" i="10"/>
  <c r="J63" i="10"/>
  <c r="P64" i="10"/>
  <c r="O63" i="10"/>
  <c r="T116" i="8"/>
  <c r="R115" i="8"/>
  <c r="S115" i="8"/>
  <c r="Q114" i="8"/>
  <c r="U182" i="7"/>
  <c r="V181" i="7"/>
  <c r="O62" i="10" l="1"/>
  <c r="P63" i="10"/>
  <c r="V64" i="10"/>
  <c r="U63" i="10"/>
  <c r="I61" i="10"/>
  <c r="J62" i="10"/>
  <c r="AB63" i="10"/>
  <c r="AA62" i="10"/>
  <c r="S114" i="8"/>
  <c r="Q113" i="8"/>
  <c r="T115" i="8"/>
  <c r="R114" i="8"/>
  <c r="V180" i="7"/>
  <c r="U181" i="7"/>
  <c r="AB62" i="10" l="1"/>
  <c r="AA61" i="10"/>
  <c r="V63" i="10"/>
  <c r="U62" i="10"/>
  <c r="I60" i="10"/>
  <c r="J61" i="10"/>
  <c r="O61" i="10"/>
  <c r="P62" i="10"/>
  <c r="S113" i="8"/>
  <c r="Q112" i="8"/>
  <c r="T114" i="8"/>
  <c r="R113" i="8"/>
  <c r="V179" i="7"/>
  <c r="U180" i="7"/>
  <c r="U61" i="10" l="1"/>
  <c r="V62" i="10"/>
  <c r="O60" i="10"/>
  <c r="P61" i="10"/>
  <c r="AB61" i="10"/>
  <c r="AA60" i="10"/>
  <c r="I59" i="10"/>
  <c r="J60" i="10"/>
  <c r="T113" i="8"/>
  <c r="R112" i="8"/>
  <c r="S112" i="8"/>
  <c r="Q111" i="8"/>
  <c r="V178" i="7"/>
  <c r="U179" i="7"/>
  <c r="I58" i="10" l="1"/>
  <c r="J59" i="10"/>
  <c r="O59" i="10"/>
  <c r="P60" i="10"/>
  <c r="AB60" i="10"/>
  <c r="AA59" i="10"/>
  <c r="V61" i="10"/>
  <c r="U60" i="10"/>
  <c r="T112" i="8"/>
  <c r="R111" i="8"/>
  <c r="S111" i="8"/>
  <c r="Q110" i="8"/>
  <c r="U178" i="7"/>
  <c r="V177" i="7"/>
  <c r="U59" i="10" l="1"/>
  <c r="V60" i="10"/>
  <c r="P59" i="10"/>
  <c r="O58" i="10"/>
  <c r="AB59" i="10"/>
  <c r="AA58" i="10"/>
  <c r="J58" i="10"/>
  <c r="I57" i="10"/>
  <c r="S110" i="8"/>
  <c r="Q109" i="8"/>
  <c r="T111" i="8"/>
  <c r="R110" i="8"/>
  <c r="V176" i="7"/>
  <c r="U177" i="7"/>
  <c r="I56" i="10" l="1"/>
  <c r="J57" i="10"/>
  <c r="O57" i="10"/>
  <c r="P58" i="10"/>
  <c r="AA57" i="10"/>
  <c r="AB58" i="10"/>
  <c r="V59" i="10"/>
  <c r="U58" i="10"/>
  <c r="S109" i="8"/>
  <c r="Q108" i="8"/>
  <c r="T110" i="8"/>
  <c r="R109" i="8"/>
  <c r="U176" i="7"/>
  <c r="V175" i="7"/>
  <c r="V58" i="10" l="1"/>
  <c r="U57" i="10"/>
  <c r="O56" i="10"/>
  <c r="P57" i="10"/>
  <c r="AB57" i="10"/>
  <c r="AA56" i="10"/>
  <c r="J56" i="10"/>
  <c r="I55" i="10"/>
  <c r="S108" i="8"/>
  <c r="Q107" i="8"/>
  <c r="T109" i="8"/>
  <c r="R108" i="8"/>
  <c r="V174" i="7"/>
  <c r="U175" i="7"/>
  <c r="I54" i="10" l="1"/>
  <c r="J55" i="10"/>
  <c r="O55" i="10"/>
  <c r="P56" i="10"/>
  <c r="AA55" i="10"/>
  <c r="AB56" i="10"/>
  <c r="V57" i="10"/>
  <c r="U56" i="10"/>
  <c r="T108" i="8"/>
  <c r="R107" i="8"/>
  <c r="S107" i="8"/>
  <c r="Q106" i="8"/>
  <c r="U174" i="7"/>
  <c r="V173" i="7"/>
  <c r="U55" i="10" l="1"/>
  <c r="V56" i="10"/>
  <c r="O54" i="10"/>
  <c r="P55" i="10"/>
  <c r="AB55" i="10"/>
  <c r="AA54" i="10"/>
  <c r="I53" i="10"/>
  <c r="J54" i="10"/>
  <c r="S106" i="8"/>
  <c r="Q105" i="8"/>
  <c r="T107" i="8"/>
  <c r="R106" i="8"/>
  <c r="V172" i="7"/>
  <c r="U173" i="7"/>
  <c r="I52" i="10" l="1"/>
  <c r="J53" i="10"/>
  <c r="O53" i="10"/>
  <c r="P54" i="10"/>
  <c r="AA53" i="10"/>
  <c r="AB54" i="10"/>
  <c r="U54" i="10"/>
  <c r="V55" i="10"/>
  <c r="S105" i="8"/>
  <c r="Q104" i="8"/>
  <c r="T106" i="8"/>
  <c r="R105" i="8"/>
  <c r="U172" i="7"/>
  <c r="V171" i="7"/>
  <c r="V54" i="10" l="1"/>
  <c r="U53" i="10"/>
  <c r="O52" i="10"/>
  <c r="P53" i="10"/>
  <c r="AB53" i="10"/>
  <c r="AA52" i="10"/>
  <c r="I51" i="10"/>
  <c r="J52" i="10"/>
  <c r="S104" i="8"/>
  <c r="Q103" i="8"/>
  <c r="T105" i="8"/>
  <c r="R104" i="8"/>
  <c r="V170" i="7"/>
  <c r="U171" i="7"/>
  <c r="I50" i="10" l="1"/>
  <c r="J51" i="10"/>
  <c r="O51" i="10"/>
  <c r="P52" i="10"/>
  <c r="AB52" i="10"/>
  <c r="AA51" i="10"/>
  <c r="V53" i="10"/>
  <c r="U52" i="10"/>
  <c r="S103" i="8"/>
  <c r="Q102" i="8"/>
  <c r="T104" i="8"/>
  <c r="R103" i="8"/>
  <c r="U170" i="7"/>
  <c r="V169" i="7"/>
  <c r="V52" i="10" l="1"/>
  <c r="U51" i="10"/>
  <c r="O50" i="10"/>
  <c r="P51" i="10"/>
  <c r="AB51" i="10"/>
  <c r="AA50" i="10"/>
  <c r="J50" i="10"/>
  <c r="I49" i="10"/>
  <c r="S102" i="8"/>
  <c r="Q101" i="8"/>
  <c r="T103" i="8"/>
  <c r="R102" i="8"/>
  <c r="V168" i="7"/>
  <c r="U169" i="7"/>
  <c r="I48" i="10" l="1"/>
  <c r="J49" i="10"/>
  <c r="O49" i="10"/>
  <c r="P50" i="10"/>
  <c r="AA49" i="10"/>
  <c r="AB50" i="10"/>
  <c r="U50" i="10"/>
  <c r="V51" i="10"/>
  <c r="S101" i="8"/>
  <c r="Q100" i="8"/>
  <c r="T102" i="8"/>
  <c r="R101" i="8"/>
  <c r="U168" i="7"/>
  <c r="V167" i="7"/>
  <c r="V50" i="10" l="1"/>
  <c r="U49" i="10"/>
  <c r="O48" i="10"/>
  <c r="P49" i="10"/>
  <c r="AB49" i="10"/>
  <c r="AA48" i="10"/>
  <c r="I47" i="10"/>
  <c r="J48" i="10"/>
  <c r="S100" i="8"/>
  <c r="Q99" i="8"/>
  <c r="T101" i="8"/>
  <c r="R100" i="8"/>
  <c r="V166" i="7"/>
  <c r="U167" i="7"/>
  <c r="J47" i="10" l="1"/>
  <c r="I46" i="10"/>
  <c r="P48" i="10"/>
  <c r="O47" i="10"/>
  <c r="AB48" i="10"/>
  <c r="AA47" i="10"/>
  <c r="V49" i="10"/>
  <c r="U48" i="10"/>
  <c r="T100" i="8"/>
  <c r="R99" i="8"/>
  <c r="S99" i="8"/>
  <c r="Q98" i="8"/>
  <c r="U166" i="7"/>
  <c r="V165" i="7"/>
  <c r="V48" i="10" l="1"/>
  <c r="U47" i="10"/>
  <c r="O46" i="10"/>
  <c r="P47" i="10"/>
  <c r="AB47" i="10"/>
  <c r="AA46" i="10"/>
  <c r="I45" i="10"/>
  <c r="J46" i="10"/>
  <c r="S98" i="8"/>
  <c r="Q97" i="8"/>
  <c r="T99" i="8"/>
  <c r="R98" i="8"/>
  <c r="V164" i="7"/>
  <c r="U165" i="7"/>
  <c r="I44" i="10" l="1"/>
  <c r="J45" i="10"/>
  <c r="O45" i="10"/>
  <c r="P46" i="10"/>
  <c r="AB46" i="10"/>
  <c r="AA45" i="10"/>
  <c r="V47" i="10"/>
  <c r="U46" i="10"/>
  <c r="T98" i="8"/>
  <c r="R97" i="8"/>
  <c r="S97" i="8"/>
  <c r="Q96" i="8"/>
  <c r="V163" i="7"/>
  <c r="U164" i="7"/>
  <c r="V46" i="10" l="1"/>
  <c r="U45" i="10"/>
  <c r="O44" i="10"/>
  <c r="P45" i="10"/>
  <c r="AB45" i="10"/>
  <c r="AA44" i="10"/>
  <c r="J44" i="10"/>
  <c r="I43" i="10"/>
  <c r="S96" i="8"/>
  <c r="Q95" i="8"/>
  <c r="T97" i="8"/>
  <c r="R96" i="8"/>
  <c r="U163" i="7"/>
  <c r="V162" i="7"/>
  <c r="J43" i="10" l="1"/>
  <c r="I42" i="10"/>
  <c r="O43" i="10"/>
  <c r="P44" i="10"/>
  <c r="AB44" i="10"/>
  <c r="AA43" i="10"/>
  <c r="V45" i="10"/>
  <c r="U44" i="10"/>
  <c r="T96" i="8"/>
  <c r="R95" i="8"/>
  <c r="S95" i="8"/>
  <c r="Q94" i="8"/>
  <c r="V161" i="7"/>
  <c r="U162" i="7"/>
  <c r="U43" i="10" l="1"/>
  <c r="V44" i="10"/>
  <c r="O42" i="10"/>
  <c r="P43" i="10"/>
  <c r="AB43" i="10"/>
  <c r="AA42" i="10"/>
  <c r="I41" i="10"/>
  <c r="J42" i="10"/>
  <c r="S94" i="8"/>
  <c r="Q93" i="8"/>
  <c r="T95" i="8"/>
  <c r="R94" i="8"/>
  <c r="U161" i="7"/>
  <c r="V160" i="7"/>
  <c r="O41" i="10" l="1"/>
  <c r="P42" i="10"/>
  <c r="AB42" i="10"/>
  <c r="AA41" i="10"/>
  <c r="I40" i="10"/>
  <c r="J41" i="10"/>
  <c r="V43" i="10"/>
  <c r="U42" i="10"/>
  <c r="T94" i="8"/>
  <c r="R93" i="8"/>
  <c r="S93" i="8"/>
  <c r="Q92" i="8"/>
  <c r="V159" i="7"/>
  <c r="U160" i="7"/>
  <c r="V42" i="10" l="1"/>
  <c r="U41" i="10"/>
  <c r="AB41" i="10"/>
  <c r="AA40" i="10"/>
  <c r="I39" i="10"/>
  <c r="J40" i="10"/>
  <c r="O40" i="10"/>
  <c r="P41" i="10"/>
  <c r="S92" i="8"/>
  <c r="Q91" i="8"/>
  <c r="T93" i="8"/>
  <c r="R92" i="8"/>
  <c r="U159" i="7"/>
  <c r="V158" i="7"/>
  <c r="AB40" i="10" l="1"/>
  <c r="AA39" i="10"/>
  <c r="V41" i="10"/>
  <c r="U40" i="10"/>
  <c r="P40" i="10"/>
  <c r="O39" i="10"/>
  <c r="I38" i="10"/>
  <c r="J39" i="10"/>
  <c r="T92" i="8"/>
  <c r="R91" i="8"/>
  <c r="S91" i="8"/>
  <c r="Q90" i="8"/>
  <c r="U158" i="7"/>
  <c r="V157" i="7"/>
  <c r="V40" i="10" l="1"/>
  <c r="U39" i="10"/>
  <c r="P39" i="10"/>
  <c r="O38" i="10"/>
  <c r="AB39" i="10"/>
  <c r="AA38" i="10"/>
  <c r="J38" i="10"/>
  <c r="I37" i="10"/>
  <c r="S90" i="8"/>
  <c r="Q89" i="8"/>
  <c r="T91" i="8"/>
  <c r="R90" i="8"/>
  <c r="V156" i="7"/>
  <c r="U157" i="7"/>
  <c r="O37" i="10" l="1"/>
  <c r="P38" i="10"/>
  <c r="AB38" i="10"/>
  <c r="AA37" i="10"/>
  <c r="V39" i="10"/>
  <c r="U38" i="10"/>
  <c r="I36" i="10"/>
  <c r="J37" i="10"/>
  <c r="T90" i="8"/>
  <c r="R89" i="8"/>
  <c r="S89" i="8"/>
  <c r="Q88" i="8"/>
  <c r="V155" i="7"/>
  <c r="U156" i="7"/>
  <c r="AB37" i="10" l="1"/>
  <c r="AA36" i="10"/>
  <c r="V38" i="10"/>
  <c r="U37" i="10"/>
  <c r="I35" i="10"/>
  <c r="J36" i="10"/>
  <c r="O36" i="10"/>
  <c r="P37" i="10"/>
  <c r="S88" i="8"/>
  <c r="Q87" i="8"/>
  <c r="T89" i="8"/>
  <c r="R88" i="8"/>
  <c r="U155" i="7"/>
  <c r="V154" i="7"/>
  <c r="V37" i="10" l="1"/>
  <c r="U36" i="10"/>
  <c r="AB36" i="10"/>
  <c r="AA35" i="10"/>
  <c r="P36" i="10"/>
  <c r="O35" i="10"/>
  <c r="J35" i="10"/>
  <c r="I34" i="10"/>
  <c r="T88" i="8"/>
  <c r="R87" i="8"/>
  <c r="S87" i="8"/>
  <c r="Q86" i="8"/>
  <c r="U154" i="7"/>
  <c r="V153" i="7"/>
  <c r="AB35" i="10" l="1"/>
  <c r="AA34" i="10"/>
  <c r="O34" i="10"/>
  <c r="P35" i="10"/>
  <c r="U35" i="10"/>
  <c r="V36" i="10"/>
  <c r="I33" i="10"/>
  <c r="J34" i="10"/>
  <c r="S86" i="8"/>
  <c r="Q85" i="8"/>
  <c r="T87" i="8"/>
  <c r="R86" i="8"/>
  <c r="V152" i="7"/>
  <c r="U153" i="7"/>
  <c r="O33" i="10" l="1"/>
  <c r="P34" i="10"/>
  <c r="AB34" i="10"/>
  <c r="AA33" i="10"/>
  <c r="I32" i="10"/>
  <c r="J33" i="10"/>
  <c r="V35" i="10"/>
  <c r="U34" i="10"/>
  <c r="T86" i="8"/>
  <c r="R85" i="8"/>
  <c r="S85" i="8"/>
  <c r="Q84" i="8"/>
  <c r="U152" i="7"/>
  <c r="V151" i="7"/>
  <c r="U33" i="10" l="1"/>
  <c r="V34" i="10"/>
  <c r="AB33" i="10"/>
  <c r="AA32" i="10"/>
  <c r="I31" i="10"/>
  <c r="J32" i="10"/>
  <c r="O32" i="10"/>
  <c r="P33" i="10"/>
  <c r="S84" i="8"/>
  <c r="Q83" i="8"/>
  <c r="T85" i="8"/>
  <c r="R84" i="8"/>
  <c r="V150" i="7"/>
  <c r="U151" i="7"/>
  <c r="AB32" i="10" l="1"/>
  <c r="AA31" i="10"/>
  <c r="O31" i="10"/>
  <c r="P32" i="10"/>
  <c r="I30" i="10"/>
  <c r="J31" i="10"/>
  <c r="V33" i="10"/>
  <c r="U32" i="10"/>
  <c r="T84" i="8"/>
  <c r="R83" i="8"/>
  <c r="S83" i="8"/>
  <c r="Q82" i="8"/>
  <c r="U150" i="7"/>
  <c r="V149" i="7"/>
  <c r="V32" i="10" l="1"/>
  <c r="U31" i="10"/>
  <c r="P31" i="10"/>
  <c r="O30" i="10"/>
  <c r="AB31" i="10"/>
  <c r="AA30" i="10"/>
  <c r="I29" i="10"/>
  <c r="J30" i="10"/>
  <c r="S82" i="8"/>
  <c r="Q81" i="8"/>
  <c r="T83" i="8"/>
  <c r="R82" i="8"/>
  <c r="V148" i="7"/>
  <c r="U149" i="7"/>
  <c r="P30" i="10" l="1"/>
  <c r="O29" i="10"/>
  <c r="AB30" i="10"/>
  <c r="AA29" i="10"/>
  <c r="V31" i="10"/>
  <c r="U30" i="10"/>
  <c r="I28" i="10"/>
  <c r="J29" i="10"/>
  <c r="T82" i="8"/>
  <c r="R81" i="8"/>
  <c r="S81" i="8"/>
  <c r="Q80" i="8"/>
  <c r="U148" i="7"/>
  <c r="V147" i="7"/>
  <c r="AB29" i="10" l="1"/>
  <c r="AA28" i="10"/>
  <c r="U29" i="10"/>
  <c r="V30" i="10"/>
  <c r="O28" i="10"/>
  <c r="P29" i="10"/>
  <c r="I27" i="10"/>
  <c r="J28" i="10"/>
  <c r="S80" i="8"/>
  <c r="Q79" i="8"/>
  <c r="T81" i="8"/>
  <c r="R80" i="8"/>
  <c r="V146" i="7"/>
  <c r="U147" i="7"/>
  <c r="I26" i="10" l="1"/>
  <c r="J27" i="10"/>
  <c r="V29" i="10"/>
  <c r="U28" i="10"/>
  <c r="AA27" i="10"/>
  <c r="AB28" i="10"/>
  <c r="O27" i="10"/>
  <c r="P28" i="10"/>
  <c r="T80" i="8"/>
  <c r="R79" i="8"/>
  <c r="S79" i="8"/>
  <c r="Q78" i="8"/>
  <c r="U146" i="7"/>
  <c r="V145" i="7"/>
  <c r="V28" i="10" l="1"/>
  <c r="U27" i="10"/>
  <c r="O26" i="10"/>
  <c r="P27" i="10"/>
  <c r="AB27" i="10"/>
  <c r="AA26" i="10"/>
  <c r="I25" i="10"/>
  <c r="J26" i="10"/>
  <c r="S78" i="8"/>
  <c r="Q77" i="8"/>
  <c r="T79" i="8"/>
  <c r="R78" i="8"/>
  <c r="V144" i="7"/>
  <c r="U145" i="7"/>
  <c r="J25" i="10" l="1"/>
  <c r="I24" i="10"/>
  <c r="O25" i="10"/>
  <c r="P26" i="10"/>
  <c r="AA25" i="10"/>
  <c r="AB26" i="10"/>
  <c r="V27" i="10"/>
  <c r="U26" i="10"/>
  <c r="T78" i="8"/>
  <c r="R77" i="8"/>
  <c r="S77" i="8"/>
  <c r="Q76" i="8"/>
  <c r="V143" i="7"/>
  <c r="U144" i="7"/>
  <c r="O24" i="10" l="1"/>
  <c r="P25" i="10"/>
  <c r="U25" i="10"/>
  <c r="V26" i="10"/>
  <c r="I23" i="10"/>
  <c r="J24" i="10"/>
  <c r="AB25" i="10"/>
  <c r="AA24" i="10"/>
  <c r="S76" i="8"/>
  <c r="Q75" i="8"/>
  <c r="T77" i="8"/>
  <c r="R76" i="8"/>
  <c r="U143" i="7"/>
  <c r="V142" i="7"/>
  <c r="U24" i="10" l="1"/>
  <c r="V25" i="10"/>
  <c r="AB24" i="10"/>
  <c r="AA23" i="10"/>
  <c r="J23" i="10"/>
  <c r="I22" i="10"/>
  <c r="O23" i="10"/>
  <c r="P24" i="10"/>
  <c r="T76" i="8"/>
  <c r="R75" i="8"/>
  <c r="S75" i="8"/>
  <c r="Q74" i="8"/>
  <c r="V141" i="7"/>
  <c r="U142" i="7"/>
  <c r="AA22" i="10" l="1"/>
  <c r="AB23" i="10"/>
  <c r="I21" i="10"/>
  <c r="J22" i="10"/>
  <c r="O22" i="10"/>
  <c r="P23" i="10"/>
  <c r="V24" i="10"/>
  <c r="U23" i="10"/>
  <c r="Q73" i="8"/>
  <c r="S74" i="8"/>
  <c r="R74" i="8"/>
  <c r="T75" i="8"/>
  <c r="U141" i="7"/>
  <c r="V140" i="7"/>
  <c r="J21" i="10" l="1"/>
  <c r="I20" i="10"/>
  <c r="U22" i="10"/>
  <c r="V23" i="10"/>
  <c r="O21" i="10"/>
  <c r="P22" i="10"/>
  <c r="AB22" i="10"/>
  <c r="AA21" i="10"/>
  <c r="S73" i="8"/>
  <c r="Q72" i="8"/>
  <c r="T74" i="8"/>
  <c r="R73" i="8"/>
  <c r="V139" i="7"/>
  <c r="U140" i="7"/>
  <c r="AA20" i="10" l="1"/>
  <c r="AB21" i="10"/>
  <c r="U21" i="10"/>
  <c r="V22" i="10"/>
  <c r="I19" i="10"/>
  <c r="J20" i="10"/>
  <c r="O20" i="10"/>
  <c r="P21" i="10"/>
  <c r="T73" i="8"/>
  <c r="R72" i="8"/>
  <c r="S72" i="8"/>
  <c r="Q71" i="8"/>
  <c r="U139" i="7"/>
  <c r="V138" i="7"/>
  <c r="U20" i="10" l="1"/>
  <c r="V21" i="10"/>
  <c r="O19" i="10"/>
  <c r="P20" i="10"/>
  <c r="I18" i="10"/>
  <c r="J19" i="10"/>
  <c r="AA19" i="10"/>
  <c r="AB20" i="10"/>
  <c r="S71" i="8"/>
  <c r="Q70" i="8"/>
  <c r="T72" i="8"/>
  <c r="R71" i="8"/>
  <c r="V137" i="7"/>
  <c r="U138" i="7"/>
  <c r="AB19" i="10" l="1"/>
  <c r="AA18" i="10"/>
  <c r="O18" i="10"/>
  <c r="P19" i="10"/>
  <c r="J18" i="10"/>
  <c r="I17" i="10"/>
  <c r="V20" i="10"/>
  <c r="U19" i="10"/>
  <c r="T71" i="8"/>
  <c r="R70" i="8"/>
  <c r="Q69" i="8"/>
  <c r="S70" i="8"/>
  <c r="U137" i="7"/>
  <c r="V136" i="7"/>
  <c r="P18" i="10" l="1"/>
  <c r="O17" i="10"/>
  <c r="V19" i="10"/>
  <c r="U18" i="10"/>
  <c r="I16" i="10"/>
  <c r="J17" i="10"/>
  <c r="AB18" i="10"/>
  <c r="AA17" i="10"/>
  <c r="S69" i="8"/>
  <c r="Q68" i="8"/>
  <c r="T70" i="8"/>
  <c r="R69" i="8"/>
  <c r="V135" i="7"/>
  <c r="U136" i="7"/>
  <c r="AB17" i="10" l="1"/>
  <c r="AA16" i="10"/>
  <c r="U17" i="10"/>
  <c r="V18" i="10"/>
  <c r="P17" i="10"/>
  <c r="O16" i="10"/>
  <c r="I15" i="10"/>
  <c r="J16" i="10"/>
  <c r="T69" i="8"/>
  <c r="R68" i="8"/>
  <c r="S68" i="8"/>
  <c r="Q67" i="8"/>
  <c r="U135" i="7"/>
  <c r="V134" i="7"/>
  <c r="J15" i="10" l="1"/>
  <c r="I14" i="10"/>
  <c r="V17" i="10"/>
  <c r="U16" i="10"/>
  <c r="P16" i="10"/>
  <c r="O15" i="10"/>
  <c r="AB16" i="10"/>
  <c r="AA15" i="10"/>
  <c r="S67" i="8"/>
  <c r="Q66" i="8"/>
  <c r="T68" i="8"/>
  <c r="R67" i="8"/>
  <c r="U134" i="7"/>
  <c r="V133" i="7"/>
  <c r="V16" i="10" l="1"/>
  <c r="U15" i="10"/>
  <c r="AB15" i="10"/>
  <c r="AA14" i="10"/>
  <c r="AB14" i="10" s="1"/>
  <c r="O14" i="10"/>
  <c r="P15" i="10"/>
  <c r="J14" i="10"/>
  <c r="AL5" i="10"/>
  <c r="T67" i="8"/>
  <c r="R66" i="8"/>
  <c r="Q65" i="8"/>
  <c r="S66" i="8"/>
  <c r="V132" i="7"/>
  <c r="U133" i="7"/>
  <c r="V15" i="10" l="1"/>
  <c r="U14" i="10"/>
  <c r="V14" i="10" s="1"/>
  <c r="AM5" i="10"/>
  <c r="P14" i="10"/>
  <c r="S65" i="8"/>
  <c r="Q64" i="8"/>
  <c r="T66" i="8"/>
  <c r="R65" i="8"/>
  <c r="V131" i="7"/>
  <c r="U132" i="7"/>
  <c r="S64" i="8" l="1"/>
  <c r="Q63" i="8"/>
  <c r="T65" i="8"/>
  <c r="R64" i="8"/>
  <c r="U131" i="7"/>
  <c r="V130" i="7"/>
  <c r="T64" i="8" l="1"/>
  <c r="R63" i="8"/>
  <c r="S63" i="8"/>
  <c r="Q62" i="8"/>
  <c r="V129" i="7"/>
  <c r="U130" i="7"/>
  <c r="T63" i="8" l="1"/>
  <c r="R62" i="8"/>
  <c r="Q61" i="8"/>
  <c r="S62" i="8"/>
  <c r="U129" i="7"/>
  <c r="V128" i="7"/>
  <c r="S61" i="8" l="1"/>
  <c r="Q60" i="8"/>
  <c r="T62" i="8"/>
  <c r="R61" i="8"/>
  <c r="V127" i="7"/>
  <c r="U128" i="7"/>
  <c r="T61" i="8" l="1"/>
  <c r="R60" i="8"/>
  <c r="S60" i="8"/>
  <c r="Q59" i="8"/>
  <c r="U127" i="7"/>
  <c r="V126" i="7"/>
  <c r="S59" i="8" l="1"/>
  <c r="Q58" i="8"/>
  <c r="T60" i="8"/>
  <c r="R59" i="8"/>
  <c r="U126" i="7"/>
  <c r="V125" i="7"/>
  <c r="Q57" i="8" l="1"/>
  <c r="S58" i="8"/>
  <c r="T59" i="8"/>
  <c r="R58" i="8"/>
  <c r="V124" i="7"/>
  <c r="U125" i="7"/>
  <c r="S57" i="8" l="1"/>
  <c r="Q56" i="8"/>
  <c r="T58" i="8"/>
  <c r="R57" i="8"/>
  <c r="U124" i="7"/>
  <c r="V123" i="7"/>
  <c r="S56" i="8" l="1"/>
  <c r="Q55" i="8"/>
  <c r="T57" i="8"/>
  <c r="R56" i="8"/>
  <c r="V122" i="7"/>
  <c r="U123" i="7"/>
  <c r="T56" i="8" l="1"/>
  <c r="R55" i="8"/>
  <c r="S55" i="8"/>
  <c r="Q54" i="8"/>
  <c r="U122" i="7"/>
  <c r="V121" i="7"/>
  <c r="Q53" i="8" l="1"/>
  <c r="S54" i="8"/>
  <c r="T55" i="8"/>
  <c r="R54" i="8"/>
  <c r="V120" i="7"/>
  <c r="U121" i="7"/>
  <c r="T54" i="8" l="1"/>
  <c r="R53" i="8"/>
  <c r="S53" i="8"/>
  <c r="Q52" i="8"/>
  <c r="V119" i="7"/>
  <c r="U120" i="7"/>
  <c r="T53" i="8" l="1"/>
  <c r="R52" i="8"/>
  <c r="S52" i="8"/>
  <c r="Q51" i="8"/>
  <c r="U119" i="7"/>
  <c r="V118" i="7"/>
  <c r="T52" i="8" l="1"/>
  <c r="R51" i="8"/>
  <c r="S51" i="8"/>
  <c r="Q50" i="8"/>
  <c r="V117" i="7"/>
  <c r="U118" i="7"/>
  <c r="Q49" i="8" l="1"/>
  <c r="S50" i="8"/>
  <c r="T51" i="8"/>
  <c r="R50" i="8"/>
  <c r="U117" i="7"/>
  <c r="V116" i="7"/>
  <c r="T50" i="8" l="1"/>
  <c r="R49" i="8"/>
  <c r="S49" i="8"/>
  <c r="Q48" i="8"/>
  <c r="V115" i="7"/>
  <c r="U116" i="7"/>
  <c r="S48" i="8" l="1"/>
  <c r="Q47" i="8"/>
  <c r="T49" i="8"/>
  <c r="R48" i="8"/>
  <c r="U115" i="7"/>
  <c r="V114" i="7"/>
  <c r="S47" i="8" l="1"/>
  <c r="Q46" i="8"/>
  <c r="T48" i="8"/>
  <c r="R47" i="8"/>
  <c r="U114" i="7"/>
  <c r="V113" i="7"/>
  <c r="T47" i="8" l="1"/>
  <c r="R46" i="8"/>
  <c r="Q45" i="8"/>
  <c r="S46" i="8"/>
  <c r="V112" i="7"/>
  <c r="U113" i="7"/>
  <c r="T46" i="8" l="1"/>
  <c r="R45" i="8"/>
  <c r="S45" i="8"/>
  <c r="Q44" i="8"/>
  <c r="U112" i="7"/>
  <c r="V111" i="7"/>
  <c r="S44" i="8" l="1"/>
  <c r="Q43" i="8"/>
  <c r="T45" i="8"/>
  <c r="R44" i="8"/>
  <c r="V110" i="7"/>
  <c r="U111" i="7"/>
  <c r="S43" i="8" l="1"/>
  <c r="Q42" i="8"/>
  <c r="T44" i="8"/>
  <c r="R43" i="8"/>
  <c r="U110" i="7"/>
  <c r="V109" i="7"/>
  <c r="T43" i="8" l="1"/>
  <c r="R42" i="8"/>
  <c r="Q41" i="8"/>
  <c r="S42" i="8"/>
  <c r="V108" i="7"/>
  <c r="U109" i="7"/>
  <c r="T42" i="8" l="1"/>
  <c r="R41" i="8"/>
  <c r="S41" i="8"/>
  <c r="Q40" i="8"/>
  <c r="U108" i="7"/>
  <c r="V107" i="7"/>
  <c r="S40" i="8" l="1"/>
  <c r="Q39" i="8"/>
  <c r="T41" i="8"/>
  <c r="R40" i="8"/>
  <c r="V106" i="7"/>
  <c r="U107" i="7"/>
  <c r="T40" i="8" l="1"/>
  <c r="R39" i="8"/>
  <c r="S39" i="8"/>
  <c r="Q38" i="8"/>
  <c r="U106" i="7"/>
  <c r="V105" i="7"/>
  <c r="S38" i="8" l="1"/>
  <c r="Q37" i="8"/>
  <c r="T39" i="8"/>
  <c r="R38" i="8"/>
  <c r="V104" i="7"/>
  <c r="U105" i="7"/>
  <c r="T38" i="8" l="1"/>
  <c r="R37" i="8"/>
  <c r="S37" i="8"/>
  <c r="Q36" i="8"/>
  <c r="U104" i="7"/>
  <c r="V103" i="7"/>
  <c r="S36" i="8" l="1"/>
  <c r="Q35" i="8"/>
  <c r="T37" i="8"/>
  <c r="R36" i="8"/>
  <c r="V102" i="7"/>
  <c r="U103" i="7"/>
  <c r="T36" i="8" l="1"/>
  <c r="R35" i="8"/>
  <c r="S35" i="8"/>
  <c r="Q34" i="8"/>
  <c r="U102" i="7"/>
  <c r="V101" i="7"/>
  <c r="S34" i="8" l="1"/>
  <c r="Q33" i="8"/>
  <c r="T35" i="8"/>
  <c r="R34" i="8"/>
  <c r="U101" i="7"/>
  <c r="V100" i="7"/>
  <c r="T34" i="8" l="1"/>
  <c r="R33" i="8"/>
  <c r="S33" i="8"/>
  <c r="Q32" i="8"/>
  <c r="V99" i="7"/>
  <c r="U100" i="7"/>
  <c r="S32" i="8" l="1"/>
  <c r="Q31" i="8"/>
  <c r="T33" i="8"/>
  <c r="R32" i="8"/>
  <c r="U99" i="7"/>
  <c r="V98" i="7"/>
  <c r="T32" i="8" l="1"/>
  <c r="R31" i="8"/>
  <c r="S31" i="8"/>
  <c r="Q30" i="8"/>
  <c r="U98" i="7"/>
  <c r="V97" i="7"/>
  <c r="S30" i="8" l="1"/>
  <c r="Q29" i="8"/>
  <c r="T31" i="8"/>
  <c r="R30" i="8"/>
  <c r="U97" i="7"/>
  <c r="V96" i="7"/>
  <c r="T30" i="8" l="1"/>
  <c r="R29" i="8"/>
  <c r="S29" i="8"/>
  <c r="Q28" i="8"/>
  <c r="U96" i="7"/>
  <c r="V95" i="7"/>
  <c r="T29" i="8" l="1"/>
  <c r="R28" i="8"/>
  <c r="S28" i="8"/>
  <c r="Q27" i="8"/>
  <c r="V94" i="7"/>
  <c r="U95" i="7"/>
  <c r="S27" i="8" l="1"/>
  <c r="Q26" i="8"/>
  <c r="T28" i="8"/>
  <c r="R27" i="8"/>
  <c r="U94" i="7"/>
  <c r="V93" i="7"/>
  <c r="T27" i="8" l="1"/>
  <c r="R26" i="8"/>
  <c r="S26" i="8"/>
  <c r="Q25" i="8"/>
  <c r="V92" i="7"/>
  <c r="U93" i="7"/>
  <c r="S25" i="8" l="1"/>
  <c r="Q24" i="8"/>
  <c r="T26" i="8"/>
  <c r="R25" i="8"/>
  <c r="U92" i="7"/>
  <c r="V91" i="7"/>
  <c r="T25" i="8" l="1"/>
  <c r="R24" i="8"/>
  <c r="S24" i="8"/>
  <c r="Q23" i="8"/>
  <c r="U91" i="7"/>
  <c r="V90" i="7"/>
  <c r="S23" i="8" l="1"/>
  <c r="Q22" i="8"/>
  <c r="T24" i="8"/>
  <c r="R23" i="8"/>
  <c r="U90" i="7"/>
  <c r="V89" i="7"/>
  <c r="T23" i="8" l="1"/>
  <c r="R22" i="8"/>
  <c r="S22" i="8"/>
  <c r="Q21" i="8"/>
  <c r="V88" i="7"/>
  <c r="U89" i="7"/>
  <c r="S21" i="8" l="1"/>
  <c r="Q20" i="8"/>
  <c r="T22" i="8"/>
  <c r="R21" i="8"/>
  <c r="U88" i="7"/>
  <c r="V87" i="7"/>
  <c r="T21" i="8" l="1"/>
  <c r="R20" i="8"/>
  <c r="S20" i="8"/>
  <c r="Q19" i="8"/>
  <c r="U87" i="7"/>
  <c r="V86" i="7"/>
  <c r="S19" i="8" l="1"/>
  <c r="Q18" i="8"/>
  <c r="T20" i="8"/>
  <c r="R19" i="8"/>
  <c r="V85" i="7"/>
  <c r="U86" i="7"/>
  <c r="T19" i="8" l="1"/>
  <c r="R18" i="8"/>
  <c r="S18" i="8"/>
  <c r="Q17" i="8"/>
  <c r="U85" i="7"/>
  <c r="V84" i="7"/>
  <c r="S17" i="8" l="1"/>
  <c r="Q16" i="8"/>
  <c r="T18" i="8"/>
  <c r="R17" i="8"/>
  <c r="U84" i="7"/>
  <c r="V83" i="7"/>
  <c r="T17" i="8" l="1"/>
  <c r="R16" i="8"/>
  <c r="S16" i="8"/>
  <c r="Q15" i="8"/>
  <c r="V82" i="7"/>
  <c r="U83" i="7"/>
  <c r="S15" i="8" l="1"/>
  <c r="Q14" i="8"/>
  <c r="T16" i="8"/>
  <c r="R15" i="8"/>
  <c r="U82" i="7"/>
  <c r="V81" i="7"/>
  <c r="T15" i="8" l="1"/>
  <c r="R14" i="8"/>
  <c r="S14" i="8"/>
  <c r="Q13" i="8"/>
  <c r="U81" i="7"/>
  <c r="V80" i="7"/>
  <c r="S13" i="8" l="1"/>
  <c r="Q12" i="8"/>
  <c r="T14" i="8"/>
  <c r="R13" i="8"/>
  <c r="V79" i="7"/>
  <c r="U80" i="7"/>
  <c r="S12" i="8" l="1"/>
  <c r="Q11" i="8"/>
  <c r="T13" i="8"/>
  <c r="R12" i="8"/>
  <c r="U79" i="7"/>
  <c r="V78" i="7"/>
  <c r="T12" i="8" l="1"/>
  <c r="R11" i="8"/>
  <c r="S11" i="8"/>
  <c r="Q10" i="8"/>
  <c r="S10" i="8" s="1"/>
  <c r="V77" i="7"/>
  <c r="U78" i="7"/>
  <c r="T11" i="8" l="1"/>
  <c r="R10" i="8"/>
  <c r="T10" i="8" s="1"/>
  <c r="U77" i="7"/>
  <c r="V76" i="7"/>
  <c r="V75" i="7" l="1"/>
  <c r="U76" i="7"/>
  <c r="U75" i="7" l="1"/>
  <c r="V74" i="7"/>
  <c r="U74" i="7" l="1"/>
  <c r="V73" i="7"/>
  <c r="V72" i="7" l="1"/>
  <c r="U73" i="7"/>
  <c r="U72" i="7" l="1"/>
  <c r="V71" i="7"/>
  <c r="U71" i="7" l="1"/>
  <c r="V70" i="7"/>
  <c r="V69" i="7" l="1"/>
  <c r="U70" i="7"/>
  <c r="U69" i="7" l="1"/>
  <c r="V68" i="7"/>
  <c r="U68" i="7" l="1"/>
  <c r="V67" i="7"/>
  <c r="U67" i="7" l="1"/>
  <c r="V66" i="7"/>
  <c r="V65" i="7" l="1"/>
  <c r="U66" i="7"/>
  <c r="V64" i="7" l="1"/>
  <c r="U65" i="7"/>
  <c r="U64" i="7" l="1"/>
  <c r="V63" i="7"/>
  <c r="V62" i="7" l="1"/>
  <c r="U63" i="7"/>
  <c r="V61" i="7" l="1"/>
  <c r="U62" i="7"/>
  <c r="U61" i="7" l="1"/>
  <c r="V60" i="7"/>
  <c r="U60" i="7" l="1"/>
  <c r="V59" i="7"/>
  <c r="U59" i="7" l="1"/>
  <c r="V58" i="7"/>
  <c r="V57" i="7" l="1"/>
  <c r="U58" i="7"/>
  <c r="V56" i="7" l="1"/>
  <c r="U57" i="7"/>
  <c r="U56" i="7" l="1"/>
  <c r="V55" i="7"/>
  <c r="U55" i="7" l="1"/>
  <c r="V54" i="7"/>
  <c r="U54" i="7" l="1"/>
  <c r="V53" i="7"/>
  <c r="U53" i="7" l="1"/>
  <c r="V52" i="7"/>
  <c r="V51" i="7" l="1"/>
  <c r="U52" i="7"/>
  <c r="U51" i="7" l="1"/>
  <c r="V50" i="7"/>
  <c r="V49" i="7" l="1"/>
  <c r="U50" i="7"/>
  <c r="U49" i="7" l="1"/>
  <c r="V48" i="7"/>
  <c r="V47" i="7" l="1"/>
  <c r="U48" i="7"/>
  <c r="V46" i="7" l="1"/>
  <c r="U47" i="7"/>
  <c r="U46" i="7" l="1"/>
  <c r="V45" i="7"/>
  <c r="V44" i="7" l="1"/>
  <c r="U45" i="7"/>
  <c r="V43" i="7" l="1"/>
  <c r="U44" i="7"/>
  <c r="U43" i="7" l="1"/>
  <c r="V42" i="7"/>
  <c r="V41" i="7" l="1"/>
  <c r="U42" i="7"/>
  <c r="U41" i="7" l="1"/>
  <c r="V40" i="7"/>
  <c r="V39" i="7" l="1"/>
  <c r="U40" i="7"/>
  <c r="U39" i="7" l="1"/>
  <c r="V38" i="7"/>
  <c r="V37" i="7" l="1"/>
  <c r="U38" i="7"/>
  <c r="U37" i="7" l="1"/>
  <c r="V36" i="7"/>
  <c r="V35" i="7" l="1"/>
  <c r="U36" i="7"/>
  <c r="U35" i="7" l="1"/>
  <c r="V34" i="7"/>
  <c r="V33" i="7" l="1"/>
  <c r="U34" i="7"/>
  <c r="U33" i="7" l="1"/>
  <c r="V32" i="7"/>
  <c r="V31" i="7" l="1"/>
  <c r="U32" i="7"/>
  <c r="U31" i="7" l="1"/>
  <c r="V30" i="7"/>
  <c r="V29" i="7" l="1"/>
  <c r="U30" i="7"/>
  <c r="V28" i="7" l="1"/>
  <c r="U29" i="7"/>
  <c r="U28" i="7" l="1"/>
  <c r="V27" i="7"/>
  <c r="V26" i="7" l="1"/>
  <c r="U27" i="7"/>
  <c r="U26" i="7" l="1"/>
  <c r="V25" i="7"/>
  <c r="V24" i="7" l="1"/>
  <c r="U25" i="7"/>
  <c r="U24" i="7" l="1"/>
  <c r="V23" i="7"/>
  <c r="U23" i="7" l="1"/>
  <c r="V22" i="7"/>
  <c r="U22" i="7" l="1"/>
  <c r="V21" i="7"/>
  <c r="V20" i="7" l="1"/>
  <c r="U21" i="7"/>
  <c r="U20" i="7" l="1"/>
  <c r="V19" i="7"/>
  <c r="V18" i="7" l="1"/>
  <c r="U19" i="7"/>
  <c r="U18" i="7" l="1"/>
  <c r="V17" i="7"/>
  <c r="V16" i="7" l="1"/>
  <c r="U17" i="7"/>
  <c r="U16" i="7" l="1"/>
  <c r="V15" i="7"/>
  <c r="U15" i="7" l="1"/>
  <c r="V14" i="7"/>
  <c r="U14" i="7" l="1"/>
  <c r="V13" i="7"/>
  <c r="U13" i="7" l="1"/>
  <c r="V11" i="7"/>
  <c r="V12" i="7"/>
  <c r="U12" i="7" l="1"/>
  <c r="U1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Cuervo Campa, José</author>
  </authors>
  <commentList>
    <comment ref="B6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Format coma separated.
MAX NUMBER OF CAMPAIGNS IN GRAPH: </t>
        </r>
        <r>
          <rPr>
            <b/>
            <sz val="9"/>
            <color indexed="81"/>
            <rFont val="Tahoma"/>
            <family val="2"/>
          </rPr>
          <t>81</t>
        </r>
        <r>
          <rPr>
            <sz val="9"/>
            <color indexed="81"/>
            <rFont val="Tahoma"/>
            <family val="2"/>
          </rPr>
          <t xml:space="preserve">
3 fields: aa,bb,cc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a)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>: all readings during last xx days</t>
        </r>
        <r>
          <rPr>
            <b/>
            <sz val="9"/>
            <color indexed="81"/>
            <rFont val="Tahoma"/>
            <family val="2"/>
          </rPr>
          <t xml:space="preserve">
    aa</t>
        </r>
        <r>
          <rPr>
            <sz val="9"/>
            <color indexed="81"/>
            <rFont val="Tahoma"/>
            <family val="2"/>
          </rPr>
          <t xml:space="preserve">: xx last readings
b) previous readings
   </t>
        </r>
        <r>
          <rPr>
            <b/>
            <sz val="9"/>
            <color indexed="81"/>
            <rFont val="Tahoma"/>
            <family val="2"/>
          </rPr>
          <t>xxd</t>
        </r>
        <r>
          <rPr>
            <sz val="9"/>
            <color indexed="81"/>
            <rFont val="Tahoma"/>
            <family val="2"/>
          </rPr>
          <t xml:space="preserve">: 1 reading/xx days
   </t>
        </r>
        <r>
          <rPr>
            <b/>
            <sz val="9"/>
            <color indexed="81"/>
            <rFont val="Tahoma"/>
            <family val="2"/>
          </rPr>
          <t>bb</t>
        </r>
        <r>
          <rPr>
            <sz val="9"/>
            <color indexed="81"/>
            <rFont val="Tahoma"/>
            <family val="2"/>
          </rPr>
          <t xml:space="preserve">: xx readings distributed during all period
c) </t>
        </r>
        <r>
          <rPr>
            <b/>
            <sz val="9"/>
            <color indexed="81"/>
            <rFont val="Tahoma"/>
            <family val="2"/>
          </rPr>
          <t>cc:</t>
        </r>
        <r>
          <rPr>
            <sz val="9"/>
            <color indexed="81"/>
            <rFont val="Tahoma"/>
            <family val="2"/>
          </rPr>
          <t xml:space="preserve"> max number of readings (max 81)
In case of </t>
        </r>
        <r>
          <rPr>
            <b/>
            <sz val="9"/>
            <color indexed="81"/>
            <rFont val="Tahoma"/>
            <family val="2"/>
          </rPr>
          <t>xx,xx,81</t>
        </r>
        <r>
          <rPr>
            <sz val="9"/>
            <color indexed="81"/>
            <rFont val="Tahoma"/>
            <family val="2"/>
          </rPr>
          <t xml:space="preserve"> instead a pattern will be applied the table</t>
        </r>
      </text>
    </comment>
  </commentList>
</comments>
</file>

<file path=xl/sharedStrings.xml><?xml version="1.0" encoding="utf-8"?>
<sst xmlns="http://schemas.openxmlformats.org/spreadsheetml/2006/main" count="2149" uniqueCount="156">
  <si>
    <t>Monitor Point</t>
  </si>
  <si>
    <t>Date Measured</t>
  </si>
  <si>
    <t>Ref</t>
  </si>
  <si>
    <t>Active</t>
  </si>
  <si>
    <t>Length [m]</t>
  </si>
  <si>
    <t>Instrument constant [ ]</t>
  </si>
  <si>
    <t>Deviation A [mm]</t>
  </si>
  <si>
    <t>Deviation B [mm]</t>
  </si>
  <si>
    <t>Incremental Displacement A [mm]</t>
  </si>
  <si>
    <t>Incremental Displacement B [mm]</t>
  </si>
  <si>
    <t>Cumulative Displacement A [mm]</t>
  </si>
  <si>
    <t>Cumulative Displacement B [mm]</t>
  </si>
  <si>
    <t>Cumulative Deviation A [mm]</t>
  </si>
  <si>
    <t>Cumulative Deviation B [mm]</t>
  </si>
  <si>
    <t>Reading A0</t>
  </si>
  <si>
    <t>Reading A180</t>
  </si>
  <si>
    <t>Reading B0</t>
  </si>
  <si>
    <t>Reading B180</t>
  </si>
  <si>
    <t>CheckSum A</t>
  </si>
  <si>
    <t>CheckSum B</t>
  </si>
  <si>
    <t>Index</t>
  </si>
  <si>
    <t>CheckSum Diff A</t>
  </si>
  <si>
    <t>CheckSum Diff B</t>
  </si>
  <si>
    <t>Incremental Disp f(Ref) A [mm]</t>
  </si>
  <si>
    <t>Incremental Disp f(Ref) B [mm]</t>
  </si>
  <si>
    <t>A0</t>
  </si>
  <si>
    <t>A180</t>
  </si>
  <si>
    <t>B0</t>
  </si>
  <si>
    <t>B180</t>
  </si>
  <si>
    <t>Diff CH A</t>
  </si>
  <si>
    <t>Diff CH B</t>
  </si>
  <si>
    <t>Cum Disp A</t>
  </si>
  <si>
    <t>Cum Disp B</t>
  </si>
  <si>
    <t>CAMPAÑA</t>
  </si>
  <si>
    <t>Nº</t>
  </si>
  <si>
    <t>PROF</t>
  </si>
  <si>
    <t>A</t>
  </si>
  <si>
    <t>B</t>
  </si>
  <si>
    <t>Selección con correcciones</t>
  </si>
  <si>
    <t>Ejes para graficar</t>
  </si>
  <si>
    <t>Ch A</t>
  </si>
  <si>
    <t>Ch B</t>
  </si>
  <si>
    <t>Ant A</t>
  </si>
  <si>
    <t>Ant B</t>
  </si>
  <si>
    <t>NAME:</t>
  </si>
  <si>
    <t>DATE:</t>
  </si>
  <si>
    <t>AXIS B0 - B180  YES (1) NO (0)</t>
  </si>
  <si>
    <t>AXIS A0 - A180  YES (1) NO (0)</t>
  </si>
  <si>
    <t>LAST 3 CAMPAIGNS  YES (1) NO (0)</t>
  </si>
  <si>
    <t>Reference</t>
  </si>
  <si>
    <t>Cum Dev A</t>
  </si>
  <si>
    <t>Cum Dev B</t>
  </si>
  <si>
    <t>N=1 AVERAGE LAST READING</t>
  </si>
  <si>
    <t>N=2 AVERAGE LAST TWO READINGS</t>
  </si>
  <si>
    <t>N=3 AVERAGE LAST THREE READINGS</t>
  </si>
  <si>
    <t>SPIKE CORRECTION</t>
  </si>
  <si>
    <t>BIAS 1</t>
  </si>
  <si>
    <t>BIAS 2</t>
  </si>
  <si>
    <t>Max  (m)</t>
  </si>
  <si>
    <t>CORRECCIONES DE BIAS</t>
  </si>
  <si>
    <t>Dmax A</t>
  </si>
  <si>
    <t>Dmax B</t>
  </si>
  <si>
    <t>Dmin A</t>
  </si>
  <si>
    <t>Dmin B</t>
  </si>
  <si>
    <t>Bias A</t>
  </si>
  <si>
    <t>Bias B</t>
  </si>
  <si>
    <t>V Correc A</t>
  </si>
  <si>
    <t>V Correc B</t>
  </si>
  <si>
    <t>CORRECCIONES BIAS 1 DE LA CAMPAÑA SELECCIONADA</t>
  </si>
  <si>
    <t>% A0</t>
  </si>
  <si>
    <t>% A180</t>
  </si>
  <si>
    <t>% B0</t>
  </si>
  <si>
    <t>% B180</t>
  </si>
  <si>
    <t>CAMPAIGN</t>
  </si>
  <si>
    <t>Diff Inc Disp A</t>
  </si>
  <si>
    <t>Diff Inc Disp B</t>
  </si>
  <si>
    <t>Corrected data</t>
  </si>
  <si>
    <t>Inclinometer name:</t>
  </si>
  <si>
    <t xml:space="preserve">    YES  (1) NO (0)</t>
  </si>
  <si>
    <t>YES (1) NO (0)</t>
  </si>
  <si>
    <t>Top (m)</t>
  </si>
  <si>
    <t>Bottom   (m)</t>
  </si>
  <si>
    <t>Cum Disp A rot [mm]</t>
  </si>
  <si>
    <t>Cum Disp B rot [mm]</t>
  </si>
  <si>
    <t>Spk A</t>
  </si>
  <si>
    <t>Spk B</t>
  </si>
  <si>
    <t>Bias1 A</t>
  </si>
  <si>
    <t>Bias1 B</t>
  </si>
  <si>
    <t>Bias2 A</t>
  </si>
  <si>
    <t>Bias2 B</t>
  </si>
  <si>
    <t>Incr Angle</t>
  </si>
  <si>
    <t>Cum Spiral</t>
  </si>
  <si>
    <t>Abs Angle</t>
  </si>
  <si>
    <t>DEPTH</t>
  </si>
  <si>
    <t>AXES</t>
  </si>
  <si>
    <t>DATE</t>
  </si>
  <si>
    <t>REFERENCE</t>
  </si>
  <si>
    <t>ACTIVE</t>
  </si>
  <si>
    <t xml:space="preserve">  </t>
  </si>
  <si>
    <t>LECTURA MÁXIMA:</t>
  </si>
  <si>
    <t>Name</t>
  </si>
  <si>
    <t>A Maximum (mm)</t>
  </si>
  <si>
    <t>Depth</t>
  </si>
  <si>
    <t>B Maximum (mm)</t>
  </si>
  <si>
    <t>PRINT</t>
  </si>
  <si>
    <t>Graph pattern</t>
  </si>
  <si>
    <t>30d,30d,50</t>
  </si>
  <si>
    <t>AZIMUT TEORICO</t>
  </si>
  <si>
    <t>AZIMUT REAL</t>
  </si>
  <si>
    <t>Corrección</t>
  </si>
  <si>
    <t>1ª corrección</t>
  </si>
  <si>
    <t>IncrA</t>
  </si>
  <si>
    <t>IncrB</t>
  </si>
  <si>
    <t>Suma Incr</t>
  </si>
  <si>
    <t>Gráfico</t>
  </si>
  <si>
    <t>m.acotada</t>
  </si>
  <si>
    <t>Prof</t>
  </si>
  <si>
    <t>Campaña</t>
  </si>
  <si>
    <t>Fecha</t>
  </si>
  <si>
    <t>C.DEV ORI</t>
  </si>
  <si>
    <t>C.DEV SELE</t>
  </si>
  <si>
    <t>PASOS</t>
  </si>
  <si>
    <t>SPIRA</t>
  </si>
  <si>
    <t>Value</t>
  </si>
  <si>
    <t>meters</t>
  </si>
  <si>
    <t>Longuitud:</t>
  </si>
  <si>
    <t>DATOS TÉCNICOS</t>
  </si>
  <si>
    <t>Profundidad total</t>
  </si>
  <si>
    <t>PROYECTO:</t>
  </si>
  <si>
    <t>&lt;- INTRODUCIR EXCAVACIÓN</t>
  </si>
  <si>
    <r>
      <rPr>
        <b/>
        <sz val="5"/>
        <rFont val="Arial"/>
        <family val="2"/>
      </rPr>
      <t xml:space="preserve">Sonda: </t>
    </r>
    <r>
      <rPr>
        <sz val="5"/>
        <rFont val="Arial"/>
        <family val="2"/>
      </rPr>
      <t xml:space="preserve">S242DV3000 SISGEO	
</t>
    </r>
    <r>
      <rPr>
        <b/>
        <sz val="5"/>
        <rFont val="Arial"/>
        <family val="2"/>
      </rPr>
      <t>Rango de medidas:</t>
    </r>
    <r>
      <rPr>
        <sz val="5"/>
        <rFont val="Arial"/>
        <family val="2"/>
      </rPr>
      <t xml:space="preserve"> ±30° sobre la vertical
</t>
    </r>
    <r>
      <rPr>
        <b/>
        <sz val="5"/>
        <rFont val="Arial"/>
        <family val="2"/>
      </rPr>
      <t>Resolución:</t>
    </r>
    <r>
      <rPr>
        <sz val="5"/>
        <rFont val="Arial"/>
        <family val="2"/>
      </rPr>
      <t xml:space="preserve"> ± 0.008mm/500mm 	
</t>
    </r>
    <r>
      <rPr>
        <b/>
        <sz val="5"/>
        <rFont val="Arial"/>
        <family val="2"/>
      </rPr>
      <t>Temperatura:</t>
    </r>
    <r>
      <rPr>
        <sz val="5"/>
        <rFont val="Arial"/>
        <family val="2"/>
      </rPr>
      <t xml:space="preserve"> -20ºC a 70ºC
</t>
    </r>
    <r>
      <rPr>
        <b/>
        <sz val="5"/>
        <rFont val="Arial"/>
        <family val="2"/>
      </rPr>
      <t>Precisión:</t>
    </r>
    <r>
      <rPr>
        <sz val="5"/>
        <rFont val="Arial"/>
        <family val="2"/>
      </rPr>
      <t xml:space="preserve"> ± 4mm/30m 
</t>
    </r>
    <r>
      <rPr>
        <b/>
        <sz val="5"/>
        <rFont val="Arial"/>
        <family val="2"/>
      </rPr>
      <t>Unidades de lectura:</t>
    </r>
    <r>
      <rPr>
        <sz val="5"/>
        <rFont val="Arial"/>
        <family val="2"/>
      </rPr>
      <t xml:space="preserve"> mm	
</t>
    </r>
    <r>
      <rPr>
        <b/>
        <sz val="5"/>
        <rFont val="Arial"/>
        <family val="2"/>
      </rPr>
      <t xml:space="preserve">Método de lectura: </t>
    </r>
    <r>
      <rPr>
        <sz val="5"/>
        <rFont val="Arial"/>
        <family val="2"/>
      </rPr>
      <t xml:space="preserve">manual	
</t>
    </r>
    <r>
      <rPr>
        <b/>
        <sz val="5"/>
        <rFont val="Arial"/>
        <family val="2"/>
      </rPr>
      <t>Intervalo de lecturas:</t>
    </r>
    <r>
      <rPr>
        <sz val="5"/>
        <rFont val="Arial"/>
        <family val="2"/>
      </rPr>
      <t xml:space="preserve"> 0,5 m	
</t>
    </r>
    <r>
      <rPr>
        <b/>
        <sz val="5"/>
        <rFont val="Arial"/>
        <family val="2"/>
      </rPr>
      <t>Tipo de tubería:</t>
    </r>
    <r>
      <rPr>
        <sz val="5"/>
        <rFont val="Arial"/>
        <family val="2"/>
      </rPr>
      <t xml:space="preserve"> aluminio 	
</t>
    </r>
    <r>
      <rPr>
        <b/>
        <sz val="5"/>
        <rFont val="Arial"/>
        <family val="2"/>
      </rPr>
      <t xml:space="preserve">Longitud del sistema: </t>
    </r>
    <r>
      <rPr>
        <sz val="5"/>
        <rFont val="Arial"/>
        <family val="2"/>
      </rPr>
      <t xml:space="preserve">25 m	
</t>
    </r>
    <r>
      <rPr>
        <b/>
        <sz val="5"/>
        <rFont val="Arial"/>
        <family val="2"/>
      </rPr>
      <t>Fecha de instalación</t>
    </r>
    <r>
      <rPr>
        <sz val="5"/>
        <rFont val="Arial"/>
        <family val="2"/>
      </rPr>
      <t xml:space="preserve">: --	
</t>
    </r>
    <r>
      <rPr>
        <b/>
        <sz val="5"/>
        <rFont val="Arial"/>
        <family val="2"/>
      </rPr>
      <t>Lectura inicial:</t>
    </r>
    <r>
      <rPr>
        <sz val="5"/>
        <rFont val="Arial"/>
        <family val="2"/>
      </rPr>
      <t xml:space="preserve"> 26/04/2022</t>
    </r>
  </si>
  <si>
    <t>Columna estratigráfica</t>
  </si>
  <si>
    <t>Desplazamiento acumulado horizontal en profundidad (mm)</t>
  </si>
  <si>
    <t>METRO LÍNEA 11</t>
  </si>
  <si>
    <t>UTE AUSCULTACIÓN LÍNEA 11</t>
  </si>
  <si>
    <t>LINEA 11</t>
  </si>
  <si>
    <t>INCLINÓMETROS</t>
  </si>
  <si>
    <t>THRESHOLD - Umbral en campo</t>
  </si>
  <si>
    <t>Change depht according to the inclinometer</t>
  </si>
  <si>
    <t>Depht</t>
  </si>
  <si>
    <t>E01 - COMILLAS</t>
  </si>
  <si>
    <t>DEFORMADA</t>
  </si>
  <si>
    <t>UMBRALES</t>
  </si>
  <si>
    <t>Green</t>
  </si>
  <si>
    <t>Amber</t>
  </si>
  <si>
    <t>Red</t>
  </si>
  <si>
    <t>FASE 2</t>
  </si>
  <si>
    <t>Umbrales</t>
  </si>
  <si>
    <t>IP-E01-08</t>
  </si>
  <si>
    <t>PANTALLA TIPO A2 FASE 3</t>
  </si>
  <si>
    <t>PANTALLA TIPO A2 FASE 7</t>
  </si>
  <si>
    <t>Cambio de sonda DIP 3194</t>
  </si>
  <si>
    <t>Fallo de lectura</t>
  </si>
  <si>
    <t>CRONOLOGIA</t>
  </si>
  <si>
    <t>PROYECTO CONSTRUCTIVO DE AMPLIACIÓN DE LA LÍNEA 11 
DEL METRO DE MADRID.
Comunidad TRAMO: 
PLAZA ELÍPTICA - CONDE DE CASAL</t>
  </si>
  <si>
    <r>
      <rPr>
        <b/>
        <sz val="7.5"/>
        <rFont val="Arial"/>
        <family val="2"/>
      </rPr>
      <t>Sonda:</t>
    </r>
    <r>
      <rPr>
        <sz val="7.5"/>
        <rFont val="Arial"/>
        <family val="2"/>
      </rPr>
      <t xml:space="preserve"> Soil Instruments C17-PRO-50M - 
</t>
    </r>
    <r>
      <rPr>
        <b/>
        <sz val="7.5"/>
        <rFont val="Arial"/>
        <family val="2"/>
      </rPr>
      <t xml:space="preserve">SN: </t>
    </r>
    <r>
      <rPr>
        <sz val="7.5"/>
        <rFont val="Arial"/>
        <family val="2"/>
      </rPr>
      <t>DIP3194</t>
    </r>
    <r>
      <rPr>
        <b/>
        <sz val="7.5"/>
        <rFont val="Arial"/>
        <family val="2"/>
      </rPr>
      <t xml:space="preserve">
Rango de medidas:</t>
    </r>
    <r>
      <rPr>
        <sz val="7.5"/>
        <rFont val="Arial"/>
        <family val="2"/>
      </rPr>
      <t xml:space="preserve"> ±30° sobre la vertical</t>
    </r>
    <r>
      <rPr>
        <b/>
        <sz val="7.5"/>
        <rFont val="Arial"/>
        <family val="2"/>
      </rPr>
      <t xml:space="preserve">
Resolución: </t>
    </r>
    <r>
      <rPr>
        <sz val="7.5"/>
        <rFont val="Arial"/>
        <family val="2"/>
      </rPr>
      <t xml:space="preserve">± 0.008mm/500mm </t>
    </r>
    <r>
      <rPr>
        <b/>
        <sz val="7.5"/>
        <rFont val="Arial"/>
        <family val="2"/>
      </rPr>
      <t xml:space="preserve">	
Temperatura:</t>
    </r>
    <r>
      <rPr>
        <sz val="7.5"/>
        <rFont val="Arial"/>
        <family val="2"/>
      </rPr>
      <t xml:space="preserve"> -20ºC a 70ºC</t>
    </r>
    <r>
      <rPr>
        <b/>
        <sz val="7.5"/>
        <rFont val="Arial"/>
        <family val="2"/>
      </rPr>
      <t xml:space="preserve">
Precisión:</t>
    </r>
    <r>
      <rPr>
        <sz val="7.5"/>
        <rFont val="Arial"/>
        <family val="2"/>
      </rPr>
      <t xml:space="preserve"> ± 4mm/30m </t>
    </r>
    <r>
      <rPr>
        <b/>
        <sz val="7.5"/>
        <rFont val="Arial"/>
        <family val="2"/>
      </rPr>
      <t xml:space="preserve">
Unidades de lectura: </t>
    </r>
    <r>
      <rPr>
        <sz val="7.5"/>
        <rFont val="Arial"/>
        <family val="2"/>
      </rPr>
      <t>mm</t>
    </r>
    <r>
      <rPr>
        <b/>
        <sz val="7.5"/>
        <rFont val="Arial"/>
        <family val="2"/>
      </rPr>
      <t xml:space="preserve">	
Método de lectura: </t>
    </r>
    <r>
      <rPr>
        <sz val="7.5"/>
        <rFont val="Arial"/>
        <family val="2"/>
      </rPr>
      <t>manual</t>
    </r>
    <r>
      <rPr>
        <b/>
        <sz val="7.5"/>
        <rFont val="Arial"/>
        <family val="2"/>
      </rPr>
      <t xml:space="preserve">	
Intervalo de lecturas:</t>
    </r>
    <r>
      <rPr>
        <sz val="7.5"/>
        <rFont val="Arial"/>
        <family val="2"/>
      </rPr>
      <t xml:space="preserve"> 0,5 m</t>
    </r>
    <r>
      <rPr>
        <b/>
        <sz val="7.5"/>
        <rFont val="Arial"/>
        <family val="2"/>
      </rPr>
      <t xml:space="preserve">	
Tipo de tubería: </t>
    </r>
    <r>
      <rPr>
        <sz val="7.5"/>
        <rFont val="Arial"/>
        <family val="2"/>
      </rPr>
      <t>Aluminio</t>
    </r>
    <r>
      <rPr>
        <b/>
        <sz val="7.5"/>
        <rFont val="Arial"/>
        <family val="2"/>
      </rPr>
      <t xml:space="preserve">	
Longitud del sistema:</t>
    </r>
    <r>
      <rPr>
        <sz val="7.5"/>
        <rFont val="Arial"/>
        <family val="2"/>
      </rPr>
      <t xml:space="preserve"> 35.5 m</t>
    </r>
    <r>
      <rPr>
        <b/>
        <sz val="7.5"/>
        <rFont val="Arial"/>
        <family val="2"/>
      </rPr>
      <t xml:space="preserve">	
Fecha de instalación:</t>
    </r>
    <r>
      <rPr>
        <sz val="7.5"/>
        <rFont val="Arial"/>
        <family val="2"/>
      </rPr>
      <t xml:space="preserve"> 27/11/2024</t>
    </r>
    <r>
      <rPr>
        <b/>
        <sz val="7.5"/>
        <rFont val="Arial"/>
        <family val="2"/>
      </rPr>
      <t xml:space="preserve">
Lectura inicial: </t>
    </r>
    <r>
      <rPr>
        <sz val="7.5"/>
        <rFont val="Arial"/>
        <family val="2"/>
      </rPr>
      <t>27/11/2024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</si>
</sst>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43" formatCode="_-* #,##0.00_-;\-* #,##0.00_-;_-* &quot;-&quot;??_-;_-@_-"/>
    <numFmt numFmtId="164" formatCode="dd/mm/yyyy\ hh:mm"/>
    <numFmt numFmtId="165" formatCode="d\-m\-yy\ h:mm;@"/>
    <numFmt numFmtId="166" formatCode="#,##0.0"/>
    <numFmt numFmtId="167" formatCode="#,##0.000"/>
    <numFmt numFmtId="168" formatCode="0.0"/>
    <numFmt numFmtId="169" formatCode="h:mm;@"/>
    <numFmt numFmtId="170" formatCode="#,##0.0000"/>
    <numFmt numFmtId="171" formatCode="0.0000"/>
    <numFmt numFmtId="172" formatCode="0.000000"/>
    <numFmt numFmtId="173" formatCode="mm/dd/yyyy;@"/>
    <numFmt numFmtId="174" formatCode="0.0000000"/>
    <numFmt numFmtId="175" formatCode="#,##0.000000"/>
    <numFmt numFmtId="176" formatCode="0.0000000000"/>
    <numFmt numFmtId="177" formatCode="_-* #,##0.00\ _€_-;\-* #,##0.00\ _€_-;_-* &quot;-&quot;??\ _€_-;_-@_-"/>
    <numFmt numFmtId="178" formatCode="0.000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FF0000"/>
      <name val="Calibri Light"/>
      <family val="2"/>
      <scheme val="major"/>
    </font>
    <font>
      <sz val="11"/>
      <color rgb="FFFF0000"/>
      <name val="Calibri Light"/>
      <family val="2"/>
      <scheme val="major"/>
    </font>
    <font>
      <b/>
      <sz val="11"/>
      <name val="Calibri Light"/>
      <family val="2"/>
      <scheme val="major"/>
    </font>
    <font>
      <i/>
      <sz val="11"/>
      <color theme="1"/>
      <name val="Calibri Light"/>
      <family val="2"/>
      <scheme val="major"/>
    </font>
    <font>
      <b/>
      <u/>
      <sz val="11"/>
      <color theme="1"/>
      <name val="Calibri Light"/>
      <family val="2"/>
      <scheme val="major"/>
    </font>
    <font>
      <b/>
      <i/>
      <sz val="8"/>
      <color theme="1"/>
      <name val="Calibri Light"/>
      <family val="2"/>
      <scheme val="major"/>
    </font>
    <font>
      <i/>
      <sz val="8"/>
      <color theme="1"/>
      <name val="Calibri Light"/>
      <family val="2"/>
      <scheme val="major"/>
    </font>
    <font>
      <i/>
      <sz val="8"/>
      <color rgb="FFFF0000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sz val="10"/>
      <name val="Arial"/>
      <family val="2"/>
    </font>
    <font>
      <b/>
      <sz val="9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Times New Roman"/>
      <family val="1"/>
      <charset val="204"/>
    </font>
    <font>
      <b/>
      <sz val="7"/>
      <color indexed="8"/>
      <name val="Arial"/>
      <family val="2"/>
    </font>
    <font>
      <b/>
      <sz val="6"/>
      <color indexed="8"/>
      <name val="Arial"/>
      <family val="2"/>
    </font>
    <font>
      <b/>
      <sz val="6"/>
      <name val="Arial"/>
      <family val="2"/>
    </font>
    <font>
      <sz val="8"/>
      <color rgb="FFFF0000"/>
      <name val="Arial"/>
      <family val="2"/>
    </font>
    <font>
      <sz val="6"/>
      <color indexed="8"/>
      <name val="Arial"/>
      <family val="2"/>
    </font>
    <font>
      <sz val="6"/>
      <name val="Arial"/>
      <family val="2"/>
    </font>
    <font>
      <b/>
      <sz val="7"/>
      <name val="Arial"/>
      <family val="2"/>
    </font>
    <font>
      <sz val="10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 Light"/>
      <family val="2"/>
      <scheme val="major"/>
    </font>
    <font>
      <sz val="7"/>
      <name val="Arial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Arial"/>
      <family val="2"/>
    </font>
    <font>
      <b/>
      <sz val="6"/>
      <color theme="1"/>
      <name val="Arial"/>
      <family val="2"/>
    </font>
    <font>
      <sz val="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7.5"/>
      <name val="Arial"/>
      <family val="2"/>
    </font>
    <font>
      <b/>
      <sz val="7.5"/>
      <name val="Arial"/>
      <family val="2"/>
    </font>
    <font>
      <b/>
      <sz val="8"/>
      <color theme="2"/>
      <name val="Arial"/>
      <family val="2"/>
    </font>
    <font>
      <sz val="5"/>
      <name val="Arial"/>
      <family val="2"/>
    </font>
    <font>
      <b/>
      <sz val="5"/>
      <name val="Arial"/>
      <family val="2"/>
    </font>
    <font>
      <sz val="18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8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indexed="64"/>
      </right>
      <top style="thin">
        <color rgb="FF00B0F0"/>
      </top>
      <bottom style="thin">
        <color rgb="FF00B0F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7" fillId="0" borderId="0"/>
    <xf numFmtId="0" fontId="25" fillId="0" borderId="0" applyNumberFormat="0" applyFill="0" applyBorder="0" applyProtection="0">
      <alignment vertical="top" wrapText="1"/>
    </xf>
    <xf numFmtId="43" fontId="1" fillId="0" borderId="0" applyFont="0" applyFill="0" applyBorder="0" applyAlignment="0" applyProtection="0"/>
    <xf numFmtId="0" fontId="17" fillId="0" borderId="0"/>
    <xf numFmtId="0" fontId="51" fillId="0" borderId="0"/>
  </cellStyleXfs>
  <cellXfs count="440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7" fillId="0" borderId="8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6" fillId="7" borderId="14" xfId="0" applyFont="1" applyFill="1" applyBorder="1" applyAlignment="1">
      <alignment vertical="center"/>
    </xf>
    <xf numFmtId="0" fontId="7" fillId="7" borderId="1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vertical="center"/>
    </xf>
    <xf numFmtId="0" fontId="10" fillId="7" borderId="16" xfId="0" applyFont="1" applyFill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12" xfId="0" applyFont="1" applyBorder="1"/>
    <xf numFmtId="0" fontId="7" fillId="0" borderId="13" xfId="0" applyFont="1" applyBorder="1"/>
    <xf numFmtId="0" fontId="7" fillId="0" borderId="4" xfId="0" applyFont="1" applyBorder="1"/>
    <xf numFmtId="0" fontId="7" fillId="7" borderId="23" xfId="0" applyFont="1" applyFill="1" applyBorder="1"/>
    <xf numFmtId="0" fontId="7" fillId="7" borderId="24" xfId="0" applyFont="1" applyFill="1" applyBorder="1"/>
    <xf numFmtId="0" fontId="7" fillId="7" borderId="25" xfId="0" applyFont="1" applyFill="1" applyBorder="1"/>
    <xf numFmtId="0" fontId="7" fillId="0" borderId="0" xfId="0" applyFont="1"/>
    <xf numFmtId="0" fontId="7" fillId="0" borderId="16" xfId="0" applyFont="1" applyBorder="1" applyAlignment="1">
      <alignment horizontal="center" vertical="center"/>
    </xf>
    <xf numFmtId="0" fontId="7" fillId="0" borderId="14" xfId="0" applyFont="1" applyBorder="1"/>
    <xf numFmtId="0" fontId="7" fillId="0" borderId="26" xfId="0" applyFont="1" applyBorder="1"/>
    <xf numFmtId="4" fontId="7" fillId="0" borderId="23" xfId="0" applyNumberFormat="1" applyFont="1" applyBorder="1"/>
    <xf numFmtId="4" fontId="7" fillId="0" borderId="25" xfId="0" applyNumberFormat="1" applyFont="1" applyBorder="1"/>
    <xf numFmtId="0" fontId="7" fillId="0" borderId="23" xfId="0" applyFont="1" applyBorder="1" applyAlignment="1">
      <alignment horizontal="center" vertical="center"/>
    </xf>
    <xf numFmtId="0" fontId="7" fillId="0" borderId="27" xfId="0" applyFont="1" applyBorder="1"/>
    <xf numFmtId="0" fontId="7" fillId="0" borderId="30" xfId="0" applyFont="1" applyBorder="1"/>
    <xf numFmtId="0" fontId="7" fillId="0" borderId="9" xfId="0" applyFont="1" applyBorder="1"/>
    <xf numFmtId="0" fontId="7" fillId="0" borderId="32" xfId="0" applyFont="1" applyBorder="1"/>
    <xf numFmtId="0" fontId="7" fillId="0" borderId="18" xfId="0" applyFont="1" applyBorder="1"/>
    <xf numFmtId="0" fontId="1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7" fontId="7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4" fontId="7" fillId="0" borderId="0" xfId="0" applyNumberFormat="1" applyFont="1" applyAlignment="1">
      <alignment horizontal="center" vertical="center"/>
    </xf>
    <xf numFmtId="168" fontId="0" fillId="0" borderId="0" xfId="0" applyNumberFormat="1"/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6" fillId="8" borderId="5" xfId="0" applyFont="1" applyFill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66" fontId="6" fillId="0" borderId="5" xfId="0" applyNumberFormat="1" applyFont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8" fontId="6" fillId="0" borderId="38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14" fontId="7" fillId="8" borderId="5" xfId="0" applyNumberFormat="1" applyFont="1" applyFill="1" applyBorder="1" applyAlignment="1">
      <alignment horizontal="center" vertical="center"/>
    </xf>
    <xf numFmtId="169" fontId="14" fillId="0" borderId="0" xfId="0" applyNumberFormat="1" applyFont="1" applyAlignment="1">
      <alignment horizontal="center" vertical="center"/>
    </xf>
    <xf numFmtId="169" fontId="7" fillId="8" borderId="5" xfId="0" applyNumberFormat="1" applyFont="1" applyFill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8" borderId="16" xfId="0" applyFont="1" applyFill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166" fontId="15" fillId="0" borderId="17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166" fontId="7" fillId="0" borderId="16" xfId="0" applyNumberFormat="1" applyFont="1" applyBorder="1" applyAlignment="1">
      <alignment horizontal="center" vertical="center"/>
    </xf>
    <xf numFmtId="170" fontId="7" fillId="0" borderId="16" xfId="0" applyNumberFormat="1" applyFont="1" applyBorder="1" applyAlignment="1">
      <alignment horizontal="center" vertical="center"/>
    </xf>
    <xf numFmtId="22" fontId="4" fillId="4" borderId="1" xfId="3" applyNumberFormat="1" applyAlignment="1">
      <alignment wrapText="1"/>
    </xf>
    <xf numFmtId="0" fontId="4" fillId="4" borderId="1" xfId="3"/>
    <xf numFmtId="22" fontId="3" fillId="3" borderId="0" xfId="2" applyNumberFormat="1"/>
    <xf numFmtId="0" fontId="3" fillId="3" borderId="0" xfId="2"/>
    <xf numFmtId="22" fontId="2" fillId="2" borderId="0" xfId="1" applyNumberFormat="1"/>
    <xf numFmtId="0" fontId="2" fillId="2" borderId="0" xfId="1"/>
    <xf numFmtId="22" fontId="0" fillId="5" borderId="2" xfId="4" applyNumberFormat="1" applyFont="1"/>
    <xf numFmtId="0" fontId="0" fillId="5" borderId="2" xfId="4" applyFont="1"/>
    <xf numFmtId="0" fontId="5" fillId="6" borderId="0" xfId="5"/>
    <xf numFmtId="22" fontId="5" fillId="6" borderId="0" xfId="5" applyNumberFormat="1"/>
    <xf numFmtId="166" fontId="6" fillId="0" borderId="37" xfId="0" applyNumberFormat="1" applyFont="1" applyBorder="1" applyAlignment="1">
      <alignment horizontal="center" vertical="center"/>
    </xf>
    <xf numFmtId="4" fontId="7" fillId="0" borderId="16" xfId="0" applyNumberFormat="1" applyFont="1" applyBorder="1" applyAlignment="1">
      <alignment horizontal="center" vertical="center"/>
    </xf>
    <xf numFmtId="171" fontId="0" fillId="0" borderId="0" xfId="0" applyNumberFormat="1"/>
    <xf numFmtId="2" fontId="0" fillId="0" borderId="0" xfId="0" applyNumberFormat="1"/>
    <xf numFmtId="0" fontId="7" fillId="0" borderId="46" xfId="0" applyFont="1" applyBorder="1"/>
    <xf numFmtId="0" fontId="7" fillId="0" borderId="47" xfId="0" applyFont="1" applyBorder="1"/>
    <xf numFmtId="0" fontId="7" fillId="0" borderId="48" xfId="0" applyFont="1" applyBorder="1"/>
    <xf numFmtId="0" fontId="8" fillId="0" borderId="48" xfId="0" applyFont="1" applyBorder="1"/>
    <xf numFmtId="0" fontId="7" fillId="0" borderId="49" xfId="0" applyFont="1" applyBorder="1"/>
    <xf numFmtId="0" fontId="6" fillId="9" borderId="16" xfId="0" applyFont="1" applyFill="1" applyBorder="1" applyAlignment="1">
      <alignment horizontal="center"/>
    </xf>
    <xf numFmtId="0" fontId="7" fillId="9" borderId="16" xfId="0" applyFont="1" applyFill="1" applyBorder="1" applyAlignment="1">
      <alignment horizontal="center"/>
    </xf>
    <xf numFmtId="0" fontId="7" fillId="9" borderId="16" xfId="0" applyFont="1" applyFill="1" applyBorder="1"/>
    <xf numFmtId="0" fontId="6" fillId="10" borderId="16" xfId="0" applyFont="1" applyFill="1" applyBorder="1" applyAlignment="1">
      <alignment horizontal="center"/>
    </xf>
    <xf numFmtId="0" fontId="7" fillId="10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7" fillId="0" borderId="8" xfId="0" applyFont="1" applyBorder="1"/>
    <xf numFmtId="0" fontId="7" fillId="0" borderId="50" xfId="0" applyFont="1" applyBorder="1"/>
    <xf numFmtId="0" fontId="7" fillId="0" borderId="51" xfId="0" applyFont="1" applyBorder="1"/>
    <xf numFmtId="0" fontId="7" fillId="0" borderId="19" xfId="0" applyFont="1" applyBorder="1"/>
    <xf numFmtId="0" fontId="0" fillId="0" borderId="16" xfId="0" applyBorder="1"/>
    <xf numFmtId="2" fontId="0" fillId="0" borderId="16" xfId="0" applyNumberFormat="1" applyBorder="1"/>
    <xf numFmtId="170" fontId="0" fillId="0" borderId="0" xfId="0" applyNumberFormat="1"/>
    <xf numFmtId="4" fontId="0" fillId="0" borderId="0" xfId="0" applyNumberFormat="1"/>
    <xf numFmtId="168" fontId="7" fillId="0" borderId="0" xfId="0" applyNumberFormat="1" applyFont="1"/>
    <xf numFmtId="0" fontId="6" fillId="0" borderId="16" xfId="0" applyFont="1" applyBorder="1" applyAlignment="1">
      <alignment horizontal="center" vertical="center"/>
    </xf>
    <xf numFmtId="0" fontId="15" fillId="0" borderId="5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4" fontId="7" fillId="0" borderId="37" xfId="0" applyNumberFormat="1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170" fontId="7" fillId="0" borderId="36" xfId="0" applyNumberFormat="1" applyFont="1" applyBorder="1" applyAlignment="1">
      <alignment horizontal="center" vertical="center"/>
    </xf>
    <xf numFmtId="2" fontId="7" fillId="0" borderId="0" xfId="0" applyNumberFormat="1" applyFont="1"/>
    <xf numFmtId="0" fontId="16" fillId="0" borderId="0" xfId="0" applyFont="1"/>
    <xf numFmtId="170" fontId="7" fillId="0" borderId="23" xfId="0" applyNumberFormat="1" applyFont="1" applyBorder="1"/>
    <xf numFmtId="170" fontId="7" fillId="0" borderId="24" xfId="0" applyNumberFormat="1" applyFont="1" applyBorder="1"/>
    <xf numFmtId="170" fontId="7" fillId="0" borderId="25" xfId="0" applyNumberFormat="1" applyFont="1" applyBorder="1"/>
    <xf numFmtId="170" fontId="7" fillId="0" borderId="28" xfId="0" applyNumberFormat="1" applyFont="1" applyBorder="1"/>
    <xf numFmtId="170" fontId="7" fillId="0" borderId="31" xfId="0" applyNumberFormat="1" applyFont="1" applyBorder="1"/>
    <xf numFmtId="170" fontId="7" fillId="0" borderId="29" xfId="0" applyNumberFormat="1" applyFont="1" applyBorder="1"/>
    <xf numFmtId="0" fontId="17" fillId="0" borderId="0" xfId="6"/>
    <xf numFmtId="0" fontId="19" fillId="0" borderId="0" xfId="6" applyFont="1"/>
    <xf numFmtId="0" fontId="19" fillId="0" borderId="0" xfId="6" applyFont="1" applyAlignment="1">
      <alignment vertical="center"/>
    </xf>
    <xf numFmtId="0" fontId="23" fillId="0" borderId="0" xfId="6" applyFont="1" applyAlignment="1">
      <alignment horizontal="right"/>
    </xf>
    <xf numFmtId="0" fontId="17" fillId="13" borderId="0" xfId="6" applyFill="1"/>
    <xf numFmtId="0" fontId="24" fillId="0" borderId="0" xfId="6" applyFont="1" applyAlignment="1">
      <alignment horizontal="center"/>
    </xf>
    <xf numFmtId="14" fontId="17" fillId="0" borderId="0" xfId="6" applyNumberFormat="1"/>
    <xf numFmtId="0" fontId="24" fillId="0" borderId="0" xfId="6" applyFont="1"/>
    <xf numFmtId="14" fontId="24" fillId="0" borderId="0" xfId="6" applyNumberFormat="1" applyFont="1" applyAlignment="1">
      <alignment horizontal="center"/>
    </xf>
    <xf numFmtId="0" fontId="29" fillId="0" borderId="0" xfId="6" applyFont="1"/>
    <xf numFmtId="2" fontId="24" fillId="0" borderId="0" xfId="6" applyNumberFormat="1" applyFont="1" applyAlignment="1">
      <alignment horizontal="center"/>
    </xf>
    <xf numFmtId="14" fontId="24" fillId="0" borderId="0" xfId="6" applyNumberFormat="1" applyFont="1"/>
    <xf numFmtId="1" fontId="17" fillId="0" borderId="0" xfId="6" applyNumberFormat="1"/>
    <xf numFmtId="0" fontId="17" fillId="0" borderId="0" xfId="6" applyAlignment="1">
      <alignment horizontal="right"/>
    </xf>
    <xf numFmtId="1" fontId="17" fillId="0" borderId="5" xfId="6" applyNumberFormat="1" applyBorder="1"/>
    <xf numFmtId="0" fontId="17" fillId="0" borderId="6" xfId="6" applyBorder="1"/>
    <xf numFmtId="1" fontId="17" fillId="0" borderId="62" xfId="6" applyNumberFormat="1" applyBorder="1"/>
    <xf numFmtId="0" fontId="17" fillId="0" borderId="63" xfId="6" applyBorder="1"/>
    <xf numFmtId="0" fontId="17" fillId="0" borderId="5" xfId="6" applyBorder="1"/>
    <xf numFmtId="0" fontId="17" fillId="0" borderId="62" xfId="6" applyBorder="1"/>
    <xf numFmtId="0" fontId="17" fillId="0" borderId="16" xfId="6" applyBorder="1"/>
    <xf numFmtId="0" fontId="17" fillId="0" borderId="64" xfId="6" applyBorder="1"/>
    <xf numFmtId="14" fontId="17" fillId="0" borderId="5" xfId="6" applyNumberFormat="1" applyBorder="1"/>
    <xf numFmtId="14" fontId="17" fillId="0" borderId="6" xfId="6" applyNumberFormat="1" applyBorder="1"/>
    <xf numFmtId="14" fontId="17" fillId="0" borderId="62" xfId="6" applyNumberFormat="1" applyBorder="1"/>
    <xf numFmtId="14" fontId="17" fillId="0" borderId="63" xfId="6" applyNumberFormat="1" applyBorder="1"/>
    <xf numFmtId="1" fontId="33" fillId="0" borderId="0" xfId="6" applyNumberFormat="1" applyFont="1"/>
    <xf numFmtId="168" fontId="17" fillId="0" borderId="0" xfId="6" applyNumberFormat="1" applyAlignment="1">
      <alignment horizontal="right"/>
    </xf>
    <xf numFmtId="2" fontId="17" fillId="0" borderId="16" xfId="6" applyNumberFormat="1" applyBorder="1"/>
    <xf numFmtId="2" fontId="17" fillId="0" borderId="65" xfId="6" applyNumberFormat="1" applyBorder="1"/>
    <xf numFmtId="2" fontId="17" fillId="0" borderId="66" xfId="6" applyNumberFormat="1" applyBorder="1"/>
    <xf numFmtId="0" fontId="0" fillId="14" borderId="0" xfId="0" applyFill="1"/>
    <xf numFmtId="171" fontId="0" fillId="0" borderId="16" xfId="0" applyNumberFormat="1" applyBorder="1"/>
    <xf numFmtId="175" fontId="7" fillId="0" borderId="16" xfId="0" applyNumberFormat="1" applyFont="1" applyBorder="1" applyAlignment="1">
      <alignment horizontal="center" vertical="center"/>
    </xf>
    <xf numFmtId="172" fontId="0" fillId="17" borderId="16" xfId="0" applyNumberFormat="1" applyFill="1" applyBorder="1"/>
    <xf numFmtId="174" fontId="0" fillId="17" borderId="16" xfId="0" applyNumberFormat="1" applyFill="1" applyBorder="1"/>
    <xf numFmtId="0" fontId="0" fillId="17" borderId="0" xfId="0" applyFill="1"/>
    <xf numFmtId="0" fontId="0" fillId="19" borderId="0" xfId="0" applyFill="1"/>
    <xf numFmtId="176" fontId="0" fillId="0" borderId="0" xfId="0" applyNumberFormat="1"/>
    <xf numFmtId="43" fontId="0" fillId="0" borderId="0" xfId="8" applyFont="1"/>
    <xf numFmtId="177" fontId="0" fillId="0" borderId="0" xfId="0" applyNumberFormat="1"/>
    <xf numFmtId="0" fontId="19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75" xfId="0" applyFont="1" applyBorder="1" applyAlignment="1">
      <alignment vertical="center"/>
    </xf>
    <xf numFmtId="0" fontId="22" fillId="0" borderId="76" xfId="0" applyFont="1" applyBorder="1" applyAlignment="1">
      <alignment vertical="center"/>
    </xf>
    <xf numFmtId="0" fontId="0" fillId="0" borderId="76" xfId="0" applyBorder="1"/>
    <xf numFmtId="0" fontId="17" fillId="0" borderId="76" xfId="0" applyFont="1" applyBorder="1"/>
    <xf numFmtId="0" fontId="17" fillId="0" borderId="71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0" xfId="0" applyFont="1" applyAlignment="1">
      <alignment horizontal="left" indent="10"/>
    </xf>
    <xf numFmtId="0" fontId="0" fillId="0" borderId="0" xfId="0" applyAlignment="1">
      <alignment horizontal="left" indent="10"/>
    </xf>
    <xf numFmtId="0" fontId="0" fillId="0" borderId="77" xfId="0" applyBorder="1"/>
    <xf numFmtId="0" fontId="18" fillId="0" borderId="0" xfId="0" applyFont="1" applyAlignment="1">
      <alignment vertical="center"/>
    </xf>
    <xf numFmtId="0" fontId="0" fillId="14" borderId="4" xfId="0" applyFill="1" applyBorder="1"/>
    <xf numFmtId="0" fontId="0" fillId="14" borderId="59" xfId="0" applyFill="1" applyBorder="1"/>
    <xf numFmtId="0" fontId="0" fillId="14" borderId="38" xfId="0" applyFill="1" applyBorder="1"/>
    <xf numFmtId="0" fontId="0" fillId="14" borderId="60" xfId="0" applyFill="1" applyBorder="1"/>
    <xf numFmtId="0" fontId="0" fillId="14" borderId="14" xfId="0" applyFill="1" applyBorder="1"/>
    <xf numFmtId="0" fontId="0" fillId="14" borderId="15" xfId="0" applyFill="1" applyBorder="1"/>
    <xf numFmtId="0" fontId="0" fillId="14" borderId="61" xfId="0" applyFill="1" applyBorder="1"/>
    <xf numFmtId="0" fontId="0" fillId="14" borderId="56" xfId="0" applyFill="1" applyBorder="1"/>
    <xf numFmtId="0" fontId="39" fillId="0" borderId="16" xfId="0" applyFont="1" applyBorder="1" applyAlignment="1">
      <alignment vertical="center"/>
    </xf>
    <xf numFmtId="0" fontId="27" fillId="15" borderId="78" xfId="7" applyFont="1" applyFill="1" applyBorder="1" applyAlignment="1">
      <alignment horizontal="center" vertical="center" wrapText="1"/>
    </xf>
    <xf numFmtId="173" fontId="27" fillId="15" borderId="78" xfId="7" applyNumberFormat="1" applyFont="1" applyFill="1" applyBorder="1" applyAlignment="1">
      <alignment horizontal="center" vertical="center" wrapText="1"/>
    </xf>
    <xf numFmtId="2" fontId="31" fillId="21" borderId="78" xfId="7" applyNumberFormat="1" applyFont="1" applyFill="1" applyBorder="1" applyAlignment="1">
      <alignment horizontal="center" vertical="center" wrapText="1"/>
    </xf>
    <xf numFmtId="2" fontId="30" fillId="21" borderId="78" xfId="7" applyNumberFormat="1" applyFont="1" applyFill="1" applyBorder="1" applyAlignment="1">
      <alignment horizontal="center" vertical="center" wrapText="1"/>
    </xf>
    <xf numFmtId="2" fontId="41" fillId="16" borderId="78" xfId="7" applyNumberFormat="1" applyFont="1" applyFill="1" applyBorder="1" applyAlignment="1">
      <alignment horizontal="center" vertical="center" wrapText="1"/>
    </xf>
    <xf numFmtId="2" fontId="42" fillId="16" borderId="78" xfId="7" applyNumberFormat="1" applyFont="1" applyFill="1" applyBorder="1" applyAlignment="1">
      <alignment horizontal="center" vertical="center" wrapText="1"/>
    </xf>
    <xf numFmtId="0" fontId="20" fillId="23" borderId="16" xfId="9" applyFont="1" applyFill="1" applyBorder="1" applyAlignment="1">
      <alignment horizontal="center" vertical="center"/>
    </xf>
    <xf numFmtId="0" fontId="17" fillId="0" borderId="70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39" fillId="0" borderId="5" xfId="0" applyFont="1" applyBorder="1" applyAlignment="1">
      <alignment vertical="center"/>
    </xf>
    <xf numFmtId="0" fontId="43" fillId="0" borderId="78" xfId="0" applyFont="1" applyBorder="1" applyAlignment="1">
      <alignment horizontal="center" vertical="center"/>
    </xf>
    <xf numFmtId="0" fontId="17" fillId="0" borderId="70" xfId="6" applyBorder="1"/>
    <xf numFmtId="0" fontId="0" fillId="0" borderId="71" xfId="0" applyBorder="1"/>
    <xf numFmtId="0" fontId="17" fillId="24" borderId="16" xfId="9" applyFill="1" applyBorder="1" applyAlignment="1">
      <alignment horizontal="center" vertical="center"/>
    </xf>
    <xf numFmtId="0" fontId="23" fillId="0" borderId="0" xfId="0" applyFont="1"/>
    <xf numFmtId="0" fontId="37" fillId="0" borderId="5" xfId="9" applyFont="1" applyBorder="1" applyAlignment="1">
      <alignment horizontal="center" vertical="center"/>
    </xf>
    <xf numFmtId="0" fontId="23" fillId="0" borderId="7" xfId="6" applyFont="1" applyBorder="1" applyAlignment="1">
      <alignment horizontal="center" vertical="center"/>
    </xf>
    <xf numFmtId="2" fontId="40" fillId="0" borderId="16" xfId="6" applyNumberFormat="1" applyFont="1" applyBorder="1" applyAlignment="1">
      <alignment horizontal="center" vertical="center" wrapText="1"/>
    </xf>
    <xf numFmtId="0" fontId="40" fillId="0" borderId="16" xfId="6" applyFont="1" applyBorder="1" applyAlignment="1">
      <alignment horizontal="center" vertical="center" wrapText="1"/>
    </xf>
    <xf numFmtId="0" fontId="17" fillId="0" borderId="16" xfId="6" applyBorder="1" applyAlignment="1">
      <alignment horizontal="center" wrapText="1"/>
    </xf>
    <xf numFmtId="14" fontId="17" fillId="0" borderId="5" xfId="6" applyNumberFormat="1" applyBorder="1" applyAlignment="1">
      <alignment horizontal="center" vertical="center"/>
    </xf>
    <xf numFmtId="2" fontId="31" fillId="16" borderId="78" xfId="7" applyNumberFormat="1" applyFont="1" applyFill="1" applyBorder="1" applyAlignment="1">
      <alignment horizontal="center" vertical="center" wrapText="1"/>
    </xf>
    <xf numFmtId="2" fontId="30" fillId="16" borderId="78" xfId="7" applyNumberFormat="1" applyFont="1" applyFill="1" applyBorder="1" applyAlignment="1">
      <alignment horizontal="center" vertical="center" wrapText="1"/>
    </xf>
    <xf numFmtId="2" fontId="31" fillId="0" borderId="78" xfId="7" applyNumberFormat="1" applyFont="1" applyBorder="1" applyAlignment="1">
      <alignment horizontal="center" vertical="center" wrapText="1"/>
    </xf>
    <xf numFmtId="2" fontId="31" fillId="16" borderId="0" xfId="7" applyNumberFormat="1" applyFont="1" applyFill="1" applyBorder="1" applyAlignment="1">
      <alignment horizontal="center" vertical="center" wrapText="1"/>
    </xf>
    <xf numFmtId="2" fontId="30" fillId="16" borderId="0" xfId="7" applyNumberFormat="1" applyFont="1" applyFill="1" applyBorder="1" applyAlignment="1">
      <alignment horizontal="center" vertical="center" wrapText="1"/>
    </xf>
    <xf numFmtId="2" fontId="31" fillId="16" borderId="67" xfId="7" applyNumberFormat="1" applyFont="1" applyFill="1" applyBorder="1" applyAlignment="1">
      <alignment horizontal="center" vertical="center" wrapText="1"/>
    </xf>
    <xf numFmtId="2" fontId="31" fillId="16" borderId="70" xfId="7" applyNumberFormat="1" applyFont="1" applyFill="1" applyBorder="1" applyAlignment="1">
      <alignment horizontal="center" vertical="center" wrapText="1"/>
    </xf>
    <xf numFmtId="2" fontId="30" fillId="16" borderId="71" xfId="7" applyNumberFormat="1" applyFont="1" applyFill="1" applyBorder="1" applyAlignment="1">
      <alignment horizontal="center" vertical="center" wrapText="1"/>
    </xf>
    <xf numFmtId="2" fontId="31" fillId="16" borderId="71" xfId="7" applyNumberFormat="1" applyFont="1" applyFill="1" applyBorder="1" applyAlignment="1">
      <alignment horizontal="center" vertical="center" wrapText="1"/>
    </xf>
    <xf numFmtId="2" fontId="31" fillId="16" borderId="72" xfId="7" applyNumberFormat="1" applyFont="1" applyFill="1" applyBorder="1" applyAlignment="1">
      <alignment horizontal="center" vertical="center" wrapText="1"/>
    </xf>
    <xf numFmtId="2" fontId="31" fillId="16" borderId="73" xfId="7" applyNumberFormat="1" applyFont="1" applyFill="1" applyBorder="1" applyAlignment="1">
      <alignment horizontal="center" vertical="center" wrapText="1"/>
    </xf>
    <xf numFmtId="2" fontId="31" fillId="16" borderId="74" xfId="7" applyNumberFormat="1" applyFont="1" applyFill="1" applyBorder="1" applyAlignment="1">
      <alignment horizontal="center" vertical="center" wrapText="1"/>
    </xf>
    <xf numFmtId="0" fontId="27" fillId="15" borderId="83" xfId="7" applyFont="1" applyFill="1" applyBorder="1" applyAlignment="1">
      <alignment vertical="center" wrapText="1"/>
    </xf>
    <xf numFmtId="0" fontId="27" fillId="15" borderId="84" xfId="7" applyFont="1" applyFill="1" applyBorder="1" applyAlignment="1">
      <alignment vertical="center" wrapText="1"/>
    </xf>
    <xf numFmtId="0" fontId="27" fillId="15" borderId="85" xfId="7" applyFont="1" applyFill="1" applyBorder="1" applyAlignment="1">
      <alignment vertical="center" wrapText="1"/>
    </xf>
    <xf numFmtId="2" fontId="31" fillId="16" borderId="68" xfId="7" applyNumberFormat="1" applyFont="1" applyFill="1" applyBorder="1" applyAlignment="1">
      <alignment horizontal="center" vertical="center" wrapText="1"/>
    </xf>
    <xf numFmtId="2" fontId="31" fillId="16" borderId="69" xfId="7" applyNumberFormat="1" applyFont="1" applyFill="1" applyBorder="1" applyAlignment="1">
      <alignment horizontal="center" vertical="center" wrapText="1"/>
    </xf>
    <xf numFmtId="0" fontId="37" fillId="0" borderId="0" xfId="0" applyFont="1" applyAlignment="1">
      <alignment vertical="top"/>
    </xf>
    <xf numFmtId="164" fontId="0" fillId="0" borderId="0" xfId="0" applyNumberFormat="1"/>
    <xf numFmtId="0" fontId="24" fillId="0" borderId="68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32" fillId="0" borderId="0" xfId="0" applyFont="1" applyAlignment="1">
      <alignment vertical="center"/>
    </xf>
    <xf numFmtId="0" fontId="32" fillId="0" borderId="71" xfId="0" applyFont="1" applyBorder="1" applyAlignment="1">
      <alignment vertical="center"/>
    </xf>
    <xf numFmtId="0" fontId="24" fillId="0" borderId="73" xfId="0" applyFont="1" applyBorder="1" applyAlignment="1">
      <alignment vertical="center" wrapText="1"/>
    </xf>
    <xf numFmtId="0" fontId="32" fillId="0" borderId="73" xfId="0" applyFont="1" applyBorder="1" applyAlignment="1">
      <alignment vertical="center"/>
    </xf>
    <xf numFmtId="0" fontId="32" fillId="0" borderId="74" xfId="0" applyFont="1" applyBorder="1" applyAlignment="1">
      <alignment vertical="center"/>
    </xf>
    <xf numFmtId="0" fontId="51" fillId="0" borderId="0" xfId="10" applyAlignment="1">
      <alignment horizontal="center"/>
    </xf>
    <xf numFmtId="0" fontId="51" fillId="0" borderId="0" xfId="10"/>
    <xf numFmtId="14" fontId="51" fillId="0" borderId="0" xfId="10" applyNumberFormat="1" applyAlignment="1">
      <alignment horizontal="center" vertical="center"/>
    </xf>
    <xf numFmtId="0" fontId="24" fillId="0" borderId="0" xfId="10" applyFont="1" applyAlignment="1">
      <alignment horizontal="center"/>
    </xf>
    <xf numFmtId="0" fontId="24" fillId="25" borderId="3" xfId="10" applyFont="1" applyFill="1" applyBorder="1"/>
    <xf numFmtId="0" fontId="51" fillId="0" borderId="16" xfId="10" applyBorder="1" applyAlignment="1">
      <alignment horizontal="center"/>
    </xf>
    <xf numFmtId="0" fontId="51" fillId="0" borderId="16" xfId="10" applyBorder="1" applyAlignment="1">
      <alignment horizontal="center" vertical="center"/>
    </xf>
    <xf numFmtId="0" fontId="53" fillId="0" borderId="0" xfId="0" applyFont="1"/>
    <xf numFmtId="14" fontId="53" fillId="0" borderId="0" xfId="0" applyNumberFormat="1" applyFont="1"/>
    <xf numFmtId="0" fontId="17" fillId="0" borderId="0" xfId="6" applyAlignment="1">
      <alignment horizontal="center"/>
    </xf>
    <xf numFmtId="0" fontId="17" fillId="0" borderId="67" xfId="6" applyBorder="1"/>
    <xf numFmtId="0" fontId="17" fillId="0" borderId="68" xfId="6" applyBorder="1"/>
    <xf numFmtId="0" fontId="17" fillId="0" borderId="69" xfId="6" applyBorder="1"/>
    <xf numFmtId="0" fontId="17" fillId="0" borderId="0" xfId="10" applyFont="1"/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2" fontId="19" fillId="0" borderId="0" xfId="6" applyNumberFormat="1" applyFont="1" applyAlignment="1">
      <alignment horizontal="center"/>
    </xf>
    <xf numFmtId="0" fontId="54" fillId="0" borderId="0" xfId="6" applyFont="1"/>
    <xf numFmtId="0" fontId="50" fillId="0" borderId="71" xfId="0" applyFont="1" applyBorder="1" applyAlignment="1">
      <alignment vertical="center" wrapText="1"/>
    </xf>
    <xf numFmtId="0" fontId="50" fillId="0" borderId="74" xfId="0" applyFont="1" applyBorder="1" applyAlignment="1">
      <alignment vertical="center" wrapText="1"/>
    </xf>
    <xf numFmtId="0" fontId="50" fillId="0" borderId="69" xfId="0" applyFont="1" applyBorder="1" applyAlignment="1">
      <alignment vertical="center" wrapText="1"/>
    </xf>
    <xf numFmtId="0" fontId="24" fillId="0" borderId="75" xfId="0" applyFont="1" applyBorder="1" applyAlignment="1">
      <alignment vertical="center" wrapText="1"/>
    </xf>
    <xf numFmtId="0" fontId="24" fillId="0" borderId="76" xfId="0" applyFont="1" applyBorder="1" applyAlignment="1">
      <alignment vertical="center" wrapText="1"/>
    </xf>
    <xf numFmtId="0" fontId="24" fillId="0" borderId="77" xfId="0" applyFont="1" applyBorder="1" applyAlignment="1">
      <alignment vertical="center" wrapText="1"/>
    </xf>
    <xf numFmtId="0" fontId="52" fillId="0" borderId="0" xfId="10" applyFont="1" applyAlignment="1">
      <alignment horizontal="center"/>
    </xf>
    <xf numFmtId="0" fontId="24" fillId="24" borderId="3" xfId="0" applyFont="1" applyFill="1" applyBorder="1" applyAlignment="1">
      <alignment horizontal="center"/>
    </xf>
    <xf numFmtId="0" fontId="24" fillId="27" borderId="3" xfId="0" applyFont="1" applyFill="1" applyBorder="1" applyAlignment="1">
      <alignment horizontal="center"/>
    </xf>
    <xf numFmtId="0" fontId="24" fillId="17" borderId="3" xfId="0" applyFont="1" applyFill="1" applyBorder="1" applyAlignment="1">
      <alignment horizontal="center"/>
    </xf>
    <xf numFmtId="0" fontId="24" fillId="26" borderId="16" xfId="10" applyFont="1" applyFill="1" applyBorder="1" applyAlignment="1">
      <alignment horizontal="center" vertical="center"/>
    </xf>
    <xf numFmtId="171" fontId="51" fillId="0" borderId="16" xfId="10" applyNumberFormat="1" applyBorder="1" applyAlignment="1">
      <alignment horizontal="center"/>
    </xf>
    <xf numFmtId="0" fontId="32" fillId="14" borderId="75" xfId="0" applyFont="1" applyFill="1" applyBorder="1" applyAlignment="1">
      <alignment horizontal="center" vertical="center"/>
    </xf>
    <xf numFmtId="178" fontId="24" fillId="0" borderId="16" xfId="10" applyNumberFormat="1" applyFont="1" applyBorder="1" applyAlignment="1">
      <alignment horizontal="center"/>
    </xf>
    <xf numFmtId="9" fontId="51" fillId="19" borderId="0" xfId="10" applyNumberFormat="1" applyFill="1"/>
    <xf numFmtId="0" fontId="43" fillId="0" borderId="0" xfId="0" applyFont="1"/>
    <xf numFmtId="0" fontId="7" fillId="0" borderId="33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22" fontId="0" fillId="0" borderId="16" xfId="0" applyNumberFormat="1" applyBorder="1" applyAlignment="1">
      <alignment horizontal="center"/>
    </xf>
    <xf numFmtId="0" fontId="0" fillId="0" borderId="37" xfId="0" applyBorder="1" applyAlignment="1">
      <alignment horizontal="center"/>
    </xf>
    <xf numFmtId="22" fontId="0" fillId="0" borderId="3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44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/>
    </xf>
    <xf numFmtId="14" fontId="6" fillId="0" borderId="40" xfId="0" applyNumberFormat="1" applyFont="1" applyBorder="1" applyAlignment="1">
      <alignment horizontal="center" vertical="center"/>
    </xf>
    <xf numFmtId="14" fontId="6" fillId="0" borderId="39" xfId="0" applyNumberFormat="1" applyFont="1" applyBorder="1" applyAlignment="1">
      <alignment horizontal="center" vertical="center"/>
    </xf>
    <xf numFmtId="169" fontId="7" fillId="0" borderId="42" xfId="0" applyNumberFormat="1" applyFont="1" applyBorder="1" applyAlignment="1">
      <alignment horizontal="center" vertical="center"/>
    </xf>
    <xf numFmtId="169" fontId="7" fillId="0" borderId="43" xfId="0" applyNumberFormat="1" applyFont="1" applyBorder="1" applyAlignment="1">
      <alignment horizontal="center" vertical="center"/>
    </xf>
    <xf numFmtId="169" fontId="7" fillId="0" borderId="41" xfId="0" applyNumberFormat="1" applyFont="1" applyBorder="1" applyAlignment="1">
      <alignment horizontal="center" vertical="center"/>
    </xf>
    <xf numFmtId="0" fontId="6" fillId="7" borderId="16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6" fillId="7" borderId="3" xfId="0" applyFont="1" applyFill="1" applyBorder="1" applyAlignment="1">
      <alignment horizontal="left" vertical="center"/>
    </xf>
    <xf numFmtId="0" fontId="6" fillId="7" borderId="4" xfId="0" applyFont="1" applyFill="1" applyBorder="1" applyAlignment="1">
      <alignment horizontal="left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165" fontId="7" fillId="7" borderId="6" xfId="0" applyNumberFormat="1" applyFont="1" applyFill="1" applyBorder="1" applyAlignment="1">
      <alignment horizontal="center" vertical="center"/>
    </xf>
    <xf numFmtId="165" fontId="7" fillId="7" borderId="7" xfId="0" applyNumberFormat="1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left" vertical="center"/>
    </xf>
    <xf numFmtId="0" fontId="6" fillId="9" borderId="16" xfId="0" applyFont="1" applyFill="1" applyBorder="1" applyAlignment="1">
      <alignment horizontal="center"/>
    </xf>
    <xf numFmtId="0" fontId="6" fillId="10" borderId="16" xfId="0" applyFont="1" applyFill="1" applyBorder="1" applyAlignment="1">
      <alignment horizontal="center"/>
    </xf>
    <xf numFmtId="0" fontId="9" fillId="10" borderId="16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left" vertical="center"/>
    </xf>
    <xf numFmtId="0" fontId="36" fillId="17" borderId="17" xfId="0" applyFont="1" applyFill="1" applyBorder="1" applyAlignment="1">
      <alignment horizontal="left" vertical="center"/>
    </xf>
    <xf numFmtId="0" fontId="36" fillId="18" borderId="16" xfId="0" applyFont="1" applyFill="1" applyBorder="1" applyAlignment="1">
      <alignment horizontal="left" vertical="center"/>
    </xf>
    <xf numFmtId="0" fontId="9" fillId="9" borderId="16" xfId="0" applyFont="1" applyFill="1" applyBorder="1" applyAlignment="1">
      <alignment horizontal="center" vertical="center"/>
    </xf>
    <xf numFmtId="0" fontId="7" fillId="9" borderId="16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45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14" fontId="6" fillId="0" borderId="41" xfId="0" applyNumberFormat="1" applyFont="1" applyBorder="1" applyAlignment="1">
      <alignment horizontal="center" vertical="center"/>
    </xf>
    <xf numFmtId="14" fontId="6" fillId="0" borderId="43" xfId="0" applyNumberFormat="1" applyFont="1" applyBorder="1" applyAlignment="1">
      <alignment horizontal="center" vertical="center"/>
    </xf>
    <xf numFmtId="0" fontId="47" fillId="0" borderId="5" xfId="9" applyFont="1" applyBorder="1" applyAlignment="1">
      <alignment horizontal="center" vertical="center"/>
    </xf>
    <xf numFmtId="0" fontId="47" fillId="0" borderId="7" xfId="9" applyFont="1" applyBorder="1" applyAlignment="1">
      <alignment horizontal="center" vertical="center"/>
    </xf>
    <xf numFmtId="0" fontId="20" fillId="23" borderId="5" xfId="9" applyFont="1" applyFill="1" applyBorder="1" applyAlignment="1">
      <alignment horizontal="center" vertical="center"/>
    </xf>
    <xf numFmtId="0" fontId="20" fillId="23" borderId="7" xfId="9" applyFont="1" applyFill="1" applyBorder="1" applyAlignment="1">
      <alignment horizontal="center" vertical="center"/>
    </xf>
    <xf numFmtId="0" fontId="23" fillId="22" borderId="56" xfId="9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32" fillId="0" borderId="67" xfId="0" applyFont="1" applyBorder="1" applyAlignment="1">
      <alignment horizontal="center" vertical="center"/>
    </xf>
    <xf numFmtId="0" fontId="32" fillId="0" borderId="68" xfId="0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0" fontId="32" fillId="0" borderId="7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71" xfId="0" applyFont="1" applyBorder="1" applyAlignment="1">
      <alignment horizontal="center" vertical="center"/>
    </xf>
    <xf numFmtId="0" fontId="32" fillId="0" borderId="72" xfId="0" applyFont="1" applyBorder="1" applyAlignment="1">
      <alignment horizontal="center" vertical="center"/>
    </xf>
    <xf numFmtId="0" fontId="32" fillId="0" borderId="7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20" fillId="20" borderId="70" xfId="0" applyFont="1" applyFill="1" applyBorder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40" fillId="14" borderId="67" xfId="6" applyFont="1" applyFill="1" applyBorder="1" applyAlignment="1">
      <alignment horizontal="center"/>
    </xf>
    <xf numFmtId="0" fontId="40" fillId="14" borderId="68" xfId="6" applyFont="1" applyFill="1" applyBorder="1" applyAlignment="1">
      <alignment horizontal="center"/>
    </xf>
    <xf numFmtId="0" fontId="40" fillId="14" borderId="69" xfId="6" applyFont="1" applyFill="1" applyBorder="1" applyAlignment="1">
      <alignment horizontal="center"/>
    </xf>
    <xf numFmtId="0" fontId="45" fillId="0" borderId="67" xfId="6" applyFont="1" applyBorder="1" applyAlignment="1">
      <alignment horizontal="left" vertical="center" wrapText="1" indent="1"/>
    </xf>
    <xf numFmtId="0" fontId="45" fillId="0" borderId="68" xfId="6" applyFont="1" applyBorder="1" applyAlignment="1">
      <alignment horizontal="left" vertical="center" indent="1"/>
    </xf>
    <xf numFmtId="0" fontId="45" fillId="0" borderId="69" xfId="6" applyFont="1" applyBorder="1" applyAlignment="1">
      <alignment horizontal="left" vertical="center" indent="1"/>
    </xf>
    <xf numFmtId="0" fontId="45" fillId="0" borderId="70" xfId="6" applyFont="1" applyBorder="1" applyAlignment="1">
      <alignment horizontal="left" vertical="center" indent="1"/>
    </xf>
    <xf numFmtId="0" fontId="45" fillId="0" borderId="0" xfId="6" applyFont="1" applyAlignment="1">
      <alignment horizontal="left" vertical="center" indent="1"/>
    </xf>
    <xf numFmtId="0" fontId="45" fillId="0" borderId="71" xfId="6" applyFont="1" applyBorder="1" applyAlignment="1">
      <alignment horizontal="left" vertical="center" indent="1"/>
    </xf>
    <xf numFmtId="0" fontId="45" fillId="0" borderId="72" xfId="6" applyFont="1" applyBorder="1" applyAlignment="1">
      <alignment horizontal="left" vertical="center" indent="1"/>
    </xf>
    <xf numFmtId="0" fontId="45" fillId="0" borderId="73" xfId="6" applyFont="1" applyBorder="1" applyAlignment="1">
      <alignment horizontal="left" vertical="center" indent="1"/>
    </xf>
    <xf numFmtId="0" fontId="45" fillId="0" borderId="74" xfId="6" applyFont="1" applyBorder="1" applyAlignment="1">
      <alignment horizontal="left" vertical="center" indent="1"/>
    </xf>
    <xf numFmtId="0" fontId="21" fillId="16" borderId="67" xfId="0" applyFont="1" applyFill="1" applyBorder="1" applyAlignment="1">
      <alignment horizontal="center"/>
    </xf>
    <xf numFmtId="0" fontId="21" fillId="16" borderId="68" xfId="0" applyFont="1" applyFill="1" applyBorder="1" applyAlignment="1">
      <alignment horizontal="center"/>
    </xf>
    <xf numFmtId="0" fontId="24" fillId="0" borderId="67" xfId="0" applyFont="1" applyBorder="1" applyAlignment="1">
      <alignment horizontal="center" vertical="center" wrapText="1"/>
    </xf>
    <xf numFmtId="0" fontId="24" fillId="0" borderId="68" xfId="0" applyFont="1" applyBorder="1" applyAlignment="1">
      <alignment horizontal="center" vertical="center" wrapText="1"/>
    </xf>
    <xf numFmtId="0" fontId="24" fillId="0" borderId="69" xfId="0" applyFont="1" applyBorder="1" applyAlignment="1">
      <alignment horizontal="center" vertical="center" wrapText="1"/>
    </xf>
    <xf numFmtId="0" fontId="24" fillId="0" borderId="70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24" fillId="0" borderId="71" xfId="0" applyFont="1" applyBorder="1" applyAlignment="1">
      <alignment horizontal="center" vertical="center" wrapText="1"/>
    </xf>
    <xf numFmtId="0" fontId="24" fillId="0" borderId="72" xfId="0" applyFont="1" applyBorder="1" applyAlignment="1">
      <alignment horizontal="center" vertical="center" wrapText="1"/>
    </xf>
    <xf numFmtId="0" fontId="24" fillId="0" borderId="73" xfId="0" applyFont="1" applyBorder="1" applyAlignment="1">
      <alignment horizontal="center" vertical="center" wrapText="1"/>
    </xf>
    <xf numFmtId="0" fontId="24" fillId="0" borderId="74" xfId="0" applyFont="1" applyBorder="1" applyAlignment="1">
      <alignment horizontal="center" vertical="center" wrapText="1"/>
    </xf>
    <xf numFmtId="0" fontId="21" fillId="16" borderId="70" xfId="0" applyFont="1" applyFill="1" applyBorder="1" applyAlignment="1">
      <alignment horizontal="center" vertical="top"/>
    </xf>
    <xf numFmtId="0" fontId="21" fillId="16" borderId="0" xfId="0" applyFont="1" applyFill="1" applyAlignment="1">
      <alignment horizontal="center" vertical="top"/>
    </xf>
    <xf numFmtId="0" fontId="23" fillId="0" borderId="0" xfId="0" applyFont="1" applyAlignment="1">
      <alignment horizontal="left" indent="10"/>
    </xf>
    <xf numFmtId="0" fontId="21" fillId="12" borderId="72" xfId="6" applyFont="1" applyFill="1" applyBorder="1" applyAlignment="1">
      <alignment horizontal="center" vertical="center"/>
    </xf>
    <xf numFmtId="0" fontId="21" fillId="12" borderId="73" xfId="6" applyFont="1" applyFill="1" applyBorder="1" applyAlignment="1">
      <alignment horizontal="center" vertical="center"/>
    </xf>
    <xf numFmtId="0" fontId="22" fillId="14" borderId="67" xfId="6" applyFont="1" applyFill="1" applyBorder="1" applyAlignment="1">
      <alignment horizontal="center" vertical="center"/>
    </xf>
    <xf numFmtId="0" fontId="22" fillId="14" borderId="68" xfId="6" applyFont="1" applyFill="1" applyBorder="1" applyAlignment="1">
      <alignment horizontal="center" vertical="center"/>
    </xf>
    <xf numFmtId="0" fontId="22" fillId="14" borderId="69" xfId="6" applyFont="1" applyFill="1" applyBorder="1" applyAlignment="1">
      <alignment horizontal="center" vertical="center"/>
    </xf>
    <xf numFmtId="0" fontId="22" fillId="14" borderId="72" xfId="6" applyFont="1" applyFill="1" applyBorder="1" applyAlignment="1">
      <alignment horizontal="center" vertical="center"/>
    </xf>
    <xf numFmtId="0" fontId="22" fillId="14" borderId="73" xfId="6" applyFont="1" applyFill="1" applyBorder="1" applyAlignment="1">
      <alignment horizontal="center" vertical="center"/>
    </xf>
    <xf numFmtId="0" fontId="22" fillId="14" borderId="74" xfId="6" applyFont="1" applyFill="1" applyBorder="1" applyAlignment="1">
      <alignment horizontal="center" vertical="center"/>
    </xf>
    <xf numFmtId="0" fontId="44" fillId="0" borderId="75" xfId="0" applyFont="1" applyBorder="1" applyAlignment="1">
      <alignment horizontal="center" vertical="center" wrapText="1"/>
    </xf>
    <xf numFmtId="0" fontId="44" fillId="0" borderId="77" xfId="0" applyFont="1" applyBorder="1" applyAlignment="1">
      <alignment horizontal="center" vertical="center" wrapText="1"/>
    </xf>
    <xf numFmtId="0" fontId="17" fillId="0" borderId="16" xfId="6" applyBorder="1" applyAlignment="1">
      <alignment horizontal="left" wrapText="1" indent="1"/>
    </xf>
    <xf numFmtId="0" fontId="24" fillId="0" borderId="16" xfId="6" applyFont="1" applyBorder="1" applyAlignment="1">
      <alignment horizontal="center" vertical="center" wrapText="1"/>
    </xf>
    <xf numFmtId="0" fontId="17" fillId="0" borderId="70" xfId="6" applyBorder="1" applyAlignment="1">
      <alignment horizontal="center"/>
    </xf>
    <xf numFmtId="0" fontId="17" fillId="0" borderId="0" xfId="6" applyAlignment="1">
      <alignment horizontal="center"/>
    </xf>
    <xf numFmtId="0" fontId="17" fillId="0" borderId="71" xfId="6" applyBorder="1" applyAlignment="1">
      <alignment horizontal="center"/>
    </xf>
    <xf numFmtId="0" fontId="17" fillId="0" borderId="72" xfId="6" applyBorder="1" applyAlignment="1">
      <alignment horizontal="center"/>
    </xf>
    <xf numFmtId="0" fontId="17" fillId="0" borderId="73" xfId="6" applyBorder="1" applyAlignment="1">
      <alignment horizontal="center"/>
    </xf>
    <xf numFmtId="0" fontId="17" fillId="0" borderId="74" xfId="6" applyBorder="1" applyAlignment="1">
      <alignment horizontal="center"/>
    </xf>
    <xf numFmtId="0" fontId="23" fillId="0" borderId="67" xfId="0" applyFont="1" applyBorder="1" applyAlignment="1">
      <alignment horizontal="center" vertical="center" wrapText="1"/>
    </xf>
    <xf numFmtId="0" fontId="23" fillId="0" borderId="68" xfId="0" applyFont="1" applyBorder="1" applyAlignment="1">
      <alignment horizontal="center" vertical="center" wrapText="1"/>
    </xf>
    <xf numFmtId="0" fontId="23" fillId="0" borderId="69" xfId="0" applyFont="1" applyBorder="1" applyAlignment="1">
      <alignment horizontal="center" vertical="center" wrapText="1"/>
    </xf>
    <xf numFmtId="0" fontId="23" fillId="0" borderId="70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71" xfId="0" applyFont="1" applyBorder="1" applyAlignment="1">
      <alignment horizontal="center" vertical="center" wrapText="1"/>
    </xf>
    <xf numFmtId="0" fontId="23" fillId="0" borderId="72" xfId="0" applyFont="1" applyBorder="1" applyAlignment="1">
      <alignment horizontal="center" vertical="center" wrapText="1"/>
    </xf>
    <xf numFmtId="0" fontId="23" fillId="0" borderId="73" xfId="0" applyFont="1" applyBorder="1" applyAlignment="1">
      <alignment horizontal="center" vertical="center" wrapText="1"/>
    </xf>
    <xf numFmtId="0" fontId="23" fillId="0" borderId="74" xfId="0" applyFont="1" applyBorder="1" applyAlignment="1">
      <alignment horizontal="center" vertical="center" wrapText="1"/>
    </xf>
    <xf numFmtId="164" fontId="28" fillId="15" borderId="78" xfId="7" applyNumberFormat="1" applyFont="1" applyFill="1" applyBorder="1" applyAlignment="1">
      <alignment horizontal="center" vertical="center" wrapText="1"/>
    </xf>
    <xf numFmtId="0" fontId="26" fillId="14" borderId="75" xfId="7" applyFont="1" applyFill="1" applyBorder="1" applyAlignment="1">
      <alignment horizontal="center" vertical="center" wrapText="1"/>
    </xf>
    <xf numFmtId="0" fontId="37" fillId="12" borderId="70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72" xfId="0" applyFont="1" applyFill="1" applyBorder="1" applyAlignment="1">
      <alignment horizontal="center" vertical="center"/>
    </xf>
    <xf numFmtId="0" fontId="37" fillId="12" borderId="73" xfId="0" applyFont="1" applyFill="1" applyBorder="1" applyAlignment="1">
      <alignment horizontal="center" vertical="center"/>
    </xf>
    <xf numFmtId="0" fontId="20" fillId="20" borderId="67" xfId="0" applyFont="1" applyFill="1" applyBorder="1" applyAlignment="1">
      <alignment horizontal="center" vertical="center"/>
    </xf>
    <xf numFmtId="0" fontId="20" fillId="20" borderId="69" xfId="0" applyFont="1" applyFill="1" applyBorder="1" applyAlignment="1">
      <alignment horizontal="center" vertical="center"/>
    </xf>
    <xf numFmtId="0" fontId="20" fillId="20" borderId="71" xfId="0" applyFont="1" applyFill="1" applyBorder="1" applyAlignment="1">
      <alignment horizontal="center" vertical="center"/>
    </xf>
    <xf numFmtId="164" fontId="28" fillId="15" borderId="83" xfId="7" applyNumberFormat="1" applyFont="1" applyFill="1" applyBorder="1" applyAlignment="1">
      <alignment horizontal="center" vertical="center" wrapText="1"/>
    </xf>
    <xf numFmtId="164" fontId="28" fillId="15" borderId="84" xfId="7" applyNumberFormat="1" applyFont="1" applyFill="1" applyBorder="1" applyAlignment="1">
      <alignment horizontal="center" vertical="center" wrapText="1"/>
    </xf>
    <xf numFmtId="164" fontId="28" fillId="15" borderId="85" xfId="7" applyNumberFormat="1" applyFont="1" applyFill="1" applyBorder="1" applyAlignment="1">
      <alignment horizontal="center" vertical="center" wrapText="1"/>
    </xf>
    <xf numFmtId="0" fontId="40" fillId="14" borderId="67" xfId="6" applyFont="1" applyFill="1" applyBorder="1" applyAlignment="1">
      <alignment horizontal="center" vertical="center"/>
    </xf>
    <xf numFmtId="0" fontId="40" fillId="14" borderId="68" xfId="6" applyFont="1" applyFill="1" applyBorder="1" applyAlignment="1">
      <alignment horizontal="center" vertical="center"/>
    </xf>
    <xf numFmtId="0" fontId="40" fillId="14" borderId="69" xfId="6" applyFont="1" applyFill="1" applyBorder="1" applyAlignment="1">
      <alignment horizontal="center" vertical="center"/>
    </xf>
    <xf numFmtId="2" fontId="48" fillId="16" borderId="70" xfId="7" applyNumberFormat="1" applyFont="1" applyFill="1" applyBorder="1" applyAlignment="1">
      <alignment horizontal="left" vertical="center" wrapText="1" indent="1"/>
    </xf>
    <xf numFmtId="2" fontId="48" fillId="16" borderId="0" xfId="7" applyNumberFormat="1" applyFont="1" applyFill="1" applyBorder="1" applyAlignment="1">
      <alignment horizontal="left" vertical="center" wrapText="1" indent="1"/>
    </xf>
    <xf numFmtId="2" fontId="48" fillId="16" borderId="71" xfId="7" applyNumberFormat="1" applyFont="1" applyFill="1" applyBorder="1" applyAlignment="1">
      <alignment horizontal="left" vertical="center" wrapText="1" indent="1"/>
    </xf>
    <xf numFmtId="2" fontId="48" fillId="16" borderId="72" xfId="7" applyNumberFormat="1" applyFont="1" applyFill="1" applyBorder="1" applyAlignment="1">
      <alignment horizontal="left" vertical="center" wrapText="1" indent="1"/>
    </xf>
    <xf numFmtId="2" fontId="48" fillId="16" borderId="73" xfId="7" applyNumberFormat="1" applyFont="1" applyFill="1" applyBorder="1" applyAlignment="1">
      <alignment horizontal="left" vertical="center" wrapText="1" indent="1"/>
    </xf>
    <xf numFmtId="2" fontId="48" fillId="16" borderId="74" xfId="7" applyNumberFormat="1" applyFont="1" applyFill="1" applyBorder="1" applyAlignment="1">
      <alignment horizontal="left" vertical="center" wrapText="1" indent="1"/>
    </xf>
    <xf numFmtId="0" fontId="26" fillId="14" borderId="83" xfId="7" applyFont="1" applyFill="1" applyBorder="1" applyAlignment="1">
      <alignment horizontal="center" vertical="center" wrapText="1"/>
    </xf>
    <xf numFmtId="0" fontId="26" fillId="14" borderId="84" xfId="7" applyFont="1" applyFill="1" applyBorder="1" applyAlignment="1">
      <alignment horizontal="center" vertical="center" wrapText="1"/>
    </xf>
    <xf numFmtId="0" fontId="26" fillId="14" borderId="85" xfId="7" applyFont="1" applyFill="1" applyBorder="1" applyAlignment="1">
      <alignment horizontal="center" vertical="center" wrapText="1"/>
    </xf>
    <xf numFmtId="0" fontId="18" fillId="11" borderId="67" xfId="6" applyFont="1" applyFill="1" applyBorder="1" applyAlignment="1">
      <alignment horizontal="center"/>
    </xf>
    <xf numFmtId="0" fontId="18" fillId="11" borderId="69" xfId="6" applyFont="1" applyFill="1" applyBorder="1" applyAlignment="1">
      <alignment horizontal="center"/>
    </xf>
    <xf numFmtId="0" fontId="18" fillId="11" borderId="70" xfId="6" applyFont="1" applyFill="1" applyBorder="1" applyAlignment="1">
      <alignment horizontal="center"/>
    </xf>
    <xf numFmtId="0" fontId="18" fillId="11" borderId="71" xfId="6" applyFont="1" applyFill="1" applyBorder="1" applyAlignment="1">
      <alignment horizontal="center"/>
    </xf>
    <xf numFmtId="0" fontId="28" fillId="0" borderId="67" xfId="0" applyFont="1" applyBorder="1" applyAlignment="1">
      <alignment horizontal="left" indent="1"/>
    </xf>
    <xf numFmtId="0" fontId="28" fillId="0" borderId="68" xfId="0" applyFont="1" applyBorder="1" applyAlignment="1">
      <alignment horizontal="left" indent="1"/>
    </xf>
    <xf numFmtId="0" fontId="28" fillId="0" borderId="68" xfId="0" applyFont="1" applyBorder="1" applyAlignment="1">
      <alignment horizontal="center"/>
    </xf>
    <xf numFmtId="0" fontId="28" fillId="0" borderId="69" xfId="0" applyFont="1" applyBorder="1" applyAlignment="1">
      <alignment horizontal="center"/>
    </xf>
    <xf numFmtId="0" fontId="28" fillId="0" borderId="67" xfId="0" applyFont="1" applyBorder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1" fillId="0" borderId="71" xfId="0" applyFont="1" applyBorder="1" applyAlignment="1">
      <alignment horizontal="center" vertical="center" wrapText="1"/>
    </xf>
    <xf numFmtId="0" fontId="21" fillId="0" borderId="73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1" fillId="0" borderId="70" xfId="0" applyFont="1" applyBorder="1" applyAlignment="1">
      <alignment horizontal="center" vertical="center" wrapText="1"/>
    </xf>
    <xf numFmtId="0" fontId="21" fillId="0" borderId="72" xfId="0" applyFont="1" applyBorder="1" applyAlignment="1">
      <alignment horizontal="center" vertical="center" wrapText="1"/>
    </xf>
    <xf numFmtId="0" fontId="18" fillId="11" borderId="70" xfId="6" applyFont="1" applyFill="1" applyBorder="1" applyAlignment="1">
      <alignment horizontal="center" vertical="top"/>
    </xf>
    <xf numFmtId="0" fontId="18" fillId="11" borderId="71" xfId="6" applyFont="1" applyFill="1" applyBorder="1" applyAlignment="1">
      <alignment horizontal="center" vertical="top"/>
    </xf>
    <xf numFmtId="0" fontId="18" fillId="11" borderId="80" xfId="6" applyFont="1" applyFill="1" applyBorder="1" applyAlignment="1">
      <alignment horizontal="center" vertical="top"/>
    </xf>
    <xf numFmtId="0" fontId="18" fillId="11" borderId="81" xfId="6" applyFont="1" applyFill="1" applyBorder="1" applyAlignment="1">
      <alignment horizontal="center" vertical="top"/>
    </xf>
    <xf numFmtId="0" fontId="20" fillId="20" borderId="79" xfId="0" applyFont="1" applyFill="1" applyBorder="1" applyAlignment="1">
      <alignment horizontal="center" vertical="center"/>
    </xf>
    <xf numFmtId="0" fontId="20" fillId="20" borderId="82" xfId="0" applyFont="1" applyFill="1" applyBorder="1" applyAlignment="1">
      <alignment horizontal="center" vertical="center"/>
    </xf>
    <xf numFmtId="0" fontId="37" fillId="12" borderId="71" xfId="0" applyFont="1" applyFill="1" applyBorder="1" applyAlignment="1">
      <alignment horizontal="center" vertical="center"/>
    </xf>
    <xf numFmtId="0" fontId="37" fillId="12" borderId="74" xfId="0" applyFont="1" applyFill="1" applyBorder="1" applyAlignment="1">
      <alignment horizontal="center" vertical="center"/>
    </xf>
    <xf numFmtId="0" fontId="51" fillId="0" borderId="0" xfId="10" applyAlignment="1">
      <alignment horizontal="center"/>
    </xf>
    <xf numFmtId="0" fontId="52" fillId="0" borderId="0" xfId="10" applyFont="1" applyAlignment="1">
      <alignment horizontal="center"/>
    </xf>
    <xf numFmtId="0" fontId="17" fillId="19" borderId="0" xfId="10" applyFont="1" applyFill="1" applyAlignment="1">
      <alignment horizontal="center"/>
    </xf>
    <xf numFmtId="14" fontId="53" fillId="0" borderId="0" xfId="0" applyNumberFormat="1" applyFont="1" applyFill="1"/>
  </cellXfs>
  <cellStyles count="11">
    <cellStyle name="Bueno" xfId="1" builtinId="26"/>
    <cellStyle name="Énfasis5" xfId="5" builtinId="45"/>
    <cellStyle name="Entrada" xfId="3" builtinId="20"/>
    <cellStyle name="Millares" xfId="8" builtinId="3"/>
    <cellStyle name="Neutral" xfId="2" builtinId="28"/>
    <cellStyle name="Normal" xfId="0" builtinId="0"/>
    <cellStyle name="Normal 2" xfId="6" xr:uid="{00000000-0005-0000-0000-000005000000}"/>
    <cellStyle name="Normal 3" xfId="9" xr:uid="{6D7715C8-9686-46DC-9F39-0EBA03AE8E82}"/>
    <cellStyle name="Normal 4" xfId="10" xr:uid="{070FB478-22B4-4DB1-8036-551625310305}"/>
    <cellStyle name="Normal_Hoja Datos" xfId="7" xr:uid="{00000000-0005-0000-0000-000006000000}"/>
    <cellStyle name="Notas" xfId="4" builtinId="10"/>
  </cellStyles>
  <dxfs count="8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D639C65E-66A2-495B-971E-EA20BE037DBE}"/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0"/>
          <c:order val="0"/>
          <c:tx>
            <c:v>"A0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Spikes'!$S$10:$S$210</c:f>
              <c:numCache>
                <c:formatCode>#,##0.00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8C-4DDE-AD58-4792F8E8CA18}"/>
            </c:ext>
          </c:extLst>
        </c:ser>
        <c:ser>
          <c:idx val="1"/>
          <c:order val="1"/>
          <c:tx>
            <c:v>"B0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Spikes'!$T$10:$T$210</c:f>
              <c:numCache>
                <c:formatCode>#,##0.00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8C-4DDE-AD58-4792F8E8CA18}"/>
            </c:ext>
          </c:extLst>
        </c:ser>
        <c:ser>
          <c:idx val="2"/>
          <c:order val="2"/>
          <c:tx>
            <c:v>"A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Tempo!$T$3:$T$203</c:f>
              <c:numCache>
                <c:formatCode>General</c:formatCode>
                <c:ptCount val="201"/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8C-4DDE-AD58-4792F8E8CA18}"/>
            </c:ext>
          </c:extLst>
        </c:ser>
        <c:ser>
          <c:idx val="3"/>
          <c:order val="3"/>
          <c:tx>
            <c:v>"A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Tempo!$AD$3:$AD$203</c:f>
              <c:numCache>
                <c:formatCode>General</c:formatCode>
                <c:ptCount val="201"/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8C-4DDE-AD58-4792F8E8CA18}"/>
            </c:ext>
          </c:extLst>
        </c:ser>
        <c:ser>
          <c:idx val="4"/>
          <c:order val="4"/>
          <c:tx>
            <c:v>"A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Tempo!$AN$3:$AN$203</c:f>
              <c:numCache>
                <c:formatCode>General</c:formatCode>
                <c:ptCount val="201"/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8C-4DDE-AD58-4792F8E8CA18}"/>
            </c:ext>
          </c:extLst>
        </c:ser>
        <c:ser>
          <c:idx val="5"/>
          <c:order val="5"/>
          <c:tx>
            <c:v>"B 1ª anterior"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Tempo!$U$3:$U$203</c:f>
              <c:numCache>
                <c:formatCode>General</c:formatCode>
                <c:ptCount val="201"/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78C-4DDE-AD58-4792F8E8CA18}"/>
            </c:ext>
          </c:extLst>
        </c:ser>
        <c:ser>
          <c:idx val="6"/>
          <c:order val="6"/>
          <c:tx>
            <c:v>"B 2ª Anterior"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Tempo!$AE$3:$AE$203</c:f>
              <c:numCache>
                <c:formatCode>General</c:formatCode>
                <c:ptCount val="201"/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78C-4DDE-AD58-4792F8E8CA18}"/>
            </c:ext>
          </c:extLst>
        </c:ser>
        <c:ser>
          <c:idx val="7"/>
          <c:order val="7"/>
          <c:tx>
            <c:v>"B 3ª anterior"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Tempo!$AO$3:$AO$203</c:f>
              <c:numCache>
                <c:formatCode>General</c:formatCode>
                <c:ptCount val="201"/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78C-4DDE-AD58-4792F8E8C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80200"/>
        <c:axId val="664382552"/>
      </c:scatterChart>
      <c:valAx>
        <c:axId val="664380200"/>
        <c:scaling>
          <c:orientation val="minMax"/>
          <c:max val="5"/>
          <c:min val="-5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2552"/>
        <c:crosses val="autoZero"/>
        <c:crossBetween val="midCat"/>
        <c:majorUnit val="5"/>
        <c:minorUnit val="1"/>
      </c:valAx>
      <c:valAx>
        <c:axId val="66438255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8020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"ChA con correcciones"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Spikes'!$O$10:$O$210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Spikes'!$U$10:$U$210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163-8267-15EF0797C6B6}"/>
            </c:ext>
          </c:extLst>
        </c:ser>
        <c:ser>
          <c:idx val="2"/>
          <c:order val="1"/>
          <c:tx>
            <c:v>"ChA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Spikes'!$C$10:$C$210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0-4163-8267-15EF0797C6B6}"/>
            </c:ext>
          </c:extLst>
        </c:ser>
        <c:ser>
          <c:idx val="3"/>
          <c:order val="2"/>
          <c:tx>
            <c:v>"ChA 2ª anterior"</c:v>
          </c:tx>
          <c:spPr>
            <a:ln w="6350" cap="rnd">
              <a:solidFill>
                <a:schemeClr val="bg2">
                  <a:lumMod val="75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'Calc Spikes'!$E$10:$E$210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0-4163-8267-15EF0797C6B6}"/>
            </c:ext>
          </c:extLst>
        </c:ser>
        <c:ser>
          <c:idx val="4"/>
          <c:order val="3"/>
          <c:tx>
            <c:v>"ChA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Spikes'!$G$10:$G$210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Spikes'!$W$10:$W$210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070-4163-8267-15EF0797C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5888"/>
        <c:axId val="664373536"/>
      </c:scatterChart>
      <c:valAx>
        <c:axId val="6643758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3536"/>
        <c:crosses val="autoZero"/>
        <c:crossBetween val="midCat"/>
      </c:valAx>
      <c:valAx>
        <c:axId val="66437353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5888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"ChB con correcciones"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Spikes'!$P$10:$P$210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Spikes'!$V$10:$V$210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F-4805-8938-DAAE0B10BFBA}"/>
            </c:ext>
          </c:extLst>
        </c:ser>
        <c:ser>
          <c:idx val="2"/>
          <c:order val="1"/>
          <c:tx>
            <c:v>"ChB 1ª anterior"</c:v>
          </c:tx>
          <c:spPr>
            <a:ln w="63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'Calc Spikes'!$D$10:$D$210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3F-4805-8938-DAAE0B10BFBA}"/>
            </c:ext>
          </c:extLst>
        </c:ser>
        <c:ser>
          <c:idx val="3"/>
          <c:order val="2"/>
          <c:tx>
            <c:v>"ChB 2ª anterior"</c:v>
          </c:tx>
          <c:spPr>
            <a:ln w="63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Spikes'!$F$10:$F$210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3F-4805-8938-DAAE0B10BFBA}"/>
            </c:ext>
          </c:extLst>
        </c:ser>
        <c:ser>
          <c:idx val="4"/>
          <c:order val="3"/>
          <c:tx>
            <c:v>"ChB 3ª anterior"</c:v>
          </c:tx>
          <c:spPr>
            <a:ln w="6350" cap="rnd">
              <a:solidFill>
                <a:schemeClr val="bg2">
                  <a:lumMod val="90000"/>
                  <a:alpha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90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'Calc Spikes'!$H$10:$H$210</c:f>
              <c:numCache>
                <c:formatCode>#,##0.0000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'Calc Spikes'!$X$10:$X$210</c:f>
              <c:numCache>
                <c:formatCode>0.0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3F-4805-8938-DAAE0B10B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4376672"/>
        <c:axId val="664377456"/>
      </c:scatterChart>
      <c:valAx>
        <c:axId val="6643766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7456"/>
        <c:crosses val="autoZero"/>
        <c:crossBetween val="midCat"/>
      </c:valAx>
      <c:valAx>
        <c:axId val="66437745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64376672"/>
        <c:crossesAt val="100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Bias'!$AC$14:$AC$213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1-4FBE-9D26-C84EDBBD03E7}"/>
            </c:ext>
          </c:extLst>
        </c:ser>
        <c:ser>
          <c:idx val="2"/>
          <c:order val="1"/>
          <c:tx>
            <c:v>1ª Ant Diff Incr Disp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Tempo!$R$3:$R$202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1-4FBE-9D26-C84EDBBD03E7}"/>
            </c:ext>
          </c:extLst>
        </c:ser>
        <c:ser>
          <c:idx val="3"/>
          <c:order val="2"/>
          <c:tx>
            <c:v>2ª Ant Diff Incr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Tempo!$AB$3:$AB$202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1-4FBE-9D26-C84EDBBD03E7}"/>
            </c:ext>
          </c:extLst>
        </c:ser>
        <c:ser>
          <c:idx val="4"/>
          <c:order val="3"/>
          <c:tx>
            <c:v>3ª Ant Diff Incr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Tempo!$AL$3:$AL$202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1-4FBE-9D26-C84EDBBD0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7504"/>
        <c:axId val="597117896"/>
      </c:scatterChart>
      <c:valAx>
        <c:axId val="5971175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896"/>
        <c:crosses val="autoZero"/>
        <c:crossBetween val="midCat"/>
      </c:valAx>
      <c:valAx>
        <c:axId val="597117896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75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Diff Incr Disp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Bias'!$AD$14:$AD$213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1C-41F9-B279-A0809FF9900E}"/>
            </c:ext>
          </c:extLst>
        </c:ser>
        <c:ser>
          <c:idx val="2"/>
          <c:order val="1"/>
          <c:tx>
            <c:v>1ª Ant Diff Incr Disp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Tempo!$S$3:$S$202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1C-41F9-B279-A0809FF9900E}"/>
            </c:ext>
          </c:extLst>
        </c:ser>
        <c:ser>
          <c:idx val="3"/>
          <c:order val="2"/>
          <c:tx>
            <c:v>2ª Ant Diff Incr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Tempo!$AC$3:$AC$202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1C-41F9-B279-A0809FF9900E}"/>
            </c:ext>
          </c:extLst>
        </c:ser>
        <c:ser>
          <c:idx val="4"/>
          <c:order val="3"/>
          <c:tx>
            <c:v>3ª Ant Diff Incr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Tempo!$AM$3:$AM$202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1C-41F9-B279-A0809FF99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0840"/>
        <c:axId val="597111232"/>
      </c:scatterChart>
      <c:valAx>
        <c:axId val="59711084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1232"/>
        <c:crossesAt val="0"/>
        <c:crossBetween val="midCat"/>
      </c:valAx>
      <c:valAx>
        <c:axId val="597111232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084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Bias'!$AE$14:$AE$213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0D-4683-9C9C-07216D363F74}"/>
            </c:ext>
          </c:extLst>
        </c:ser>
        <c:ser>
          <c:idx val="2"/>
          <c:order val="1"/>
          <c:tx>
            <c:v>1ª Ant Dif CH A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Tempo!$P$3:$P$202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0D-4683-9C9C-07216D363F74}"/>
            </c:ext>
          </c:extLst>
        </c:ser>
        <c:ser>
          <c:idx val="3"/>
          <c:order val="2"/>
          <c:tx>
            <c:v>2ª Ant Dif CH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Tempo!$Z$3:$Z$4</c:f>
              <c:numCache>
                <c:formatCode>General</c:formatCode>
                <c:ptCount val="2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0D-4683-9C9C-07216D363F74}"/>
            </c:ext>
          </c:extLst>
        </c:ser>
        <c:ser>
          <c:idx val="4"/>
          <c:order val="3"/>
          <c:tx>
            <c:v>3ª Ant Dif CH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Tempo!$AJ$3:$AJ$202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0D-4683-9C9C-07216D363F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2016"/>
        <c:axId val="597112408"/>
      </c:scatterChart>
      <c:valAx>
        <c:axId val="5971120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408"/>
        <c:crosses val="autoZero"/>
        <c:crossBetween val="midCat"/>
      </c:valAx>
      <c:valAx>
        <c:axId val="597112408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2016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lineMarker"/>
        <c:varyColors val="0"/>
        <c:ser>
          <c:idx val="0"/>
          <c:order val="0"/>
          <c:tx>
            <c:v>Dif CH 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Bias'!$AF$14:$AF$213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12-41DD-84DB-228AC53BAF34}"/>
            </c:ext>
          </c:extLst>
        </c:ser>
        <c:ser>
          <c:idx val="2"/>
          <c:order val="1"/>
          <c:tx>
            <c:v>1ª Ant Dif CH 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50000"/>
                </a:schemeClr>
              </a:solidFill>
              <a:ln w="9525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Tempo!$Q$3:$Q$202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12-41DD-84DB-228AC53BAF34}"/>
            </c:ext>
          </c:extLst>
        </c:ser>
        <c:ser>
          <c:idx val="3"/>
          <c:order val="2"/>
          <c:tx>
            <c:v>2ª Ant Dif CH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Tempo!$AA$3:$AA$202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12-41DD-84DB-228AC53BAF34}"/>
            </c:ext>
          </c:extLst>
        </c:ser>
        <c:ser>
          <c:idx val="4"/>
          <c:order val="3"/>
          <c:tx>
            <c:v>3ª Ant Dif CH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Tempo!$AK$3:$AK$202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12-41DD-84DB-228AC53BA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3192"/>
        <c:axId val="597113584"/>
      </c:scatterChart>
      <c:valAx>
        <c:axId val="5971131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584"/>
        <c:crossesAt val="0"/>
        <c:crossBetween val="midCat"/>
      </c:valAx>
      <c:valAx>
        <c:axId val="5971135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high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3192"/>
        <c:crossesAt val="0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00000000000002E-2"/>
          <c:y val="7.1166235519701838E-3"/>
          <c:w val="0.89082633420822399"/>
          <c:h val="0.98643222441734335"/>
        </c:manualLayout>
      </c:layout>
      <c:scatterChart>
        <c:scatterStyle val="smoothMarker"/>
        <c:varyColors val="0"/>
        <c:ser>
          <c:idx val="2"/>
          <c:order val="0"/>
          <c:tx>
            <c:v>1ª ant Cum Disp A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Tempo!$T$3:$T$202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9D-4AEF-B863-63A35D22F5D1}"/>
            </c:ext>
          </c:extLst>
        </c:ser>
        <c:ser>
          <c:idx val="3"/>
          <c:order val="1"/>
          <c:tx>
            <c:v>2ª Ant Cum Disp A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Tempo!$AD$3:$AD$202</c:f>
              <c:numCache>
                <c:formatCode>General</c:formatCode>
                <c:ptCount val="200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9D-4AEF-B863-63A35D22F5D1}"/>
            </c:ext>
          </c:extLst>
        </c:ser>
        <c:ser>
          <c:idx val="4"/>
          <c:order val="2"/>
          <c:tx>
            <c:v>3ª Ant Cum Disp A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Tempo!$AN$3:$AN$204</c:f>
              <c:numCache>
                <c:formatCode>General</c:formatCode>
                <c:ptCount val="202"/>
              </c:numCache>
            </c:numRef>
          </c:xVal>
          <c:yVal>
            <c:numRef>
              <c:f>'Calc Bias'!$AI$14:$AI$213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89D-4AEF-B863-63A35D22F5D1}"/>
            </c:ext>
          </c:extLst>
        </c:ser>
        <c:ser>
          <c:idx val="5"/>
          <c:order val="3"/>
          <c:tx>
            <c:v>1ª Ant Cum Disp B</c:v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Tempo!$U$3:$U$202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9D-4AEF-B863-63A35D22F5D1}"/>
            </c:ext>
          </c:extLst>
        </c:ser>
        <c:ser>
          <c:idx val="6"/>
          <c:order val="4"/>
          <c:tx>
            <c:v>2ª Ant Cum Disp B</c:v>
          </c:tx>
          <c:spPr>
            <a:ln w="1905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Tempo!$AE$3:$AE$202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89D-4AEF-B863-63A35D22F5D1}"/>
            </c:ext>
          </c:extLst>
        </c:ser>
        <c:ser>
          <c:idx val="7"/>
          <c:order val="5"/>
          <c:tx>
            <c:v>3ª Ant Cum Disp B</c:v>
          </c:tx>
          <c:spPr>
            <a:ln w="19050" cap="rnd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Tempo!$AO$3:$AO$202</c:f>
              <c:numCache>
                <c:formatCode>General</c:formatCode>
                <c:ptCount val="200"/>
              </c:numCache>
            </c:numRef>
          </c:xVal>
          <c:yVal>
            <c:numRef>
              <c:f>'Calc Bias'!$AJ$14:$AJ$213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89D-4AEF-B863-63A35D22F5D1}"/>
            </c:ext>
          </c:extLst>
        </c:ser>
        <c:ser>
          <c:idx val="0"/>
          <c:order val="6"/>
          <c:tx>
            <c:v>Selecc Cum Disp A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'Calc Bias'!$V$14:$V$213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Bias'!$AG$14:$AG$213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89D-4AEF-B863-63A35D22F5D1}"/>
            </c:ext>
          </c:extLst>
        </c:ser>
        <c:ser>
          <c:idx val="1"/>
          <c:order val="7"/>
          <c:tx>
            <c:v>Selecc Cum Disp B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'Calc Bias'!$AB$14:$AB$213</c:f>
              <c:numCache>
                <c:formatCode>#,##0.00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xVal>
          <c:yVal>
            <c:numRef>
              <c:f>'Calc Bias'!$AH$14:$AH$213</c:f>
              <c:numCache>
                <c:formatCode>0.0</c:formatCode>
                <c:ptCount val="2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89D-4AEF-B863-63A35D22F5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114760"/>
        <c:axId val="687746184"/>
      </c:scatterChart>
      <c:valAx>
        <c:axId val="5971147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  <a:alpha val="93000"/>
                </a:schemeClr>
              </a:solidFill>
              <a:prstDash val="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6184"/>
        <c:crossesAt val="0"/>
        <c:crossBetween val="midCat"/>
        <c:majorUnit val="5"/>
        <c:minorUnit val="1"/>
      </c:valAx>
      <c:valAx>
        <c:axId val="687746184"/>
        <c:scaling>
          <c:orientation val="maxMin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prstDash val="dash"/>
              <a:round/>
            </a:ln>
            <a:effectLst/>
          </c:spPr>
        </c:majorGridlines>
        <c:numFmt formatCode="0.0" sourceLinked="1"/>
        <c:majorTickMark val="cross"/>
        <c:minorTickMark val="in"/>
        <c:tickLblPos val="low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971147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Displacement</a:t>
            </a:r>
            <a:r>
              <a:rPr lang="en-US" baseline="0"/>
              <a:t> vs Diff Incr Displacement Axis A (mm)</a:t>
            </a:r>
            <a:endParaRPr lang="en-US"/>
          </a:p>
        </c:rich>
      </c:tx>
      <c:layout>
        <c:manualLayout>
          <c:xMode val="edge"/>
          <c:yMode val="edge"/>
          <c:x val="0.144950974521511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804208576597297E-2"/>
          <c:y val="0.16772514214475892"/>
          <c:w val="0.87401144981345558"/>
          <c:h val="0.80670820043673785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GrTemp!$B$2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GrTemp!$B$3:$B$300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68-4813-B72C-961412B28380}"/>
            </c:ext>
          </c:extLst>
        </c:ser>
        <c:ser>
          <c:idx val="1"/>
          <c:order val="1"/>
          <c:tx>
            <c:strRef>
              <c:f>GrTemp!$C$2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GrTemp!$C$3:$C$300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68-4813-B72C-961412B28380}"/>
            </c:ext>
          </c:extLst>
        </c:ser>
        <c:ser>
          <c:idx val="2"/>
          <c:order val="2"/>
          <c:tx>
            <c:strRef>
              <c:f>GrTemp!$D$2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GrTemp!$D$3:$D$300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68-4813-B72C-961412B28380}"/>
            </c:ext>
          </c:extLst>
        </c:ser>
        <c:ser>
          <c:idx val="3"/>
          <c:order val="3"/>
          <c:tx>
            <c:strRef>
              <c:f>GrTemp!$E$2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GrTemp!$E$3:$E$300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68-4813-B72C-961412B28380}"/>
            </c:ext>
          </c:extLst>
        </c:ser>
        <c:ser>
          <c:idx val="4"/>
          <c:order val="4"/>
          <c:tx>
            <c:strRef>
              <c:f>GrTemp!$F$2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GrTemp!$F$3:$F$300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68-4813-B72C-961412B28380}"/>
            </c:ext>
          </c:extLst>
        </c:ser>
        <c:ser>
          <c:idx val="5"/>
          <c:order val="5"/>
          <c:tx>
            <c:strRef>
              <c:f>GrTemp!$G$2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GrTemp!$G$3:$G$300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68-4813-B72C-961412B28380}"/>
            </c:ext>
          </c:extLst>
        </c:ser>
        <c:ser>
          <c:idx val="6"/>
          <c:order val="6"/>
          <c:tx>
            <c:strRef>
              <c:f>GrTemp!$H$2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GrTemp!$H$3:$H$300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568-4813-B72C-961412B28380}"/>
            </c:ext>
          </c:extLst>
        </c:ser>
        <c:ser>
          <c:idx val="7"/>
          <c:order val="7"/>
          <c:tx>
            <c:strRef>
              <c:f>GrTemp!$I$2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GrTemp!$I$3:$I$300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568-4813-B72C-961412B28380}"/>
            </c:ext>
          </c:extLst>
        </c:ser>
        <c:ser>
          <c:idx val="8"/>
          <c:order val="8"/>
          <c:tx>
            <c:strRef>
              <c:f>GrTemp!$J$2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GrTemp!$J$3:$J$300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68-4813-B72C-961412B28380}"/>
            </c:ext>
          </c:extLst>
        </c:ser>
        <c:ser>
          <c:idx val="9"/>
          <c:order val="9"/>
          <c:tx>
            <c:strRef>
              <c:f>GrTemp!$K$2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GrTemp!$K$3:$K$300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68-4813-B72C-961412B28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47752"/>
        <c:axId val="687748144"/>
      </c:scatterChart>
      <c:valAx>
        <c:axId val="68774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8144"/>
        <c:crossesAt val="1000"/>
        <c:crossBetween val="midCat"/>
      </c:valAx>
      <c:valAx>
        <c:axId val="68774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7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>
                <a:effectLst/>
              </a:rPr>
              <a:t>Cumulative Displacement vs Diff Incr Displacement Axis B (mm)</a:t>
            </a:r>
            <a:endParaRPr lang="en-US"/>
          </a:p>
        </c:rich>
      </c:tx>
      <c:layout>
        <c:manualLayout>
          <c:xMode val="edge"/>
          <c:yMode val="edge"/>
          <c:x val="0.18468397239924775"/>
          <c:y val="1.19719520729764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GrTemp!$L$2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GrTemp!$L$3:$L$300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F6-4C75-8918-DE573B0DACD1}"/>
            </c:ext>
          </c:extLst>
        </c:ser>
        <c:ser>
          <c:idx val="1"/>
          <c:order val="1"/>
          <c:tx>
            <c:strRef>
              <c:f>GrTemp!$M$2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GrTemp!$M$3:$M$300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F6-4C75-8918-DE573B0DACD1}"/>
            </c:ext>
          </c:extLst>
        </c:ser>
        <c:ser>
          <c:idx val="2"/>
          <c:order val="2"/>
          <c:tx>
            <c:strRef>
              <c:f>GrTemp!$N$2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GrTemp!$N$3:$N$300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F6-4C75-8918-DE573B0DACD1}"/>
            </c:ext>
          </c:extLst>
        </c:ser>
        <c:ser>
          <c:idx val="3"/>
          <c:order val="3"/>
          <c:tx>
            <c:strRef>
              <c:f>GrTemp!$O$2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GrTemp!$O$3:$O$300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F6-4C75-8918-DE573B0DACD1}"/>
            </c:ext>
          </c:extLst>
        </c:ser>
        <c:ser>
          <c:idx val="4"/>
          <c:order val="4"/>
          <c:tx>
            <c:strRef>
              <c:f>GrTemp!$P$2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GrTemp!$P$3:$P$300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F6-4C75-8918-DE573B0DACD1}"/>
            </c:ext>
          </c:extLst>
        </c:ser>
        <c:ser>
          <c:idx val="5"/>
          <c:order val="5"/>
          <c:tx>
            <c:strRef>
              <c:f>GrTemp!$Q$2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GrTemp!$Q$3:$Q$300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F6-4C75-8918-DE573B0DACD1}"/>
            </c:ext>
          </c:extLst>
        </c:ser>
        <c:ser>
          <c:idx val="6"/>
          <c:order val="6"/>
          <c:tx>
            <c:strRef>
              <c:f>GrTemp!$R$2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GrTemp!$R$3:$R$300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F6-4C75-8918-DE573B0DACD1}"/>
            </c:ext>
          </c:extLst>
        </c:ser>
        <c:ser>
          <c:idx val="7"/>
          <c:order val="7"/>
          <c:tx>
            <c:strRef>
              <c:f>GrTemp!$S$2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GrTemp!$S$3:$S$300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F6-4C75-8918-DE573B0DACD1}"/>
            </c:ext>
          </c:extLst>
        </c:ser>
        <c:ser>
          <c:idx val="8"/>
          <c:order val="8"/>
          <c:tx>
            <c:strRef>
              <c:f>GrTemp!$T$2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GrTemp!$T$3:$T$300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F6-4C75-8918-DE573B0DACD1}"/>
            </c:ext>
          </c:extLst>
        </c:ser>
        <c:ser>
          <c:idx val="9"/>
          <c:order val="9"/>
          <c:tx>
            <c:strRef>
              <c:f>GrTemp!$U$2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GrTemp!$U$3:$U$300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1F6-4C75-8918-DE573B0DA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104"/>
        <c:axId val="687749320"/>
      </c:scatterChart>
      <c:valAx>
        <c:axId val="687750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49320"/>
        <c:crossesAt val="1000"/>
        <c:crossBetween val="midCat"/>
      </c:valAx>
      <c:valAx>
        <c:axId val="68774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86708380576695E-2"/>
          <c:y val="1.2918248074068944E-2"/>
          <c:w val="0.87677685866185651"/>
          <c:h val="0.97416350385186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GrTemp!$V$2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GrTemp!$V$3:$V$300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7-4E74-8330-8C19BF368557}"/>
            </c:ext>
          </c:extLst>
        </c:ser>
        <c:ser>
          <c:idx val="1"/>
          <c:order val="1"/>
          <c:tx>
            <c:strRef>
              <c:f>GrTemp!$W$2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GrTemp!$W$3:$W$300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C7-4E74-8330-8C19BF368557}"/>
            </c:ext>
          </c:extLst>
        </c:ser>
        <c:ser>
          <c:idx val="2"/>
          <c:order val="2"/>
          <c:tx>
            <c:strRef>
              <c:f>GrTemp!$X$2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GrTemp!$X$3:$X$300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C7-4E74-8330-8C19BF368557}"/>
            </c:ext>
          </c:extLst>
        </c:ser>
        <c:ser>
          <c:idx val="3"/>
          <c:order val="3"/>
          <c:tx>
            <c:strRef>
              <c:f>GrTemp!$Y$2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GrTemp!$Y$3:$Y$300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7-4E74-8330-8C19BF368557}"/>
            </c:ext>
          </c:extLst>
        </c:ser>
        <c:ser>
          <c:idx val="4"/>
          <c:order val="4"/>
          <c:tx>
            <c:strRef>
              <c:f>GrTemp!$Z$2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GrTemp!$Z$3:$Z$300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C7-4E74-8330-8C19BF368557}"/>
            </c:ext>
          </c:extLst>
        </c:ser>
        <c:ser>
          <c:idx val="5"/>
          <c:order val="5"/>
          <c:tx>
            <c:strRef>
              <c:f>GrTemp!$AA$2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GrTemp!$AA$3:$AA$300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C7-4E74-8330-8C19BF368557}"/>
            </c:ext>
          </c:extLst>
        </c:ser>
        <c:ser>
          <c:idx val="6"/>
          <c:order val="6"/>
          <c:tx>
            <c:strRef>
              <c:f>GrTemp!$AB$2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GrTemp!$AB$3:$AB$300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C7-4E74-8330-8C19BF368557}"/>
            </c:ext>
          </c:extLst>
        </c:ser>
        <c:ser>
          <c:idx val="7"/>
          <c:order val="7"/>
          <c:tx>
            <c:strRef>
              <c:f>GrTemp!$AC$2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GrTemp!$AC$3:$AC$300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C7-4E74-8330-8C19BF368557}"/>
            </c:ext>
          </c:extLst>
        </c:ser>
        <c:ser>
          <c:idx val="8"/>
          <c:order val="8"/>
          <c:tx>
            <c:strRef>
              <c:f>GrTemp!$AD$2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GrTemp!$AD$3:$AD$300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C7-4E74-8330-8C19BF368557}"/>
            </c:ext>
          </c:extLst>
        </c:ser>
        <c:ser>
          <c:idx val="9"/>
          <c:order val="9"/>
          <c:tx>
            <c:strRef>
              <c:f>GrTemp!$AE$2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GrTemp!$AE$3:$AE$300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C7-4E74-8330-8C19BF36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750496"/>
        <c:axId val="687744224"/>
      </c:scatterChart>
      <c:valAx>
        <c:axId val="6877504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87744224"/>
        <c:crossesAt val="1000"/>
        <c:crossBetween val="midCat"/>
      </c:valAx>
      <c:valAx>
        <c:axId val="68774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775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9173428126085127E-2"/>
          <c:y val="1.2911739270789835E-2"/>
          <c:w val="0.93215475925390801"/>
          <c:h val="0.97417652145842037"/>
        </c:manualLayout>
      </c:layout>
      <c:scatterChart>
        <c:scatterStyle val="lineMarker"/>
        <c:varyColors val="0"/>
        <c:ser>
          <c:idx val="0"/>
          <c:order val="0"/>
          <c:tx>
            <c:strRef>
              <c:f>GrTemp!$AF$2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GrTemp!$AF$3:$AF$300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9-463C-8714-2BFA6962B94B}"/>
            </c:ext>
          </c:extLst>
        </c:ser>
        <c:ser>
          <c:idx val="1"/>
          <c:order val="1"/>
          <c:tx>
            <c:strRef>
              <c:f>GrTemp!$AG$2</c:f>
              <c:strCache>
                <c:ptCount val="1"/>
              </c:strCache>
            </c:strRef>
          </c:tx>
          <c:spPr>
            <a:ln w="63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6350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forward val="2"/>
            <c:backward val="1"/>
            <c:dispRSqr val="0"/>
            <c:dispEq val="0"/>
          </c:trendline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GrTemp!$AG$3:$AG$300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9-463C-8714-2BFA6962B94B}"/>
            </c:ext>
          </c:extLst>
        </c:ser>
        <c:ser>
          <c:idx val="2"/>
          <c:order val="2"/>
          <c:tx>
            <c:strRef>
              <c:f>GrTemp!$AH$2</c:f>
              <c:strCache>
                <c:ptCount val="1"/>
              </c:strCache>
            </c:strRef>
          </c:tx>
          <c:spPr>
            <a:ln w="63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6350">
                <a:solidFill>
                  <a:schemeClr val="accent3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GrTemp!$AH$3:$AH$300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9-463C-8714-2BFA6962B94B}"/>
            </c:ext>
          </c:extLst>
        </c:ser>
        <c:ser>
          <c:idx val="3"/>
          <c:order val="3"/>
          <c:tx>
            <c:strRef>
              <c:f>GrTemp!$AI$2</c:f>
              <c:strCache>
                <c:ptCount val="1"/>
              </c:strCache>
            </c:strRef>
          </c:tx>
          <c:spPr>
            <a:ln w="63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/>
              </a:solidFill>
              <a:ln w="6350">
                <a:solidFill>
                  <a:schemeClr val="accent4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GrTemp!$AI$3:$AI$300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9-463C-8714-2BFA6962B94B}"/>
            </c:ext>
          </c:extLst>
        </c:ser>
        <c:ser>
          <c:idx val="4"/>
          <c:order val="4"/>
          <c:tx>
            <c:strRef>
              <c:f>GrTemp!$AJ$2</c:f>
              <c:strCache>
                <c:ptCount val="1"/>
              </c:strCache>
            </c:strRef>
          </c:tx>
          <c:spPr>
            <a:ln w="63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6350">
                <a:solidFill>
                  <a:schemeClr val="accent5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GrTemp!$AJ$3:$AJ$300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9-463C-8714-2BFA6962B94B}"/>
            </c:ext>
          </c:extLst>
        </c:ser>
        <c:ser>
          <c:idx val="5"/>
          <c:order val="5"/>
          <c:tx>
            <c:strRef>
              <c:f>GrTemp!$AK$2</c:f>
              <c:strCache>
                <c:ptCount val="1"/>
              </c:strCache>
            </c:strRef>
          </c:tx>
          <c:spPr>
            <a:ln w="63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6"/>
              </a:solidFill>
              <a:ln w="6350">
                <a:solidFill>
                  <a:schemeClr val="accent6"/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GrTemp!$AK$3:$AK$300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29-463C-8714-2BFA6962B94B}"/>
            </c:ext>
          </c:extLst>
        </c:ser>
        <c:ser>
          <c:idx val="6"/>
          <c:order val="6"/>
          <c:tx>
            <c:strRef>
              <c:f>GrTemp!$AL$2</c:f>
              <c:strCache>
                <c:ptCount val="1"/>
              </c:strCache>
            </c:strRef>
          </c:tx>
          <c:spPr>
            <a:ln w="63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>
                  <a:lumMod val="60000"/>
                </a:schemeClr>
              </a:solidFill>
              <a:ln w="6350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GrTemp!$AL$3:$AL$300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29-463C-8714-2BFA6962B94B}"/>
            </c:ext>
          </c:extLst>
        </c:ser>
        <c:ser>
          <c:idx val="7"/>
          <c:order val="7"/>
          <c:tx>
            <c:strRef>
              <c:f>GrTemp!$AM$2</c:f>
              <c:strCache>
                <c:ptCount val="1"/>
              </c:strCache>
            </c:strRef>
          </c:tx>
          <c:spPr>
            <a:ln w="63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lumMod val="60000"/>
                </a:schemeClr>
              </a:solidFill>
              <a:ln w="63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GrTemp!$AM$3:$AM$300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29-463C-8714-2BFA6962B94B}"/>
            </c:ext>
          </c:extLst>
        </c:ser>
        <c:ser>
          <c:idx val="8"/>
          <c:order val="8"/>
          <c:tx>
            <c:strRef>
              <c:f>GrTemp!$AN$2</c:f>
              <c:strCache>
                <c:ptCount val="1"/>
              </c:strCache>
            </c:strRef>
          </c:tx>
          <c:spPr>
            <a:ln w="63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3">
                  <a:lumMod val="60000"/>
                </a:schemeClr>
              </a:solidFill>
              <a:ln w="63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GrTemp!$AN$3:$AN$300</c:f>
              <c:numCache>
                <c:formatCode>0.00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29-463C-8714-2BFA6962B94B}"/>
            </c:ext>
          </c:extLst>
        </c:ser>
        <c:ser>
          <c:idx val="9"/>
          <c:order val="9"/>
          <c:tx>
            <c:strRef>
              <c:f>GrTemp!$AO$2</c:f>
              <c:strCache>
                <c:ptCount val="1"/>
              </c:strCache>
            </c:strRef>
          </c:tx>
          <c:spPr>
            <a:ln w="63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4">
                  <a:lumMod val="60000"/>
                </a:schemeClr>
              </a:solidFill>
              <a:ln w="63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GrTemp!$A$3:$A$300</c:f>
              <c:numCache>
                <c:formatCode>m/d/yyyy</c:formatCode>
                <c:ptCount val="298"/>
              </c:numCache>
            </c:numRef>
          </c:xVal>
          <c:yVal>
            <c:numRef>
              <c:f>GrTemp!$AO$3:$AO$300</c:f>
              <c:numCache>
                <c:formatCode>General</c:formatCode>
                <c:ptCount val="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29-463C-8714-2BFA6962B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6456"/>
        <c:axId val="629377240"/>
      </c:scatterChart>
      <c:valAx>
        <c:axId val="62937645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\-yy;@" sourceLinked="0"/>
        <c:majorTickMark val="none"/>
        <c:minorTickMark val="none"/>
        <c:tickLblPos val="high"/>
        <c:crossAx val="629377240"/>
        <c:crossesAt val="1000"/>
        <c:crossBetween val="midCat"/>
      </c:valAx>
      <c:valAx>
        <c:axId val="629377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6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'PDF - Graphs'!$P$3</c:f>
              <c:strCache>
                <c:ptCount val="1"/>
                <c:pt idx="0">
                  <c:v>&lt;- INTRODUCIR EXCAVACIÓN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E9C-437C-AD6C-0B80B282425C}"/>
              </c:ext>
            </c:extLst>
          </c:dPt>
          <c:val>
            <c:numRef>
              <c:f>'PDF - Graphs'!$O$3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07-4B0F-8C48-DD6F9BECB206}"/>
            </c:ext>
          </c:extLst>
        </c:ser>
        <c:ser>
          <c:idx val="1"/>
          <c:order val="1"/>
          <c:tx>
            <c:strRef>
              <c:f>'PDF - Graphs'!$P$4</c:f>
              <c:strCache>
                <c:ptCount val="1"/>
                <c:pt idx="0">
                  <c:v>Profundidad total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6350">
              <a:solidFill>
                <a:schemeClr val="lt1">
                  <a:shade val="50000"/>
                </a:schemeClr>
              </a:solidFill>
            </a:ln>
            <a:effectLst/>
          </c:spPr>
          <c:invertIfNegative val="0"/>
          <c:val>
            <c:numRef>
              <c:f>'PDF - Graphs'!$O$4</c:f>
              <c:numCache>
                <c:formatCode>General</c:formatCode>
                <c:ptCount val="1"/>
                <c:pt idx="0">
                  <c:v>35.5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07-4B0F-8C48-DD6F9BECB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22024"/>
        <c:axId val="530918496"/>
      </c:barChart>
      <c:catAx>
        <c:axId val="530922024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530918496"/>
        <c:crosses val="autoZero"/>
        <c:auto val="1"/>
        <c:lblAlgn val="ctr"/>
        <c:lblOffset val="100"/>
        <c:noMultiLvlLbl val="0"/>
      </c:catAx>
      <c:valAx>
        <c:axId val="530918496"/>
        <c:scaling>
          <c:orientation val="maxMin"/>
          <c:max val="35.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30922024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pattFill prst="openDmnd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15</c:v>
              </c:pt>
            </c:numLit>
          </c:val>
          <c:extLst>
            <c:ext xmlns:c16="http://schemas.microsoft.com/office/drawing/2014/chart" uri="{C3380CC4-5D6E-409C-BE32-E72D297353CC}">
              <c16:uniqueId val="{00000000-62E0-45BC-AAA9-BB03F8249C33}"/>
            </c:ext>
          </c:extLst>
        </c:ser>
        <c:ser>
          <c:idx val="1"/>
          <c:order val="1"/>
          <c:spPr>
            <a:solidFill>
              <a:srgbClr val="60594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0594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2E0-45BC-AAA9-BB03F8249C33}"/>
              </c:ext>
            </c:extLst>
          </c:dPt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62E0-45BC-AAA9-BB03F8249C33}"/>
            </c:ext>
          </c:extLst>
        </c:ser>
        <c:ser>
          <c:idx val="2"/>
          <c:order val="2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4-62E0-45BC-AAA9-BB03F8249C33}"/>
            </c:ext>
          </c:extLst>
        </c:ser>
        <c:ser>
          <c:idx val="3"/>
          <c:order val="3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5-62E0-45BC-AAA9-BB03F8249C33}"/>
            </c:ext>
          </c:extLst>
        </c:ser>
        <c:ser>
          <c:idx val="4"/>
          <c:order val="4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</c:numLit>
          </c:val>
          <c:extLst>
            <c:ext xmlns:c16="http://schemas.microsoft.com/office/drawing/2014/chart" uri="{C3380CC4-5D6E-409C-BE32-E72D297353CC}">
              <c16:uniqueId val="{00000006-62E0-45BC-AAA9-BB03F8249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100"/>
        <c:axId val="530919280"/>
        <c:axId val="536107264"/>
      </c:barChart>
      <c:catAx>
        <c:axId val="53091928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one"/>
        <c:crossAx val="536107264"/>
        <c:crosses val="autoZero"/>
        <c:auto val="1"/>
        <c:lblAlgn val="ctr"/>
        <c:lblOffset val="100"/>
        <c:noMultiLvlLbl val="0"/>
      </c:catAx>
      <c:valAx>
        <c:axId val="536107264"/>
        <c:scaling>
          <c:orientation val="maxMin"/>
          <c:max val="1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19280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797489126224225"/>
          <c:h val="0.85361262400598203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12/16/2024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GraphTemp!$C$5:$C$75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6-4879-8EC9-2DEC16BD19E9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12/16/2024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GraphTemp!$E$5:$E$75</c:f>
              <c:numCache>
                <c:formatCode>0.00</c:formatCode>
                <c:ptCount val="71"/>
                <c:pt idx="0">
                  <c:v>-1.3050000000001774</c:v>
                </c:pt>
                <c:pt idx="1">
                  <c:v>-1.3000000000001819</c:v>
                </c:pt>
                <c:pt idx="2">
                  <c:v>-1.2500000000001705</c:v>
                </c:pt>
                <c:pt idx="3">
                  <c:v>-1.2300000000001887</c:v>
                </c:pt>
                <c:pt idx="4">
                  <c:v>-1.1600000000001387</c:v>
                </c:pt>
                <c:pt idx="5">
                  <c:v>-1.1275000000001114</c:v>
                </c:pt>
                <c:pt idx="6">
                  <c:v>-1.0925000000000864</c:v>
                </c:pt>
                <c:pt idx="7">
                  <c:v>-1.0750000000001023</c:v>
                </c:pt>
                <c:pt idx="8">
                  <c:v>-1.0650000000001114</c:v>
                </c:pt>
                <c:pt idx="9">
                  <c:v>-1.032500000000141</c:v>
                </c:pt>
                <c:pt idx="10">
                  <c:v>-0.99250000000012051</c:v>
                </c:pt>
                <c:pt idx="11">
                  <c:v>-0.95250000000010004</c:v>
                </c:pt>
                <c:pt idx="12">
                  <c:v>-0.93500000000011596</c:v>
                </c:pt>
                <c:pt idx="13">
                  <c:v>-0.91500000000013415</c:v>
                </c:pt>
                <c:pt idx="14">
                  <c:v>-0.89750000000009322</c:v>
                </c:pt>
                <c:pt idx="15">
                  <c:v>-0.87500000000011369</c:v>
                </c:pt>
                <c:pt idx="16">
                  <c:v>-0.86000000000015575</c:v>
                </c:pt>
                <c:pt idx="17">
                  <c:v>-0.85250000000016257</c:v>
                </c:pt>
                <c:pt idx="18">
                  <c:v>-0.83500000000017849</c:v>
                </c:pt>
                <c:pt idx="19">
                  <c:v>-0.83500000000017849</c:v>
                </c:pt>
                <c:pt idx="20">
                  <c:v>-0.81500000000016826</c:v>
                </c:pt>
                <c:pt idx="21">
                  <c:v>-0.80750000000014666</c:v>
                </c:pt>
                <c:pt idx="22">
                  <c:v>-0.81500000000013983</c:v>
                </c:pt>
                <c:pt idx="23">
                  <c:v>-0.82250000000016144</c:v>
                </c:pt>
                <c:pt idx="24">
                  <c:v>-0.84000000000017394</c:v>
                </c:pt>
                <c:pt idx="25">
                  <c:v>-0.85750000000015802</c:v>
                </c:pt>
                <c:pt idx="26">
                  <c:v>-0.88000000000016598</c:v>
                </c:pt>
                <c:pt idx="27">
                  <c:v>-0.87750000000016826</c:v>
                </c:pt>
                <c:pt idx="28">
                  <c:v>-0.88000000000016598</c:v>
                </c:pt>
                <c:pt idx="29">
                  <c:v>-0.86000000000015575</c:v>
                </c:pt>
                <c:pt idx="30">
                  <c:v>-0.82250000000013301</c:v>
                </c:pt>
                <c:pt idx="31">
                  <c:v>-0.78000000000014325</c:v>
                </c:pt>
                <c:pt idx="32">
                  <c:v>-0.75000000000014211</c:v>
                </c:pt>
                <c:pt idx="33">
                  <c:v>-0.68750000000014211</c:v>
                </c:pt>
                <c:pt idx="34">
                  <c:v>-0.64000000000012847</c:v>
                </c:pt>
                <c:pt idx="35">
                  <c:v>-0.62250000000011596</c:v>
                </c:pt>
                <c:pt idx="36">
                  <c:v>-0.65750000000011255</c:v>
                </c:pt>
                <c:pt idx="37">
                  <c:v>-0.69500000000010687</c:v>
                </c:pt>
                <c:pt idx="38">
                  <c:v>-0.71500000000008868</c:v>
                </c:pt>
                <c:pt idx="39">
                  <c:v>-0.72750000000007731</c:v>
                </c:pt>
                <c:pt idx="40">
                  <c:v>-0.73000000000007503</c:v>
                </c:pt>
                <c:pt idx="41">
                  <c:v>-0.75250000000005457</c:v>
                </c:pt>
                <c:pt idx="42">
                  <c:v>-0.75000000000005684</c:v>
                </c:pt>
                <c:pt idx="43">
                  <c:v>-0.74000000000003752</c:v>
                </c:pt>
                <c:pt idx="44">
                  <c:v>-0.71250000000003411</c:v>
                </c:pt>
                <c:pt idx="45">
                  <c:v>-0.69000000000002615</c:v>
                </c:pt>
                <c:pt idx="46">
                  <c:v>-0.64250000000001251</c:v>
                </c:pt>
                <c:pt idx="47">
                  <c:v>-0.63500000000001933</c:v>
                </c:pt>
                <c:pt idx="48">
                  <c:v>-0.58250000000002444</c:v>
                </c:pt>
                <c:pt idx="49">
                  <c:v>-0.55500000000002103</c:v>
                </c:pt>
                <c:pt idx="50">
                  <c:v>-0.51500000000001478</c:v>
                </c:pt>
                <c:pt idx="51">
                  <c:v>-0.50250000000001194</c:v>
                </c:pt>
                <c:pt idx="52">
                  <c:v>-0.46000000000002217</c:v>
                </c:pt>
                <c:pt idx="53">
                  <c:v>-0.41500000000002046</c:v>
                </c:pt>
                <c:pt idx="54">
                  <c:v>-0.39250000000001251</c:v>
                </c:pt>
                <c:pt idx="55">
                  <c:v>-0.33500000000000796</c:v>
                </c:pt>
                <c:pt idx="56">
                  <c:v>-0.30750000000000455</c:v>
                </c:pt>
                <c:pt idx="57">
                  <c:v>-0.27750000000000341</c:v>
                </c:pt>
                <c:pt idx="58">
                  <c:v>-0.23500000000001364</c:v>
                </c:pt>
                <c:pt idx="59">
                  <c:v>-0.20000000000001705</c:v>
                </c:pt>
                <c:pt idx="60">
                  <c:v>-0.18000000000000682</c:v>
                </c:pt>
                <c:pt idx="61">
                  <c:v>-0.17249999999999943</c:v>
                </c:pt>
                <c:pt idx="62">
                  <c:v>-0.16000000000000369</c:v>
                </c:pt>
                <c:pt idx="63">
                  <c:v>-0.1425000000000054</c:v>
                </c:pt>
                <c:pt idx="64">
                  <c:v>-0.13750000000000284</c:v>
                </c:pt>
                <c:pt idx="65">
                  <c:v>-0.10750000000000171</c:v>
                </c:pt>
                <c:pt idx="66">
                  <c:v>-7.249999999999801E-2</c:v>
                </c:pt>
                <c:pt idx="67">
                  <c:v>-4.7500000000002984E-2</c:v>
                </c:pt>
                <c:pt idx="68">
                  <c:v>-3.0000000000001137E-2</c:v>
                </c:pt>
                <c:pt idx="69">
                  <c:v>-7.5000000000002842E-3</c:v>
                </c:pt>
                <c:pt idx="70">
                  <c:v>-7.5000000000002842E-3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6-4879-8EC9-2DEC16BD19E9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1/20/2025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GraphTemp!$G$5:$G$75</c:f>
              <c:numCache>
                <c:formatCode>0.00</c:formatCode>
                <c:ptCount val="71"/>
                <c:pt idx="0">
                  <c:v>-0.29500000000024329</c:v>
                </c:pt>
                <c:pt idx="1">
                  <c:v>-0.3150000000002251</c:v>
                </c:pt>
                <c:pt idx="2">
                  <c:v>-0.27750000000020236</c:v>
                </c:pt>
                <c:pt idx="3">
                  <c:v>-0.34000000000020236</c:v>
                </c:pt>
                <c:pt idx="4">
                  <c:v>-0.35750000000018645</c:v>
                </c:pt>
                <c:pt idx="5">
                  <c:v>-0.39500000000015234</c:v>
                </c:pt>
                <c:pt idx="6">
                  <c:v>-0.43750000000011369</c:v>
                </c:pt>
                <c:pt idx="7">
                  <c:v>-0.50750000000016371</c:v>
                </c:pt>
                <c:pt idx="8">
                  <c:v>-0.56500000000016826</c:v>
                </c:pt>
                <c:pt idx="9">
                  <c:v>-0.57750000000021373</c:v>
                </c:pt>
                <c:pt idx="10">
                  <c:v>-0.5600000000001728</c:v>
                </c:pt>
                <c:pt idx="11">
                  <c:v>-0.52750000000020236</c:v>
                </c:pt>
                <c:pt idx="12">
                  <c:v>-0.53750000000019327</c:v>
                </c:pt>
                <c:pt idx="13">
                  <c:v>-0.51750000000021146</c:v>
                </c:pt>
                <c:pt idx="14">
                  <c:v>-0.50000000000017053</c:v>
                </c:pt>
                <c:pt idx="15">
                  <c:v>-0.46000000000015007</c:v>
                </c:pt>
                <c:pt idx="16">
                  <c:v>-0.42250000000015575</c:v>
                </c:pt>
                <c:pt idx="17">
                  <c:v>-0.34750000000016712</c:v>
                </c:pt>
                <c:pt idx="18">
                  <c:v>-0.35000000000016485</c:v>
                </c:pt>
                <c:pt idx="19">
                  <c:v>-0.3725000000001728</c:v>
                </c:pt>
                <c:pt idx="20">
                  <c:v>-0.38750000000015916</c:v>
                </c:pt>
                <c:pt idx="21">
                  <c:v>-0.41750000000013188</c:v>
                </c:pt>
                <c:pt idx="22">
                  <c:v>-0.43500000000011596</c:v>
                </c:pt>
                <c:pt idx="23">
                  <c:v>-0.42250000000012733</c:v>
                </c:pt>
                <c:pt idx="24">
                  <c:v>-0.43000000000012051</c:v>
                </c:pt>
                <c:pt idx="25">
                  <c:v>-0.41000000000011028</c:v>
                </c:pt>
                <c:pt idx="26">
                  <c:v>-0.38750000000013074</c:v>
                </c:pt>
                <c:pt idx="27">
                  <c:v>-0.37750000000013983</c:v>
                </c:pt>
                <c:pt idx="28">
                  <c:v>-0.36750000000014893</c:v>
                </c:pt>
                <c:pt idx="29">
                  <c:v>-0.33250000000015234</c:v>
                </c:pt>
                <c:pt idx="30">
                  <c:v>-0.22500000000013642</c:v>
                </c:pt>
                <c:pt idx="31">
                  <c:v>-0.18750000000014211</c:v>
                </c:pt>
                <c:pt idx="32">
                  <c:v>-0.17500000000015348</c:v>
                </c:pt>
                <c:pt idx="33">
                  <c:v>-9.7500000000138698E-2</c:v>
                </c:pt>
                <c:pt idx="34">
                  <c:v>-5.0000000000125056E-2</c:v>
                </c:pt>
                <c:pt idx="35">
                  <c:v>-4.2500000000103455E-2</c:v>
                </c:pt>
                <c:pt idx="36">
                  <c:v>-0.12000000000008981</c:v>
                </c:pt>
                <c:pt idx="37">
                  <c:v>-0.16250000000007958</c:v>
                </c:pt>
                <c:pt idx="38">
                  <c:v>-0.18750000000008527</c:v>
                </c:pt>
                <c:pt idx="39">
                  <c:v>-0.19750000000007617</c:v>
                </c:pt>
                <c:pt idx="40">
                  <c:v>-0.19750000000007617</c:v>
                </c:pt>
                <c:pt idx="41">
                  <c:v>-0.20750000000006708</c:v>
                </c:pt>
                <c:pt idx="42">
                  <c:v>-0.21500000000006025</c:v>
                </c:pt>
                <c:pt idx="43">
                  <c:v>-0.22750000000004889</c:v>
                </c:pt>
                <c:pt idx="44">
                  <c:v>-0.22750000000004889</c:v>
                </c:pt>
                <c:pt idx="45">
                  <c:v>-0.23750000000003979</c:v>
                </c:pt>
                <c:pt idx="46">
                  <c:v>-0.21250000000003411</c:v>
                </c:pt>
                <c:pt idx="47">
                  <c:v>-0.20750000000003865</c:v>
                </c:pt>
                <c:pt idx="48">
                  <c:v>-0.14250000000004093</c:v>
                </c:pt>
                <c:pt idx="49">
                  <c:v>-0.1225000000000307</c:v>
                </c:pt>
                <c:pt idx="50">
                  <c:v>-6.5000000000026148E-2</c:v>
                </c:pt>
                <c:pt idx="51">
                  <c:v>-1.5000000000014779E-2</c:v>
                </c:pt>
                <c:pt idx="52">
                  <c:v>1.4999999999986358E-2</c:v>
                </c:pt>
                <c:pt idx="53">
                  <c:v>3.4999999999982379E-2</c:v>
                </c:pt>
                <c:pt idx="54">
                  <c:v>2.4999999999835154E-3</c:v>
                </c:pt>
                <c:pt idx="55">
                  <c:v>-2.5000000000119371E-3</c:v>
                </c:pt>
                <c:pt idx="56">
                  <c:v>-3.0000000000001137E-2</c:v>
                </c:pt>
                <c:pt idx="57">
                  <c:v>-8.2500000000010232E-2</c:v>
                </c:pt>
                <c:pt idx="58">
                  <c:v>-8.5000000000022169E-2</c:v>
                </c:pt>
                <c:pt idx="59">
                  <c:v>-9.2500000000015348E-2</c:v>
                </c:pt>
                <c:pt idx="60">
                  <c:v>-0.11000000000001364</c:v>
                </c:pt>
                <c:pt idx="61">
                  <c:v>-0.10500000000001819</c:v>
                </c:pt>
                <c:pt idx="62">
                  <c:v>-7.2500000000012221E-2</c:v>
                </c:pt>
                <c:pt idx="63">
                  <c:v>-3.50000000000108E-2</c:v>
                </c:pt>
                <c:pt idx="64">
                  <c:v>-2.2500000000007958E-2</c:v>
                </c:pt>
                <c:pt idx="65">
                  <c:v>2.74999999999892E-2</c:v>
                </c:pt>
                <c:pt idx="66">
                  <c:v>2.9999999999994031E-2</c:v>
                </c:pt>
                <c:pt idx="67">
                  <c:v>1.2499999999995737E-2</c:v>
                </c:pt>
                <c:pt idx="68">
                  <c:v>2.9999999999997584E-2</c:v>
                </c:pt>
                <c:pt idx="69">
                  <c:v>5.7499999999997442E-2</c:v>
                </c:pt>
                <c:pt idx="70">
                  <c:v>3.7499999999999645E-2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6-4879-8EC9-2DEC16BD19E9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2/3/2025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GraphTemp!$I$5:$I$75</c:f>
              <c:numCache>
                <c:formatCode>0.00</c:formatCode>
                <c:ptCount val="71"/>
                <c:pt idx="0">
                  <c:v>-1.9749999999999659</c:v>
                </c:pt>
                <c:pt idx="1">
                  <c:v>-2.0749999999999318</c:v>
                </c:pt>
                <c:pt idx="2">
                  <c:v>-2.1224999999999454</c:v>
                </c:pt>
                <c:pt idx="3">
                  <c:v>-2.1474999999999795</c:v>
                </c:pt>
                <c:pt idx="4">
                  <c:v>-2.1549999999999727</c:v>
                </c:pt>
                <c:pt idx="5">
                  <c:v>-2.1899999999999409</c:v>
                </c:pt>
                <c:pt idx="6">
                  <c:v>-2.1949999999999363</c:v>
                </c:pt>
                <c:pt idx="7">
                  <c:v>-2.2024999999999864</c:v>
                </c:pt>
                <c:pt idx="8">
                  <c:v>-2.2099999999999795</c:v>
                </c:pt>
                <c:pt idx="9">
                  <c:v>-2.2124999999999773</c:v>
                </c:pt>
                <c:pt idx="10">
                  <c:v>-2.2124999999999773</c:v>
                </c:pt>
                <c:pt idx="11">
                  <c:v>-2.2024999999999864</c:v>
                </c:pt>
                <c:pt idx="12">
                  <c:v>-2.1800000000000068</c:v>
                </c:pt>
                <c:pt idx="13">
                  <c:v>-2.1900000000000546</c:v>
                </c:pt>
                <c:pt idx="14">
                  <c:v>-2.1975000000000477</c:v>
                </c:pt>
                <c:pt idx="15">
                  <c:v>-2.1500000000000625</c:v>
                </c:pt>
                <c:pt idx="16">
                  <c:v>-2.0800000000000978</c:v>
                </c:pt>
                <c:pt idx="17">
                  <c:v>-2.0350000000001103</c:v>
                </c:pt>
                <c:pt idx="18">
                  <c:v>-2.0225000000001216</c:v>
                </c:pt>
                <c:pt idx="19">
                  <c:v>-2.0050000000001091</c:v>
                </c:pt>
                <c:pt idx="20">
                  <c:v>-1.9475000000001046</c:v>
                </c:pt>
                <c:pt idx="21">
                  <c:v>-1.9125000000000796</c:v>
                </c:pt>
                <c:pt idx="22">
                  <c:v>-1.905000000000058</c:v>
                </c:pt>
                <c:pt idx="23">
                  <c:v>-1.8575000000000728</c:v>
                </c:pt>
                <c:pt idx="24">
                  <c:v>-1.8575000000000728</c:v>
                </c:pt>
                <c:pt idx="25">
                  <c:v>-1.8500000000000512</c:v>
                </c:pt>
                <c:pt idx="26">
                  <c:v>-1.8225000000000477</c:v>
                </c:pt>
                <c:pt idx="27">
                  <c:v>-1.780000000000058</c:v>
                </c:pt>
                <c:pt idx="28">
                  <c:v>-1.7425000000000637</c:v>
                </c:pt>
                <c:pt idx="29">
                  <c:v>-1.6825000000000614</c:v>
                </c:pt>
                <c:pt idx="30">
                  <c:v>-1.6025000000000489</c:v>
                </c:pt>
                <c:pt idx="31">
                  <c:v>-1.5650000000000546</c:v>
                </c:pt>
                <c:pt idx="32">
                  <c:v>-1.5450000000000728</c:v>
                </c:pt>
                <c:pt idx="33">
                  <c:v>-1.4850000000000705</c:v>
                </c:pt>
                <c:pt idx="34">
                  <c:v>-1.4200000000000728</c:v>
                </c:pt>
                <c:pt idx="35">
                  <c:v>-1.4100000000000534</c:v>
                </c:pt>
                <c:pt idx="36">
                  <c:v>-1.4100000000000534</c:v>
                </c:pt>
                <c:pt idx="37">
                  <c:v>-1.405000000000058</c:v>
                </c:pt>
                <c:pt idx="38">
                  <c:v>-1.3800000000000523</c:v>
                </c:pt>
                <c:pt idx="39">
                  <c:v>-1.3875000000000455</c:v>
                </c:pt>
                <c:pt idx="40">
                  <c:v>-1.3875000000000455</c:v>
                </c:pt>
                <c:pt idx="41">
                  <c:v>-1.3725000000000307</c:v>
                </c:pt>
                <c:pt idx="42">
                  <c:v>-1.307500000000033</c:v>
                </c:pt>
                <c:pt idx="43">
                  <c:v>-1.2350000000000136</c:v>
                </c:pt>
                <c:pt idx="44">
                  <c:v>-1.1400000000000148</c:v>
                </c:pt>
                <c:pt idx="45">
                  <c:v>-1.0674999999999955</c:v>
                </c:pt>
                <c:pt idx="46">
                  <c:v>-1.0999999999999943</c:v>
                </c:pt>
                <c:pt idx="47">
                  <c:v>-1.1175000000000068</c:v>
                </c:pt>
                <c:pt idx="48">
                  <c:v>-1.1175000000000068</c:v>
                </c:pt>
                <c:pt idx="49">
                  <c:v>-1.1075000000000017</c:v>
                </c:pt>
                <c:pt idx="50">
                  <c:v>-1.0750000000000028</c:v>
                </c:pt>
                <c:pt idx="51">
                  <c:v>-1.0150000000000006</c:v>
                </c:pt>
                <c:pt idx="52">
                  <c:v>-0.98499999999999943</c:v>
                </c:pt>
                <c:pt idx="53">
                  <c:v>-0.96250000000000568</c:v>
                </c:pt>
                <c:pt idx="54">
                  <c:v>-0.84499999999999886</c:v>
                </c:pt>
                <c:pt idx="55">
                  <c:v>-0.79000000000000625</c:v>
                </c:pt>
                <c:pt idx="56">
                  <c:v>-0.73000000000000398</c:v>
                </c:pt>
                <c:pt idx="57">
                  <c:v>-0.69000000000001194</c:v>
                </c:pt>
                <c:pt idx="58">
                  <c:v>-0.63750000000001705</c:v>
                </c:pt>
                <c:pt idx="59">
                  <c:v>-0.54500000000001592</c:v>
                </c:pt>
                <c:pt idx="60">
                  <c:v>-0.44750000000000512</c:v>
                </c:pt>
                <c:pt idx="61">
                  <c:v>-0.42249999999999943</c:v>
                </c:pt>
                <c:pt idx="62">
                  <c:v>-0.39499999999999602</c:v>
                </c:pt>
                <c:pt idx="63">
                  <c:v>-0.37249999999999517</c:v>
                </c:pt>
                <c:pt idx="64">
                  <c:v>-0.30999999999999517</c:v>
                </c:pt>
                <c:pt idx="65">
                  <c:v>-0.26749999999999829</c:v>
                </c:pt>
                <c:pt idx="66">
                  <c:v>-0.25750000000000028</c:v>
                </c:pt>
                <c:pt idx="67">
                  <c:v>-0.22250000000000369</c:v>
                </c:pt>
                <c:pt idx="68">
                  <c:v>-0.17250000000000298</c:v>
                </c:pt>
                <c:pt idx="69">
                  <c:v>-0.10750000000000171</c:v>
                </c:pt>
                <c:pt idx="70">
                  <c:v>-6.0000000000000497E-2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C6-4879-8EC9-2DEC16BD19E9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2/13/2025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GraphTemp!$K$5:$K$75</c:f>
              <c:numCache>
                <c:formatCode>0.00</c:formatCode>
                <c:ptCount val="71"/>
                <c:pt idx="0">
                  <c:v>-1.9749999999999659</c:v>
                </c:pt>
                <c:pt idx="1">
                  <c:v>-2.0749999999999318</c:v>
                </c:pt>
                <c:pt idx="2">
                  <c:v>-2.1224999999999454</c:v>
                </c:pt>
                <c:pt idx="3">
                  <c:v>-2.1474999999999795</c:v>
                </c:pt>
                <c:pt idx="4">
                  <c:v>-2.1549999999999727</c:v>
                </c:pt>
                <c:pt idx="5">
                  <c:v>-2.1899999999999409</c:v>
                </c:pt>
                <c:pt idx="6">
                  <c:v>-2.1949999999999363</c:v>
                </c:pt>
                <c:pt idx="7">
                  <c:v>-2.2024999999999864</c:v>
                </c:pt>
                <c:pt idx="8">
                  <c:v>-2.2099999999999795</c:v>
                </c:pt>
                <c:pt idx="9">
                  <c:v>-2.2124999999999773</c:v>
                </c:pt>
                <c:pt idx="10">
                  <c:v>-2.2124999999999773</c:v>
                </c:pt>
                <c:pt idx="11">
                  <c:v>-2.2024999999999864</c:v>
                </c:pt>
                <c:pt idx="12">
                  <c:v>-2.1800000000000068</c:v>
                </c:pt>
                <c:pt idx="13">
                  <c:v>-2.1900000000000546</c:v>
                </c:pt>
                <c:pt idx="14">
                  <c:v>-2.1975000000000477</c:v>
                </c:pt>
                <c:pt idx="15">
                  <c:v>-2.1500000000000625</c:v>
                </c:pt>
                <c:pt idx="16">
                  <c:v>-2.0800000000000978</c:v>
                </c:pt>
                <c:pt idx="17">
                  <c:v>-2.0350000000001103</c:v>
                </c:pt>
                <c:pt idx="18">
                  <c:v>-2.0225000000001216</c:v>
                </c:pt>
                <c:pt idx="19">
                  <c:v>-2.0050000000001091</c:v>
                </c:pt>
                <c:pt idx="20">
                  <c:v>-1.9475000000001046</c:v>
                </c:pt>
                <c:pt idx="21">
                  <c:v>-1.9125000000000796</c:v>
                </c:pt>
                <c:pt idx="22">
                  <c:v>-1.905000000000058</c:v>
                </c:pt>
                <c:pt idx="23">
                  <c:v>-1.8575000000000728</c:v>
                </c:pt>
                <c:pt idx="24">
                  <c:v>-1.8575000000000728</c:v>
                </c:pt>
                <c:pt idx="25">
                  <c:v>-1.8500000000000512</c:v>
                </c:pt>
                <c:pt idx="26">
                  <c:v>-1.8225000000000477</c:v>
                </c:pt>
                <c:pt idx="27">
                  <c:v>-1.780000000000058</c:v>
                </c:pt>
                <c:pt idx="28">
                  <c:v>-1.7425000000000637</c:v>
                </c:pt>
                <c:pt idx="29">
                  <c:v>-1.6825000000000614</c:v>
                </c:pt>
                <c:pt idx="30">
                  <c:v>-1.6025000000000489</c:v>
                </c:pt>
                <c:pt idx="31">
                  <c:v>-1.5650000000000546</c:v>
                </c:pt>
                <c:pt idx="32">
                  <c:v>-1.5450000000000728</c:v>
                </c:pt>
                <c:pt idx="33">
                  <c:v>-1.4850000000000705</c:v>
                </c:pt>
                <c:pt idx="34">
                  <c:v>-1.4200000000000728</c:v>
                </c:pt>
                <c:pt idx="35">
                  <c:v>-1.4100000000000534</c:v>
                </c:pt>
                <c:pt idx="36">
                  <c:v>-1.4100000000000534</c:v>
                </c:pt>
                <c:pt idx="37">
                  <c:v>-1.405000000000058</c:v>
                </c:pt>
                <c:pt idx="38">
                  <c:v>-1.3800000000000523</c:v>
                </c:pt>
                <c:pt idx="39">
                  <c:v>-1.3875000000000455</c:v>
                </c:pt>
                <c:pt idx="40">
                  <c:v>-1.3875000000000455</c:v>
                </c:pt>
                <c:pt idx="41">
                  <c:v>-1.3725000000000307</c:v>
                </c:pt>
                <c:pt idx="42">
                  <c:v>-1.307500000000033</c:v>
                </c:pt>
                <c:pt idx="43">
                  <c:v>-1.2350000000000136</c:v>
                </c:pt>
                <c:pt idx="44">
                  <c:v>-1.1400000000000148</c:v>
                </c:pt>
                <c:pt idx="45">
                  <c:v>-1.0674999999999955</c:v>
                </c:pt>
                <c:pt idx="46">
                  <c:v>-1.0999999999999943</c:v>
                </c:pt>
                <c:pt idx="47">
                  <c:v>-1.1175000000000068</c:v>
                </c:pt>
                <c:pt idx="48">
                  <c:v>-1.1175000000000068</c:v>
                </c:pt>
                <c:pt idx="49">
                  <c:v>-1.1075000000000017</c:v>
                </c:pt>
                <c:pt idx="50">
                  <c:v>-1.0750000000000028</c:v>
                </c:pt>
                <c:pt idx="51">
                  <c:v>-1.0150000000000006</c:v>
                </c:pt>
                <c:pt idx="52">
                  <c:v>-0.98499999999999943</c:v>
                </c:pt>
                <c:pt idx="53">
                  <c:v>-0.96250000000000568</c:v>
                </c:pt>
                <c:pt idx="54">
                  <c:v>-0.84499999999999886</c:v>
                </c:pt>
                <c:pt idx="55">
                  <c:v>-0.79000000000000625</c:v>
                </c:pt>
                <c:pt idx="56">
                  <c:v>-0.73000000000000398</c:v>
                </c:pt>
                <c:pt idx="57">
                  <c:v>-0.69000000000001194</c:v>
                </c:pt>
                <c:pt idx="58">
                  <c:v>-0.63750000000001705</c:v>
                </c:pt>
                <c:pt idx="59">
                  <c:v>-0.54500000000001592</c:v>
                </c:pt>
                <c:pt idx="60">
                  <c:v>-0.44750000000000512</c:v>
                </c:pt>
                <c:pt idx="61">
                  <c:v>-0.42249999999999943</c:v>
                </c:pt>
                <c:pt idx="62">
                  <c:v>-0.39499999999999602</c:v>
                </c:pt>
                <c:pt idx="63">
                  <c:v>-0.37249999999999517</c:v>
                </c:pt>
                <c:pt idx="64">
                  <c:v>-0.30999999999999517</c:v>
                </c:pt>
                <c:pt idx="65">
                  <c:v>-0.26749999999999829</c:v>
                </c:pt>
                <c:pt idx="66">
                  <c:v>-0.25750000000000028</c:v>
                </c:pt>
                <c:pt idx="67">
                  <c:v>-0.22250000000000369</c:v>
                </c:pt>
                <c:pt idx="68">
                  <c:v>-0.17250000000000298</c:v>
                </c:pt>
                <c:pt idx="69">
                  <c:v>-0.10750000000000171</c:v>
                </c:pt>
                <c:pt idx="70">
                  <c:v>-6.0000000000000497E-2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C6-4879-8EC9-2DEC16BD19E9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2/14/2025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GraphTemp!$M$5:$M$75</c:f>
              <c:numCache>
                <c:formatCode>0.00</c:formatCode>
                <c:ptCount val="71"/>
                <c:pt idx="0">
                  <c:v>-2.002499999999884</c:v>
                </c:pt>
                <c:pt idx="1">
                  <c:v>-2.1599999999998545</c:v>
                </c:pt>
                <c:pt idx="2">
                  <c:v>-2.2249999999999091</c:v>
                </c:pt>
                <c:pt idx="3">
                  <c:v>-2.2474999999999454</c:v>
                </c:pt>
                <c:pt idx="4">
                  <c:v>-2.2624999999999318</c:v>
                </c:pt>
                <c:pt idx="5">
                  <c:v>-2.3049999999998931</c:v>
                </c:pt>
                <c:pt idx="6">
                  <c:v>-2.3124999999998863</c:v>
                </c:pt>
                <c:pt idx="7">
                  <c:v>-2.3224999999999341</c:v>
                </c:pt>
                <c:pt idx="8">
                  <c:v>-2.3299999999999272</c:v>
                </c:pt>
                <c:pt idx="9">
                  <c:v>-2.3374999999999204</c:v>
                </c:pt>
                <c:pt idx="10">
                  <c:v>-2.3249999999998749</c:v>
                </c:pt>
                <c:pt idx="11">
                  <c:v>-2.3074999999998909</c:v>
                </c:pt>
                <c:pt idx="12">
                  <c:v>-2.2749999999999204</c:v>
                </c:pt>
                <c:pt idx="13">
                  <c:v>-2.2699999999999818</c:v>
                </c:pt>
                <c:pt idx="14">
                  <c:v>-2.2549999999999955</c:v>
                </c:pt>
                <c:pt idx="15">
                  <c:v>-2.1925000000000239</c:v>
                </c:pt>
                <c:pt idx="16">
                  <c:v>-2.1100000000000421</c:v>
                </c:pt>
                <c:pt idx="17">
                  <c:v>-2.0575000000000614</c:v>
                </c:pt>
                <c:pt idx="18">
                  <c:v>-2.0175000000000978</c:v>
                </c:pt>
                <c:pt idx="19">
                  <c:v>-1.9900000000000944</c:v>
                </c:pt>
                <c:pt idx="20">
                  <c:v>-1.9250000000000966</c:v>
                </c:pt>
                <c:pt idx="21">
                  <c:v>-1.8750000000000853</c:v>
                </c:pt>
                <c:pt idx="22">
                  <c:v>-1.8625000000000682</c:v>
                </c:pt>
                <c:pt idx="23">
                  <c:v>-1.8075000000000614</c:v>
                </c:pt>
                <c:pt idx="24">
                  <c:v>-1.8025000000000659</c:v>
                </c:pt>
                <c:pt idx="25">
                  <c:v>-1.7925000000000466</c:v>
                </c:pt>
                <c:pt idx="26">
                  <c:v>-1.7725000000000364</c:v>
                </c:pt>
                <c:pt idx="27">
                  <c:v>-1.7250000000000512</c:v>
                </c:pt>
                <c:pt idx="28">
                  <c:v>-1.6850000000000591</c:v>
                </c:pt>
                <c:pt idx="29">
                  <c:v>-1.6350000000000762</c:v>
                </c:pt>
                <c:pt idx="30">
                  <c:v>-1.5625000000000568</c:v>
                </c:pt>
                <c:pt idx="31">
                  <c:v>-1.5200000000000671</c:v>
                </c:pt>
                <c:pt idx="32">
                  <c:v>-1.4875000000000966</c:v>
                </c:pt>
                <c:pt idx="33">
                  <c:v>-1.4100000000001103</c:v>
                </c:pt>
                <c:pt idx="34">
                  <c:v>-1.3250000000001023</c:v>
                </c:pt>
                <c:pt idx="35">
                  <c:v>-1.2975000000000705</c:v>
                </c:pt>
                <c:pt idx="36">
                  <c:v>-1.2875000000000796</c:v>
                </c:pt>
                <c:pt idx="37">
                  <c:v>-1.2800000000000864</c:v>
                </c:pt>
                <c:pt idx="38">
                  <c:v>-1.2500000000000853</c:v>
                </c:pt>
                <c:pt idx="39">
                  <c:v>-1.252500000000083</c:v>
                </c:pt>
                <c:pt idx="40">
                  <c:v>-1.2600000000000762</c:v>
                </c:pt>
                <c:pt idx="41">
                  <c:v>-1.2425000000000637</c:v>
                </c:pt>
                <c:pt idx="42">
                  <c:v>-1.1600000000000819</c:v>
                </c:pt>
                <c:pt idx="43">
                  <c:v>-1.092500000000058</c:v>
                </c:pt>
                <c:pt idx="44">
                  <c:v>-0.99000000000003752</c:v>
                </c:pt>
                <c:pt idx="45">
                  <c:v>-0.93250000000000455</c:v>
                </c:pt>
                <c:pt idx="46">
                  <c:v>-0.99750000000000227</c:v>
                </c:pt>
                <c:pt idx="47">
                  <c:v>-1.0025000000000119</c:v>
                </c:pt>
                <c:pt idx="48">
                  <c:v>-1.022500000000008</c:v>
                </c:pt>
                <c:pt idx="49">
                  <c:v>-1.0275000000000034</c:v>
                </c:pt>
                <c:pt idx="50">
                  <c:v>-1.0074999999999932</c:v>
                </c:pt>
                <c:pt idx="51">
                  <c:v>-0.95000000000000284</c:v>
                </c:pt>
                <c:pt idx="52">
                  <c:v>-0.9375</c:v>
                </c:pt>
                <c:pt idx="53">
                  <c:v>-0.92000000000000171</c:v>
                </c:pt>
                <c:pt idx="54">
                  <c:v>-0.8399999999999892</c:v>
                </c:pt>
                <c:pt idx="55">
                  <c:v>-0.79500000000000171</c:v>
                </c:pt>
                <c:pt idx="56">
                  <c:v>-0.76999999999999602</c:v>
                </c:pt>
                <c:pt idx="57">
                  <c:v>-0.73499999999999943</c:v>
                </c:pt>
                <c:pt idx="58">
                  <c:v>-0.67750000000000909</c:v>
                </c:pt>
                <c:pt idx="59">
                  <c:v>-0.57750000000001478</c:v>
                </c:pt>
                <c:pt idx="60">
                  <c:v>-0.49000000000000909</c:v>
                </c:pt>
                <c:pt idx="61">
                  <c:v>-0.48499999999999943</c:v>
                </c:pt>
                <c:pt idx="62">
                  <c:v>-0.46750000000000114</c:v>
                </c:pt>
                <c:pt idx="63">
                  <c:v>-0.45749999999999602</c:v>
                </c:pt>
                <c:pt idx="64">
                  <c:v>-0.39749999999999375</c:v>
                </c:pt>
                <c:pt idx="65">
                  <c:v>-0.35249999999999915</c:v>
                </c:pt>
                <c:pt idx="66">
                  <c:v>-0.34250000000000114</c:v>
                </c:pt>
                <c:pt idx="67">
                  <c:v>-0.30250000000000199</c:v>
                </c:pt>
                <c:pt idx="68">
                  <c:v>-0.22250000000000369</c:v>
                </c:pt>
                <c:pt idx="69">
                  <c:v>-0.12500000000000355</c:v>
                </c:pt>
                <c:pt idx="70">
                  <c:v>-7.0000000000000284E-2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1C6-4879-8EC9-2DEC16BD19E9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2/14/2025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GraphTemp!$O$5:$O$75</c:f>
              <c:numCache>
                <c:formatCode>0.00</c:formatCode>
                <c:ptCount val="71"/>
                <c:pt idx="0">
                  <c:v>-2.027499999999975</c:v>
                </c:pt>
                <c:pt idx="1">
                  <c:v>-2.1024999999999068</c:v>
                </c:pt>
                <c:pt idx="2">
                  <c:v>-2.1124999999999545</c:v>
                </c:pt>
                <c:pt idx="3">
                  <c:v>-2.125</c:v>
                </c:pt>
                <c:pt idx="4">
                  <c:v>-2.1324999999999932</c:v>
                </c:pt>
                <c:pt idx="5">
                  <c:v>-2.1624999999999659</c:v>
                </c:pt>
                <c:pt idx="6">
                  <c:v>-2.17999999999995</c:v>
                </c:pt>
                <c:pt idx="7">
                  <c:v>-2.1724999999999568</c:v>
                </c:pt>
                <c:pt idx="8">
                  <c:v>-2.1824999999999477</c:v>
                </c:pt>
                <c:pt idx="9">
                  <c:v>-2.17999999999995</c:v>
                </c:pt>
                <c:pt idx="10">
                  <c:v>-2.1649999999999068</c:v>
                </c:pt>
                <c:pt idx="11">
                  <c:v>-2.1524999999999181</c:v>
                </c:pt>
                <c:pt idx="12">
                  <c:v>-2.1274999999999409</c:v>
                </c:pt>
                <c:pt idx="13">
                  <c:v>-2.1399999999999864</c:v>
                </c:pt>
                <c:pt idx="14">
                  <c:v>-2.1324999999999932</c:v>
                </c:pt>
                <c:pt idx="15">
                  <c:v>-2.085000000000008</c:v>
                </c:pt>
                <c:pt idx="16">
                  <c:v>-2.0075000000000216</c:v>
                </c:pt>
                <c:pt idx="17">
                  <c:v>-1.9600000000000364</c:v>
                </c:pt>
                <c:pt idx="18">
                  <c:v>-1.9250000000000682</c:v>
                </c:pt>
                <c:pt idx="19">
                  <c:v>-1.9150000000000489</c:v>
                </c:pt>
                <c:pt idx="20">
                  <c:v>-1.8650000000000375</c:v>
                </c:pt>
                <c:pt idx="21">
                  <c:v>-1.8300000000000125</c:v>
                </c:pt>
                <c:pt idx="22">
                  <c:v>-1.8224999999999909</c:v>
                </c:pt>
                <c:pt idx="23">
                  <c:v>-1.7775000000000034</c:v>
                </c:pt>
                <c:pt idx="24">
                  <c:v>-1.7750000000000057</c:v>
                </c:pt>
                <c:pt idx="25">
                  <c:v>-1.7699999999999818</c:v>
                </c:pt>
                <c:pt idx="26">
                  <c:v>-1.7524999999999693</c:v>
                </c:pt>
                <c:pt idx="27">
                  <c:v>-1.714999999999975</c:v>
                </c:pt>
                <c:pt idx="28">
                  <c:v>-1.6875</c:v>
                </c:pt>
                <c:pt idx="29">
                  <c:v>-1.6299999999999955</c:v>
                </c:pt>
                <c:pt idx="30">
                  <c:v>-1.5474999999999852</c:v>
                </c:pt>
                <c:pt idx="31">
                  <c:v>-1.5074999999999932</c:v>
                </c:pt>
                <c:pt idx="32">
                  <c:v>-1.4950000000000045</c:v>
                </c:pt>
                <c:pt idx="33">
                  <c:v>-1.4325000000000045</c:v>
                </c:pt>
                <c:pt idx="34">
                  <c:v>-1.3675000000000068</c:v>
                </c:pt>
                <c:pt idx="35">
                  <c:v>-1.3574999999999875</c:v>
                </c:pt>
                <c:pt idx="36">
                  <c:v>-1.3549999999999898</c:v>
                </c:pt>
                <c:pt idx="37">
                  <c:v>-1.3400000000000034</c:v>
                </c:pt>
                <c:pt idx="38">
                  <c:v>-1.3125</c:v>
                </c:pt>
                <c:pt idx="39">
                  <c:v>-1.3349999999999795</c:v>
                </c:pt>
                <c:pt idx="40">
                  <c:v>-1.3349999999999795</c:v>
                </c:pt>
                <c:pt idx="41">
                  <c:v>-1.3099999999999739</c:v>
                </c:pt>
                <c:pt idx="42">
                  <c:v>-1.2299999999999898</c:v>
                </c:pt>
                <c:pt idx="43">
                  <c:v>-1.152499999999975</c:v>
                </c:pt>
                <c:pt idx="44">
                  <c:v>-1.0349999999999682</c:v>
                </c:pt>
                <c:pt idx="45">
                  <c:v>-0.96499999999994657</c:v>
                </c:pt>
                <c:pt idx="46">
                  <c:v>-1.0199999999999676</c:v>
                </c:pt>
                <c:pt idx="47">
                  <c:v>-1.0599999999999881</c:v>
                </c:pt>
                <c:pt idx="48">
                  <c:v>-1.0599999999999881</c:v>
                </c:pt>
                <c:pt idx="49">
                  <c:v>-1.0624999999999858</c:v>
                </c:pt>
                <c:pt idx="50">
                  <c:v>-1.0374999999999801</c:v>
                </c:pt>
                <c:pt idx="51">
                  <c:v>-0.97749999999997783</c:v>
                </c:pt>
                <c:pt idx="52">
                  <c:v>-0.96999999999998465</c:v>
                </c:pt>
                <c:pt idx="53">
                  <c:v>-0.94249999999999545</c:v>
                </c:pt>
                <c:pt idx="54">
                  <c:v>-0.85999999999998522</c:v>
                </c:pt>
                <c:pt idx="55">
                  <c:v>-0.80749999999999034</c:v>
                </c:pt>
                <c:pt idx="56">
                  <c:v>-0.75249999999998352</c:v>
                </c:pt>
                <c:pt idx="57">
                  <c:v>-0.70749999999999602</c:v>
                </c:pt>
                <c:pt idx="58">
                  <c:v>-0.64500000000001023</c:v>
                </c:pt>
                <c:pt idx="59">
                  <c:v>-0.54500000000001592</c:v>
                </c:pt>
                <c:pt idx="60">
                  <c:v>-0.45750000000001023</c:v>
                </c:pt>
                <c:pt idx="61">
                  <c:v>-0.44499999999999318</c:v>
                </c:pt>
                <c:pt idx="62">
                  <c:v>-0.42749999999999488</c:v>
                </c:pt>
                <c:pt idx="63">
                  <c:v>-0.4024999999999892</c:v>
                </c:pt>
                <c:pt idx="64">
                  <c:v>-0.35249999999999204</c:v>
                </c:pt>
                <c:pt idx="65">
                  <c:v>-0.31999999999999318</c:v>
                </c:pt>
                <c:pt idx="66">
                  <c:v>-0.30249999999999488</c:v>
                </c:pt>
                <c:pt idx="67">
                  <c:v>-0.26000000000000156</c:v>
                </c:pt>
                <c:pt idx="68">
                  <c:v>-0.20500000000000185</c:v>
                </c:pt>
                <c:pt idx="69">
                  <c:v>-0.13749999999999929</c:v>
                </c:pt>
                <c:pt idx="70">
                  <c:v>-8.2499999999999574E-2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1C6-4879-8EC9-2DEC16BD19E9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2/17/2025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GraphTemp!$Q$5:$Q$75</c:f>
              <c:numCache>
                <c:formatCode>0.00</c:formatCode>
                <c:ptCount val="71"/>
                <c:pt idx="0">
                  <c:v>-1.4374999999999432</c:v>
                </c:pt>
                <c:pt idx="1">
                  <c:v>-1.5449999999999022</c:v>
                </c:pt>
                <c:pt idx="2">
                  <c:v>-1.6199999999999477</c:v>
                </c:pt>
                <c:pt idx="3">
                  <c:v>-1.5924999999999727</c:v>
                </c:pt>
                <c:pt idx="4">
                  <c:v>-1.5949999999999704</c:v>
                </c:pt>
                <c:pt idx="5">
                  <c:v>-1.6574999999999136</c:v>
                </c:pt>
                <c:pt idx="6">
                  <c:v>-1.6624999999999091</c:v>
                </c:pt>
                <c:pt idx="7">
                  <c:v>-1.6749999999999545</c:v>
                </c:pt>
                <c:pt idx="8">
                  <c:v>-1.6924999999999386</c:v>
                </c:pt>
                <c:pt idx="9">
                  <c:v>-1.707499999999925</c:v>
                </c:pt>
                <c:pt idx="10">
                  <c:v>-1.707499999999925</c:v>
                </c:pt>
                <c:pt idx="11">
                  <c:v>-1.7174999999999727</c:v>
                </c:pt>
                <c:pt idx="12">
                  <c:v>-1.7024999999999864</c:v>
                </c:pt>
                <c:pt idx="13">
                  <c:v>-1.7075000000000387</c:v>
                </c:pt>
                <c:pt idx="14">
                  <c:v>-1.6850000000000591</c:v>
                </c:pt>
                <c:pt idx="15">
                  <c:v>-1.6225000000000875</c:v>
                </c:pt>
                <c:pt idx="16">
                  <c:v>-1.5325000000001125</c:v>
                </c:pt>
                <c:pt idx="17">
                  <c:v>-1.4925000000001205</c:v>
                </c:pt>
                <c:pt idx="18">
                  <c:v>-1.4675000000001432</c:v>
                </c:pt>
                <c:pt idx="19">
                  <c:v>-1.4450000000001353</c:v>
                </c:pt>
                <c:pt idx="20">
                  <c:v>-1.4025000000001455</c:v>
                </c:pt>
                <c:pt idx="21">
                  <c:v>-1.3700000000001182</c:v>
                </c:pt>
                <c:pt idx="22">
                  <c:v>-1.3700000000000898</c:v>
                </c:pt>
                <c:pt idx="23">
                  <c:v>-1.3200000000001069</c:v>
                </c:pt>
                <c:pt idx="24">
                  <c:v>-1.3275000000001</c:v>
                </c:pt>
                <c:pt idx="25">
                  <c:v>-1.3250000000001023</c:v>
                </c:pt>
                <c:pt idx="26">
                  <c:v>-1.3075000000000898</c:v>
                </c:pt>
                <c:pt idx="27">
                  <c:v>-1.2700000000000955</c:v>
                </c:pt>
                <c:pt idx="28">
                  <c:v>-1.247500000000116</c:v>
                </c:pt>
                <c:pt idx="29">
                  <c:v>-1.2000000000001307</c:v>
                </c:pt>
                <c:pt idx="30">
                  <c:v>-1.1275000000001114</c:v>
                </c:pt>
                <c:pt idx="31">
                  <c:v>-1.0975000000001103</c:v>
                </c:pt>
                <c:pt idx="32">
                  <c:v>-1.0825000000001239</c:v>
                </c:pt>
                <c:pt idx="33">
                  <c:v>-1.032500000000141</c:v>
                </c:pt>
                <c:pt idx="34">
                  <c:v>-0.95750000000012392</c:v>
                </c:pt>
                <c:pt idx="35">
                  <c:v>-0.94000000000008299</c:v>
                </c:pt>
                <c:pt idx="36">
                  <c:v>-0.94250000000008072</c:v>
                </c:pt>
                <c:pt idx="37">
                  <c:v>-0.94750000000010459</c:v>
                </c:pt>
                <c:pt idx="38">
                  <c:v>-0.93750000000008527</c:v>
                </c:pt>
                <c:pt idx="39">
                  <c:v>-0.95750000000006708</c:v>
                </c:pt>
                <c:pt idx="40">
                  <c:v>-0.97000000000005571</c:v>
                </c:pt>
                <c:pt idx="41">
                  <c:v>-0.96000000000003638</c:v>
                </c:pt>
                <c:pt idx="42">
                  <c:v>-0.90000000000003411</c:v>
                </c:pt>
                <c:pt idx="43">
                  <c:v>-0.83500000000000796</c:v>
                </c:pt>
                <c:pt idx="44">
                  <c:v>-0.75249999999999773</c:v>
                </c:pt>
                <c:pt idx="45">
                  <c:v>-0.69249999999996703</c:v>
                </c:pt>
                <c:pt idx="46">
                  <c:v>-0.74749999999998806</c:v>
                </c:pt>
                <c:pt idx="47">
                  <c:v>-0.76500000000000057</c:v>
                </c:pt>
                <c:pt idx="48">
                  <c:v>-0.76999999999999602</c:v>
                </c:pt>
                <c:pt idx="49">
                  <c:v>-0.77499999999999147</c:v>
                </c:pt>
                <c:pt idx="50">
                  <c:v>-0.74999999999998579</c:v>
                </c:pt>
                <c:pt idx="51">
                  <c:v>-0.69999999999998863</c:v>
                </c:pt>
                <c:pt idx="52">
                  <c:v>-0.69999999999998863</c:v>
                </c:pt>
                <c:pt idx="53">
                  <c:v>-0.69749999999999091</c:v>
                </c:pt>
                <c:pt idx="54">
                  <c:v>-0.60999999999998522</c:v>
                </c:pt>
                <c:pt idx="55">
                  <c:v>-0.56999999999999318</c:v>
                </c:pt>
                <c:pt idx="56">
                  <c:v>-0.56249999999998579</c:v>
                </c:pt>
                <c:pt idx="57">
                  <c:v>-0.53249999999999886</c:v>
                </c:pt>
                <c:pt idx="58">
                  <c:v>-0.49500000000000455</c:v>
                </c:pt>
                <c:pt idx="59">
                  <c:v>-0.42000000000000171</c:v>
                </c:pt>
                <c:pt idx="60">
                  <c:v>-0.35750000000000171</c:v>
                </c:pt>
                <c:pt idx="61">
                  <c:v>-0.36499999999999488</c:v>
                </c:pt>
                <c:pt idx="62">
                  <c:v>-0.36499999999999488</c:v>
                </c:pt>
                <c:pt idx="63">
                  <c:v>-0.36249999999999005</c:v>
                </c:pt>
                <c:pt idx="64">
                  <c:v>-0.31499999999999062</c:v>
                </c:pt>
                <c:pt idx="65">
                  <c:v>-0.28999999999999204</c:v>
                </c:pt>
                <c:pt idx="66">
                  <c:v>-0.2949999999999946</c:v>
                </c:pt>
                <c:pt idx="67">
                  <c:v>-0.25</c:v>
                </c:pt>
                <c:pt idx="68">
                  <c:v>-0.20000000000000284</c:v>
                </c:pt>
                <c:pt idx="69">
                  <c:v>-0.11500000000000199</c:v>
                </c:pt>
                <c:pt idx="70">
                  <c:v>-7.0000000000000284E-2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1C6-4879-8EC9-2DEC16BD19E9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2/20/2025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GraphTemp!$S$5:$S$75</c:f>
              <c:numCache>
                <c:formatCode>0.00</c:formatCode>
                <c:ptCount val="71"/>
                <c:pt idx="0">
                  <c:v>-1.7599999999998204</c:v>
                </c:pt>
                <c:pt idx="1">
                  <c:v>-1.8574999999997885</c:v>
                </c:pt>
                <c:pt idx="2">
                  <c:v>-1.8799999999998249</c:v>
                </c:pt>
                <c:pt idx="3">
                  <c:v>-1.8974999999998658</c:v>
                </c:pt>
                <c:pt idx="4">
                  <c:v>-1.8799999999998818</c:v>
                </c:pt>
                <c:pt idx="5">
                  <c:v>-1.9149999999998499</c:v>
                </c:pt>
                <c:pt idx="6">
                  <c:v>-1.9174999999998477</c:v>
                </c:pt>
                <c:pt idx="7">
                  <c:v>-1.9224999999999</c:v>
                </c:pt>
                <c:pt idx="8">
                  <c:v>-1.939999999999884</c:v>
                </c:pt>
                <c:pt idx="9">
                  <c:v>-1.9349999999998886</c:v>
                </c:pt>
                <c:pt idx="10">
                  <c:v>-1.9349999999998886</c:v>
                </c:pt>
                <c:pt idx="11">
                  <c:v>-1.9099999999999113</c:v>
                </c:pt>
                <c:pt idx="12">
                  <c:v>-1.86749999999995</c:v>
                </c:pt>
                <c:pt idx="13">
                  <c:v>-1.8625000000000114</c:v>
                </c:pt>
                <c:pt idx="14">
                  <c:v>-1.8374999999999773</c:v>
                </c:pt>
                <c:pt idx="15">
                  <c:v>-1.7650000000000148</c:v>
                </c:pt>
                <c:pt idx="16">
                  <c:v>-1.6700000000000443</c:v>
                </c:pt>
                <c:pt idx="17">
                  <c:v>-1.5825000000000671</c:v>
                </c:pt>
                <c:pt idx="18">
                  <c:v>-1.565000000000083</c:v>
                </c:pt>
                <c:pt idx="19">
                  <c:v>-1.5350000000000819</c:v>
                </c:pt>
                <c:pt idx="20">
                  <c:v>-1.4700000000000841</c:v>
                </c:pt>
                <c:pt idx="21">
                  <c:v>-1.417500000000075</c:v>
                </c:pt>
                <c:pt idx="22">
                  <c:v>-1.3875000000000455</c:v>
                </c:pt>
                <c:pt idx="23">
                  <c:v>-1.3025000000000375</c:v>
                </c:pt>
                <c:pt idx="24">
                  <c:v>-1.3225000000000477</c:v>
                </c:pt>
                <c:pt idx="25">
                  <c:v>-1.307500000000033</c:v>
                </c:pt>
                <c:pt idx="26">
                  <c:v>-1.2775000000000318</c:v>
                </c:pt>
                <c:pt idx="27">
                  <c:v>-1.2425000000000352</c:v>
                </c:pt>
                <c:pt idx="28">
                  <c:v>-1.2225000000000534</c:v>
                </c:pt>
                <c:pt idx="29">
                  <c:v>-1.1675000000000466</c:v>
                </c:pt>
                <c:pt idx="30">
                  <c:v>-1.0525000000000375</c:v>
                </c:pt>
                <c:pt idx="31">
                  <c:v>-1.0300000000000296</c:v>
                </c:pt>
                <c:pt idx="32">
                  <c:v>-1.0125000000000455</c:v>
                </c:pt>
                <c:pt idx="33">
                  <c:v>-0.96750000000005798</c:v>
                </c:pt>
                <c:pt idx="34">
                  <c:v>-0.91250000000005116</c:v>
                </c:pt>
                <c:pt idx="35">
                  <c:v>-0.91000000000002501</c:v>
                </c:pt>
                <c:pt idx="36">
                  <c:v>-0.9975000000000307</c:v>
                </c:pt>
                <c:pt idx="37">
                  <c:v>-1.0150000000000432</c:v>
                </c:pt>
                <c:pt idx="38">
                  <c:v>-1.0000000000000284</c:v>
                </c:pt>
                <c:pt idx="39">
                  <c:v>-1.0075000000000216</c:v>
                </c:pt>
                <c:pt idx="40">
                  <c:v>-0.97000000000002728</c:v>
                </c:pt>
                <c:pt idx="41">
                  <c:v>-0.95000000000001705</c:v>
                </c:pt>
                <c:pt idx="42">
                  <c:v>-0.87000000000003297</c:v>
                </c:pt>
                <c:pt idx="43">
                  <c:v>-0.81499999999999773</c:v>
                </c:pt>
                <c:pt idx="44">
                  <c:v>-0.75499999999999545</c:v>
                </c:pt>
                <c:pt idx="45">
                  <c:v>-0.72999999999996135</c:v>
                </c:pt>
                <c:pt idx="46">
                  <c:v>-0.7699999999999676</c:v>
                </c:pt>
                <c:pt idx="47">
                  <c:v>-0.7774999999999892</c:v>
                </c:pt>
                <c:pt idx="48">
                  <c:v>-0.66499999999999204</c:v>
                </c:pt>
                <c:pt idx="49">
                  <c:v>-0.65749999999998465</c:v>
                </c:pt>
                <c:pt idx="50">
                  <c:v>-0.63249999999997897</c:v>
                </c:pt>
                <c:pt idx="51">
                  <c:v>-0.5999999999999801</c:v>
                </c:pt>
                <c:pt idx="52">
                  <c:v>-0.59499999999998465</c:v>
                </c:pt>
                <c:pt idx="53">
                  <c:v>-0.58499999999999375</c:v>
                </c:pt>
                <c:pt idx="54">
                  <c:v>-0.62749999999998352</c:v>
                </c:pt>
                <c:pt idx="55">
                  <c:v>-0.64249999999999829</c:v>
                </c:pt>
                <c:pt idx="56">
                  <c:v>-0.66749999999998977</c:v>
                </c:pt>
                <c:pt idx="57">
                  <c:v>-0.66749999999998977</c:v>
                </c:pt>
                <c:pt idx="58">
                  <c:v>-0.59749999999999659</c:v>
                </c:pt>
                <c:pt idx="59">
                  <c:v>-0.51749999999999829</c:v>
                </c:pt>
                <c:pt idx="60">
                  <c:v>-0.48999999999999488</c:v>
                </c:pt>
                <c:pt idx="61">
                  <c:v>-0.47999999999998977</c:v>
                </c:pt>
                <c:pt idx="62">
                  <c:v>-0.40999999999999659</c:v>
                </c:pt>
                <c:pt idx="63">
                  <c:v>-0.35999999999999233</c:v>
                </c:pt>
                <c:pt idx="64">
                  <c:v>-0.31249999999999289</c:v>
                </c:pt>
                <c:pt idx="65">
                  <c:v>-0.28499999999999659</c:v>
                </c:pt>
                <c:pt idx="66">
                  <c:v>-0.27749999999999631</c:v>
                </c:pt>
                <c:pt idx="67">
                  <c:v>-0.22500000000000142</c:v>
                </c:pt>
                <c:pt idx="68">
                  <c:v>-0.17000000000000171</c:v>
                </c:pt>
                <c:pt idx="69">
                  <c:v>-0.12750000000000128</c:v>
                </c:pt>
                <c:pt idx="70">
                  <c:v>-8.7500000000000355E-2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1C6-4879-8EC9-2DEC16BD19E9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2/24/2025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GraphTemp!$U$5:$U$75</c:f>
              <c:numCache>
                <c:formatCode>0.00</c:formatCode>
                <c:ptCount val="71"/>
                <c:pt idx="0">
                  <c:v>0.15249999999991815</c:v>
                </c:pt>
                <c:pt idx="1">
                  <c:v>1.2499999999988631E-2</c:v>
                </c:pt>
                <c:pt idx="2">
                  <c:v>-0.14250000000004093</c:v>
                </c:pt>
                <c:pt idx="3">
                  <c:v>-0.11000000000007049</c:v>
                </c:pt>
                <c:pt idx="4">
                  <c:v>-0.13500000000004775</c:v>
                </c:pt>
                <c:pt idx="5">
                  <c:v>-0.24250000000000682</c:v>
                </c:pt>
                <c:pt idx="6">
                  <c:v>-0.33249999999998181</c:v>
                </c:pt>
                <c:pt idx="7">
                  <c:v>-0.375</c:v>
                </c:pt>
                <c:pt idx="8">
                  <c:v>-0.42500000000001137</c:v>
                </c:pt>
                <c:pt idx="9">
                  <c:v>-0.46749999999997272</c:v>
                </c:pt>
                <c:pt idx="10">
                  <c:v>-0.4949999999999477</c:v>
                </c:pt>
                <c:pt idx="11">
                  <c:v>-0.48749999999995453</c:v>
                </c:pt>
                <c:pt idx="12">
                  <c:v>-0.44749999999999091</c:v>
                </c:pt>
                <c:pt idx="13">
                  <c:v>-0.45750000000003865</c:v>
                </c:pt>
                <c:pt idx="14">
                  <c:v>-0.45000000000004547</c:v>
                </c:pt>
                <c:pt idx="15">
                  <c:v>-0.40500000000005798</c:v>
                </c:pt>
                <c:pt idx="16">
                  <c:v>-0.32000000000010687</c:v>
                </c:pt>
                <c:pt idx="17">
                  <c:v>-0.22250000000011028</c:v>
                </c:pt>
                <c:pt idx="18">
                  <c:v>-0.19500000000013529</c:v>
                </c:pt>
                <c:pt idx="19">
                  <c:v>-0.19000000000011141</c:v>
                </c:pt>
                <c:pt idx="20">
                  <c:v>-0.13500000000010459</c:v>
                </c:pt>
                <c:pt idx="21">
                  <c:v>-0.10000000000007958</c:v>
                </c:pt>
                <c:pt idx="22">
                  <c:v>-0.10000000000005116</c:v>
                </c:pt>
                <c:pt idx="23">
                  <c:v>-0.13250000000005002</c:v>
                </c:pt>
                <c:pt idx="24">
                  <c:v>-9.5000000000055707E-2</c:v>
                </c:pt>
                <c:pt idx="25">
                  <c:v>-9.7500000000053433E-2</c:v>
                </c:pt>
                <c:pt idx="26">
                  <c:v>-5.7500000000061391E-2</c:v>
                </c:pt>
                <c:pt idx="27">
                  <c:v>-3.7500000000079581E-2</c:v>
                </c:pt>
                <c:pt idx="28">
                  <c:v>-4.5000000000101181E-2</c:v>
                </c:pt>
                <c:pt idx="29">
                  <c:v>-5.250000000009436E-2</c:v>
                </c:pt>
                <c:pt idx="30">
                  <c:v>0.11499999999992383</c:v>
                </c:pt>
                <c:pt idx="31">
                  <c:v>0.12249999999991701</c:v>
                </c:pt>
                <c:pt idx="32">
                  <c:v>9.9999999999909051E-2</c:v>
                </c:pt>
                <c:pt idx="33">
                  <c:v>9.4999999999885176E-2</c:v>
                </c:pt>
                <c:pt idx="34">
                  <c:v>8.9999999999889724E-2</c:v>
                </c:pt>
                <c:pt idx="35">
                  <c:v>-2.5000000000829914E-3</c:v>
                </c:pt>
                <c:pt idx="36">
                  <c:v>-0.22000000000008413</c:v>
                </c:pt>
                <c:pt idx="37">
                  <c:v>-0.26750000000009777</c:v>
                </c:pt>
                <c:pt idx="38">
                  <c:v>-0.2800000000000864</c:v>
                </c:pt>
                <c:pt idx="39">
                  <c:v>-0.28750000000007958</c:v>
                </c:pt>
                <c:pt idx="40">
                  <c:v>-0.25500000000008072</c:v>
                </c:pt>
                <c:pt idx="41">
                  <c:v>-0.1300000000000523</c:v>
                </c:pt>
                <c:pt idx="42">
                  <c:v>-0.19500000000005002</c:v>
                </c:pt>
                <c:pt idx="43">
                  <c:v>-0.17750000000003752</c:v>
                </c:pt>
                <c:pt idx="44">
                  <c:v>-0.16000000000002501</c:v>
                </c:pt>
                <c:pt idx="45">
                  <c:v>-0.16499999999999204</c:v>
                </c:pt>
                <c:pt idx="46">
                  <c:v>-0.18000000000000682</c:v>
                </c:pt>
                <c:pt idx="47">
                  <c:v>-0.15250000000001762</c:v>
                </c:pt>
                <c:pt idx="48">
                  <c:v>7.7499999999986358E-2</c:v>
                </c:pt>
                <c:pt idx="49">
                  <c:v>8.249999999998181E-2</c:v>
                </c:pt>
                <c:pt idx="50">
                  <c:v>0.10999999999998522</c:v>
                </c:pt>
                <c:pt idx="51">
                  <c:v>0.12249999999998806</c:v>
                </c:pt>
                <c:pt idx="52">
                  <c:v>9.9999999999980105E-2</c:v>
                </c:pt>
                <c:pt idx="53">
                  <c:v>9.9999999999980105E-2</c:v>
                </c:pt>
                <c:pt idx="54">
                  <c:v>-8.7500000000005684E-2</c:v>
                </c:pt>
                <c:pt idx="55">
                  <c:v>-0.1600000000000108</c:v>
                </c:pt>
                <c:pt idx="56">
                  <c:v>-0.24000000000000909</c:v>
                </c:pt>
                <c:pt idx="57">
                  <c:v>-0.2850000000000108</c:v>
                </c:pt>
                <c:pt idx="58">
                  <c:v>-0.2125000000000199</c:v>
                </c:pt>
                <c:pt idx="59">
                  <c:v>-0.17000000000001592</c:v>
                </c:pt>
                <c:pt idx="60">
                  <c:v>-0.23250000000001592</c:v>
                </c:pt>
                <c:pt idx="61">
                  <c:v>-0.23749999999999716</c:v>
                </c:pt>
                <c:pt idx="62">
                  <c:v>-0.15999999999999659</c:v>
                </c:pt>
                <c:pt idx="63">
                  <c:v>-0.10999999999999233</c:v>
                </c:pt>
                <c:pt idx="64">
                  <c:v>-7.4999999999995737E-2</c:v>
                </c:pt>
                <c:pt idx="65">
                  <c:v>-7.9999999999998295E-2</c:v>
                </c:pt>
                <c:pt idx="66">
                  <c:v>-6.4999999999997726E-2</c:v>
                </c:pt>
                <c:pt idx="67">
                  <c:v>-7.5000000000002842E-2</c:v>
                </c:pt>
                <c:pt idx="68">
                  <c:v>-1.7500000000001847E-2</c:v>
                </c:pt>
                <c:pt idx="69">
                  <c:v>-5.0000000000000711E-2</c:v>
                </c:pt>
                <c:pt idx="70">
                  <c:v>-4.2500000000000426E-2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1C6-4879-8EC9-2DEC16BD19E9}"/>
            </c:ext>
          </c:extLst>
        </c:ser>
        <c:ser>
          <c:idx val="13"/>
          <c:order val="10"/>
          <c:tx>
            <c:strRef>
              <c:f>GraphTemp!$W$3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GraphTemp!$W$5:$W$75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1C6-4879-8EC9-2DEC16BD19E9}"/>
            </c:ext>
          </c:extLst>
        </c:ser>
        <c:ser>
          <c:idx val="14"/>
          <c:order val="11"/>
          <c:tx>
            <c:strRef>
              <c:f>GraphTemp!$Y$3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GraphTemp!$Y$5:$Y$75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1C6-4879-8EC9-2DEC16BD19E9}"/>
            </c:ext>
          </c:extLst>
        </c:ser>
        <c:ser>
          <c:idx val="15"/>
          <c:order val="12"/>
          <c:tx>
            <c:strRef>
              <c:f>GraphTemp!$AA$3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GraphTemp!$AA$5:$AA$75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1C6-4879-8EC9-2DEC16BD19E9}"/>
            </c:ext>
          </c:extLst>
        </c:ser>
        <c:ser>
          <c:idx val="16"/>
          <c:order val="13"/>
          <c:tx>
            <c:strRef>
              <c:f>GraphTemp!$AC$3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GraphTemp!$AC$5:$AC$75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1C6-4879-8EC9-2DEC16BD19E9}"/>
            </c:ext>
          </c:extLst>
        </c:ser>
        <c:ser>
          <c:idx val="17"/>
          <c:order val="14"/>
          <c:tx>
            <c:strRef>
              <c:f>GraphTemp!$AE$3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GraphTemp!$AE$5:$AE$75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1C6-4879-8EC9-2DEC16BD19E9}"/>
            </c:ext>
          </c:extLst>
        </c:ser>
        <c:ser>
          <c:idx val="18"/>
          <c:order val="15"/>
          <c:tx>
            <c:strRef>
              <c:f>GraphTemp!$AG$3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GraphTemp!$AG$5:$AG$75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1C6-4879-8EC9-2DEC16BD19E9}"/>
            </c:ext>
          </c:extLst>
        </c:ser>
        <c:ser>
          <c:idx val="19"/>
          <c:order val="16"/>
          <c:tx>
            <c:strRef>
              <c:f>GraphTemp!$AI$3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GraphTemp!$AI$5:$AI$75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61C6-4879-8EC9-2DEC16BD19E9}"/>
            </c:ext>
          </c:extLst>
        </c:ser>
        <c:ser>
          <c:idx val="20"/>
          <c:order val="17"/>
          <c:tx>
            <c:strRef>
              <c:f>GraphTemp!$AK$3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GraphTemp!$AK$5:$AK$75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1C6-4879-8EC9-2DEC16BD19E9}"/>
            </c:ext>
          </c:extLst>
        </c:ser>
        <c:ser>
          <c:idx val="21"/>
          <c:order val="18"/>
          <c:tx>
            <c:strRef>
              <c:f>GraphTemp!$AM$3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GraphTemp!$AM$5:$AM$75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61C6-4879-8EC9-2DEC16BD19E9}"/>
            </c:ext>
          </c:extLst>
        </c:ser>
        <c:ser>
          <c:idx val="105"/>
          <c:order val="19"/>
          <c:tx>
            <c:strRef>
              <c:f>GraphTemp!$AO$3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GraphTemp!$AO$5:$AO$75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7-4DD7-94DA-7CE7A4165F21}"/>
            </c:ext>
          </c:extLst>
        </c:ser>
        <c:ser>
          <c:idx val="22"/>
          <c:order val="20"/>
          <c:tx>
            <c:strRef>
              <c:f>GraphTemp!$AQ$3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GraphTemp!$AQ$5:$AQ$75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1C6-4879-8EC9-2DEC16BD19E9}"/>
            </c:ext>
          </c:extLst>
        </c:ser>
        <c:ser>
          <c:idx val="23"/>
          <c:order val="21"/>
          <c:tx>
            <c:strRef>
              <c:f>GraphTemp!$AS$3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GraphTemp!$AS$5:$AS$75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61C6-4879-8EC9-2DEC16BD19E9}"/>
            </c:ext>
          </c:extLst>
        </c:ser>
        <c:ser>
          <c:idx val="24"/>
          <c:order val="22"/>
          <c:tx>
            <c:strRef>
              <c:f>GraphTemp!$AU$3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GraphTemp!$AU$5:$AU$75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1C6-4879-8EC9-2DEC16BD19E9}"/>
            </c:ext>
          </c:extLst>
        </c:ser>
        <c:ser>
          <c:idx val="25"/>
          <c:order val="23"/>
          <c:tx>
            <c:strRef>
              <c:f>GraphTemp!$AW$3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GraphTemp!$AW$5:$AW$75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61C6-4879-8EC9-2DEC16BD19E9}"/>
            </c:ext>
          </c:extLst>
        </c:ser>
        <c:ser>
          <c:idx val="26"/>
          <c:order val="24"/>
          <c:tx>
            <c:strRef>
              <c:f>GraphTemp!$AY$3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GraphTemp!$AY$5:$AY$75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1C6-4879-8EC9-2DEC16BD19E9}"/>
            </c:ext>
          </c:extLst>
        </c:ser>
        <c:ser>
          <c:idx val="27"/>
          <c:order val="25"/>
          <c:tx>
            <c:strRef>
              <c:f>GraphTemp!$BA$3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GraphTemp!$BA$5:$BA$75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1C6-4879-8EC9-2DEC16BD19E9}"/>
            </c:ext>
          </c:extLst>
        </c:ser>
        <c:ser>
          <c:idx val="28"/>
          <c:order val="26"/>
          <c:tx>
            <c:strRef>
              <c:f>GraphTemp!$BC$3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GraphTemp!$BC$5:$BC$75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1C6-4879-8EC9-2DEC16BD19E9}"/>
            </c:ext>
          </c:extLst>
        </c:ser>
        <c:ser>
          <c:idx val="29"/>
          <c:order val="27"/>
          <c:tx>
            <c:strRef>
              <c:f>GraphTemp!$BE$3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GraphTemp!$BE$5:$BE$75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61C6-4879-8EC9-2DEC16BD19E9}"/>
            </c:ext>
          </c:extLst>
        </c:ser>
        <c:ser>
          <c:idx val="30"/>
          <c:order val="28"/>
          <c:tx>
            <c:strRef>
              <c:f>GraphTemp!$BG$3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GraphTemp!$BG$5:$BG$75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1C6-4879-8EC9-2DEC16BD19E9}"/>
            </c:ext>
          </c:extLst>
        </c:ser>
        <c:ser>
          <c:idx val="31"/>
          <c:order val="29"/>
          <c:tx>
            <c:strRef>
              <c:f>GraphTemp!$BI$3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GraphTemp!$BI$5:$BI$75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1C6-4879-8EC9-2DEC16BD19E9}"/>
            </c:ext>
          </c:extLst>
        </c:ser>
        <c:ser>
          <c:idx val="32"/>
          <c:order val="30"/>
          <c:tx>
            <c:strRef>
              <c:f>GraphTemp!$BK$3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GraphTemp!$BK$5:$BK$75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1C6-4879-8EC9-2DEC16BD19E9}"/>
            </c:ext>
          </c:extLst>
        </c:ser>
        <c:ser>
          <c:idx val="33"/>
          <c:order val="31"/>
          <c:tx>
            <c:strRef>
              <c:f>GraphTemp!$BM$3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GraphTemp!$BM$5:$BM$75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1C6-4879-8EC9-2DEC16BD19E9}"/>
            </c:ext>
          </c:extLst>
        </c:ser>
        <c:ser>
          <c:idx val="34"/>
          <c:order val="32"/>
          <c:tx>
            <c:strRef>
              <c:f>GraphTemp!$BO$3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GraphTemp!$BO$5:$BO$75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1C6-4879-8EC9-2DEC16BD19E9}"/>
            </c:ext>
          </c:extLst>
        </c:ser>
        <c:ser>
          <c:idx val="35"/>
          <c:order val="33"/>
          <c:tx>
            <c:strRef>
              <c:f>GraphTemp!$BQ$3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GraphTemp!$BQ$5:$BQ$75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1C6-4879-8EC9-2DEC16BD19E9}"/>
            </c:ext>
          </c:extLst>
        </c:ser>
        <c:ser>
          <c:idx val="36"/>
          <c:order val="34"/>
          <c:tx>
            <c:strRef>
              <c:f>GraphTemp!$BS$3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GraphTemp!$BS$5:$BS$75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1C6-4879-8EC9-2DEC16BD19E9}"/>
            </c:ext>
          </c:extLst>
        </c:ser>
        <c:ser>
          <c:idx val="37"/>
          <c:order val="35"/>
          <c:tx>
            <c:strRef>
              <c:f>GraphTemp!$BU$3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GraphTemp!$BU$5:$BU$75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1C6-4879-8EC9-2DEC16BD19E9}"/>
            </c:ext>
          </c:extLst>
        </c:ser>
        <c:ser>
          <c:idx val="38"/>
          <c:order val="36"/>
          <c:tx>
            <c:strRef>
              <c:f>GraphTemp!$BW$3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GraphTemp!$BW$5:$BW$75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1C6-4879-8EC9-2DEC16BD19E9}"/>
            </c:ext>
          </c:extLst>
        </c:ser>
        <c:ser>
          <c:idx val="39"/>
          <c:order val="37"/>
          <c:tx>
            <c:strRef>
              <c:f>GraphTemp!$BY$3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GraphTemp!$BY$5:$BY$75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1C6-4879-8EC9-2DEC16BD19E9}"/>
            </c:ext>
          </c:extLst>
        </c:ser>
        <c:ser>
          <c:idx val="40"/>
          <c:order val="38"/>
          <c:tx>
            <c:strRef>
              <c:f>GraphTemp!$CA$3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GraphTemp!$CA$5:$CA$75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1C6-4879-8EC9-2DEC16BD19E9}"/>
            </c:ext>
          </c:extLst>
        </c:ser>
        <c:ser>
          <c:idx val="41"/>
          <c:order val="39"/>
          <c:tx>
            <c:strRef>
              <c:f>GraphTemp!$CC$3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GraphTemp!$CC$5:$CC$75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1C6-4879-8EC9-2DEC16BD19E9}"/>
            </c:ext>
          </c:extLst>
        </c:ser>
        <c:ser>
          <c:idx val="42"/>
          <c:order val="40"/>
          <c:tx>
            <c:strRef>
              <c:f>GraphTemp!$CE$3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GraphTemp!$CE$5:$CE$75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1C6-4879-8EC9-2DEC16BD19E9}"/>
            </c:ext>
          </c:extLst>
        </c:ser>
        <c:ser>
          <c:idx val="43"/>
          <c:order val="41"/>
          <c:tx>
            <c:strRef>
              <c:f>GraphTemp!$CG$3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GraphTemp!$CG$5:$CG$75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1C6-4879-8EC9-2DEC16BD19E9}"/>
            </c:ext>
          </c:extLst>
        </c:ser>
        <c:ser>
          <c:idx val="44"/>
          <c:order val="42"/>
          <c:tx>
            <c:strRef>
              <c:f>GraphTemp!$CI$3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GraphTemp!$CI$5:$CI$75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1C6-4879-8EC9-2DEC16BD19E9}"/>
            </c:ext>
          </c:extLst>
        </c:ser>
        <c:ser>
          <c:idx val="45"/>
          <c:order val="43"/>
          <c:tx>
            <c:strRef>
              <c:f>GraphTemp!$CK$3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GraphTemp!$CK$5:$CK$75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1C6-4879-8EC9-2DEC16BD19E9}"/>
            </c:ext>
          </c:extLst>
        </c:ser>
        <c:ser>
          <c:idx val="46"/>
          <c:order val="44"/>
          <c:tx>
            <c:strRef>
              <c:f>GraphTemp!$CM$3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GraphTemp!$CM$5:$CM$75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1C6-4879-8EC9-2DEC16BD19E9}"/>
            </c:ext>
          </c:extLst>
        </c:ser>
        <c:ser>
          <c:idx val="47"/>
          <c:order val="45"/>
          <c:tx>
            <c:strRef>
              <c:f>GraphTemp!$CO$3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GraphTemp!$CO$5:$CO$75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1C6-4879-8EC9-2DEC16BD19E9}"/>
            </c:ext>
          </c:extLst>
        </c:ser>
        <c:ser>
          <c:idx val="48"/>
          <c:order val="46"/>
          <c:tx>
            <c:strRef>
              <c:f>GraphTemp!$CQ$3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GraphTemp!$CQ$5:$CQ$75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1C6-4879-8EC9-2DEC16BD19E9}"/>
            </c:ext>
          </c:extLst>
        </c:ser>
        <c:ser>
          <c:idx val="49"/>
          <c:order val="47"/>
          <c:tx>
            <c:strRef>
              <c:f>GraphTemp!$CS$3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GraphTemp!$CS$5:$CS$75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1C6-4879-8EC9-2DEC16BD19E9}"/>
            </c:ext>
          </c:extLst>
        </c:ser>
        <c:ser>
          <c:idx val="50"/>
          <c:order val="48"/>
          <c:tx>
            <c:strRef>
              <c:f>GraphTemp!$CU$3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GraphTemp!$CU$5:$CU$75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1C6-4879-8EC9-2DEC16BD19E9}"/>
            </c:ext>
          </c:extLst>
        </c:ser>
        <c:ser>
          <c:idx val="51"/>
          <c:order val="49"/>
          <c:tx>
            <c:strRef>
              <c:f>GraphTemp!$CW$3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GraphTemp!$CW$5:$CW$75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1C6-4879-8EC9-2DEC16BD19E9}"/>
            </c:ext>
          </c:extLst>
        </c:ser>
        <c:ser>
          <c:idx val="52"/>
          <c:order val="50"/>
          <c:tx>
            <c:strRef>
              <c:f>GraphTemp!$CY$3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GraphTemp!$CY$5:$CY$75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1C6-4879-8EC9-2DEC16BD19E9}"/>
            </c:ext>
          </c:extLst>
        </c:ser>
        <c:ser>
          <c:idx val="53"/>
          <c:order val="51"/>
          <c:tx>
            <c:strRef>
              <c:f>GraphTemp!$DA$3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GraphTemp!$DA$5:$DA$75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1C6-4879-8EC9-2DEC16BD19E9}"/>
            </c:ext>
          </c:extLst>
        </c:ser>
        <c:ser>
          <c:idx val="54"/>
          <c:order val="52"/>
          <c:tx>
            <c:strRef>
              <c:f>GraphTemp!$DC$3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GraphTemp!$DC$5:$DC$75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1C6-4879-8EC9-2DEC16BD19E9}"/>
            </c:ext>
          </c:extLst>
        </c:ser>
        <c:ser>
          <c:idx val="55"/>
          <c:order val="53"/>
          <c:tx>
            <c:strRef>
              <c:f>GraphTemp!$DE$3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GraphTemp!$DE$5:$DE$75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1C6-4879-8EC9-2DEC16BD19E9}"/>
            </c:ext>
          </c:extLst>
        </c:ser>
        <c:ser>
          <c:idx val="56"/>
          <c:order val="54"/>
          <c:tx>
            <c:strRef>
              <c:f>GraphTemp!$DG$3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GraphTemp!$DG$5:$DG$75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1C6-4879-8EC9-2DEC16BD19E9}"/>
            </c:ext>
          </c:extLst>
        </c:ser>
        <c:ser>
          <c:idx val="57"/>
          <c:order val="55"/>
          <c:tx>
            <c:strRef>
              <c:f>GraphTemp!$DI$3</c:f>
              <c:strCache>
                <c:ptCount val="1"/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GraphTemp!$DI$5:$DI$75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1C6-4879-8EC9-2DEC16BD19E9}"/>
            </c:ext>
          </c:extLst>
        </c:ser>
        <c:ser>
          <c:idx val="58"/>
          <c:order val="56"/>
          <c:tx>
            <c:strRef>
              <c:f>GraphTemp!$DK$3</c:f>
              <c:strCache>
                <c:ptCount val="1"/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GraphTemp!$DK$5:$DK$75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1C6-4879-8EC9-2DEC16BD19E9}"/>
            </c:ext>
          </c:extLst>
        </c:ser>
        <c:ser>
          <c:idx val="59"/>
          <c:order val="57"/>
          <c:tx>
            <c:strRef>
              <c:f>GraphTemp!$DM$3</c:f>
              <c:strCache>
                <c:ptCount val="1"/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GraphTemp!$DM$5:$DM$75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1C6-4879-8EC9-2DEC16BD19E9}"/>
            </c:ext>
          </c:extLst>
        </c:ser>
        <c:ser>
          <c:idx val="60"/>
          <c:order val="58"/>
          <c:tx>
            <c:strRef>
              <c:f>GraphTemp!$DO$3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GraphTemp!$DO$5:$DO$75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1C6-4879-8EC9-2DEC16BD19E9}"/>
            </c:ext>
          </c:extLst>
        </c:ser>
        <c:ser>
          <c:idx val="61"/>
          <c:order val="59"/>
          <c:tx>
            <c:strRef>
              <c:f>GraphTemp!$DQ$3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GraphTemp!$DQ$5:$DQ$75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1C6-4879-8EC9-2DEC16BD19E9}"/>
            </c:ext>
          </c:extLst>
        </c:ser>
        <c:ser>
          <c:idx val="62"/>
          <c:order val="60"/>
          <c:tx>
            <c:strRef>
              <c:f>GraphTemp!$DS$3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GraphTemp!$DS$5:$DS$75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61C6-4879-8EC9-2DEC16BD19E9}"/>
            </c:ext>
          </c:extLst>
        </c:ser>
        <c:ser>
          <c:idx val="63"/>
          <c:order val="61"/>
          <c:tx>
            <c:strRef>
              <c:f>GraphTemp!$DU$3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GraphTemp!$DU$5:$DU$75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61C6-4879-8EC9-2DEC16BD19E9}"/>
            </c:ext>
          </c:extLst>
        </c:ser>
        <c:ser>
          <c:idx val="64"/>
          <c:order val="62"/>
          <c:tx>
            <c:strRef>
              <c:f>GraphTemp!$DW$3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GraphTemp!$DW$5:$DW$75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1C6-4879-8EC9-2DEC16BD19E9}"/>
            </c:ext>
          </c:extLst>
        </c:ser>
        <c:ser>
          <c:idx val="65"/>
          <c:order val="63"/>
          <c:tx>
            <c:strRef>
              <c:f>GraphTemp!$DY$3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GraphTemp!$DY$5:$DY$75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1C6-4879-8EC9-2DEC16BD19E9}"/>
            </c:ext>
          </c:extLst>
        </c:ser>
        <c:ser>
          <c:idx val="66"/>
          <c:order val="64"/>
          <c:tx>
            <c:strRef>
              <c:f>GraphTemp!$EA$3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GraphTemp!$EA$5:$EA$75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1C6-4879-8EC9-2DEC16BD19E9}"/>
            </c:ext>
          </c:extLst>
        </c:ser>
        <c:ser>
          <c:idx val="67"/>
          <c:order val="65"/>
          <c:tx>
            <c:strRef>
              <c:f>GraphTemp!$EC$3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GraphTemp!$EC$5:$EC$75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61C6-4879-8EC9-2DEC16BD19E9}"/>
            </c:ext>
          </c:extLst>
        </c:ser>
        <c:ser>
          <c:idx val="68"/>
          <c:order val="66"/>
          <c:tx>
            <c:strRef>
              <c:f>GraphTemp!$EE$3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GraphTemp!$EE$5:$EE$75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61C6-4879-8EC9-2DEC16BD19E9}"/>
            </c:ext>
          </c:extLst>
        </c:ser>
        <c:ser>
          <c:idx val="69"/>
          <c:order val="67"/>
          <c:tx>
            <c:strRef>
              <c:f>GraphTemp!$EG$3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GraphTemp!$EG$5:$EG$75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1C6-4879-8EC9-2DEC16BD19E9}"/>
            </c:ext>
          </c:extLst>
        </c:ser>
        <c:ser>
          <c:idx val="70"/>
          <c:order val="68"/>
          <c:tx>
            <c:strRef>
              <c:f>GraphTemp!$EI$3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GraphTemp!$EI$5:$EI$75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1C6-4879-8EC9-2DEC16BD19E9}"/>
            </c:ext>
          </c:extLst>
        </c:ser>
        <c:ser>
          <c:idx val="71"/>
          <c:order val="69"/>
          <c:tx>
            <c:strRef>
              <c:f>GraphTemp!$EK$3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GraphTemp!$EK$5:$EK$75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1C6-4879-8EC9-2DEC16BD19E9}"/>
            </c:ext>
          </c:extLst>
        </c:ser>
        <c:ser>
          <c:idx val="72"/>
          <c:order val="70"/>
          <c:tx>
            <c:strRef>
              <c:f>GraphTemp!$EM$3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GraphTemp!$EM$5:$EM$75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1C6-4879-8EC9-2DEC16BD19E9}"/>
            </c:ext>
          </c:extLst>
        </c:ser>
        <c:ser>
          <c:idx val="73"/>
          <c:order val="71"/>
          <c:tx>
            <c:strRef>
              <c:f>GraphTemp!$EO$3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GraphTemp!$EO$5:$EO$75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61C6-4879-8EC9-2DEC16BD19E9}"/>
            </c:ext>
          </c:extLst>
        </c:ser>
        <c:ser>
          <c:idx val="74"/>
          <c:order val="72"/>
          <c:tx>
            <c:strRef>
              <c:f>GraphTemp!$EQ$3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GraphTemp!$EQ$5:$EQ$75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61C6-4879-8EC9-2DEC16BD19E9}"/>
            </c:ext>
          </c:extLst>
        </c:ser>
        <c:ser>
          <c:idx val="75"/>
          <c:order val="73"/>
          <c:tx>
            <c:strRef>
              <c:f>GraphTemp!$ES$3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GraphTemp!$ES$5:$ES$75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61C6-4879-8EC9-2DEC16BD19E9}"/>
            </c:ext>
          </c:extLst>
        </c:ser>
        <c:ser>
          <c:idx val="76"/>
          <c:order val="74"/>
          <c:tx>
            <c:strRef>
              <c:f>GraphTemp!$EU$3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GraphTemp!$EU$5:$EU$75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1C6-4879-8EC9-2DEC16BD19E9}"/>
            </c:ext>
          </c:extLst>
        </c:ser>
        <c:ser>
          <c:idx val="77"/>
          <c:order val="75"/>
          <c:tx>
            <c:strRef>
              <c:f>GraphTemp!$EW$3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GraphTemp!$EW$5:$EW$75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61C6-4879-8EC9-2DEC16BD19E9}"/>
            </c:ext>
          </c:extLst>
        </c:ser>
        <c:ser>
          <c:idx val="78"/>
          <c:order val="76"/>
          <c:tx>
            <c:strRef>
              <c:f>GraphTemp!$EY$3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GraphTemp!$EY$5:$EY$75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1C6-4879-8EC9-2DEC16BD19E9}"/>
            </c:ext>
          </c:extLst>
        </c:ser>
        <c:ser>
          <c:idx val="79"/>
          <c:order val="77"/>
          <c:tx>
            <c:strRef>
              <c:f>GraphTemp!$FA$3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GraphTemp!$FA$5:$FA$75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61C6-4879-8EC9-2DEC16BD19E9}"/>
            </c:ext>
          </c:extLst>
        </c:ser>
        <c:ser>
          <c:idx val="80"/>
          <c:order val="78"/>
          <c:tx>
            <c:strRef>
              <c:f>GraphTemp!$FC$3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GraphTemp!$FC$5:$FC$75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1C6-4879-8EC9-2DEC16BD19E9}"/>
            </c:ext>
          </c:extLst>
        </c:ser>
        <c:ser>
          <c:idx val="81"/>
          <c:order val="79"/>
          <c:tx>
            <c:strRef>
              <c:f>GraphTemp!$FE$3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GraphTemp!$FE$5:$FE$75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61C6-4879-8EC9-2DEC16BD19E9}"/>
            </c:ext>
          </c:extLst>
        </c:ser>
        <c:ser>
          <c:idx val="82"/>
          <c:order val="80"/>
          <c:tx>
            <c:strRef>
              <c:f>GraphTemp!$FG$3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GraphTemp!$FG$5:$FG$75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1C6-4879-8EC9-2DEC16BD19E9}"/>
            </c:ext>
          </c:extLst>
        </c:ser>
        <c:ser>
          <c:idx val="83"/>
          <c:order val="81"/>
          <c:tx>
            <c:strRef>
              <c:f>GraphTemp!$FI$3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GraphTemp!$FI$5:$FI$75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61C6-4879-8EC9-2DEC16BD19E9}"/>
            </c:ext>
          </c:extLst>
        </c:ser>
        <c:ser>
          <c:idx val="84"/>
          <c:order val="82"/>
          <c:tx>
            <c:strRef>
              <c:f>GraphTemp!$FK$3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GraphTemp!$FK$5:$FK$75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1C6-4879-8EC9-2DEC16BD19E9}"/>
            </c:ext>
          </c:extLst>
        </c:ser>
        <c:ser>
          <c:idx val="85"/>
          <c:order val="83"/>
          <c:tx>
            <c:strRef>
              <c:f>GraphTemp!$FM$3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GraphTemp!$FM$5:$FM$75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61C6-4879-8EC9-2DEC16BD19E9}"/>
            </c:ext>
          </c:extLst>
        </c:ser>
        <c:ser>
          <c:idx val="86"/>
          <c:order val="84"/>
          <c:tx>
            <c:strRef>
              <c:f>GraphTemp!$FO$3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GraphTemp!$FO$5:$FO$75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3-61C6-4879-8EC9-2DEC16BD19E9}"/>
            </c:ext>
          </c:extLst>
        </c:ser>
        <c:ser>
          <c:idx val="87"/>
          <c:order val="85"/>
          <c:tx>
            <c:strRef>
              <c:f>GraphTemp!$FQ$3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GraphTemp!$FQ$5:$FQ$75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61C6-4879-8EC9-2DEC16BD19E9}"/>
            </c:ext>
          </c:extLst>
        </c:ser>
        <c:ser>
          <c:idx val="88"/>
          <c:order val="86"/>
          <c:tx>
            <c:strRef>
              <c:f>GraphTemp!$FS$3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GraphTemp!$FS$5:$FS$75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5-61C6-4879-8EC9-2DEC16BD19E9}"/>
            </c:ext>
          </c:extLst>
        </c:ser>
        <c:ser>
          <c:idx val="89"/>
          <c:order val="87"/>
          <c:tx>
            <c:strRef>
              <c:f>GraphTemp!$FU$3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GraphTemp!$FU$5:$FU$75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61C6-4879-8EC9-2DEC16BD19E9}"/>
            </c:ext>
          </c:extLst>
        </c:ser>
        <c:ser>
          <c:idx val="90"/>
          <c:order val="88"/>
          <c:tx>
            <c:strRef>
              <c:f>GraphTemp!$FW$3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GraphTemp!$FW$5:$FW$75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7-61C6-4879-8EC9-2DEC16BD19E9}"/>
            </c:ext>
          </c:extLst>
        </c:ser>
        <c:ser>
          <c:idx val="91"/>
          <c:order val="89"/>
          <c:tx>
            <c:strRef>
              <c:f>GraphTemp!$FY$3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GraphTemp!$FY$5:$FY$75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61C6-4879-8EC9-2DEC16BD19E9}"/>
            </c:ext>
          </c:extLst>
        </c:ser>
        <c:ser>
          <c:idx val="92"/>
          <c:order val="90"/>
          <c:tx>
            <c:strRef>
              <c:f>GraphTemp!$GA$3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GraphTemp!$GA$5:$GA$75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9-61C6-4879-8EC9-2DEC16BD19E9}"/>
            </c:ext>
          </c:extLst>
        </c:ser>
        <c:ser>
          <c:idx val="93"/>
          <c:order val="91"/>
          <c:tx>
            <c:strRef>
              <c:f>GraphTemp!$GC$3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GraphTemp!$GC$5:$GC$75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A-61C6-4879-8EC9-2DEC16BD19E9}"/>
            </c:ext>
          </c:extLst>
        </c:ser>
        <c:ser>
          <c:idx val="94"/>
          <c:order val="92"/>
          <c:tx>
            <c:strRef>
              <c:f>GraphTemp!$GE$3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GraphTemp!$GE$5:$GE$75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B-61C6-4879-8EC9-2DEC16BD19E9}"/>
            </c:ext>
          </c:extLst>
        </c:ser>
        <c:ser>
          <c:idx val="95"/>
          <c:order val="93"/>
          <c:tx>
            <c:strRef>
              <c:f>GraphTemp!$GG$3</c:f>
              <c:strCache>
                <c:ptCount val="1"/>
              </c:strCache>
            </c:strRef>
          </c:tx>
          <c:spPr>
            <a:ln w="952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GraphTemp!$GG$5:$GG$75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C-61C6-4879-8EC9-2DEC16BD19E9}"/>
            </c:ext>
          </c:extLst>
        </c:ser>
        <c:ser>
          <c:idx val="96"/>
          <c:order val="94"/>
          <c:tx>
            <c:strRef>
              <c:f>GraphTemp!$GI$3</c:f>
              <c:strCache>
                <c:ptCount val="1"/>
              </c:strCache>
            </c:strRef>
          </c:tx>
          <c:spPr>
            <a:ln w="952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GraphTemp!$GI$5:$GI$75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D-61C6-4879-8EC9-2DEC16BD19E9}"/>
            </c:ext>
          </c:extLst>
        </c:ser>
        <c:ser>
          <c:idx val="97"/>
          <c:order val="95"/>
          <c:tx>
            <c:strRef>
              <c:f>GraphTemp!$GK$3</c:f>
              <c:strCache>
                <c:ptCount val="1"/>
              </c:strCache>
            </c:strRef>
          </c:tx>
          <c:spPr>
            <a:ln w="952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GraphTemp!$GK$5:$GK$75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E-61C6-4879-8EC9-2DEC16BD19E9}"/>
            </c:ext>
          </c:extLst>
        </c:ser>
        <c:ser>
          <c:idx val="98"/>
          <c:order val="96"/>
          <c:tx>
            <c:strRef>
              <c:f>GraphTemp!$GM$3</c:f>
              <c:strCache>
                <c:ptCount val="1"/>
              </c:strCache>
            </c:strRef>
          </c:tx>
          <c:spPr>
            <a:ln w="952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GraphTemp!$GM$5:$GM$75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F-61C6-4879-8EC9-2DEC16BD19E9}"/>
            </c:ext>
          </c:extLst>
        </c:ser>
        <c:ser>
          <c:idx val="99"/>
          <c:order val="97"/>
          <c:tx>
            <c:strRef>
              <c:f>GraphTemp!$GO$3</c:f>
              <c:strCache>
                <c:ptCount val="1"/>
              </c:strCache>
            </c:strRef>
          </c:tx>
          <c:spPr>
            <a:ln w="952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GraphTemp!$GO$5:$GO$75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0-61C6-4879-8EC9-2DEC16BD19E9}"/>
            </c:ext>
          </c:extLst>
        </c:ser>
        <c:ser>
          <c:idx val="100"/>
          <c:order val="98"/>
          <c:tx>
            <c:strRef>
              <c:f>GraphTemp!$GQ$3</c:f>
              <c:strCache>
                <c:ptCount val="1"/>
              </c:strCache>
            </c:strRef>
          </c:tx>
          <c:spPr>
            <a:ln w="952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GraphTemp!$GQ$5:$GQ$75</c:f>
              <c:numCache>
                <c:formatCode>0.00</c:formatCode>
                <c:ptCount val="71"/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1-61C6-4879-8EC9-2DEC16BD19E9}"/>
            </c:ext>
          </c:extLst>
        </c:ser>
        <c:ser>
          <c:idx val="102"/>
          <c:order val="99"/>
          <c:tx>
            <c:strRef>
              <c:f>GraphTemp!$GS$3</c:f>
              <c:strCache>
                <c:ptCount val="1"/>
                <c:pt idx="0">
                  <c:v>2/27/2025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GraphTemp!$GS$5:$GS$75</c:f>
              <c:numCache>
                <c:formatCode>0.00</c:formatCode>
                <c:ptCount val="71"/>
                <c:pt idx="0">
                  <c:v>-1.7675000000000409</c:v>
                </c:pt>
                <c:pt idx="1">
                  <c:v>-1.964999999999975</c:v>
                </c:pt>
                <c:pt idx="2">
                  <c:v>-2.2099999999999795</c:v>
                </c:pt>
                <c:pt idx="3">
                  <c:v>-2.0024999999999977</c:v>
                </c:pt>
                <c:pt idx="4">
                  <c:v>-2</c:v>
                </c:pt>
                <c:pt idx="5">
                  <c:v>-1.9624999999999773</c:v>
                </c:pt>
                <c:pt idx="6">
                  <c:v>-1.7799999999999727</c:v>
                </c:pt>
                <c:pt idx="7">
                  <c:v>-1.7400000000000091</c:v>
                </c:pt>
                <c:pt idx="8">
                  <c:v>-1.7275000000000205</c:v>
                </c:pt>
                <c:pt idx="9">
                  <c:v>-1.7124999999999773</c:v>
                </c:pt>
                <c:pt idx="10">
                  <c:v>-1.7049999999999841</c:v>
                </c:pt>
                <c:pt idx="11">
                  <c:v>-1.7549999999999955</c:v>
                </c:pt>
                <c:pt idx="12">
                  <c:v>-1.7350000000000136</c:v>
                </c:pt>
                <c:pt idx="13">
                  <c:v>-1.7600000000000477</c:v>
                </c:pt>
                <c:pt idx="14">
                  <c:v>-1.7625000000000455</c:v>
                </c:pt>
                <c:pt idx="15">
                  <c:v>-1.7050000000000693</c:v>
                </c:pt>
                <c:pt idx="16">
                  <c:v>-1.6250000000001137</c:v>
                </c:pt>
                <c:pt idx="17">
                  <c:v>-1.6600000000001103</c:v>
                </c:pt>
                <c:pt idx="18">
                  <c:v>-1.5550000000001205</c:v>
                </c:pt>
                <c:pt idx="19">
                  <c:v>-1.5250000000001194</c:v>
                </c:pt>
                <c:pt idx="20">
                  <c:v>-1.4525000000001285</c:v>
                </c:pt>
                <c:pt idx="21">
                  <c:v>-1.3925000000001262</c:v>
                </c:pt>
                <c:pt idx="22">
                  <c:v>-1.3775000000001114</c:v>
                </c:pt>
                <c:pt idx="23">
                  <c:v>-1.3225000000001046</c:v>
                </c:pt>
                <c:pt idx="24">
                  <c:v>-1.3275000000001</c:v>
                </c:pt>
                <c:pt idx="25">
                  <c:v>-1.3250000000001023</c:v>
                </c:pt>
                <c:pt idx="26">
                  <c:v>-1.3050000000000921</c:v>
                </c:pt>
                <c:pt idx="27">
                  <c:v>-1.2775000000000887</c:v>
                </c:pt>
                <c:pt idx="28">
                  <c:v>-1.2625000000001023</c:v>
                </c:pt>
                <c:pt idx="29">
                  <c:v>-1.2050000000000978</c:v>
                </c:pt>
                <c:pt idx="30">
                  <c:v>-1.1025000000000773</c:v>
                </c:pt>
                <c:pt idx="31">
                  <c:v>-1.0725000000000762</c:v>
                </c:pt>
                <c:pt idx="32">
                  <c:v>-1.0625000000000853</c:v>
                </c:pt>
                <c:pt idx="33">
                  <c:v>-1.0100000000001046</c:v>
                </c:pt>
                <c:pt idx="34">
                  <c:v>-0.95500000000009777</c:v>
                </c:pt>
                <c:pt idx="35">
                  <c:v>-0.96500000000006025</c:v>
                </c:pt>
                <c:pt idx="36">
                  <c:v>-1.0350000000000534</c:v>
                </c:pt>
                <c:pt idx="37">
                  <c:v>-1.0525000000000659</c:v>
                </c:pt>
                <c:pt idx="38">
                  <c:v>-1.0525000000000659</c:v>
                </c:pt>
                <c:pt idx="39">
                  <c:v>-1.0725000000000477</c:v>
                </c:pt>
                <c:pt idx="40">
                  <c:v>-1.0625000000000568</c:v>
                </c:pt>
                <c:pt idx="41">
                  <c:v>-1.0525000000000375</c:v>
                </c:pt>
                <c:pt idx="42">
                  <c:v>-0.98250000000004434</c:v>
                </c:pt>
                <c:pt idx="43">
                  <c:v>-0.9350000000000307</c:v>
                </c:pt>
                <c:pt idx="44">
                  <c:v>-0.85750000000001592</c:v>
                </c:pt>
                <c:pt idx="45">
                  <c:v>-0.81999999999999318</c:v>
                </c:pt>
                <c:pt idx="46">
                  <c:v>-0.85250000000000625</c:v>
                </c:pt>
                <c:pt idx="47">
                  <c:v>-0.85500000000001819</c:v>
                </c:pt>
                <c:pt idx="48">
                  <c:v>-0.76750000000001251</c:v>
                </c:pt>
                <c:pt idx="49">
                  <c:v>-0.76750000000001251</c:v>
                </c:pt>
                <c:pt idx="50">
                  <c:v>-0.75750000000000739</c:v>
                </c:pt>
                <c:pt idx="51">
                  <c:v>-0.7225000000000108</c:v>
                </c:pt>
                <c:pt idx="52">
                  <c:v>-0.71500000000001762</c:v>
                </c:pt>
                <c:pt idx="53">
                  <c:v>-0.70000000000001705</c:v>
                </c:pt>
                <c:pt idx="54">
                  <c:v>-0.73000000000000398</c:v>
                </c:pt>
                <c:pt idx="55">
                  <c:v>-0.73250000000001592</c:v>
                </c:pt>
                <c:pt idx="56">
                  <c:v>-0.7850000000000108</c:v>
                </c:pt>
                <c:pt idx="57">
                  <c:v>-0.7850000000000108</c:v>
                </c:pt>
                <c:pt idx="58">
                  <c:v>-0.72250000000002501</c:v>
                </c:pt>
                <c:pt idx="59">
                  <c:v>-0.64750000000002217</c:v>
                </c:pt>
                <c:pt idx="60">
                  <c:v>-0.62500000000001421</c:v>
                </c:pt>
                <c:pt idx="61">
                  <c:v>-0.60750000000000171</c:v>
                </c:pt>
                <c:pt idx="62">
                  <c:v>-0.55249999999999488</c:v>
                </c:pt>
                <c:pt idx="63">
                  <c:v>-0.50999999999999091</c:v>
                </c:pt>
                <c:pt idx="64">
                  <c:v>-0.46249999999999147</c:v>
                </c:pt>
                <c:pt idx="65">
                  <c:v>-0.42749999999999488</c:v>
                </c:pt>
                <c:pt idx="66">
                  <c:v>-0.39999999999999858</c:v>
                </c:pt>
                <c:pt idx="67">
                  <c:v>-0.37249999999999872</c:v>
                </c:pt>
                <c:pt idx="68">
                  <c:v>-0.32499999999999929</c:v>
                </c:pt>
                <c:pt idx="69">
                  <c:v>-0.28500000000000014</c:v>
                </c:pt>
                <c:pt idx="70">
                  <c:v>-0.24500000000000099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3-61C6-4879-8EC9-2DEC16BD19E9}"/>
            </c:ext>
          </c:extLst>
        </c:ser>
        <c:ser>
          <c:idx val="0"/>
          <c:order val="100"/>
          <c:tx>
            <c:v>F3 75%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Umbral'!$R$17:$R$137</c:f>
              <c:numCache>
                <c:formatCode>General</c:formatCode>
                <c:ptCount val="121"/>
                <c:pt idx="0">
                  <c:v>3.1567499999999997</c:v>
                </c:pt>
                <c:pt idx="1">
                  <c:v>3.2294999999999998</c:v>
                </c:pt>
                <c:pt idx="2">
                  <c:v>3.3944999999999999</c:v>
                </c:pt>
                <c:pt idx="3">
                  <c:v>3.5587499999999999</c:v>
                </c:pt>
                <c:pt idx="4">
                  <c:v>3.5587499999999999</c:v>
                </c:pt>
                <c:pt idx="5">
                  <c:v>3.7605000000000004</c:v>
                </c:pt>
                <c:pt idx="6">
                  <c:v>3.9592499999999999</c:v>
                </c:pt>
                <c:pt idx="7">
                  <c:v>4.0739999999999998</c:v>
                </c:pt>
                <c:pt idx="8">
                  <c:v>4.1842499999999996</c:v>
                </c:pt>
                <c:pt idx="9">
                  <c:v>4.1842499999999996</c:v>
                </c:pt>
                <c:pt idx="10">
                  <c:v>4.3665000000000003</c:v>
                </c:pt>
                <c:pt idx="11">
                  <c:v>4.5277500000000002</c:v>
                </c:pt>
                <c:pt idx="12">
                  <c:v>4.66425</c:v>
                </c:pt>
                <c:pt idx="13">
                  <c:v>4.7722500000000005</c:v>
                </c:pt>
                <c:pt idx="14">
                  <c:v>4.7722500000000005</c:v>
                </c:pt>
                <c:pt idx="15">
                  <c:v>4.8262499999999999</c:v>
                </c:pt>
                <c:pt idx="16">
                  <c:v>4.8667499999999997</c:v>
                </c:pt>
                <c:pt idx="17">
                  <c:v>4.8929999999999998</c:v>
                </c:pt>
                <c:pt idx="18">
                  <c:v>4.9064999999999994</c:v>
                </c:pt>
                <c:pt idx="19">
                  <c:v>4.89975</c:v>
                </c:pt>
                <c:pt idx="20">
                  <c:v>4.8637500000000005</c:v>
                </c:pt>
                <c:pt idx="21">
                  <c:v>4.8637500000000005</c:v>
                </c:pt>
                <c:pt idx="22">
                  <c:v>4.8187499999999996</c:v>
                </c:pt>
                <c:pt idx="23">
                  <c:v>4.75725</c:v>
                </c:pt>
                <c:pt idx="24">
                  <c:v>4.6807499999999997</c:v>
                </c:pt>
                <c:pt idx="25">
                  <c:v>4.5884999999999998</c:v>
                </c:pt>
                <c:pt idx="26">
                  <c:v>4.4827500000000002</c:v>
                </c:pt>
                <c:pt idx="27">
                  <c:v>4.3627500000000001</c:v>
                </c:pt>
                <c:pt idx="28">
                  <c:v>4.2292500000000004</c:v>
                </c:pt>
                <c:pt idx="29">
                  <c:v>4.0830000000000002</c:v>
                </c:pt>
                <c:pt idx="30">
                  <c:v>3.89175</c:v>
                </c:pt>
                <c:pt idx="31">
                  <c:v>3.6840000000000002</c:v>
                </c:pt>
                <c:pt idx="32">
                  <c:v>3.4635000000000002</c:v>
                </c:pt>
                <c:pt idx="33">
                  <c:v>3.2302500000000003</c:v>
                </c:pt>
                <c:pt idx="34">
                  <c:v>3.0277500000000002</c:v>
                </c:pt>
                <c:pt idx="35">
                  <c:v>2.8207500000000003</c:v>
                </c:pt>
                <c:pt idx="36">
                  <c:v>2.6085000000000003</c:v>
                </c:pt>
                <c:pt idx="37">
                  <c:v>2.3947500000000002</c:v>
                </c:pt>
                <c:pt idx="38">
                  <c:v>2.18025</c:v>
                </c:pt>
                <c:pt idx="39">
                  <c:v>1.9664999999999999</c:v>
                </c:pt>
                <c:pt idx="40">
                  <c:v>1.7565</c:v>
                </c:pt>
                <c:pt idx="41">
                  <c:v>1.55175</c:v>
                </c:pt>
                <c:pt idx="42">
                  <c:v>1.27125</c:v>
                </c:pt>
                <c:pt idx="43">
                  <c:v>1.27125</c:v>
                </c:pt>
                <c:pt idx="44">
                  <c:v>1.08975</c:v>
                </c:pt>
                <c:pt idx="45">
                  <c:v>0.92249999999999999</c:v>
                </c:pt>
                <c:pt idx="46">
                  <c:v>0.77024999999999988</c:v>
                </c:pt>
                <c:pt idx="47">
                  <c:v>0.63524999999999998</c:v>
                </c:pt>
                <c:pt idx="48">
                  <c:v>0.51674999999999993</c:v>
                </c:pt>
                <c:pt idx="49">
                  <c:v>0.41700000000000004</c:v>
                </c:pt>
                <c:pt idx="50">
                  <c:v>0.33300000000000002</c:v>
                </c:pt>
                <c:pt idx="51">
                  <c:v>0.26549999999999996</c:v>
                </c:pt>
                <c:pt idx="52">
                  <c:v>0.21449999999999997</c:v>
                </c:pt>
                <c:pt idx="53">
                  <c:v>0.17475000000000002</c:v>
                </c:pt>
                <c:pt idx="54">
                  <c:v>0.14550000000000002</c:v>
                </c:pt>
                <c:pt idx="55">
                  <c:v>0.12525</c:v>
                </c:pt>
                <c:pt idx="56">
                  <c:v>0.11174999999999999</c:v>
                </c:pt>
                <c:pt idx="57">
                  <c:v>0.10350000000000001</c:v>
                </c:pt>
                <c:pt idx="58">
                  <c:v>0.10050000000000001</c:v>
                </c:pt>
                <c:pt idx="59">
                  <c:v>0.10125000000000001</c:v>
                </c:pt>
                <c:pt idx="60">
                  <c:v>0.10425000000000001</c:v>
                </c:pt>
                <c:pt idx="61">
                  <c:v>0.10874999999999999</c:v>
                </c:pt>
                <c:pt idx="62">
                  <c:v>0.11474999999999999</c:v>
                </c:pt>
                <c:pt idx="63">
                  <c:v>0.12075</c:v>
                </c:pt>
                <c:pt idx="64">
                  <c:v>0.1275</c:v>
                </c:pt>
                <c:pt idx="65">
                  <c:v>0.13350000000000001</c:v>
                </c:pt>
                <c:pt idx="66">
                  <c:v>0.13950000000000001</c:v>
                </c:pt>
                <c:pt idx="67">
                  <c:v>0.14474999999999999</c:v>
                </c:pt>
                <c:pt idx="68">
                  <c:v>0.15000000000000002</c:v>
                </c:pt>
                <c:pt idx="69">
                  <c:v>0.1545</c:v>
                </c:pt>
                <c:pt idx="70">
                  <c:v>0.15825</c:v>
                </c:pt>
                <c:pt idx="71">
                  <c:v>0.16125</c:v>
                </c:pt>
                <c:pt idx="72">
                  <c:v>0.16350000000000001</c:v>
                </c:pt>
                <c:pt idx="73">
                  <c:v>0.16500000000000001</c:v>
                </c:pt>
                <c:pt idx="74">
                  <c:v>0.16650000000000001</c:v>
                </c:pt>
                <c:pt idx="75">
                  <c:v>0.16725000000000001</c:v>
                </c:pt>
                <c:pt idx="76">
                  <c:v>0.16725000000000001</c:v>
                </c:pt>
                <c:pt idx="77">
                  <c:v>0.16800000000000001</c:v>
                </c:pt>
                <c:pt idx="78">
                  <c:v>0.16800000000000001</c:v>
                </c:pt>
                <c:pt idx="79">
                  <c:v>0.16725000000000001</c:v>
                </c:pt>
                <c:pt idx="80">
                  <c:v>0.16725000000000001</c:v>
                </c:pt>
                <c:pt idx="81">
                  <c:v>0.16650000000000001</c:v>
                </c:pt>
                <c:pt idx="82">
                  <c:v>0.16650000000000001</c:v>
                </c:pt>
                <c:pt idx="83">
                  <c:v>0.16575000000000001</c:v>
                </c:pt>
                <c:pt idx="84">
                  <c:v>0.16575000000000001</c:v>
                </c:pt>
                <c:pt idx="85">
                  <c:v>0.16500000000000001</c:v>
                </c:pt>
                <c:pt idx="86">
                  <c:v>0.16500000000000001</c:v>
                </c:pt>
                <c:pt idx="87">
                  <c:v>0.16425000000000001</c:v>
                </c:pt>
                <c:pt idx="88">
                  <c:v>0.16425000000000001</c:v>
                </c:pt>
                <c:pt idx="89">
                  <c:v>0.16350000000000001</c:v>
                </c:pt>
                <c:pt idx="90">
                  <c:v>0.16350000000000001</c:v>
                </c:pt>
                <c:pt idx="91">
                  <c:v>0.16350000000000001</c:v>
                </c:pt>
                <c:pt idx="92">
                  <c:v>0.16350000000000001</c:v>
                </c:pt>
                <c:pt idx="93">
                  <c:v>0.16275000000000001</c:v>
                </c:pt>
                <c:pt idx="94">
                  <c:v>0.16275000000000001</c:v>
                </c:pt>
                <c:pt idx="95">
                  <c:v>0.16275000000000001</c:v>
                </c:pt>
                <c:pt idx="96">
                  <c:v>0.16275000000000001</c:v>
                </c:pt>
                <c:pt idx="97">
                  <c:v>0.16275000000000001</c:v>
                </c:pt>
                <c:pt idx="98">
                  <c:v>0.16275000000000001</c:v>
                </c:pt>
                <c:pt idx="99">
                  <c:v>0.16275000000000001</c:v>
                </c:pt>
                <c:pt idx="100">
                  <c:v>0.16200000000000001</c:v>
                </c:pt>
                <c:pt idx="101">
                  <c:v>0.16200000000000001</c:v>
                </c:pt>
                <c:pt idx="102">
                  <c:v>0.16200000000000001</c:v>
                </c:pt>
                <c:pt idx="103">
                  <c:v>0.16200000000000001</c:v>
                </c:pt>
                <c:pt idx="104">
                  <c:v>0.16200000000000001</c:v>
                </c:pt>
                <c:pt idx="105">
                  <c:v>0.16200000000000001</c:v>
                </c:pt>
                <c:pt idx="106">
                  <c:v>0.16200000000000001</c:v>
                </c:pt>
                <c:pt idx="107">
                  <c:v>0.16200000000000001</c:v>
                </c:pt>
                <c:pt idx="108">
                  <c:v>0.16200000000000001</c:v>
                </c:pt>
                <c:pt idx="109">
                  <c:v>0.16200000000000001</c:v>
                </c:pt>
                <c:pt idx="110">
                  <c:v>0.16200000000000001</c:v>
                </c:pt>
                <c:pt idx="111">
                  <c:v>0.16200000000000001</c:v>
                </c:pt>
                <c:pt idx="112">
                  <c:v>0.16200000000000001</c:v>
                </c:pt>
                <c:pt idx="113">
                  <c:v>0.16200000000000001</c:v>
                </c:pt>
                <c:pt idx="114">
                  <c:v>0.16200000000000001</c:v>
                </c:pt>
                <c:pt idx="115">
                  <c:v>0.16200000000000001</c:v>
                </c:pt>
                <c:pt idx="116">
                  <c:v>0.16200000000000001</c:v>
                </c:pt>
                <c:pt idx="117">
                  <c:v>0.16125</c:v>
                </c:pt>
                <c:pt idx="118">
                  <c:v>0.16125</c:v>
                </c:pt>
                <c:pt idx="119">
                  <c:v>0.16125</c:v>
                </c:pt>
                <c:pt idx="120">
                  <c:v>0.16125</c:v>
                </c:pt>
              </c:numCache>
            </c:numRef>
          </c:xVal>
          <c:yVal>
            <c:numRef>
              <c:f>'DATOS Umbral'!$O$17:$O$137</c:f>
              <c:numCache>
                <c:formatCode>General</c:formatCode>
                <c:ptCount val="121"/>
                <c:pt idx="0">
                  <c:v>0</c:v>
                </c:pt>
                <c:pt idx="1">
                  <c:v>0.11799999999993815</c:v>
                </c:pt>
                <c:pt idx="2">
                  <c:v>0.38399999999990087</c:v>
                </c:pt>
                <c:pt idx="3">
                  <c:v>0.64999999999997726</c:v>
                </c:pt>
                <c:pt idx="4">
                  <c:v>0.64999999999997726</c:v>
                </c:pt>
                <c:pt idx="5">
                  <c:v>0.97499999999990905</c:v>
                </c:pt>
                <c:pt idx="6">
                  <c:v>1.2999999999999545</c:v>
                </c:pt>
                <c:pt idx="7">
                  <c:v>1.55499999999995</c:v>
                </c:pt>
                <c:pt idx="8">
                  <c:v>1.8099999999999454</c:v>
                </c:pt>
                <c:pt idx="9">
                  <c:v>1.8099999999999454</c:v>
                </c:pt>
                <c:pt idx="10">
                  <c:v>2.2599999999999909</c:v>
                </c:pt>
                <c:pt idx="11">
                  <c:v>2.7099999999999227</c:v>
                </c:pt>
                <c:pt idx="12">
                  <c:v>3.1599999999999682</c:v>
                </c:pt>
                <c:pt idx="13">
                  <c:v>3.6099999999999</c:v>
                </c:pt>
                <c:pt idx="14">
                  <c:v>3.6099999999999</c:v>
                </c:pt>
                <c:pt idx="15">
                  <c:v>3.8990000000000009</c:v>
                </c:pt>
                <c:pt idx="16">
                  <c:v>4.1889999999999645</c:v>
                </c:pt>
                <c:pt idx="17">
                  <c:v>4.4779999999999518</c:v>
                </c:pt>
                <c:pt idx="18">
                  <c:v>4.7669999999999391</c:v>
                </c:pt>
                <c:pt idx="19">
                  <c:v>5.1889999999999645</c:v>
                </c:pt>
                <c:pt idx="20">
                  <c:v>5.6099999999999</c:v>
                </c:pt>
                <c:pt idx="21">
                  <c:v>5.6099999999999</c:v>
                </c:pt>
                <c:pt idx="22">
                  <c:v>5.9219999999999118</c:v>
                </c:pt>
                <c:pt idx="23">
                  <c:v>6.2349999999999</c:v>
                </c:pt>
                <c:pt idx="24">
                  <c:v>6.5469999999999118</c:v>
                </c:pt>
                <c:pt idx="25">
                  <c:v>6.8599999999999</c:v>
                </c:pt>
                <c:pt idx="26">
                  <c:v>7.1719999999999118</c:v>
                </c:pt>
                <c:pt idx="27">
                  <c:v>7.4849999999999</c:v>
                </c:pt>
                <c:pt idx="28">
                  <c:v>7.7969999999999118</c:v>
                </c:pt>
                <c:pt idx="29">
                  <c:v>8.1099999999999</c:v>
                </c:pt>
                <c:pt idx="30">
                  <c:v>8.4849999999999</c:v>
                </c:pt>
                <c:pt idx="31">
                  <c:v>8.8599999999999</c:v>
                </c:pt>
                <c:pt idx="32">
                  <c:v>9.2349999999999</c:v>
                </c:pt>
                <c:pt idx="33">
                  <c:v>9.6099999999999</c:v>
                </c:pt>
                <c:pt idx="34">
                  <c:v>9.9219999999999118</c:v>
                </c:pt>
                <c:pt idx="35">
                  <c:v>10.2349999999999</c:v>
                </c:pt>
                <c:pt idx="36">
                  <c:v>10.546999999999912</c:v>
                </c:pt>
                <c:pt idx="37">
                  <c:v>10.8599999999999</c:v>
                </c:pt>
                <c:pt idx="38">
                  <c:v>11.171999999999912</c:v>
                </c:pt>
                <c:pt idx="39">
                  <c:v>11.4849999999999</c:v>
                </c:pt>
                <c:pt idx="40">
                  <c:v>11.796999999999912</c:v>
                </c:pt>
                <c:pt idx="41">
                  <c:v>12.1099999999999</c:v>
                </c:pt>
                <c:pt idx="42">
                  <c:v>12.559999999999945</c:v>
                </c:pt>
                <c:pt idx="43">
                  <c:v>12.559999999999945</c:v>
                </c:pt>
                <c:pt idx="44">
                  <c:v>12.871999999999957</c:v>
                </c:pt>
                <c:pt idx="45">
                  <c:v>13.184999999999945</c:v>
                </c:pt>
                <c:pt idx="46">
                  <c:v>13.497999999999934</c:v>
                </c:pt>
                <c:pt idx="47">
                  <c:v>13.809999999999945</c:v>
                </c:pt>
                <c:pt idx="48">
                  <c:v>14.121999999999957</c:v>
                </c:pt>
                <c:pt idx="49">
                  <c:v>14.434999999999945</c:v>
                </c:pt>
                <c:pt idx="50">
                  <c:v>14.747999999999934</c:v>
                </c:pt>
                <c:pt idx="51">
                  <c:v>15.059999999999945</c:v>
                </c:pt>
                <c:pt idx="52">
                  <c:v>15.356999999999971</c:v>
                </c:pt>
                <c:pt idx="53">
                  <c:v>15.653999999999996</c:v>
                </c:pt>
                <c:pt idx="54">
                  <c:v>15.950999999999908</c:v>
                </c:pt>
                <c:pt idx="55">
                  <c:v>16.247999999999934</c:v>
                </c:pt>
                <c:pt idx="56">
                  <c:v>16.543999999999983</c:v>
                </c:pt>
                <c:pt idx="57">
                  <c:v>16.840999999999894</c:v>
                </c:pt>
                <c:pt idx="58">
                  <c:v>17.13799999999992</c:v>
                </c:pt>
                <c:pt idx="59">
                  <c:v>17.434999999999945</c:v>
                </c:pt>
                <c:pt idx="60">
                  <c:v>17.731999999999971</c:v>
                </c:pt>
                <c:pt idx="61">
                  <c:v>18.028999999999996</c:v>
                </c:pt>
                <c:pt idx="62">
                  <c:v>18.325999999999908</c:v>
                </c:pt>
                <c:pt idx="63">
                  <c:v>18.621999999999957</c:v>
                </c:pt>
                <c:pt idx="64">
                  <c:v>18.918999999999983</c:v>
                </c:pt>
                <c:pt idx="65">
                  <c:v>19.215999999999894</c:v>
                </c:pt>
                <c:pt idx="66">
                  <c:v>19.51299999999992</c:v>
                </c:pt>
                <c:pt idx="67">
                  <c:v>19.809999999999945</c:v>
                </c:pt>
                <c:pt idx="68">
                  <c:v>20.121999999999957</c:v>
                </c:pt>
                <c:pt idx="69">
                  <c:v>20.434999999999945</c:v>
                </c:pt>
                <c:pt idx="70">
                  <c:v>20.747999999999934</c:v>
                </c:pt>
                <c:pt idx="71">
                  <c:v>21.059999999999945</c:v>
                </c:pt>
                <c:pt idx="72">
                  <c:v>21.371999999999957</c:v>
                </c:pt>
                <c:pt idx="73">
                  <c:v>21.684999999999945</c:v>
                </c:pt>
                <c:pt idx="74">
                  <c:v>21.997999999999934</c:v>
                </c:pt>
                <c:pt idx="75">
                  <c:v>22.309999999999945</c:v>
                </c:pt>
                <c:pt idx="76">
                  <c:v>22.621999999999957</c:v>
                </c:pt>
                <c:pt idx="77">
                  <c:v>22.934999999999945</c:v>
                </c:pt>
                <c:pt idx="78">
                  <c:v>23.247999999999934</c:v>
                </c:pt>
                <c:pt idx="79">
                  <c:v>23.559999999999945</c:v>
                </c:pt>
                <c:pt idx="80">
                  <c:v>23.865999999999985</c:v>
                </c:pt>
                <c:pt idx="81">
                  <c:v>24.170999999999935</c:v>
                </c:pt>
                <c:pt idx="82">
                  <c:v>24.476999999999975</c:v>
                </c:pt>
                <c:pt idx="83">
                  <c:v>24.782999999999902</c:v>
                </c:pt>
                <c:pt idx="84">
                  <c:v>25.087999999999965</c:v>
                </c:pt>
                <c:pt idx="85">
                  <c:v>25.393999999999892</c:v>
                </c:pt>
                <c:pt idx="86">
                  <c:v>25.698999999999955</c:v>
                </c:pt>
                <c:pt idx="87">
                  <c:v>26.004999999999995</c:v>
                </c:pt>
                <c:pt idx="88">
                  <c:v>26.310999999999922</c:v>
                </c:pt>
                <c:pt idx="89">
                  <c:v>26.615999999999985</c:v>
                </c:pt>
                <c:pt idx="90">
                  <c:v>26.921999999999912</c:v>
                </c:pt>
                <c:pt idx="91">
                  <c:v>27.226999999999975</c:v>
                </c:pt>
                <c:pt idx="92">
                  <c:v>27.532999999999902</c:v>
                </c:pt>
                <c:pt idx="93">
                  <c:v>27.838999999999942</c:v>
                </c:pt>
                <c:pt idx="94">
                  <c:v>28.143999999999892</c:v>
                </c:pt>
                <c:pt idx="95">
                  <c:v>28.449999999999932</c:v>
                </c:pt>
                <c:pt idx="96">
                  <c:v>28.824999999999932</c:v>
                </c:pt>
                <c:pt idx="97">
                  <c:v>29.199999999999932</c:v>
                </c:pt>
                <c:pt idx="98">
                  <c:v>29.478999999999928</c:v>
                </c:pt>
                <c:pt idx="99">
                  <c:v>29.757999999999925</c:v>
                </c:pt>
                <c:pt idx="100">
                  <c:v>30.035999999999945</c:v>
                </c:pt>
                <c:pt idx="101">
                  <c:v>30.314999999999941</c:v>
                </c:pt>
                <c:pt idx="102">
                  <c:v>30.593999999999937</c:v>
                </c:pt>
                <c:pt idx="103">
                  <c:v>30.871999999999957</c:v>
                </c:pt>
                <c:pt idx="104">
                  <c:v>31.150999999999954</c:v>
                </c:pt>
                <c:pt idx="105">
                  <c:v>31.42999999999995</c:v>
                </c:pt>
                <c:pt idx="106">
                  <c:v>31.699999999999932</c:v>
                </c:pt>
                <c:pt idx="107">
                  <c:v>31.980999999999995</c:v>
                </c:pt>
                <c:pt idx="108">
                  <c:v>32.26299999999992</c:v>
                </c:pt>
                <c:pt idx="109">
                  <c:v>32.543999999999983</c:v>
                </c:pt>
                <c:pt idx="110">
                  <c:v>32.824999999999932</c:v>
                </c:pt>
                <c:pt idx="111">
                  <c:v>33.105999999999995</c:v>
                </c:pt>
                <c:pt idx="112">
                  <c:v>33.38799999999992</c:v>
                </c:pt>
                <c:pt idx="113">
                  <c:v>33.668999999999983</c:v>
                </c:pt>
                <c:pt idx="114">
                  <c:v>33.949999999999932</c:v>
                </c:pt>
                <c:pt idx="115">
                  <c:v>34.230999999999995</c:v>
                </c:pt>
                <c:pt idx="116">
                  <c:v>34.51299999999992</c:v>
                </c:pt>
                <c:pt idx="117">
                  <c:v>34.793999999999983</c:v>
                </c:pt>
                <c:pt idx="118">
                  <c:v>35.074999999999932</c:v>
                </c:pt>
                <c:pt idx="119">
                  <c:v>35.355999999999995</c:v>
                </c:pt>
                <c:pt idx="120">
                  <c:v>35.63799999999992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31-4D19-B88E-38463FE983F7}"/>
            </c:ext>
          </c:extLst>
        </c:ser>
        <c:ser>
          <c:idx val="2"/>
          <c:order val="101"/>
          <c:tx>
            <c:v>F7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Umbral'!$AA$17:$AA$140</c:f>
              <c:numCache>
                <c:formatCode>General</c:formatCode>
                <c:ptCount val="124"/>
                <c:pt idx="0">
                  <c:v>4.0579999999999998</c:v>
                </c:pt>
                <c:pt idx="1">
                  <c:v>4.181</c:v>
                </c:pt>
                <c:pt idx="2">
                  <c:v>4.4580000000000002</c:v>
                </c:pt>
                <c:pt idx="3">
                  <c:v>4.7359999999999998</c:v>
                </c:pt>
                <c:pt idx="4">
                  <c:v>4.7359999999999998</c:v>
                </c:pt>
                <c:pt idx="5">
                  <c:v>5.0750000000000002</c:v>
                </c:pt>
                <c:pt idx="6">
                  <c:v>5.4109999999999996</c:v>
                </c:pt>
                <c:pt idx="7">
                  <c:v>5.62</c:v>
                </c:pt>
                <c:pt idx="8">
                  <c:v>5.8239999999999998</c:v>
                </c:pt>
                <c:pt idx="9">
                  <c:v>5.8239999999999998</c:v>
                </c:pt>
                <c:pt idx="10">
                  <c:v>6.1689999999999996</c:v>
                </c:pt>
                <c:pt idx="11">
                  <c:v>6.4889999999999999</c:v>
                </c:pt>
                <c:pt idx="12">
                  <c:v>6.7789999999999999</c:v>
                </c:pt>
                <c:pt idx="13">
                  <c:v>7.0369999999999999</c:v>
                </c:pt>
                <c:pt idx="14">
                  <c:v>7.0369999999999999</c:v>
                </c:pt>
                <c:pt idx="15">
                  <c:v>7.1849999999999996</c:v>
                </c:pt>
                <c:pt idx="16">
                  <c:v>7.3170000000000002</c:v>
                </c:pt>
                <c:pt idx="17">
                  <c:v>7.4340000000000002</c:v>
                </c:pt>
                <c:pt idx="18">
                  <c:v>7.5350000000000001</c:v>
                </c:pt>
                <c:pt idx="19">
                  <c:v>7.6550000000000002</c:v>
                </c:pt>
                <c:pt idx="20">
                  <c:v>7.7430000000000003</c:v>
                </c:pt>
                <c:pt idx="21">
                  <c:v>7.7430000000000003</c:v>
                </c:pt>
                <c:pt idx="22">
                  <c:v>7.7889999999999997</c:v>
                </c:pt>
                <c:pt idx="23">
                  <c:v>7.819</c:v>
                </c:pt>
                <c:pt idx="24">
                  <c:v>7.835</c:v>
                </c:pt>
                <c:pt idx="25">
                  <c:v>7.8369999999999997</c:v>
                </c:pt>
                <c:pt idx="26">
                  <c:v>7.8259999999999996</c:v>
                </c:pt>
                <c:pt idx="27">
                  <c:v>7.8049999999999997</c:v>
                </c:pt>
                <c:pt idx="28">
                  <c:v>7.774</c:v>
                </c:pt>
                <c:pt idx="29">
                  <c:v>7.7350000000000003</c:v>
                </c:pt>
                <c:pt idx="30">
                  <c:v>7.681</c:v>
                </c:pt>
                <c:pt idx="31">
                  <c:v>7.6219999999999999</c:v>
                </c:pt>
                <c:pt idx="32">
                  <c:v>7.5620000000000003</c:v>
                </c:pt>
                <c:pt idx="33">
                  <c:v>7.5049999999999999</c:v>
                </c:pt>
                <c:pt idx="34">
                  <c:v>7.4630000000000001</c:v>
                </c:pt>
                <c:pt idx="35">
                  <c:v>7.43</c:v>
                </c:pt>
                <c:pt idx="36">
                  <c:v>7.4089999999999998</c:v>
                </c:pt>
                <c:pt idx="37">
                  <c:v>7.4039999999999999</c:v>
                </c:pt>
                <c:pt idx="38">
                  <c:v>7.4180000000000001</c:v>
                </c:pt>
                <c:pt idx="39">
                  <c:v>7.4550000000000001</c:v>
                </c:pt>
                <c:pt idx="40">
                  <c:v>7.5209999999999999</c:v>
                </c:pt>
                <c:pt idx="41">
                  <c:v>7.6189999999999998</c:v>
                </c:pt>
                <c:pt idx="42">
                  <c:v>7.6189999999999998</c:v>
                </c:pt>
                <c:pt idx="43">
                  <c:v>7.8230000000000004</c:v>
                </c:pt>
                <c:pt idx="44">
                  <c:v>8.0030000000000001</c:v>
                </c:pt>
                <c:pt idx="45">
                  <c:v>8.2089999999999996</c:v>
                </c:pt>
                <c:pt idx="46">
                  <c:v>8.4369999999999994</c:v>
                </c:pt>
                <c:pt idx="47">
                  <c:v>8.6829999999999998</c:v>
                </c:pt>
                <c:pt idx="48">
                  <c:v>8.9440000000000008</c:v>
                </c:pt>
                <c:pt idx="49">
                  <c:v>9.2159999999999993</c:v>
                </c:pt>
                <c:pt idx="50">
                  <c:v>9.4969999999999999</c:v>
                </c:pt>
                <c:pt idx="51">
                  <c:v>9.7850000000000001</c:v>
                </c:pt>
                <c:pt idx="52">
                  <c:v>10.061</c:v>
                </c:pt>
                <c:pt idx="53">
                  <c:v>10.34</c:v>
                </c:pt>
                <c:pt idx="54">
                  <c:v>10.62</c:v>
                </c:pt>
                <c:pt idx="55">
                  <c:v>10.898999999999999</c:v>
                </c:pt>
                <c:pt idx="56">
                  <c:v>11.178000000000001</c:v>
                </c:pt>
                <c:pt idx="57">
                  <c:v>11.456</c:v>
                </c:pt>
                <c:pt idx="58">
                  <c:v>11.733000000000001</c:v>
                </c:pt>
                <c:pt idx="59">
                  <c:v>12.009</c:v>
                </c:pt>
                <c:pt idx="60">
                  <c:v>12.285</c:v>
                </c:pt>
                <c:pt idx="61">
                  <c:v>12.561999999999999</c:v>
                </c:pt>
                <c:pt idx="62">
                  <c:v>12.842000000000001</c:v>
                </c:pt>
                <c:pt idx="63">
                  <c:v>13.125</c:v>
                </c:pt>
                <c:pt idx="64">
                  <c:v>13.414999999999999</c:v>
                </c:pt>
                <c:pt idx="65">
                  <c:v>13.712999999999999</c:v>
                </c:pt>
                <c:pt idx="66">
                  <c:v>14.022</c:v>
                </c:pt>
                <c:pt idx="67">
                  <c:v>14.345000000000001</c:v>
                </c:pt>
                <c:pt idx="68">
                  <c:v>14.345000000000001</c:v>
                </c:pt>
                <c:pt idx="69">
                  <c:v>14.702999999999999</c:v>
                </c:pt>
                <c:pt idx="70">
                  <c:v>15.071999999999999</c:v>
                </c:pt>
                <c:pt idx="71">
                  <c:v>15.444000000000001</c:v>
                </c:pt>
                <c:pt idx="72">
                  <c:v>15.811</c:v>
                </c:pt>
                <c:pt idx="73">
                  <c:v>16.166</c:v>
                </c:pt>
                <c:pt idx="74">
                  <c:v>16.503</c:v>
                </c:pt>
                <c:pt idx="75">
                  <c:v>16.815999999999999</c:v>
                </c:pt>
                <c:pt idx="76">
                  <c:v>17.097999999999999</c:v>
                </c:pt>
                <c:pt idx="77">
                  <c:v>17.344999999999999</c:v>
                </c:pt>
                <c:pt idx="78">
                  <c:v>17.552</c:v>
                </c:pt>
                <c:pt idx="79">
                  <c:v>17.716000000000001</c:v>
                </c:pt>
                <c:pt idx="80">
                  <c:v>17.831</c:v>
                </c:pt>
                <c:pt idx="81">
                  <c:v>17.896000000000001</c:v>
                </c:pt>
                <c:pt idx="82">
                  <c:v>17.91</c:v>
                </c:pt>
                <c:pt idx="83">
                  <c:v>17.870999999999999</c:v>
                </c:pt>
                <c:pt idx="84">
                  <c:v>17.78</c:v>
                </c:pt>
                <c:pt idx="85">
                  <c:v>17.634</c:v>
                </c:pt>
                <c:pt idx="86">
                  <c:v>17.434000000000001</c:v>
                </c:pt>
                <c:pt idx="87">
                  <c:v>17.178999999999998</c:v>
                </c:pt>
                <c:pt idx="88">
                  <c:v>16.872</c:v>
                </c:pt>
                <c:pt idx="89">
                  <c:v>16.513999999999999</c:v>
                </c:pt>
                <c:pt idx="90">
                  <c:v>16.106000000000002</c:v>
                </c:pt>
                <c:pt idx="91">
                  <c:v>15.651</c:v>
                </c:pt>
                <c:pt idx="92">
                  <c:v>15.151999999999999</c:v>
                </c:pt>
                <c:pt idx="93">
                  <c:v>14.614000000000001</c:v>
                </c:pt>
                <c:pt idx="94">
                  <c:v>14.041</c:v>
                </c:pt>
                <c:pt idx="95">
                  <c:v>13.436999999999999</c:v>
                </c:pt>
                <c:pt idx="96">
                  <c:v>12.808</c:v>
                </c:pt>
                <c:pt idx="97">
                  <c:v>12.808</c:v>
                </c:pt>
                <c:pt idx="98">
                  <c:v>12.010999999999999</c:v>
                </c:pt>
                <c:pt idx="99">
                  <c:v>11.191000000000001</c:v>
                </c:pt>
                <c:pt idx="100">
                  <c:v>11.191000000000001</c:v>
                </c:pt>
                <c:pt idx="101">
                  <c:v>10.571999999999999</c:v>
                </c:pt>
                <c:pt idx="102">
                  <c:v>9.9469999999999992</c:v>
                </c:pt>
                <c:pt idx="103">
                  <c:v>9.3209999999999997</c:v>
                </c:pt>
                <c:pt idx="104">
                  <c:v>8.6950000000000003</c:v>
                </c:pt>
                <c:pt idx="105">
                  <c:v>8.0739999999999998</c:v>
                </c:pt>
                <c:pt idx="106">
                  <c:v>7.4610000000000003</c:v>
                </c:pt>
                <c:pt idx="107">
                  <c:v>6.8570000000000002</c:v>
                </c:pt>
                <c:pt idx="108">
                  <c:v>6.2670000000000003</c:v>
                </c:pt>
                <c:pt idx="109">
                  <c:v>5.71</c:v>
                </c:pt>
                <c:pt idx="110">
                  <c:v>5.1479999999999997</c:v>
                </c:pt>
                <c:pt idx="111">
                  <c:v>4.6059999999999999</c:v>
                </c:pt>
                <c:pt idx="112">
                  <c:v>4.085</c:v>
                </c:pt>
                <c:pt idx="113">
                  <c:v>3.5880000000000001</c:v>
                </c:pt>
                <c:pt idx="114">
                  <c:v>3.1150000000000002</c:v>
                </c:pt>
                <c:pt idx="115">
                  <c:v>2.6659999999999999</c:v>
                </c:pt>
                <c:pt idx="116">
                  <c:v>2.2410000000000001</c:v>
                </c:pt>
                <c:pt idx="117">
                  <c:v>1.84</c:v>
                </c:pt>
                <c:pt idx="118">
                  <c:v>1.4610000000000001</c:v>
                </c:pt>
                <c:pt idx="119">
                  <c:v>1.101</c:v>
                </c:pt>
                <c:pt idx="120">
                  <c:v>0.75900000000000001</c:v>
                </c:pt>
                <c:pt idx="121">
                  <c:v>0.43</c:v>
                </c:pt>
                <c:pt idx="122">
                  <c:v>0.112</c:v>
                </c:pt>
                <c:pt idx="123">
                  <c:v>-0.20100000000000001</c:v>
                </c:pt>
              </c:numCache>
            </c:numRef>
          </c:xVal>
          <c:yVal>
            <c:numRef>
              <c:f>'DATOS Umbral'!$Y$17:$Y$140</c:f>
              <c:numCache>
                <c:formatCode>General</c:formatCode>
                <c:ptCount val="124"/>
                <c:pt idx="0">
                  <c:v>0</c:v>
                </c:pt>
                <c:pt idx="1">
                  <c:v>0.11799999999993815</c:v>
                </c:pt>
                <c:pt idx="2">
                  <c:v>0.38399999999990087</c:v>
                </c:pt>
                <c:pt idx="3">
                  <c:v>0.64999999999997726</c:v>
                </c:pt>
                <c:pt idx="4">
                  <c:v>0.64999999999997726</c:v>
                </c:pt>
                <c:pt idx="5">
                  <c:v>0.97499999999990905</c:v>
                </c:pt>
                <c:pt idx="6">
                  <c:v>1.2999999999999545</c:v>
                </c:pt>
                <c:pt idx="7">
                  <c:v>1.55499999999995</c:v>
                </c:pt>
                <c:pt idx="8">
                  <c:v>1.8099999999999454</c:v>
                </c:pt>
                <c:pt idx="9">
                  <c:v>1.8099999999999454</c:v>
                </c:pt>
                <c:pt idx="10">
                  <c:v>2.2599999999999909</c:v>
                </c:pt>
                <c:pt idx="11">
                  <c:v>2.7099999999999227</c:v>
                </c:pt>
                <c:pt idx="12">
                  <c:v>3.1599999999999682</c:v>
                </c:pt>
                <c:pt idx="13">
                  <c:v>3.6099999999999</c:v>
                </c:pt>
                <c:pt idx="14">
                  <c:v>3.6099999999999</c:v>
                </c:pt>
                <c:pt idx="15">
                  <c:v>3.8990000000000009</c:v>
                </c:pt>
                <c:pt idx="16">
                  <c:v>4.1889999999999645</c:v>
                </c:pt>
                <c:pt idx="17">
                  <c:v>4.4779999999999518</c:v>
                </c:pt>
                <c:pt idx="18">
                  <c:v>4.7669999999999391</c:v>
                </c:pt>
                <c:pt idx="19">
                  <c:v>5.1889999999999645</c:v>
                </c:pt>
                <c:pt idx="20">
                  <c:v>5.6099999999999</c:v>
                </c:pt>
                <c:pt idx="21">
                  <c:v>5.6099999999999</c:v>
                </c:pt>
                <c:pt idx="22">
                  <c:v>5.9219999999999118</c:v>
                </c:pt>
                <c:pt idx="23">
                  <c:v>6.2349999999999</c:v>
                </c:pt>
                <c:pt idx="24">
                  <c:v>6.5469999999999118</c:v>
                </c:pt>
                <c:pt idx="25">
                  <c:v>6.8599999999999</c:v>
                </c:pt>
                <c:pt idx="26">
                  <c:v>7.1719999999999118</c:v>
                </c:pt>
                <c:pt idx="27">
                  <c:v>7.4849999999999</c:v>
                </c:pt>
                <c:pt idx="28">
                  <c:v>7.7969999999999118</c:v>
                </c:pt>
                <c:pt idx="29">
                  <c:v>8.1099999999999</c:v>
                </c:pt>
                <c:pt idx="30">
                  <c:v>8.4849999999999</c:v>
                </c:pt>
                <c:pt idx="31">
                  <c:v>8.8599999999999</c:v>
                </c:pt>
                <c:pt idx="32">
                  <c:v>9.2349999999999</c:v>
                </c:pt>
                <c:pt idx="33">
                  <c:v>9.6099999999999</c:v>
                </c:pt>
                <c:pt idx="34">
                  <c:v>9.9219999999999118</c:v>
                </c:pt>
                <c:pt idx="35">
                  <c:v>10.2349999999999</c:v>
                </c:pt>
                <c:pt idx="36">
                  <c:v>10.546999999999912</c:v>
                </c:pt>
                <c:pt idx="37">
                  <c:v>10.8599999999999</c:v>
                </c:pt>
                <c:pt idx="38">
                  <c:v>11.171999999999912</c:v>
                </c:pt>
                <c:pt idx="39">
                  <c:v>11.4849999999999</c:v>
                </c:pt>
                <c:pt idx="40">
                  <c:v>11.796999999999912</c:v>
                </c:pt>
                <c:pt idx="41">
                  <c:v>12.1099999999999</c:v>
                </c:pt>
                <c:pt idx="42">
                  <c:v>12.1099999999999</c:v>
                </c:pt>
                <c:pt idx="43">
                  <c:v>12.559999999999945</c:v>
                </c:pt>
                <c:pt idx="44">
                  <c:v>12.871999999999957</c:v>
                </c:pt>
                <c:pt idx="45">
                  <c:v>13.184999999999945</c:v>
                </c:pt>
                <c:pt idx="46">
                  <c:v>13.497999999999934</c:v>
                </c:pt>
                <c:pt idx="47">
                  <c:v>13.809999999999945</c:v>
                </c:pt>
                <c:pt idx="48">
                  <c:v>14.121999999999957</c:v>
                </c:pt>
                <c:pt idx="49">
                  <c:v>14.434999999999945</c:v>
                </c:pt>
                <c:pt idx="50">
                  <c:v>14.747999999999934</c:v>
                </c:pt>
                <c:pt idx="51">
                  <c:v>15.059999999999945</c:v>
                </c:pt>
                <c:pt idx="52">
                  <c:v>15.356999999999971</c:v>
                </c:pt>
                <c:pt idx="53">
                  <c:v>15.653999999999996</c:v>
                </c:pt>
                <c:pt idx="54">
                  <c:v>15.950999999999908</c:v>
                </c:pt>
                <c:pt idx="55">
                  <c:v>16.247999999999934</c:v>
                </c:pt>
                <c:pt idx="56">
                  <c:v>16.543999999999983</c:v>
                </c:pt>
                <c:pt idx="57">
                  <c:v>16.840999999999894</c:v>
                </c:pt>
                <c:pt idx="58">
                  <c:v>17.13799999999992</c:v>
                </c:pt>
                <c:pt idx="59">
                  <c:v>17.434999999999945</c:v>
                </c:pt>
                <c:pt idx="60">
                  <c:v>17.731999999999971</c:v>
                </c:pt>
                <c:pt idx="61">
                  <c:v>18.028999999999996</c:v>
                </c:pt>
                <c:pt idx="62">
                  <c:v>18.325999999999908</c:v>
                </c:pt>
                <c:pt idx="63">
                  <c:v>18.621999999999957</c:v>
                </c:pt>
                <c:pt idx="64">
                  <c:v>18.918999999999983</c:v>
                </c:pt>
                <c:pt idx="65">
                  <c:v>19.215999999999894</c:v>
                </c:pt>
                <c:pt idx="66">
                  <c:v>19.51299999999992</c:v>
                </c:pt>
                <c:pt idx="67">
                  <c:v>19.809999999999945</c:v>
                </c:pt>
                <c:pt idx="68">
                  <c:v>19.809999999999945</c:v>
                </c:pt>
                <c:pt idx="69">
                  <c:v>20.121999999999957</c:v>
                </c:pt>
                <c:pt idx="70">
                  <c:v>20.434999999999945</c:v>
                </c:pt>
                <c:pt idx="71">
                  <c:v>20.747999999999934</c:v>
                </c:pt>
                <c:pt idx="72">
                  <c:v>21.059999999999945</c:v>
                </c:pt>
                <c:pt idx="73">
                  <c:v>21.371999999999957</c:v>
                </c:pt>
                <c:pt idx="74">
                  <c:v>21.684999999999945</c:v>
                </c:pt>
                <c:pt idx="75">
                  <c:v>21.997999999999934</c:v>
                </c:pt>
                <c:pt idx="76">
                  <c:v>22.309999999999945</c:v>
                </c:pt>
                <c:pt idx="77">
                  <c:v>22.621999999999957</c:v>
                </c:pt>
                <c:pt idx="78">
                  <c:v>22.934999999999945</c:v>
                </c:pt>
                <c:pt idx="79">
                  <c:v>23.247999999999934</c:v>
                </c:pt>
                <c:pt idx="80">
                  <c:v>23.559999999999945</c:v>
                </c:pt>
                <c:pt idx="81">
                  <c:v>23.865999999999985</c:v>
                </c:pt>
                <c:pt idx="82">
                  <c:v>24.170999999999935</c:v>
                </c:pt>
                <c:pt idx="83">
                  <c:v>24.476999999999975</c:v>
                </c:pt>
                <c:pt idx="84">
                  <c:v>24.782999999999902</c:v>
                </c:pt>
                <c:pt idx="85">
                  <c:v>25.087999999999965</c:v>
                </c:pt>
                <c:pt idx="86">
                  <c:v>25.393999999999892</c:v>
                </c:pt>
                <c:pt idx="87">
                  <c:v>25.698999999999955</c:v>
                </c:pt>
                <c:pt idx="88">
                  <c:v>26.004999999999995</c:v>
                </c:pt>
                <c:pt idx="89">
                  <c:v>26.310999999999922</c:v>
                </c:pt>
                <c:pt idx="90">
                  <c:v>26.615999999999985</c:v>
                </c:pt>
                <c:pt idx="91">
                  <c:v>26.921999999999912</c:v>
                </c:pt>
                <c:pt idx="92">
                  <c:v>27.226999999999975</c:v>
                </c:pt>
                <c:pt idx="93">
                  <c:v>27.532999999999902</c:v>
                </c:pt>
                <c:pt idx="94">
                  <c:v>27.838999999999942</c:v>
                </c:pt>
                <c:pt idx="95">
                  <c:v>28.143999999999892</c:v>
                </c:pt>
                <c:pt idx="96">
                  <c:v>28.449999999999932</c:v>
                </c:pt>
                <c:pt idx="97">
                  <c:v>28.449999999999932</c:v>
                </c:pt>
                <c:pt idx="98">
                  <c:v>28.824999999999932</c:v>
                </c:pt>
                <c:pt idx="99">
                  <c:v>29.199999999999932</c:v>
                </c:pt>
                <c:pt idx="100">
                  <c:v>29.199999999999932</c:v>
                </c:pt>
                <c:pt idx="101">
                  <c:v>29.478999999999928</c:v>
                </c:pt>
                <c:pt idx="102">
                  <c:v>29.757999999999925</c:v>
                </c:pt>
                <c:pt idx="103">
                  <c:v>30.035999999999945</c:v>
                </c:pt>
                <c:pt idx="104">
                  <c:v>30.314999999999941</c:v>
                </c:pt>
                <c:pt idx="105">
                  <c:v>30.593999999999937</c:v>
                </c:pt>
                <c:pt idx="106">
                  <c:v>30.871999999999957</c:v>
                </c:pt>
                <c:pt idx="107">
                  <c:v>31.150999999999954</c:v>
                </c:pt>
                <c:pt idx="108">
                  <c:v>31.42999999999995</c:v>
                </c:pt>
                <c:pt idx="109">
                  <c:v>31.699999999999932</c:v>
                </c:pt>
                <c:pt idx="110">
                  <c:v>31.980999999999995</c:v>
                </c:pt>
                <c:pt idx="111">
                  <c:v>32.26299999999992</c:v>
                </c:pt>
                <c:pt idx="112">
                  <c:v>32.543999999999983</c:v>
                </c:pt>
                <c:pt idx="113">
                  <c:v>32.824999999999932</c:v>
                </c:pt>
                <c:pt idx="114">
                  <c:v>33.105999999999995</c:v>
                </c:pt>
                <c:pt idx="115">
                  <c:v>33.38799999999992</c:v>
                </c:pt>
                <c:pt idx="116">
                  <c:v>33.668999999999983</c:v>
                </c:pt>
                <c:pt idx="117">
                  <c:v>33.949999999999932</c:v>
                </c:pt>
                <c:pt idx="118">
                  <c:v>34.230999999999995</c:v>
                </c:pt>
                <c:pt idx="119">
                  <c:v>34.51299999999992</c:v>
                </c:pt>
                <c:pt idx="120">
                  <c:v>34.793999999999983</c:v>
                </c:pt>
                <c:pt idx="121">
                  <c:v>35.074999999999932</c:v>
                </c:pt>
                <c:pt idx="122">
                  <c:v>35.355999999999995</c:v>
                </c:pt>
                <c:pt idx="123">
                  <c:v>35.63799999999992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31-4D19-B88E-38463FE983F7}"/>
            </c:ext>
          </c:extLst>
        </c:ser>
        <c:ser>
          <c:idx val="1"/>
          <c:order val="102"/>
          <c:tx>
            <c:v>F3 125%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'DATOS Umbral'!$S$17:$S$137</c:f>
              <c:numCache>
                <c:formatCode>General</c:formatCode>
                <c:ptCount val="121"/>
                <c:pt idx="0">
                  <c:v>5.2612499999999995</c:v>
                </c:pt>
                <c:pt idx="1">
                  <c:v>5.3825000000000003</c:v>
                </c:pt>
                <c:pt idx="2">
                  <c:v>5.6574999999999998</c:v>
                </c:pt>
                <c:pt idx="3">
                  <c:v>5.9312500000000004</c:v>
                </c:pt>
                <c:pt idx="4">
                  <c:v>5.9312500000000004</c:v>
                </c:pt>
                <c:pt idx="5">
                  <c:v>6.2675000000000001</c:v>
                </c:pt>
                <c:pt idx="6">
                  <c:v>6.5987499999999999</c:v>
                </c:pt>
                <c:pt idx="7">
                  <c:v>6.7900000000000009</c:v>
                </c:pt>
                <c:pt idx="8">
                  <c:v>6.9737499999999999</c:v>
                </c:pt>
                <c:pt idx="9">
                  <c:v>6.9737499999999999</c:v>
                </c:pt>
                <c:pt idx="10">
                  <c:v>7.2774999999999999</c:v>
                </c:pt>
                <c:pt idx="11">
                  <c:v>7.5462499999999997</c:v>
                </c:pt>
                <c:pt idx="12">
                  <c:v>7.7737500000000006</c:v>
                </c:pt>
                <c:pt idx="13">
                  <c:v>7.9537500000000003</c:v>
                </c:pt>
                <c:pt idx="14">
                  <c:v>7.9537500000000003</c:v>
                </c:pt>
                <c:pt idx="15">
                  <c:v>8.0437499999999993</c:v>
                </c:pt>
                <c:pt idx="16">
                  <c:v>8.1112500000000001</c:v>
                </c:pt>
                <c:pt idx="17">
                  <c:v>8.1549999999999994</c:v>
                </c:pt>
                <c:pt idx="18">
                  <c:v>8.1775000000000002</c:v>
                </c:pt>
                <c:pt idx="19">
                  <c:v>8.1662499999999998</c:v>
                </c:pt>
                <c:pt idx="20">
                  <c:v>8.1062500000000011</c:v>
                </c:pt>
                <c:pt idx="21">
                  <c:v>8.1062500000000011</c:v>
                </c:pt>
                <c:pt idx="22">
                  <c:v>8.03125</c:v>
                </c:pt>
                <c:pt idx="23">
                  <c:v>7.92875</c:v>
                </c:pt>
                <c:pt idx="24">
                  <c:v>7.8012499999999996</c:v>
                </c:pt>
                <c:pt idx="25">
                  <c:v>7.6475000000000009</c:v>
                </c:pt>
                <c:pt idx="26">
                  <c:v>7.4712500000000004</c:v>
                </c:pt>
                <c:pt idx="27">
                  <c:v>7.2712500000000002</c:v>
                </c:pt>
                <c:pt idx="28">
                  <c:v>7.0487500000000001</c:v>
                </c:pt>
                <c:pt idx="29">
                  <c:v>6.8049999999999997</c:v>
                </c:pt>
                <c:pt idx="30">
                  <c:v>6.4862500000000001</c:v>
                </c:pt>
                <c:pt idx="31">
                  <c:v>6.14</c:v>
                </c:pt>
                <c:pt idx="32">
                  <c:v>5.7725000000000009</c:v>
                </c:pt>
                <c:pt idx="33">
                  <c:v>5.3837500000000009</c:v>
                </c:pt>
                <c:pt idx="34">
                  <c:v>5.0462499999999997</c:v>
                </c:pt>
                <c:pt idx="35">
                  <c:v>4.7012499999999999</c:v>
                </c:pt>
                <c:pt idx="36">
                  <c:v>4.3475000000000001</c:v>
                </c:pt>
                <c:pt idx="37">
                  <c:v>3.99125</c:v>
                </c:pt>
                <c:pt idx="38">
                  <c:v>3.63375</c:v>
                </c:pt>
                <c:pt idx="39">
                  <c:v>3.2774999999999999</c:v>
                </c:pt>
                <c:pt idx="40">
                  <c:v>2.9275000000000002</c:v>
                </c:pt>
                <c:pt idx="41">
                  <c:v>2.5862499999999997</c:v>
                </c:pt>
                <c:pt idx="42">
                  <c:v>2.1187499999999999</c:v>
                </c:pt>
                <c:pt idx="43">
                  <c:v>2.1187499999999999</c:v>
                </c:pt>
                <c:pt idx="44">
                  <c:v>1.8162500000000001</c:v>
                </c:pt>
                <c:pt idx="45">
                  <c:v>1.5375000000000001</c:v>
                </c:pt>
                <c:pt idx="46">
                  <c:v>1.2837499999999999</c:v>
                </c:pt>
                <c:pt idx="47">
                  <c:v>1.0587499999999999</c:v>
                </c:pt>
                <c:pt idx="48">
                  <c:v>0.86124999999999996</c:v>
                </c:pt>
                <c:pt idx="49">
                  <c:v>0.69500000000000006</c:v>
                </c:pt>
                <c:pt idx="50">
                  <c:v>0.55500000000000005</c:v>
                </c:pt>
                <c:pt idx="51">
                  <c:v>0.4425</c:v>
                </c:pt>
                <c:pt idx="52">
                  <c:v>0.35749999999999998</c:v>
                </c:pt>
                <c:pt idx="53">
                  <c:v>0.29125000000000001</c:v>
                </c:pt>
                <c:pt idx="54">
                  <c:v>0.24249999999999999</c:v>
                </c:pt>
                <c:pt idx="55">
                  <c:v>0.20875000000000002</c:v>
                </c:pt>
                <c:pt idx="56">
                  <c:v>0.18625</c:v>
                </c:pt>
                <c:pt idx="57">
                  <c:v>0.17250000000000001</c:v>
                </c:pt>
                <c:pt idx="58">
                  <c:v>0.16750000000000001</c:v>
                </c:pt>
                <c:pt idx="59">
                  <c:v>0.16875000000000001</c:v>
                </c:pt>
                <c:pt idx="60">
                  <c:v>0.17375000000000002</c:v>
                </c:pt>
                <c:pt idx="61">
                  <c:v>0.18124999999999999</c:v>
                </c:pt>
                <c:pt idx="62">
                  <c:v>0.19125</c:v>
                </c:pt>
                <c:pt idx="63">
                  <c:v>0.20125000000000001</c:v>
                </c:pt>
                <c:pt idx="64">
                  <c:v>0.21250000000000002</c:v>
                </c:pt>
                <c:pt idx="65">
                  <c:v>0.22249999999999998</c:v>
                </c:pt>
                <c:pt idx="66">
                  <c:v>0.23249999999999998</c:v>
                </c:pt>
                <c:pt idx="67">
                  <c:v>0.24125000000000002</c:v>
                </c:pt>
                <c:pt idx="68">
                  <c:v>0.25</c:v>
                </c:pt>
                <c:pt idx="69">
                  <c:v>0.25750000000000001</c:v>
                </c:pt>
                <c:pt idx="70">
                  <c:v>0.26374999999999998</c:v>
                </c:pt>
                <c:pt idx="71">
                  <c:v>0.26874999999999999</c:v>
                </c:pt>
                <c:pt idx="72">
                  <c:v>0.27250000000000002</c:v>
                </c:pt>
                <c:pt idx="73">
                  <c:v>0.27500000000000002</c:v>
                </c:pt>
                <c:pt idx="74">
                  <c:v>0.27750000000000002</c:v>
                </c:pt>
                <c:pt idx="75">
                  <c:v>0.27875</c:v>
                </c:pt>
                <c:pt idx="76">
                  <c:v>0.27875</c:v>
                </c:pt>
                <c:pt idx="77">
                  <c:v>0.28000000000000003</c:v>
                </c:pt>
                <c:pt idx="78">
                  <c:v>0.28000000000000003</c:v>
                </c:pt>
                <c:pt idx="79">
                  <c:v>0.27875</c:v>
                </c:pt>
                <c:pt idx="80">
                  <c:v>0.27875</c:v>
                </c:pt>
                <c:pt idx="81">
                  <c:v>0.27750000000000002</c:v>
                </c:pt>
                <c:pt idx="82">
                  <c:v>0.27750000000000002</c:v>
                </c:pt>
                <c:pt idx="83">
                  <c:v>0.27625</c:v>
                </c:pt>
                <c:pt idx="84">
                  <c:v>0.27625</c:v>
                </c:pt>
                <c:pt idx="85">
                  <c:v>0.27500000000000002</c:v>
                </c:pt>
                <c:pt idx="86">
                  <c:v>0.27500000000000002</c:v>
                </c:pt>
                <c:pt idx="87">
                  <c:v>0.27374999999999999</c:v>
                </c:pt>
                <c:pt idx="88">
                  <c:v>0.27374999999999999</c:v>
                </c:pt>
                <c:pt idx="89">
                  <c:v>0.27250000000000002</c:v>
                </c:pt>
                <c:pt idx="90">
                  <c:v>0.27250000000000002</c:v>
                </c:pt>
                <c:pt idx="91">
                  <c:v>0.27250000000000002</c:v>
                </c:pt>
                <c:pt idx="92">
                  <c:v>0.27250000000000002</c:v>
                </c:pt>
                <c:pt idx="93">
                  <c:v>0.27124999999999999</c:v>
                </c:pt>
                <c:pt idx="94">
                  <c:v>0.27124999999999999</c:v>
                </c:pt>
                <c:pt idx="95">
                  <c:v>0.27124999999999999</c:v>
                </c:pt>
                <c:pt idx="96">
                  <c:v>0.27124999999999999</c:v>
                </c:pt>
                <c:pt idx="97">
                  <c:v>0.27124999999999999</c:v>
                </c:pt>
                <c:pt idx="98">
                  <c:v>0.27124999999999999</c:v>
                </c:pt>
                <c:pt idx="99">
                  <c:v>0.27124999999999999</c:v>
                </c:pt>
                <c:pt idx="100">
                  <c:v>0.27</c:v>
                </c:pt>
                <c:pt idx="101">
                  <c:v>0.27</c:v>
                </c:pt>
                <c:pt idx="102">
                  <c:v>0.27</c:v>
                </c:pt>
                <c:pt idx="103">
                  <c:v>0.27</c:v>
                </c:pt>
                <c:pt idx="104">
                  <c:v>0.27</c:v>
                </c:pt>
                <c:pt idx="105">
                  <c:v>0.27</c:v>
                </c:pt>
                <c:pt idx="106">
                  <c:v>0.27</c:v>
                </c:pt>
                <c:pt idx="107">
                  <c:v>0.27</c:v>
                </c:pt>
                <c:pt idx="108">
                  <c:v>0.27</c:v>
                </c:pt>
                <c:pt idx="109">
                  <c:v>0.27</c:v>
                </c:pt>
                <c:pt idx="110">
                  <c:v>0.27</c:v>
                </c:pt>
                <c:pt idx="111">
                  <c:v>0.27</c:v>
                </c:pt>
                <c:pt idx="112">
                  <c:v>0.27</c:v>
                </c:pt>
                <c:pt idx="113">
                  <c:v>0.27</c:v>
                </c:pt>
                <c:pt idx="114">
                  <c:v>0.27</c:v>
                </c:pt>
                <c:pt idx="115">
                  <c:v>0.27</c:v>
                </c:pt>
                <c:pt idx="116">
                  <c:v>0.27</c:v>
                </c:pt>
                <c:pt idx="117">
                  <c:v>0.26874999999999999</c:v>
                </c:pt>
                <c:pt idx="118">
                  <c:v>0.26874999999999999</c:v>
                </c:pt>
                <c:pt idx="119">
                  <c:v>0.26874999999999999</c:v>
                </c:pt>
                <c:pt idx="120">
                  <c:v>0.26874999999999999</c:v>
                </c:pt>
              </c:numCache>
            </c:numRef>
          </c:xVal>
          <c:yVal>
            <c:numRef>
              <c:f>'DATOS Umbral'!$O$17:$O$137</c:f>
              <c:numCache>
                <c:formatCode>General</c:formatCode>
                <c:ptCount val="121"/>
                <c:pt idx="0">
                  <c:v>0</c:v>
                </c:pt>
                <c:pt idx="1">
                  <c:v>0.11799999999993815</c:v>
                </c:pt>
                <c:pt idx="2">
                  <c:v>0.38399999999990087</c:v>
                </c:pt>
                <c:pt idx="3">
                  <c:v>0.64999999999997726</c:v>
                </c:pt>
                <c:pt idx="4">
                  <c:v>0.64999999999997726</c:v>
                </c:pt>
                <c:pt idx="5">
                  <c:v>0.97499999999990905</c:v>
                </c:pt>
                <c:pt idx="6">
                  <c:v>1.2999999999999545</c:v>
                </c:pt>
                <c:pt idx="7">
                  <c:v>1.55499999999995</c:v>
                </c:pt>
                <c:pt idx="8">
                  <c:v>1.8099999999999454</c:v>
                </c:pt>
                <c:pt idx="9">
                  <c:v>1.8099999999999454</c:v>
                </c:pt>
                <c:pt idx="10">
                  <c:v>2.2599999999999909</c:v>
                </c:pt>
                <c:pt idx="11">
                  <c:v>2.7099999999999227</c:v>
                </c:pt>
                <c:pt idx="12">
                  <c:v>3.1599999999999682</c:v>
                </c:pt>
                <c:pt idx="13">
                  <c:v>3.6099999999999</c:v>
                </c:pt>
                <c:pt idx="14">
                  <c:v>3.6099999999999</c:v>
                </c:pt>
                <c:pt idx="15">
                  <c:v>3.8990000000000009</c:v>
                </c:pt>
                <c:pt idx="16">
                  <c:v>4.1889999999999645</c:v>
                </c:pt>
                <c:pt idx="17">
                  <c:v>4.4779999999999518</c:v>
                </c:pt>
                <c:pt idx="18">
                  <c:v>4.7669999999999391</c:v>
                </c:pt>
                <c:pt idx="19">
                  <c:v>5.1889999999999645</c:v>
                </c:pt>
                <c:pt idx="20">
                  <c:v>5.6099999999999</c:v>
                </c:pt>
                <c:pt idx="21">
                  <c:v>5.6099999999999</c:v>
                </c:pt>
                <c:pt idx="22">
                  <c:v>5.9219999999999118</c:v>
                </c:pt>
                <c:pt idx="23">
                  <c:v>6.2349999999999</c:v>
                </c:pt>
                <c:pt idx="24">
                  <c:v>6.5469999999999118</c:v>
                </c:pt>
                <c:pt idx="25">
                  <c:v>6.8599999999999</c:v>
                </c:pt>
                <c:pt idx="26">
                  <c:v>7.1719999999999118</c:v>
                </c:pt>
                <c:pt idx="27">
                  <c:v>7.4849999999999</c:v>
                </c:pt>
                <c:pt idx="28">
                  <c:v>7.7969999999999118</c:v>
                </c:pt>
                <c:pt idx="29">
                  <c:v>8.1099999999999</c:v>
                </c:pt>
                <c:pt idx="30">
                  <c:v>8.4849999999999</c:v>
                </c:pt>
                <c:pt idx="31">
                  <c:v>8.8599999999999</c:v>
                </c:pt>
                <c:pt idx="32">
                  <c:v>9.2349999999999</c:v>
                </c:pt>
                <c:pt idx="33">
                  <c:v>9.6099999999999</c:v>
                </c:pt>
                <c:pt idx="34">
                  <c:v>9.9219999999999118</c:v>
                </c:pt>
                <c:pt idx="35">
                  <c:v>10.2349999999999</c:v>
                </c:pt>
                <c:pt idx="36">
                  <c:v>10.546999999999912</c:v>
                </c:pt>
                <c:pt idx="37">
                  <c:v>10.8599999999999</c:v>
                </c:pt>
                <c:pt idx="38">
                  <c:v>11.171999999999912</c:v>
                </c:pt>
                <c:pt idx="39">
                  <c:v>11.4849999999999</c:v>
                </c:pt>
                <c:pt idx="40">
                  <c:v>11.796999999999912</c:v>
                </c:pt>
                <c:pt idx="41">
                  <c:v>12.1099999999999</c:v>
                </c:pt>
                <c:pt idx="42">
                  <c:v>12.559999999999945</c:v>
                </c:pt>
                <c:pt idx="43">
                  <c:v>12.559999999999945</c:v>
                </c:pt>
                <c:pt idx="44">
                  <c:v>12.871999999999957</c:v>
                </c:pt>
                <c:pt idx="45">
                  <c:v>13.184999999999945</c:v>
                </c:pt>
                <c:pt idx="46">
                  <c:v>13.497999999999934</c:v>
                </c:pt>
                <c:pt idx="47">
                  <c:v>13.809999999999945</c:v>
                </c:pt>
                <c:pt idx="48">
                  <c:v>14.121999999999957</c:v>
                </c:pt>
                <c:pt idx="49">
                  <c:v>14.434999999999945</c:v>
                </c:pt>
                <c:pt idx="50">
                  <c:v>14.747999999999934</c:v>
                </c:pt>
                <c:pt idx="51">
                  <c:v>15.059999999999945</c:v>
                </c:pt>
                <c:pt idx="52">
                  <c:v>15.356999999999971</c:v>
                </c:pt>
                <c:pt idx="53">
                  <c:v>15.653999999999996</c:v>
                </c:pt>
                <c:pt idx="54">
                  <c:v>15.950999999999908</c:v>
                </c:pt>
                <c:pt idx="55">
                  <c:v>16.247999999999934</c:v>
                </c:pt>
                <c:pt idx="56">
                  <c:v>16.543999999999983</c:v>
                </c:pt>
                <c:pt idx="57">
                  <c:v>16.840999999999894</c:v>
                </c:pt>
                <c:pt idx="58">
                  <c:v>17.13799999999992</c:v>
                </c:pt>
                <c:pt idx="59">
                  <c:v>17.434999999999945</c:v>
                </c:pt>
                <c:pt idx="60">
                  <c:v>17.731999999999971</c:v>
                </c:pt>
                <c:pt idx="61">
                  <c:v>18.028999999999996</c:v>
                </c:pt>
                <c:pt idx="62">
                  <c:v>18.325999999999908</c:v>
                </c:pt>
                <c:pt idx="63">
                  <c:v>18.621999999999957</c:v>
                </c:pt>
                <c:pt idx="64">
                  <c:v>18.918999999999983</c:v>
                </c:pt>
                <c:pt idx="65">
                  <c:v>19.215999999999894</c:v>
                </c:pt>
                <c:pt idx="66">
                  <c:v>19.51299999999992</c:v>
                </c:pt>
                <c:pt idx="67">
                  <c:v>19.809999999999945</c:v>
                </c:pt>
                <c:pt idx="68">
                  <c:v>20.121999999999957</c:v>
                </c:pt>
                <c:pt idx="69">
                  <c:v>20.434999999999945</c:v>
                </c:pt>
                <c:pt idx="70">
                  <c:v>20.747999999999934</c:v>
                </c:pt>
                <c:pt idx="71">
                  <c:v>21.059999999999945</c:v>
                </c:pt>
                <c:pt idx="72">
                  <c:v>21.371999999999957</c:v>
                </c:pt>
                <c:pt idx="73">
                  <c:v>21.684999999999945</c:v>
                </c:pt>
                <c:pt idx="74">
                  <c:v>21.997999999999934</c:v>
                </c:pt>
                <c:pt idx="75">
                  <c:v>22.309999999999945</c:v>
                </c:pt>
                <c:pt idx="76">
                  <c:v>22.621999999999957</c:v>
                </c:pt>
                <c:pt idx="77">
                  <c:v>22.934999999999945</c:v>
                </c:pt>
                <c:pt idx="78">
                  <c:v>23.247999999999934</c:v>
                </c:pt>
                <c:pt idx="79">
                  <c:v>23.559999999999945</c:v>
                </c:pt>
                <c:pt idx="80">
                  <c:v>23.865999999999985</c:v>
                </c:pt>
                <c:pt idx="81">
                  <c:v>24.170999999999935</c:v>
                </c:pt>
                <c:pt idx="82">
                  <c:v>24.476999999999975</c:v>
                </c:pt>
                <c:pt idx="83">
                  <c:v>24.782999999999902</c:v>
                </c:pt>
                <c:pt idx="84">
                  <c:v>25.087999999999965</c:v>
                </c:pt>
                <c:pt idx="85">
                  <c:v>25.393999999999892</c:v>
                </c:pt>
                <c:pt idx="86">
                  <c:v>25.698999999999955</c:v>
                </c:pt>
                <c:pt idx="87">
                  <c:v>26.004999999999995</c:v>
                </c:pt>
                <c:pt idx="88">
                  <c:v>26.310999999999922</c:v>
                </c:pt>
                <c:pt idx="89">
                  <c:v>26.615999999999985</c:v>
                </c:pt>
                <c:pt idx="90">
                  <c:v>26.921999999999912</c:v>
                </c:pt>
                <c:pt idx="91">
                  <c:v>27.226999999999975</c:v>
                </c:pt>
                <c:pt idx="92">
                  <c:v>27.532999999999902</c:v>
                </c:pt>
                <c:pt idx="93">
                  <c:v>27.838999999999942</c:v>
                </c:pt>
                <c:pt idx="94">
                  <c:v>28.143999999999892</c:v>
                </c:pt>
                <c:pt idx="95">
                  <c:v>28.449999999999932</c:v>
                </c:pt>
                <c:pt idx="96">
                  <c:v>28.824999999999932</c:v>
                </c:pt>
                <c:pt idx="97">
                  <c:v>29.199999999999932</c:v>
                </c:pt>
                <c:pt idx="98">
                  <c:v>29.478999999999928</c:v>
                </c:pt>
                <c:pt idx="99">
                  <c:v>29.757999999999925</c:v>
                </c:pt>
                <c:pt idx="100">
                  <c:v>30.035999999999945</c:v>
                </c:pt>
                <c:pt idx="101">
                  <c:v>30.314999999999941</c:v>
                </c:pt>
                <c:pt idx="102">
                  <c:v>30.593999999999937</c:v>
                </c:pt>
                <c:pt idx="103">
                  <c:v>30.871999999999957</c:v>
                </c:pt>
                <c:pt idx="104">
                  <c:v>31.150999999999954</c:v>
                </c:pt>
                <c:pt idx="105">
                  <c:v>31.42999999999995</c:v>
                </c:pt>
                <c:pt idx="106">
                  <c:v>31.699999999999932</c:v>
                </c:pt>
                <c:pt idx="107">
                  <c:v>31.980999999999995</c:v>
                </c:pt>
                <c:pt idx="108">
                  <c:v>32.26299999999992</c:v>
                </c:pt>
                <c:pt idx="109">
                  <c:v>32.543999999999983</c:v>
                </c:pt>
                <c:pt idx="110">
                  <c:v>32.824999999999932</c:v>
                </c:pt>
                <c:pt idx="111">
                  <c:v>33.105999999999995</c:v>
                </c:pt>
                <c:pt idx="112">
                  <c:v>33.38799999999992</c:v>
                </c:pt>
                <c:pt idx="113">
                  <c:v>33.668999999999983</c:v>
                </c:pt>
                <c:pt idx="114">
                  <c:v>33.949999999999932</c:v>
                </c:pt>
                <c:pt idx="115">
                  <c:v>34.230999999999995</c:v>
                </c:pt>
                <c:pt idx="116">
                  <c:v>34.51299999999992</c:v>
                </c:pt>
                <c:pt idx="117">
                  <c:v>34.793999999999983</c:v>
                </c:pt>
                <c:pt idx="118">
                  <c:v>35.074999999999932</c:v>
                </c:pt>
                <c:pt idx="119">
                  <c:v>35.355999999999995</c:v>
                </c:pt>
                <c:pt idx="120">
                  <c:v>35.63799999999992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31-4D19-B88E-38463FE98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375672"/>
        <c:axId val="629377632"/>
        <c:extLst/>
      </c:scatterChart>
      <c:valAx>
        <c:axId val="629375672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9377632"/>
        <c:crossesAt val="0"/>
        <c:crossBetween val="midCat"/>
        <c:majorUnit val="5"/>
      </c:valAx>
      <c:valAx>
        <c:axId val="629377632"/>
        <c:scaling>
          <c:orientation val="maxMin"/>
          <c:max val="35.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629375672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062868700488"/>
          <c:y val="0.10508614014711576"/>
          <c:w val="0.61752714839517464"/>
          <c:h val="0.85308246393125098"/>
        </c:manualLayout>
      </c:layout>
      <c:scatterChart>
        <c:scatterStyle val="lineMarker"/>
        <c:varyColors val="0"/>
        <c:ser>
          <c:idx val="3"/>
          <c:order val="0"/>
          <c:tx>
            <c:strRef>
              <c:f>GraphTemp!$C$3</c:f>
              <c:strCache>
                <c:ptCount val="1"/>
                <c:pt idx="0">
                  <c:v>12/16/2024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GraphTemp!$D$5:$D$75</c:f>
              <c:numCache>
                <c:formatCode>0.00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B3F-4CA0-965B-1C96EE56BF65}"/>
            </c:ext>
          </c:extLst>
        </c:ser>
        <c:ser>
          <c:idx val="4"/>
          <c:order val="1"/>
          <c:tx>
            <c:strRef>
              <c:f>GraphTemp!$E$3</c:f>
              <c:strCache>
                <c:ptCount val="1"/>
                <c:pt idx="0">
                  <c:v>12/16/2024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GraphTemp!$F$5:$F$75</c:f>
              <c:numCache>
                <c:formatCode>0.00</c:formatCode>
                <c:ptCount val="71"/>
                <c:pt idx="0">
                  <c:v>-0.45750000000001023</c:v>
                </c:pt>
                <c:pt idx="1">
                  <c:v>-0.44750000000000512</c:v>
                </c:pt>
                <c:pt idx="2">
                  <c:v>-0.48250000000000171</c:v>
                </c:pt>
                <c:pt idx="3">
                  <c:v>-0.44750000000000512</c:v>
                </c:pt>
                <c:pt idx="4">
                  <c:v>-0.40749999999999886</c:v>
                </c:pt>
                <c:pt idx="5">
                  <c:v>-0.33249999999999602</c:v>
                </c:pt>
                <c:pt idx="6">
                  <c:v>-0.31000000000000227</c:v>
                </c:pt>
                <c:pt idx="7">
                  <c:v>-0.24750000000000227</c:v>
                </c:pt>
                <c:pt idx="8">
                  <c:v>-0.25</c:v>
                </c:pt>
                <c:pt idx="9">
                  <c:v>-0.27499999999999858</c:v>
                </c:pt>
                <c:pt idx="10">
                  <c:v>-0.30749999999999744</c:v>
                </c:pt>
                <c:pt idx="11">
                  <c:v>-0.22249999999999304</c:v>
                </c:pt>
                <c:pt idx="12">
                  <c:v>-9.9999999999994316E-2</c:v>
                </c:pt>
                <c:pt idx="13">
                  <c:v>5.5000000000006821E-2</c:v>
                </c:pt>
                <c:pt idx="14">
                  <c:v>6.7500000000002558E-2</c:v>
                </c:pt>
                <c:pt idx="15">
                  <c:v>2.4999999999998579E-2</c:v>
                </c:pt>
                <c:pt idx="16">
                  <c:v>3.4999999999996589E-2</c:v>
                </c:pt>
                <c:pt idx="17">
                  <c:v>4.9999999999997158E-2</c:v>
                </c:pt>
                <c:pt idx="18">
                  <c:v>9.0000000000003411E-2</c:v>
                </c:pt>
                <c:pt idx="19">
                  <c:v>0.29000000000000625</c:v>
                </c:pt>
                <c:pt idx="20">
                  <c:v>0.46250000000000568</c:v>
                </c:pt>
                <c:pt idx="21">
                  <c:v>0.43250000000000455</c:v>
                </c:pt>
                <c:pt idx="22">
                  <c:v>0.42000000000001592</c:v>
                </c:pt>
                <c:pt idx="23">
                  <c:v>0.31250000000001421</c:v>
                </c:pt>
                <c:pt idx="24">
                  <c:v>0.24000000000000909</c:v>
                </c:pt>
                <c:pt idx="25">
                  <c:v>0.14499999999999602</c:v>
                </c:pt>
                <c:pt idx="26">
                  <c:v>0.16749999999998977</c:v>
                </c:pt>
                <c:pt idx="27">
                  <c:v>9.9999999999994316E-2</c:v>
                </c:pt>
                <c:pt idx="28">
                  <c:v>9.4999999999998863E-2</c:v>
                </c:pt>
                <c:pt idx="29">
                  <c:v>4.0000000000006253E-2</c:v>
                </c:pt>
                <c:pt idx="30">
                  <c:v>-3.2499999999984652E-2</c:v>
                </c:pt>
                <c:pt idx="31">
                  <c:v>-0.13499999999999091</c:v>
                </c:pt>
                <c:pt idx="32">
                  <c:v>-0.10999999999998522</c:v>
                </c:pt>
                <c:pt idx="33">
                  <c:v>-0.26249999999998863</c:v>
                </c:pt>
                <c:pt idx="34">
                  <c:v>-0.28749999999999432</c:v>
                </c:pt>
                <c:pt idx="35">
                  <c:v>-0.35249999999999204</c:v>
                </c:pt>
                <c:pt idx="36">
                  <c:v>-0.47749999999999204</c:v>
                </c:pt>
                <c:pt idx="37">
                  <c:v>-0.4649999999999892</c:v>
                </c:pt>
                <c:pt idx="38">
                  <c:v>-0.61499999999999488</c:v>
                </c:pt>
                <c:pt idx="39">
                  <c:v>-0.54749999999999943</c:v>
                </c:pt>
                <c:pt idx="40">
                  <c:v>-0.57000000000000739</c:v>
                </c:pt>
                <c:pt idx="41">
                  <c:v>-0.66500000000000625</c:v>
                </c:pt>
                <c:pt idx="42">
                  <c:v>-0.76750000000001251</c:v>
                </c:pt>
                <c:pt idx="43">
                  <c:v>-0.75000000000001421</c:v>
                </c:pt>
                <c:pt idx="44">
                  <c:v>-0.56250000000001421</c:v>
                </c:pt>
                <c:pt idx="45">
                  <c:v>-0.47500000000000853</c:v>
                </c:pt>
                <c:pt idx="46">
                  <c:v>-0.43250000000001876</c:v>
                </c:pt>
                <c:pt idx="47">
                  <c:v>-0.4725000000000108</c:v>
                </c:pt>
                <c:pt idx="48">
                  <c:v>-0.39250000000001251</c:v>
                </c:pt>
                <c:pt idx="49">
                  <c:v>-0.32250000000001933</c:v>
                </c:pt>
                <c:pt idx="50">
                  <c:v>-0.38000000000001677</c:v>
                </c:pt>
                <c:pt idx="51">
                  <c:v>-0.43750000000001421</c:v>
                </c:pt>
                <c:pt idx="52">
                  <c:v>-0.4450000000000145</c:v>
                </c:pt>
                <c:pt idx="53">
                  <c:v>-0.55750000000001165</c:v>
                </c:pt>
                <c:pt idx="54">
                  <c:v>-0.47750000000000625</c:v>
                </c:pt>
                <c:pt idx="55">
                  <c:v>-0.36250000000000782</c:v>
                </c:pt>
                <c:pt idx="56">
                  <c:v>-0.26500000000000945</c:v>
                </c:pt>
                <c:pt idx="57">
                  <c:v>-8.7500000000011013E-2</c:v>
                </c:pt>
                <c:pt idx="58">
                  <c:v>-4.7500000000011866E-2</c:v>
                </c:pt>
                <c:pt idx="59">
                  <c:v>4.9999999999883471E-3</c:v>
                </c:pt>
                <c:pt idx="60">
                  <c:v>-5.7500000000011653E-2</c:v>
                </c:pt>
                <c:pt idx="61">
                  <c:v>-8.2500000000010232E-2</c:v>
                </c:pt>
                <c:pt idx="62">
                  <c:v>-0.13000000000000966</c:v>
                </c:pt>
                <c:pt idx="63">
                  <c:v>-0.15250000000001052</c:v>
                </c:pt>
                <c:pt idx="64">
                  <c:v>-0.21750000000000824</c:v>
                </c:pt>
                <c:pt idx="65">
                  <c:v>-0.10500000000000398</c:v>
                </c:pt>
                <c:pt idx="66">
                  <c:v>-7.5000000000073896E-3</c:v>
                </c:pt>
                <c:pt idx="67">
                  <c:v>-5.250000000000199E-2</c:v>
                </c:pt>
                <c:pt idx="68">
                  <c:v>1.0000000000001563E-2</c:v>
                </c:pt>
                <c:pt idx="69">
                  <c:v>0.15500000000000114</c:v>
                </c:pt>
                <c:pt idx="70">
                  <c:v>4.9999999999999822E-2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B3F-4CA0-965B-1C96EE56BF65}"/>
            </c:ext>
          </c:extLst>
        </c:ser>
        <c:ser>
          <c:idx val="5"/>
          <c:order val="2"/>
          <c:tx>
            <c:strRef>
              <c:f>GraphTemp!$G$3</c:f>
              <c:strCache>
                <c:ptCount val="1"/>
                <c:pt idx="0">
                  <c:v>1/20/2025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GraphTemp!$H$5:$H$75</c:f>
              <c:numCache>
                <c:formatCode>0.00</c:formatCode>
                <c:ptCount val="71"/>
                <c:pt idx="0">
                  <c:v>-1.0724999999999625</c:v>
                </c:pt>
                <c:pt idx="1">
                  <c:v>-1.0874999999999631</c:v>
                </c:pt>
                <c:pt idx="2">
                  <c:v>-1.0549999999999642</c:v>
                </c:pt>
                <c:pt idx="3">
                  <c:v>-1.1249999999999716</c:v>
                </c:pt>
                <c:pt idx="4">
                  <c:v>-1.2024999999999721</c:v>
                </c:pt>
                <c:pt idx="5">
                  <c:v>-1.2424999999999642</c:v>
                </c:pt>
                <c:pt idx="6">
                  <c:v>-1.1624999999999659</c:v>
                </c:pt>
                <c:pt idx="7">
                  <c:v>-1.139999999999965</c:v>
                </c:pt>
                <c:pt idx="8">
                  <c:v>-1.0349999999999611</c:v>
                </c:pt>
                <c:pt idx="9">
                  <c:v>-1.1124999999999616</c:v>
                </c:pt>
                <c:pt idx="10">
                  <c:v>-0.86749999999996419</c:v>
                </c:pt>
                <c:pt idx="11">
                  <c:v>-0.6724999999999639</c:v>
                </c:pt>
                <c:pt idx="12">
                  <c:v>-0.67749999999996646</c:v>
                </c:pt>
                <c:pt idx="13">
                  <c:v>-0.62999999999996703</c:v>
                </c:pt>
                <c:pt idx="14">
                  <c:v>-0.59749999999996817</c:v>
                </c:pt>
                <c:pt idx="15">
                  <c:v>-0.6274999999999693</c:v>
                </c:pt>
                <c:pt idx="16">
                  <c:v>-0.65999999999996817</c:v>
                </c:pt>
                <c:pt idx="17">
                  <c:v>-0.64249999999996987</c:v>
                </c:pt>
                <c:pt idx="18">
                  <c:v>-0.57999999999996987</c:v>
                </c:pt>
                <c:pt idx="19">
                  <c:v>-0.49499999999996191</c:v>
                </c:pt>
                <c:pt idx="20">
                  <c:v>-0.4849999999999568</c:v>
                </c:pt>
                <c:pt idx="21">
                  <c:v>-0.43999999999995509</c:v>
                </c:pt>
                <c:pt idx="22">
                  <c:v>-0.37499999999995737</c:v>
                </c:pt>
                <c:pt idx="23">
                  <c:v>-0.36249999999996874</c:v>
                </c:pt>
                <c:pt idx="24">
                  <c:v>-0.51749999999996987</c:v>
                </c:pt>
                <c:pt idx="25">
                  <c:v>-0.50749999999997897</c:v>
                </c:pt>
                <c:pt idx="26">
                  <c:v>-0.45499999999998408</c:v>
                </c:pt>
                <c:pt idx="27">
                  <c:v>-0.43499999999997385</c:v>
                </c:pt>
                <c:pt idx="28">
                  <c:v>-0.54499999999997328</c:v>
                </c:pt>
                <c:pt idx="29">
                  <c:v>-0.66749999999996135</c:v>
                </c:pt>
                <c:pt idx="30">
                  <c:v>-0.62749999999995509</c:v>
                </c:pt>
                <c:pt idx="31">
                  <c:v>-0.54249999999996135</c:v>
                </c:pt>
                <c:pt idx="32">
                  <c:v>-0.40999999999995396</c:v>
                </c:pt>
                <c:pt idx="33">
                  <c:v>-0.46499999999996078</c:v>
                </c:pt>
                <c:pt idx="34">
                  <c:v>-0.36749999999996419</c:v>
                </c:pt>
                <c:pt idx="35">
                  <c:v>-0.3949999999999676</c:v>
                </c:pt>
                <c:pt idx="36">
                  <c:v>-0.3949999999999676</c:v>
                </c:pt>
                <c:pt idx="37">
                  <c:v>-0.34249999999997272</c:v>
                </c:pt>
                <c:pt idx="38">
                  <c:v>-0.43249999999997613</c:v>
                </c:pt>
                <c:pt idx="39">
                  <c:v>-0.46249999999997726</c:v>
                </c:pt>
                <c:pt idx="40">
                  <c:v>-0.47249999999998238</c:v>
                </c:pt>
                <c:pt idx="41">
                  <c:v>-0.54999999999998295</c:v>
                </c:pt>
                <c:pt idx="42">
                  <c:v>-0.69749999999999091</c:v>
                </c:pt>
                <c:pt idx="43">
                  <c:v>-0.73749999999999716</c:v>
                </c:pt>
                <c:pt idx="44">
                  <c:v>-0.875</c:v>
                </c:pt>
                <c:pt idx="45">
                  <c:v>-1.0150000000000006</c:v>
                </c:pt>
                <c:pt idx="46">
                  <c:v>-0.98750000000001137</c:v>
                </c:pt>
                <c:pt idx="47">
                  <c:v>-0.96250000000000568</c:v>
                </c:pt>
                <c:pt idx="48">
                  <c:v>-0.98750000000001137</c:v>
                </c:pt>
                <c:pt idx="49">
                  <c:v>-1.0350000000000108</c:v>
                </c:pt>
                <c:pt idx="50">
                  <c:v>-1.0775000000000077</c:v>
                </c:pt>
                <c:pt idx="51">
                  <c:v>-1.0350000000000037</c:v>
                </c:pt>
                <c:pt idx="52">
                  <c:v>-0.94500000000000028</c:v>
                </c:pt>
                <c:pt idx="53">
                  <c:v>-0.87999999999999545</c:v>
                </c:pt>
                <c:pt idx="54">
                  <c:v>-0.85499999999999687</c:v>
                </c:pt>
                <c:pt idx="55">
                  <c:v>-0.76249999999999929</c:v>
                </c:pt>
                <c:pt idx="56">
                  <c:v>-0.62750000000000128</c:v>
                </c:pt>
                <c:pt idx="57">
                  <c:v>-0.5400000000000027</c:v>
                </c:pt>
                <c:pt idx="58">
                  <c:v>-0.43500000000000405</c:v>
                </c:pt>
                <c:pt idx="59">
                  <c:v>-0.28750000000000497</c:v>
                </c:pt>
                <c:pt idx="60">
                  <c:v>-0.33500000000000441</c:v>
                </c:pt>
                <c:pt idx="61">
                  <c:v>-0.26000000000000512</c:v>
                </c:pt>
                <c:pt idx="62">
                  <c:v>-0.19750000000000512</c:v>
                </c:pt>
                <c:pt idx="63">
                  <c:v>-0.21500000000000341</c:v>
                </c:pt>
                <c:pt idx="64">
                  <c:v>-0.26250000000000284</c:v>
                </c:pt>
                <c:pt idx="65">
                  <c:v>-0.16000000000000369</c:v>
                </c:pt>
                <c:pt idx="66">
                  <c:v>5.7499999999997442E-2</c:v>
                </c:pt>
                <c:pt idx="67">
                  <c:v>8.7499999999998579E-2</c:v>
                </c:pt>
                <c:pt idx="68">
                  <c:v>5.250000000000199E-2</c:v>
                </c:pt>
                <c:pt idx="69">
                  <c:v>9.2500000000001137E-2</c:v>
                </c:pt>
                <c:pt idx="70">
                  <c:v>8.9999999999999858E-2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B3F-4CA0-965B-1C96EE56BF65}"/>
            </c:ext>
          </c:extLst>
        </c:ser>
        <c:ser>
          <c:idx val="6"/>
          <c:order val="3"/>
          <c:tx>
            <c:strRef>
              <c:f>GraphTemp!$I$3</c:f>
              <c:strCache>
                <c:ptCount val="1"/>
                <c:pt idx="0">
                  <c:v>2/3/2025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GraphTemp!$J$5:$J$75</c:f>
              <c:numCache>
                <c:formatCode>0.00</c:formatCode>
                <c:ptCount val="71"/>
                <c:pt idx="0">
                  <c:v>-1.1074999999999875</c:v>
                </c:pt>
                <c:pt idx="1">
                  <c:v>-1.1199999999999903</c:v>
                </c:pt>
                <c:pt idx="2">
                  <c:v>-1.0549999999999926</c:v>
                </c:pt>
                <c:pt idx="3">
                  <c:v>-1.1324999999999932</c:v>
                </c:pt>
                <c:pt idx="4">
                  <c:v>-1.1899999999999977</c:v>
                </c:pt>
                <c:pt idx="5">
                  <c:v>-1.1774999999999949</c:v>
                </c:pt>
                <c:pt idx="6">
                  <c:v>-1.3225000000000051</c:v>
                </c:pt>
                <c:pt idx="7">
                  <c:v>-1.2750000000000057</c:v>
                </c:pt>
                <c:pt idx="8">
                  <c:v>-1.3475000000000037</c:v>
                </c:pt>
                <c:pt idx="9">
                  <c:v>-1.3525000000000063</c:v>
                </c:pt>
                <c:pt idx="10">
                  <c:v>-1.2500000000000071</c:v>
                </c:pt>
                <c:pt idx="11">
                  <c:v>-0.98500000000000298</c:v>
                </c:pt>
                <c:pt idx="12">
                  <c:v>-0.91750000000000398</c:v>
                </c:pt>
                <c:pt idx="13">
                  <c:v>-0.75500000000000256</c:v>
                </c:pt>
                <c:pt idx="14">
                  <c:v>-0.85000000000000853</c:v>
                </c:pt>
                <c:pt idx="15">
                  <c:v>-0.96000000000000796</c:v>
                </c:pt>
                <c:pt idx="16">
                  <c:v>-0.92000000000000881</c:v>
                </c:pt>
                <c:pt idx="17">
                  <c:v>-0.85250000000000625</c:v>
                </c:pt>
                <c:pt idx="18">
                  <c:v>-0.73250000000000171</c:v>
                </c:pt>
                <c:pt idx="19">
                  <c:v>-0.75499999999999545</c:v>
                </c:pt>
                <c:pt idx="20">
                  <c:v>-0.69499999999999318</c:v>
                </c:pt>
                <c:pt idx="21">
                  <c:v>-0.70749999999999602</c:v>
                </c:pt>
                <c:pt idx="22">
                  <c:v>-0.68249999999999034</c:v>
                </c:pt>
                <c:pt idx="23">
                  <c:v>-0.65250000000000341</c:v>
                </c:pt>
                <c:pt idx="24">
                  <c:v>-0.83500000000000796</c:v>
                </c:pt>
                <c:pt idx="25">
                  <c:v>-0.74250000000002103</c:v>
                </c:pt>
                <c:pt idx="26">
                  <c:v>-0.60250000000002046</c:v>
                </c:pt>
                <c:pt idx="27">
                  <c:v>-0.55500000000002103</c:v>
                </c:pt>
                <c:pt idx="28">
                  <c:v>-0.59750000000002501</c:v>
                </c:pt>
                <c:pt idx="29">
                  <c:v>-0.83500000000002217</c:v>
                </c:pt>
                <c:pt idx="30">
                  <c:v>-0.90500000000001535</c:v>
                </c:pt>
                <c:pt idx="31">
                  <c:v>-1.1700000000000159</c:v>
                </c:pt>
                <c:pt idx="32">
                  <c:v>-1.2075000000000102</c:v>
                </c:pt>
                <c:pt idx="33">
                  <c:v>-1.355000000000004</c:v>
                </c:pt>
                <c:pt idx="34">
                  <c:v>-1.4275000000000091</c:v>
                </c:pt>
                <c:pt idx="35">
                  <c:v>-1.5875000000000057</c:v>
                </c:pt>
                <c:pt idx="36">
                  <c:v>-1.5450000000000017</c:v>
                </c:pt>
                <c:pt idx="37">
                  <c:v>-1.6149999999999949</c:v>
                </c:pt>
                <c:pt idx="38">
                  <c:v>-1.6825000000000045</c:v>
                </c:pt>
                <c:pt idx="39">
                  <c:v>-1.6700000000000017</c:v>
                </c:pt>
                <c:pt idx="40">
                  <c:v>-1.6099999999999994</c:v>
                </c:pt>
                <c:pt idx="41">
                  <c:v>-1.6400000000000006</c:v>
                </c:pt>
                <c:pt idx="42">
                  <c:v>-1.6700000000000017</c:v>
                </c:pt>
                <c:pt idx="43">
                  <c:v>-1.772500000000008</c:v>
                </c:pt>
                <c:pt idx="44">
                  <c:v>-1.9325000000000045</c:v>
                </c:pt>
                <c:pt idx="45">
                  <c:v>-1.9100000000000108</c:v>
                </c:pt>
                <c:pt idx="46">
                  <c:v>-1.9525000000000148</c:v>
                </c:pt>
                <c:pt idx="47">
                  <c:v>-1.9000000000000199</c:v>
                </c:pt>
                <c:pt idx="48">
                  <c:v>-1.9375000000000142</c:v>
                </c:pt>
                <c:pt idx="49">
                  <c:v>-1.7625000000000171</c:v>
                </c:pt>
                <c:pt idx="50">
                  <c:v>-1.7500000000000142</c:v>
                </c:pt>
                <c:pt idx="51">
                  <c:v>-1.8100000000000094</c:v>
                </c:pt>
                <c:pt idx="52">
                  <c:v>-1.8825000000000074</c:v>
                </c:pt>
                <c:pt idx="53">
                  <c:v>-1.8725000000000023</c:v>
                </c:pt>
                <c:pt idx="54">
                  <c:v>-1.6600000000000001</c:v>
                </c:pt>
                <c:pt idx="55">
                  <c:v>-1.6900000000000013</c:v>
                </c:pt>
                <c:pt idx="56">
                  <c:v>-1.5650000000000031</c:v>
                </c:pt>
                <c:pt idx="57">
                  <c:v>-1.4825000000000035</c:v>
                </c:pt>
                <c:pt idx="58">
                  <c:v>-1.3375000000000039</c:v>
                </c:pt>
                <c:pt idx="59">
                  <c:v>-1.3150000000000048</c:v>
                </c:pt>
                <c:pt idx="60">
                  <c:v>-1.3325000000000067</c:v>
                </c:pt>
                <c:pt idx="61">
                  <c:v>-1.1950000000000074</c:v>
                </c:pt>
                <c:pt idx="62">
                  <c:v>-1.157500000000006</c:v>
                </c:pt>
                <c:pt idx="63">
                  <c:v>-1.2275000000000063</c:v>
                </c:pt>
                <c:pt idx="64">
                  <c:v>-1.2000000000000028</c:v>
                </c:pt>
                <c:pt idx="65">
                  <c:v>-0.98000000000000398</c:v>
                </c:pt>
                <c:pt idx="66">
                  <c:v>-0.65000000000000568</c:v>
                </c:pt>
                <c:pt idx="67">
                  <c:v>-0.48499999999999943</c:v>
                </c:pt>
                <c:pt idx="68">
                  <c:v>-0.43499999999999517</c:v>
                </c:pt>
                <c:pt idx="69">
                  <c:v>-9.4999999999998863E-2</c:v>
                </c:pt>
                <c:pt idx="70">
                  <c:v>-0.11000000000000032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B3F-4CA0-965B-1C96EE56BF65}"/>
            </c:ext>
          </c:extLst>
        </c:ser>
        <c:ser>
          <c:idx val="7"/>
          <c:order val="4"/>
          <c:tx>
            <c:strRef>
              <c:f>GraphTemp!$K$3</c:f>
              <c:strCache>
                <c:ptCount val="1"/>
                <c:pt idx="0">
                  <c:v>2/13/2025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GraphTemp!$L$5:$L$75</c:f>
              <c:numCache>
                <c:formatCode>0.00</c:formatCode>
                <c:ptCount val="71"/>
                <c:pt idx="0">
                  <c:v>-1.1074999999999875</c:v>
                </c:pt>
                <c:pt idx="1">
                  <c:v>-1.1199999999999903</c:v>
                </c:pt>
                <c:pt idx="2">
                  <c:v>-1.0549999999999926</c:v>
                </c:pt>
                <c:pt idx="3">
                  <c:v>-1.1324999999999932</c:v>
                </c:pt>
                <c:pt idx="4">
                  <c:v>-1.1899999999999977</c:v>
                </c:pt>
                <c:pt idx="5">
                  <c:v>-1.1774999999999949</c:v>
                </c:pt>
                <c:pt idx="6">
                  <c:v>-1.3225000000000051</c:v>
                </c:pt>
                <c:pt idx="7">
                  <c:v>-1.2750000000000057</c:v>
                </c:pt>
                <c:pt idx="8">
                  <c:v>-1.3475000000000037</c:v>
                </c:pt>
                <c:pt idx="9">
                  <c:v>-1.3525000000000063</c:v>
                </c:pt>
                <c:pt idx="10">
                  <c:v>-1.2500000000000071</c:v>
                </c:pt>
                <c:pt idx="11">
                  <c:v>-0.98500000000000298</c:v>
                </c:pt>
                <c:pt idx="12">
                  <c:v>-0.91750000000000398</c:v>
                </c:pt>
                <c:pt idx="13">
                  <c:v>-0.75500000000000256</c:v>
                </c:pt>
                <c:pt idx="14">
                  <c:v>-0.85000000000000853</c:v>
                </c:pt>
                <c:pt idx="15">
                  <c:v>-0.96000000000000796</c:v>
                </c:pt>
                <c:pt idx="16">
                  <c:v>-0.92000000000000881</c:v>
                </c:pt>
                <c:pt idx="17">
                  <c:v>-0.85250000000000625</c:v>
                </c:pt>
                <c:pt idx="18">
                  <c:v>-0.73250000000000171</c:v>
                </c:pt>
                <c:pt idx="19">
                  <c:v>-0.75499999999999545</c:v>
                </c:pt>
                <c:pt idx="20">
                  <c:v>-0.69499999999999318</c:v>
                </c:pt>
                <c:pt idx="21">
                  <c:v>-0.70749999999999602</c:v>
                </c:pt>
                <c:pt idx="22">
                  <c:v>-0.68249999999999034</c:v>
                </c:pt>
                <c:pt idx="23">
                  <c:v>-0.65250000000000341</c:v>
                </c:pt>
                <c:pt idx="24">
                  <c:v>-0.83500000000000796</c:v>
                </c:pt>
                <c:pt idx="25">
                  <c:v>-0.74250000000002103</c:v>
                </c:pt>
                <c:pt idx="26">
                  <c:v>-0.60250000000002046</c:v>
                </c:pt>
                <c:pt idx="27">
                  <c:v>-0.55500000000002103</c:v>
                </c:pt>
                <c:pt idx="28">
                  <c:v>-0.59750000000002501</c:v>
                </c:pt>
                <c:pt idx="29">
                  <c:v>-0.83500000000002217</c:v>
                </c:pt>
                <c:pt idx="30">
                  <c:v>-0.90500000000001535</c:v>
                </c:pt>
                <c:pt idx="31">
                  <c:v>-1.1700000000000159</c:v>
                </c:pt>
                <c:pt idx="32">
                  <c:v>-1.2075000000000102</c:v>
                </c:pt>
                <c:pt idx="33">
                  <c:v>-1.355000000000004</c:v>
                </c:pt>
                <c:pt idx="34">
                  <c:v>-1.4275000000000091</c:v>
                </c:pt>
                <c:pt idx="35">
                  <c:v>-1.5875000000000057</c:v>
                </c:pt>
                <c:pt idx="36">
                  <c:v>-1.5450000000000017</c:v>
                </c:pt>
                <c:pt idx="37">
                  <c:v>-1.6149999999999949</c:v>
                </c:pt>
                <c:pt idx="38">
                  <c:v>-1.6825000000000045</c:v>
                </c:pt>
                <c:pt idx="39">
                  <c:v>-1.6700000000000017</c:v>
                </c:pt>
                <c:pt idx="40">
                  <c:v>-1.6099999999999994</c:v>
                </c:pt>
                <c:pt idx="41">
                  <c:v>-1.6400000000000006</c:v>
                </c:pt>
                <c:pt idx="42">
                  <c:v>-1.6700000000000017</c:v>
                </c:pt>
                <c:pt idx="43">
                  <c:v>-1.772500000000008</c:v>
                </c:pt>
                <c:pt idx="44">
                  <c:v>-1.9325000000000045</c:v>
                </c:pt>
                <c:pt idx="45">
                  <c:v>-1.9100000000000108</c:v>
                </c:pt>
                <c:pt idx="46">
                  <c:v>-1.9525000000000148</c:v>
                </c:pt>
                <c:pt idx="47">
                  <c:v>-1.9000000000000199</c:v>
                </c:pt>
                <c:pt idx="48">
                  <c:v>-1.9375000000000142</c:v>
                </c:pt>
                <c:pt idx="49">
                  <c:v>-1.7625000000000171</c:v>
                </c:pt>
                <c:pt idx="50">
                  <c:v>-1.7500000000000142</c:v>
                </c:pt>
                <c:pt idx="51">
                  <c:v>-1.8100000000000094</c:v>
                </c:pt>
                <c:pt idx="52">
                  <c:v>-1.8825000000000074</c:v>
                </c:pt>
                <c:pt idx="53">
                  <c:v>-1.8725000000000023</c:v>
                </c:pt>
                <c:pt idx="54">
                  <c:v>-1.6600000000000001</c:v>
                </c:pt>
                <c:pt idx="55">
                  <c:v>-1.6900000000000013</c:v>
                </c:pt>
                <c:pt idx="56">
                  <c:v>-1.5650000000000031</c:v>
                </c:pt>
                <c:pt idx="57">
                  <c:v>-1.4825000000000035</c:v>
                </c:pt>
                <c:pt idx="58">
                  <c:v>-1.3375000000000039</c:v>
                </c:pt>
                <c:pt idx="59">
                  <c:v>-1.3150000000000048</c:v>
                </c:pt>
                <c:pt idx="60">
                  <c:v>-1.3325000000000067</c:v>
                </c:pt>
                <c:pt idx="61">
                  <c:v>-1.1950000000000074</c:v>
                </c:pt>
                <c:pt idx="62">
                  <c:v>-1.157500000000006</c:v>
                </c:pt>
                <c:pt idx="63">
                  <c:v>-1.2275000000000063</c:v>
                </c:pt>
                <c:pt idx="64">
                  <c:v>-1.2000000000000028</c:v>
                </c:pt>
                <c:pt idx="65">
                  <c:v>-0.98000000000000398</c:v>
                </c:pt>
                <c:pt idx="66">
                  <c:v>-0.65000000000000568</c:v>
                </c:pt>
                <c:pt idx="67">
                  <c:v>-0.48499999999999943</c:v>
                </c:pt>
                <c:pt idx="68">
                  <c:v>-0.43499999999999517</c:v>
                </c:pt>
                <c:pt idx="69">
                  <c:v>-9.4999999999998863E-2</c:v>
                </c:pt>
                <c:pt idx="70">
                  <c:v>-0.11000000000000032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B3F-4CA0-965B-1C96EE56BF65}"/>
            </c:ext>
          </c:extLst>
        </c:ser>
        <c:ser>
          <c:idx val="8"/>
          <c:order val="5"/>
          <c:tx>
            <c:strRef>
              <c:f>GraphTemp!$M$3</c:f>
              <c:strCache>
                <c:ptCount val="1"/>
                <c:pt idx="0">
                  <c:v>2/14/2025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GraphTemp!$N$5:$N$75</c:f>
              <c:numCache>
                <c:formatCode>0.00</c:formatCode>
                <c:ptCount val="71"/>
                <c:pt idx="0">
                  <c:v>-1.4024999999999466</c:v>
                </c:pt>
                <c:pt idx="1">
                  <c:v>-1.4149999999999494</c:v>
                </c:pt>
                <c:pt idx="2">
                  <c:v>-1.1799999999999642</c:v>
                </c:pt>
                <c:pt idx="3">
                  <c:v>-1.2099999999999653</c:v>
                </c:pt>
                <c:pt idx="4">
                  <c:v>-1.2049999999999699</c:v>
                </c:pt>
                <c:pt idx="5">
                  <c:v>-1.0999999999999659</c:v>
                </c:pt>
                <c:pt idx="6">
                  <c:v>-1.1699999999999733</c:v>
                </c:pt>
                <c:pt idx="7">
                  <c:v>-1.309999999999981</c:v>
                </c:pt>
                <c:pt idx="8">
                  <c:v>-1.3274999999999793</c:v>
                </c:pt>
                <c:pt idx="9">
                  <c:v>-1.2999999999999829</c:v>
                </c:pt>
                <c:pt idx="10">
                  <c:v>-1.2049999999999841</c:v>
                </c:pt>
                <c:pt idx="11">
                  <c:v>-0.81749999999997769</c:v>
                </c:pt>
                <c:pt idx="12">
                  <c:v>-0.77999999999997982</c:v>
                </c:pt>
                <c:pt idx="13">
                  <c:v>-0.5374999999999801</c:v>
                </c:pt>
                <c:pt idx="14">
                  <c:v>-0.50999999999999091</c:v>
                </c:pt>
                <c:pt idx="15">
                  <c:v>-0.46749999999999403</c:v>
                </c:pt>
                <c:pt idx="16">
                  <c:v>-0.23499999999999943</c:v>
                </c:pt>
                <c:pt idx="17">
                  <c:v>-4.9999999999954525E-3</c:v>
                </c:pt>
                <c:pt idx="18">
                  <c:v>0.12250000000000227</c:v>
                </c:pt>
                <c:pt idx="19">
                  <c:v>0.18250000000000455</c:v>
                </c:pt>
                <c:pt idx="20">
                  <c:v>0.25000000000001421</c:v>
                </c:pt>
                <c:pt idx="21">
                  <c:v>0.29500000000000171</c:v>
                </c:pt>
                <c:pt idx="22">
                  <c:v>0.32999999999999829</c:v>
                </c:pt>
                <c:pt idx="23">
                  <c:v>0.27999999999998693</c:v>
                </c:pt>
                <c:pt idx="24">
                  <c:v>0.11749999999999261</c:v>
                </c:pt>
                <c:pt idx="25">
                  <c:v>0.15749999999997044</c:v>
                </c:pt>
                <c:pt idx="26">
                  <c:v>0.17749999999996646</c:v>
                </c:pt>
                <c:pt idx="27">
                  <c:v>0.21749999999997272</c:v>
                </c:pt>
                <c:pt idx="28">
                  <c:v>0.12249999999997385</c:v>
                </c:pt>
                <c:pt idx="29">
                  <c:v>-0.1500000000000199</c:v>
                </c:pt>
                <c:pt idx="30">
                  <c:v>-0.29750000000001364</c:v>
                </c:pt>
                <c:pt idx="31">
                  <c:v>-0.63750000000001705</c:v>
                </c:pt>
                <c:pt idx="32">
                  <c:v>-0.67250000000001364</c:v>
                </c:pt>
                <c:pt idx="33">
                  <c:v>-0.89500000000001023</c:v>
                </c:pt>
                <c:pt idx="34">
                  <c:v>-0.94250000000000966</c:v>
                </c:pt>
                <c:pt idx="35">
                  <c:v>-1.0675000000000097</c:v>
                </c:pt>
                <c:pt idx="36">
                  <c:v>-0.97750000000000625</c:v>
                </c:pt>
                <c:pt idx="37">
                  <c:v>-1.0949999999999989</c:v>
                </c:pt>
                <c:pt idx="38">
                  <c:v>-1.2950000000000159</c:v>
                </c:pt>
                <c:pt idx="39">
                  <c:v>-1.3275000000000148</c:v>
                </c:pt>
                <c:pt idx="40">
                  <c:v>-1.2400000000000091</c:v>
                </c:pt>
                <c:pt idx="41">
                  <c:v>-1.2900000000000205</c:v>
                </c:pt>
                <c:pt idx="42">
                  <c:v>-1.2950000000000301</c:v>
                </c:pt>
                <c:pt idx="43">
                  <c:v>-1.4500000000000313</c:v>
                </c:pt>
                <c:pt idx="44">
                  <c:v>-1.7075000000000244</c:v>
                </c:pt>
                <c:pt idx="45">
                  <c:v>-1.6375000000000313</c:v>
                </c:pt>
                <c:pt idx="46">
                  <c:v>-1.7950000000000301</c:v>
                </c:pt>
                <c:pt idx="47">
                  <c:v>-1.6300000000000381</c:v>
                </c:pt>
                <c:pt idx="48">
                  <c:v>-1.7325000000000301</c:v>
                </c:pt>
                <c:pt idx="49">
                  <c:v>-1.5425000000000253</c:v>
                </c:pt>
                <c:pt idx="50">
                  <c:v>-1.6000000000000227</c:v>
                </c:pt>
                <c:pt idx="51">
                  <c:v>-1.7925000000000111</c:v>
                </c:pt>
                <c:pt idx="52">
                  <c:v>-1.8650000000000091</c:v>
                </c:pt>
                <c:pt idx="53">
                  <c:v>-1.9050000000000082</c:v>
                </c:pt>
                <c:pt idx="54">
                  <c:v>-1.7875000000000014</c:v>
                </c:pt>
                <c:pt idx="55">
                  <c:v>-1.9000000000000021</c:v>
                </c:pt>
                <c:pt idx="56">
                  <c:v>-1.5575000000000028</c:v>
                </c:pt>
                <c:pt idx="57">
                  <c:v>-1.3850000000000033</c:v>
                </c:pt>
                <c:pt idx="58">
                  <c:v>-1.3175000000000043</c:v>
                </c:pt>
                <c:pt idx="59">
                  <c:v>-1.465000000000007</c:v>
                </c:pt>
                <c:pt idx="60">
                  <c:v>-1.397500000000008</c:v>
                </c:pt>
                <c:pt idx="61">
                  <c:v>-1.3525000000000063</c:v>
                </c:pt>
                <c:pt idx="62">
                  <c:v>-1.3150000000000048</c:v>
                </c:pt>
                <c:pt idx="63">
                  <c:v>-1.2800000000000011</c:v>
                </c:pt>
                <c:pt idx="64">
                  <c:v>-1.3499999999999943</c:v>
                </c:pt>
                <c:pt idx="65">
                  <c:v>-0.9375</c:v>
                </c:pt>
                <c:pt idx="66">
                  <c:v>-0.69500000000000739</c:v>
                </c:pt>
                <c:pt idx="67">
                  <c:v>-0.50999999999999801</c:v>
                </c:pt>
                <c:pt idx="68">
                  <c:v>-0.50499999999999545</c:v>
                </c:pt>
                <c:pt idx="69">
                  <c:v>-0.11999999999999922</c:v>
                </c:pt>
                <c:pt idx="70">
                  <c:v>-4.5000000000000817E-2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B3F-4CA0-965B-1C96EE56BF65}"/>
            </c:ext>
          </c:extLst>
        </c:ser>
        <c:ser>
          <c:idx val="9"/>
          <c:order val="6"/>
          <c:tx>
            <c:strRef>
              <c:f>GraphTemp!$O$3</c:f>
              <c:strCache>
                <c:ptCount val="1"/>
                <c:pt idx="0">
                  <c:v>2/14/2025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GraphTemp!$P$5:$P$75</c:f>
              <c:numCache>
                <c:formatCode>0.00</c:formatCode>
                <c:ptCount val="71"/>
                <c:pt idx="0">
                  <c:v>0.75</c:v>
                </c:pt>
                <c:pt idx="1">
                  <c:v>0.79999999999999716</c:v>
                </c:pt>
                <c:pt idx="2">
                  <c:v>0.97499999999999432</c:v>
                </c:pt>
                <c:pt idx="3">
                  <c:v>0.91249999999999432</c:v>
                </c:pt>
                <c:pt idx="4">
                  <c:v>0.98250000000000171</c:v>
                </c:pt>
                <c:pt idx="5">
                  <c:v>1.0949999999999989</c:v>
                </c:pt>
                <c:pt idx="6">
                  <c:v>0.95499999999999829</c:v>
                </c:pt>
                <c:pt idx="7">
                  <c:v>0.68749999999999289</c:v>
                </c:pt>
                <c:pt idx="8">
                  <c:v>0.50749999999999318</c:v>
                </c:pt>
                <c:pt idx="9">
                  <c:v>0.49499999999999034</c:v>
                </c:pt>
                <c:pt idx="10">
                  <c:v>0.45499999999999119</c:v>
                </c:pt>
                <c:pt idx="11">
                  <c:v>0.52999999999999758</c:v>
                </c:pt>
                <c:pt idx="12">
                  <c:v>0.52999999999999403</c:v>
                </c:pt>
                <c:pt idx="13">
                  <c:v>0.72249999999999659</c:v>
                </c:pt>
                <c:pt idx="14">
                  <c:v>0.73499999999998522</c:v>
                </c:pt>
                <c:pt idx="15">
                  <c:v>0.67749999999998067</c:v>
                </c:pt>
                <c:pt idx="16">
                  <c:v>0.8049999999999784</c:v>
                </c:pt>
                <c:pt idx="17">
                  <c:v>1.0024999999999835</c:v>
                </c:pt>
                <c:pt idx="18">
                  <c:v>1.1374999999999886</c:v>
                </c:pt>
                <c:pt idx="19">
                  <c:v>1.0999999999999943</c:v>
                </c:pt>
                <c:pt idx="20">
                  <c:v>0.97499999999999432</c:v>
                </c:pt>
                <c:pt idx="21">
                  <c:v>0.90499999999998693</c:v>
                </c:pt>
                <c:pt idx="22">
                  <c:v>0.80749999999999034</c:v>
                </c:pt>
                <c:pt idx="23">
                  <c:v>0.72249999999998238</c:v>
                </c:pt>
                <c:pt idx="24">
                  <c:v>0.42499999999998295</c:v>
                </c:pt>
                <c:pt idx="25">
                  <c:v>0.42249999999997101</c:v>
                </c:pt>
                <c:pt idx="26">
                  <c:v>0.40999999999996817</c:v>
                </c:pt>
                <c:pt idx="27">
                  <c:v>0.43249999999997613</c:v>
                </c:pt>
                <c:pt idx="28">
                  <c:v>0.35499999999997556</c:v>
                </c:pt>
                <c:pt idx="29">
                  <c:v>-2.5000000000019895E-2</c:v>
                </c:pt>
                <c:pt idx="30">
                  <c:v>-0.18500000000000227</c:v>
                </c:pt>
                <c:pt idx="31">
                  <c:v>-0.51749999999999829</c:v>
                </c:pt>
                <c:pt idx="32">
                  <c:v>-0.57249999999999091</c:v>
                </c:pt>
                <c:pt idx="33">
                  <c:v>-0.69249999999999545</c:v>
                </c:pt>
                <c:pt idx="34">
                  <c:v>-0.83750000000000568</c:v>
                </c:pt>
                <c:pt idx="35">
                  <c:v>-1.0775000000000006</c:v>
                </c:pt>
                <c:pt idx="36">
                  <c:v>-1.0275000000000034</c:v>
                </c:pt>
                <c:pt idx="37">
                  <c:v>-1.0524999999999949</c:v>
                </c:pt>
                <c:pt idx="38">
                  <c:v>-1.1625000000000085</c:v>
                </c:pt>
                <c:pt idx="39">
                  <c:v>-1.1749999999999972</c:v>
                </c:pt>
                <c:pt idx="40">
                  <c:v>-1.0600000000000023</c:v>
                </c:pt>
                <c:pt idx="41">
                  <c:v>-1.2325000000000159</c:v>
                </c:pt>
                <c:pt idx="42">
                  <c:v>-1.1925000000000239</c:v>
                </c:pt>
                <c:pt idx="43">
                  <c:v>-1.1925000000000239</c:v>
                </c:pt>
                <c:pt idx="44">
                  <c:v>-1.3100000000000165</c:v>
                </c:pt>
                <c:pt idx="45">
                  <c:v>-1.2800000000000296</c:v>
                </c:pt>
                <c:pt idx="46">
                  <c:v>-1.4900000000000233</c:v>
                </c:pt>
                <c:pt idx="47">
                  <c:v>-1.5525000000000233</c:v>
                </c:pt>
                <c:pt idx="48">
                  <c:v>-1.6250000000000142</c:v>
                </c:pt>
                <c:pt idx="49">
                  <c:v>-1.5425000000000111</c:v>
                </c:pt>
                <c:pt idx="50">
                  <c:v>-1.4900000000000091</c:v>
                </c:pt>
                <c:pt idx="51">
                  <c:v>-1.5750000000000028</c:v>
                </c:pt>
                <c:pt idx="52">
                  <c:v>-1.6650000000000063</c:v>
                </c:pt>
                <c:pt idx="53">
                  <c:v>-1.7225000000000037</c:v>
                </c:pt>
                <c:pt idx="54">
                  <c:v>-1.7000000000000028</c:v>
                </c:pt>
                <c:pt idx="55">
                  <c:v>-1.9225000000000065</c:v>
                </c:pt>
                <c:pt idx="56">
                  <c:v>-1.6975000000000078</c:v>
                </c:pt>
                <c:pt idx="57">
                  <c:v>-1.5300000000000091</c:v>
                </c:pt>
                <c:pt idx="58">
                  <c:v>-1.3800000000000097</c:v>
                </c:pt>
                <c:pt idx="59">
                  <c:v>-1.5500000000000114</c:v>
                </c:pt>
                <c:pt idx="60">
                  <c:v>-1.4600000000000115</c:v>
                </c:pt>
                <c:pt idx="61">
                  <c:v>-1.4275000000000126</c:v>
                </c:pt>
                <c:pt idx="62">
                  <c:v>-1.3375000000000128</c:v>
                </c:pt>
                <c:pt idx="63">
                  <c:v>-1.3025000000000091</c:v>
                </c:pt>
                <c:pt idx="64">
                  <c:v>-1.2800000000000011</c:v>
                </c:pt>
                <c:pt idx="65">
                  <c:v>-1.042500000000004</c:v>
                </c:pt>
                <c:pt idx="66">
                  <c:v>-0.74000000000000909</c:v>
                </c:pt>
                <c:pt idx="67">
                  <c:v>-0.57999999999999829</c:v>
                </c:pt>
                <c:pt idx="68">
                  <c:v>-0.32749999999999346</c:v>
                </c:pt>
                <c:pt idx="69">
                  <c:v>3.7500000000001421E-2</c:v>
                </c:pt>
                <c:pt idx="70">
                  <c:v>3.9999999999999147E-2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B3F-4CA0-965B-1C96EE56BF65}"/>
            </c:ext>
          </c:extLst>
        </c:ser>
        <c:ser>
          <c:idx val="10"/>
          <c:order val="7"/>
          <c:tx>
            <c:strRef>
              <c:f>GraphTemp!$Q$3</c:f>
              <c:strCache>
                <c:ptCount val="1"/>
                <c:pt idx="0">
                  <c:v>2/17/2025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GraphTemp!$R$5:$R$75</c:f>
              <c:numCache>
                <c:formatCode>0.00</c:formatCode>
                <c:ptCount val="71"/>
                <c:pt idx="0">
                  <c:v>-2.2650000000000006</c:v>
                </c:pt>
                <c:pt idx="1">
                  <c:v>-2.0875000000000057</c:v>
                </c:pt>
                <c:pt idx="2">
                  <c:v>-1.9550000000000125</c:v>
                </c:pt>
                <c:pt idx="3">
                  <c:v>-2.1625000000000085</c:v>
                </c:pt>
                <c:pt idx="4">
                  <c:v>-1.9050000000000011</c:v>
                </c:pt>
                <c:pt idx="5">
                  <c:v>-1.6274999999999977</c:v>
                </c:pt>
                <c:pt idx="6">
                  <c:v>-1.772500000000008</c:v>
                </c:pt>
                <c:pt idx="7">
                  <c:v>-1.9575000000000102</c:v>
                </c:pt>
                <c:pt idx="8">
                  <c:v>-2.0975000000000108</c:v>
                </c:pt>
                <c:pt idx="9">
                  <c:v>-1.9575000000000173</c:v>
                </c:pt>
                <c:pt idx="10">
                  <c:v>-1.9975000000000165</c:v>
                </c:pt>
                <c:pt idx="11">
                  <c:v>-1.7900000000000169</c:v>
                </c:pt>
                <c:pt idx="12">
                  <c:v>-1.62250000000002</c:v>
                </c:pt>
                <c:pt idx="13">
                  <c:v>-1.5200000000000173</c:v>
                </c:pt>
                <c:pt idx="14">
                  <c:v>-1.5300000000000296</c:v>
                </c:pt>
                <c:pt idx="15">
                  <c:v>-1.5425000000000324</c:v>
                </c:pt>
                <c:pt idx="16">
                  <c:v>-1.2875000000000369</c:v>
                </c:pt>
                <c:pt idx="17">
                  <c:v>-0.95250000000002899</c:v>
                </c:pt>
                <c:pt idx="18">
                  <c:v>-0.78000000000002956</c:v>
                </c:pt>
                <c:pt idx="19">
                  <c:v>-0.75500000000002387</c:v>
                </c:pt>
                <c:pt idx="20">
                  <c:v>-0.76750000000001251</c:v>
                </c:pt>
                <c:pt idx="21">
                  <c:v>-0.74000000000002331</c:v>
                </c:pt>
                <c:pt idx="22">
                  <c:v>-0.70250000000001478</c:v>
                </c:pt>
                <c:pt idx="23">
                  <c:v>-0.81250000000002842</c:v>
                </c:pt>
                <c:pt idx="24">
                  <c:v>-0.97000000000002728</c:v>
                </c:pt>
                <c:pt idx="25">
                  <c:v>-0.89750000000005059</c:v>
                </c:pt>
                <c:pt idx="26">
                  <c:v>-0.82000000000005002</c:v>
                </c:pt>
                <c:pt idx="27">
                  <c:v>-0.82000000000005002</c:v>
                </c:pt>
                <c:pt idx="28">
                  <c:v>-0.85500000000006082</c:v>
                </c:pt>
                <c:pt idx="29">
                  <c:v>-1.0725000000000477</c:v>
                </c:pt>
                <c:pt idx="30">
                  <c:v>-1.1700000000000301</c:v>
                </c:pt>
                <c:pt idx="31">
                  <c:v>-1.4975000000000307</c:v>
                </c:pt>
                <c:pt idx="32">
                  <c:v>-1.5275000000000176</c:v>
                </c:pt>
                <c:pt idx="33">
                  <c:v>-1.6025000000000205</c:v>
                </c:pt>
                <c:pt idx="34">
                  <c:v>-1.6525000000000176</c:v>
                </c:pt>
                <c:pt idx="35">
                  <c:v>-1.9200000000000159</c:v>
                </c:pt>
                <c:pt idx="36">
                  <c:v>-1.8175000000000097</c:v>
                </c:pt>
                <c:pt idx="37">
                  <c:v>-1.9900000000000091</c:v>
                </c:pt>
                <c:pt idx="38">
                  <c:v>-2.2175000000000153</c:v>
                </c:pt>
                <c:pt idx="39">
                  <c:v>-2.0675000000000097</c:v>
                </c:pt>
                <c:pt idx="40">
                  <c:v>-1.8850000000000051</c:v>
                </c:pt>
                <c:pt idx="41">
                  <c:v>-1.9300000000000068</c:v>
                </c:pt>
                <c:pt idx="42">
                  <c:v>-2.0050000000000097</c:v>
                </c:pt>
                <c:pt idx="43">
                  <c:v>-2.1325000000000074</c:v>
                </c:pt>
                <c:pt idx="44">
                  <c:v>-2.272500000000008</c:v>
                </c:pt>
                <c:pt idx="45">
                  <c:v>-2.242500000000021</c:v>
                </c:pt>
                <c:pt idx="46">
                  <c:v>-2.3350000000000222</c:v>
                </c:pt>
                <c:pt idx="47">
                  <c:v>-2.1150000000000233</c:v>
                </c:pt>
                <c:pt idx="48">
                  <c:v>-2.2150000000000176</c:v>
                </c:pt>
                <c:pt idx="49">
                  <c:v>-1.9900000000000162</c:v>
                </c:pt>
                <c:pt idx="50">
                  <c:v>-2.0375000000000156</c:v>
                </c:pt>
                <c:pt idx="51">
                  <c:v>-2.1400000000000077</c:v>
                </c:pt>
                <c:pt idx="52">
                  <c:v>-2.345000000000006</c:v>
                </c:pt>
                <c:pt idx="53">
                  <c:v>-2.4149999999999991</c:v>
                </c:pt>
                <c:pt idx="54">
                  <c:v>-2.1849999999999952</c:v>
                </c:pt>
                <c:pt idx="55">
                  <c:v>-2.259999999999998</c:v>
                </c:pt>
                <c:pt idx="56">
                  <c:v>-1.915</c:v>
                </c:pt>
                <c:pt idx="57">
                  <c:v>-1.5250000000000012</c:v>
                </c:pt>
                <c:pt idx="58">
                  <c:v>-1.4300000000000015</c:v>
                </c:pt>
                <c:pt idx="59">
                  <c:v>-1.5250000000000021</c:v>
                </c:pt>
                <c:pt idx="60">
                  <c:v>-1.5075000000000038</c:v>
                </c:pt>
                <c:pt idx="61">
                  <c:v>-1.4300000000000033</c:v>
                </c:pt>
                <c:pt idx="62">
                  <c:v>-1.4250000000000043</c:v>
                </c:pt>
                <c:pt idx="63">
                  <c:v>-1.4699999999999989</c:v>
                </c:pt>
                <c:pt idx="64">
                  <c:v>-1.3999999999999986</c:v>
                </c:pt>
                <c:pt idx="65">
                  <c:v>-1.125</c:v>
                </c:pt>
                <c:pt idx="66">
                  <c:v>-0.84500000000000597</c:v>
                </c:pt>
                <c:pt idx="67">
                  <c:v>-0.68999999999999773</c:v>
                </c:pt>
                <c:pt idx="68">
                  <c:v>-0.57749999999999346</c:v>
                </c:pt>
                <c:pt idx="69">
                  <c:v>-0.13749999999999929</c:v>
                </c:pt>
                <c:pt idx="70">
                  <c:v>-6.7500000000000782E-2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B3F-4CA0-965B-1C96EE56BF65}"/>
            </c:ext>
          </c:extLst>
        </c:ser>
        <c:ser>
          <c:idx val="11"/>
          <c:order val="8"/>
          <c:tx>
            <c:strRef>
              <c:f>GraphTemp!$S$3</c:f>
              <c:strCache>
                <c:ptCount val="1"/>
                <c:pt idx="0">
                  <c:v>2/20/2025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GraphTemp!$T$5:$T$75</c:f>
              <c:numCache>
                <c:formatCode>0.00</c:formatCode>
                <c:ptCount val="71"/>
                <c:pt idx="0">
                  <c:v>0.54000000000000625</c:v>
                </c:pt>
                <c:pt idx="1">
                  <c:v>0.78499999999999659</c:v>
                </c:pt>
                <c:pt idx="2">
                  <c:v>0.90749999999998465</c:v>
                </c:pt>
                <c:pt idx="3">
                  <c:v>0.89749999999997954</c:v>
                </c:pt>
                <c:pt idx="4">
                  <c:v>0.98499999999998522</c:v>
                </c:pt>
                <c:pt idx="5">
                  <c:v>1.0874999999999915</c:v>
                </c:pt>
                <c:pt idx="6">
                  <c:v>0.99749999999998806</c:v>
                </c:pt>
                <c:pt idx="7">
                  <c:v>0.79249999999998266</c:v>
                </c:pt>
                <c:pt idx="8">
                  <c:v>0.60999999999997812</c:v>
                </c:pt>
                <c:pt idx="9">
                  <c:v>0.5824999999999747</c:v>
                </c:pt>
                <c:pt idx="10">
                  <c:v>0.54999999999997584</c:v>
                </c:pt>
                <c:pt idx="11">
                  <c:v>0.69999999999997797</c:v>
                </c:pt>
                <c:pt idx="12">
                  <c:v>0.77749999999997499</c:v>
                </c:pt>
                <c:pt idx="13">
                  <c:v>0.92499999999997584</c:v>
                </c:pt>
                <c:pt idx="14">
                  <c:v>0.84999999999996589</c:v>
                </c:pt>
                <c:pt idx="15">
                  <c:v>0.8599999999999639</c:v>
                </c:pt>
                <c:pt idx="16">
                  <c:v>1.0924999999999585</c:v>
                </c:pt>
                <c:pt idx="17">
                  <c:v>1.254999999999967</c:v>
                </c:pt>
                <c:pt idx="18">
                  <c:v>1.3549999999999756</c:v>
                </c:pt>
                <c:pt idx="19">
                  <c:v>1.2624999999999744</c:v>
                </c:pt>
                <c:pt idx="20">
                  <c:v>1.0949999999999847</c:v>
                </c:pt>
                <c:pt idx="21">
                  <c:v>1.1499999999999773</c:v>
                </c:pt>
                <c:pt idx="22">
                  <c:v>1.1649999999999778</c:v>
                </c:pt>
                <c:pt idx="23">
                  <c:v>1.172499999999971</c:v>
                </c:pt>
                <c:pt idx="24">
                  <c:v>1.004999999999967</c:v>
                </c:pt>
                <c:pt idx="25">
                  <c:v>0.96249999999994884</c:v>
                </c:pt>
                <c:pt idx="26">
                  <c:v>0.86499999999995225</c:v>
                </c:pt>
                <c:pt idx="27">
                  <c:v>0.74999999999995737</c:v>
                </c:pt>
                <c:pt idx="28">
                  <c:v>0.74249999999994998</c:v>
                </c:pt>
                <c:pt idx="29">
                  <c:v>0.48249999999995907</c:v>
                </c:pt>
                <c:pt idx="30">
                  <c:v>0.36999999999997613</c:v>
                </c:pt>
                <c:pt idx="31">
                  <c:v>-2.8421709430404007E-14</c:v>
                </c:pt>
                <c:pt idx="32">
                  <c:v>-0.15500000000001535</c:v>
                </c:pt>
                <c:pt idx="33">
                  <c:v>-0.4100000000000108</c:v>
                </c:pt>
                <c:pt idx="34">
                  <c:v>-0.55250000000000909</c:v>
                </c:pt>
                <c:pt idx="35">
                  <c:v>-0.75250000000001194</c:v>
                </c:pt>
                <c:pt idx="36">
                  <c:v>-0.71000000000000796</c:v>
                </c:pt>
                <c:pt idx="37">
                  <c:v>-0.75</c:v>
                </c:pt>
                <c:pt idx="38">
                  <c:v>-0.80750000000000455</c:v>
                </c:pt>
                <c:pt idx="39">
                  <c:v>-0.82999999999999829</c:v>
                </c:pt>
                <c:pt idx="40">
                  <c:v>-0.58499999999999375</c:v>
                </c:pt>
                <c:pt idx="41">
                  <c:v>-0.63250000000000739</c:v>
                </c:pt>
                <c:pt idx="42">
                  <c:v>-0.65250000000000341</c:v>
                </c:pt>
                <c:pt idx="43">
                  <c:v>-0.66250000000000853</c:v>
                </c:pt>
                <c:pt idx="44">
                  <c:v>-0.90749999999999886</c:v>
                </c:pt>
                <c:pt idx="45">
                  <c:v>-0.90250000000000341</c:v>
                </c:pt>
                <c:pt idx="46">
                  <c:v>-1.1125000000000114</c:v>
                </c:pt>
                <c:pt idx="47">
                  <c:v>-1.0475000000000136</c:v>
                </c:pt>
                <c:pt idx="48">
                  <c:v>-1.0775000000000148</c:v>
                </c:pt>
                <c:pt idx="49">
                  <c:v>-1.0100000000000122</c:v>
                </c:pt>
                <c:pt idx="50">
                  <c:v>-1.1525000000000105</c:v>
                </c:pt>
                <c:pt idx="51">
                  <c:v>-1.3775000000000048</c:v>
                </c:pt>
                <c:pt idx="52">
                  <c:v>-1.542500000000004</c:v>
                </c:pt>
                <c:pt idx="53">
                  <c:v>-1.7325000000000017</c:v>
                </c:pt>
                <c:pt idx="54">
                  <c:v>-1.629999999999999</c:v>
                </c:pt>
                <c:pt idx="55">
                  <c:v>-1.7100000000000009</c:v>
                </c:pt>
                <c:pt idx="56">
                  <c:v>-1.4200000000000044</c:v>
                </c:pt>
                <c:pt idx="57">
                  <c:v>-1.0400000000000054</c:v>
                </c:pt>
                <c:pt idx="58">
                  <c:v>-0.8275000000000059</c:v>
                </c:pt>
                <c:pt idx="59">
                  <c:v>-0.93750000000000711</c:v>
                </c:pt>
                <c:pt idx="60">
                  <c:v>-0.99000000000000909</c:v>
                </c:pt>
                <c:pt idx="61">
                  <c:v>-1.0100000000000087</c:v>
                </c:pt>
                <c:pt idx="62">
                  <c:v>-1.0200000000000102</c:v>
                </c:pt>
                <c:pt idx="63">
                  <c:v>-1.1175000000000068</c:v>
                </c:pt>
                <c:pt idx="64">
                  <c:v>-1.292500000000004</c:v>
                </c:pt>
                <c:pt idx="65">
                  <c:v>-1.0800000000000054</c:v>
                </c:pt>
                <c:pt idx="66">
                  <c:v>-0.69250000000000966</c:v>
                </c:pt>
                <c:pt idx="67">
                  <c:v>-0.50249999999999773</c:v>
                </c:pt>
                <c:pt idx="68">
                  <c:v>-0.41499999999999204</c:v>
                </c:pt>
                <c:pt idx="69">
                  <c:v>-2.9999999999999361E-2</c:v>
                </c:pt>
                <c:pt idx="70">
                  <c:v>-6.7500000000000782E-2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B3F-4CA0-965B-1C96EE56BF65}"/>
            </c:ext>
          </c:extLst>
        </c:ser>
        <c:ser>
          <c:idx val="12"/>
          <c:order val="9"/>
          <c:tx>
            <c:strRef>
              <c:f>GraphTemp!$U$3</c:f>
              <c:strCache>
                <c:ptCount val="1"/>
                <c:pt idx="0">
                  <c:v>2/24/2025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GraphTemp!$V$5:$V$75</c:f>
              <c:numCache>
                <c:formatCode>0.00</c:formatCode>
                <c:ptCount val="71"/>
                <c:pt idx="0">
                  <c:v>-1.132499999999979</c:v>
                </c:pt>
                <c:pt idx="1">
                  <c:v>-1.1099999999999852</c:v>
                </c:pt>
                <c:pt idx="2">
                  <c:v>-0.9649999999999892</c:v>
                </c:pt>
                <c:pt idx="3">
                  <c:v>-0.98749999999998295</c:v>
                </c:pt>
                <c:pt idx="4">
                  <c:v>-0.98749999999998295</c:v>
                </c:pt>
                <c:pt idx="5">
                  <c:v>-0.89249999999998408</c:v>
                </c:pt>
                <c:pt idx="6">
                  <c:v>-1.0299999999999869</c:v>
                </c:pt>
                <c:pt idx="7">
                  <c:v>-1.1624999999999872</c:v>
                </c:pt>
                <c:pt idx="8">
                  <c:v>-1.3649999999999878</c:v>
                </c:pt>
                <c:pt idx="9">
                  <c:v>-1.4499999999999886</c:v>
                </c:pt>
                <c:pt idx="10">
                  <c:v>-1.3824999999999932</c:v>
                </c:pt>
                <c:pt idx="11">
                  <c:v>-1.0999999999999908</c:v>
                </c:pt>
                <c:pt idx="12">
                  <c:v>-0.88499999999999446</c:v>
                </c:pt>
                <c:pt idx="13">
                  <c:v>-0.66499999999999204</c:v>
                </c:pt>
                <c:pt idx="14">
                  <c:v>-0.58749999999999858</c:v>
                </c:pt>
                <c:pt idx="15">
                  <c:v>-0.64750000000000085</c:v>
                </c:pt>
                <c:pt idx="16">
                  <c:v>-0.44750000000000512</c:v>
                </c:pt>
                <c:pt idx="17">
                  <c:v>-0.29500000000000171</c:v>
                </c:pt>
                <c:pt idx="18">
                  <c:v>-0.19750000000000512</c:v>
                </c:pt>
                <c:pt idx="19">
                  <c:v>-0.15749999999999886</c:v>
                </c:pt>
                <c:pt idx="20">
                  <c:v>-0.17249999999998522</c:v>
                </c:pt>
                <c:pt idx="21">
                  <c:v>-0.17749999999999488</c:v>
                </c:pt>
                <c:pt idx="22">
                  <c:v>-0.15999999999999659</c:v>
                </c:pt>
                <c:pt idx="23">
                  <c:v>-0.32250000000000512</c:v>
                </c:pt>
                <c:pt idx="24">
                  <c:v>-0.46500000000000341</c:v>
                </c:pt>
                <c:pt idx="25">
                  <c:v>-0.57500000000001705</c:v>
                </c:pt>
                <c:pt idx="26">
                  <c:v>-0.49250000000002103</c:v>
                </c:pt>
                <c:pt idx="27">
                  <c:v>-0.5700000000000216</c:v>
                </c:pt>
                <c:pt idx="28">
                  <c:v>-0.67000000000003013</c:v>
                </c:pt>
                <c:pt idx="29">
                  <c:v>-1.1125000000000256</c:v>
                </c:pt>
                <c:pt idx="30">
                  <c:v>-1.0925000000000153</c:v>
                </c:pt>
                <c:pt idx="31">
                  <c:v>-1.4125000000000227</c:v>
                </c:pt>
                <c:pt idx="32">
                  <c:v>-1.4350000000000165</c:v>
                </c:pt>
                <c:pt idx="33">
                  <c:v>-1.5175000000000125</c:v>
                </c:pt>
                <c:pt idx="34">
                  <c:v>-1.6600000000000108</c:v>
                </c:pt>
                <c:pt idx="35">
                  <c:v>-1.9350000000000023</c:v>
                </c:pt>
                <c:pt idx="36">
                  <c:v>-2</c:v>
                </c:pt>
                <c:pt idx="37">
                  <c:v>-2.1149999999999949</c:v>
                </c:pt>
                <c:pt idx="38">
                  <c:v>-2.1775000000000091</c:v>
                </c:pt>
                <c:pt idx="39">
                  <c:v>-2.1149999999999949</c:v>
                </c:pt>
                <c:pt idx="40">
                  <c:v>-1.8824999999999932</c:v>
                </c:pt>
                <c:pt idx="41">
                  <c:v>-1.875</c:v>
                </c:pt>
                <c:pt idx="42">
                  <c:v>-2.1625000000000085</c:v>
                </c:pt>
                <c:pt idx="43">
                  <c:v>-2.2850000000000108</c:v>
                </c:pt>
                <c:pt idx="44">
                  <c:v>-2.4875000000000114</c:v>
                </c:pt>
                <c:pt idx="45">
                  <c:v>-2.5275000000000176</c:v>
                </c:pt>
                <c:pt idx="46">
                  <c:v>-2.5600000000000165</c:v>
                </c:pt>
                <c:pt idx="47">
                  <c:v>-2.3250000000000171</c:v>
                </c:pt>
                <c:pt idx="48">
                  <c:v>-2.1375000000000171</c:v>
                </c:pt>
                <c:pt idx="49">
                  <c:v>-1.9500000000000099</c:v>
                </c:pt>
                <c:pt idx="50">
                  <c:v>-1.9625000000000128</c:v>
                </c:pt>
                <c:pt idx="51">
                  <c:v>-2.0975000000000037</c:v>
                </c:pt>
                <c:pt idx="52">
                  <c:v>-2.1825000000000045</c:v>
                </c:pt>
                <c:pt idx="53">
                  <c:v>-2.365000000000002</c:v>
                </c:pt>
                <c:pt idx="54">
                  <c:v>-2.447499999999998</c:v>
                </c:pt>
                <c:pt idx="55">
                  <c:v>-2.5799999999999965</c:v>
                </c:pt>
                <c:pt idx="56">
                  <c:v>-2.2874999999999988</c:v>
                </c:pt>
                <c:pt idx="57">
                  <c:v>-1.9050000000000002</c:v>
                </c:pt>
                <c:pt idx="58">
                  <c:v>-1.5625000000000018</c:v>
                </c:pt>
                <c:pt idx="59">
                  <c:v>-1.5700000000000038</c:v>
                </c:pt>
                <c:pt idx="60">
                  <c:v>-1.6325000000000038</c:v>
                </c:pt>
                <c:pt idx="61">
                  <c:v>-1.6600000000000037</c:v>
                </c:pt>
                <c:pt idx="62">
                  <c:v>-1.7075000000000031</c:v>
                </c:pt>
                <c:pt idx="63">
                  <c:v>-1.822499999999998</c:v>
                </c:pt>
                <c:pt idx="64">
                  <c:v>-1.8099999999999952</c:v>
                </c:pt>
                <c:pt idx="65">
                  <c:v>-1.5324999999999989</c:v>
                </c:pt>
                <c:pt idx="66">
                  <c:v>-0.84000000000000341</c:v>
                </c:pt>
                <c:pt idx="67">
                  <c:v>-0.57499999999999574</c:v>
                </c:pt>
                <c:pt idx="68">
                  <c:v>-0.53499999999999304</c:v>
                </c:pt>
                <c:pt idx="69">
                  <c:v>-0.10749999999999815</c:v>
                </c:pt>
                <c:pt idx="70">
                  <c:v>-0.16750000000000043</c:v>
                </c:pt>
              </c:numCache>
              <c:extLst xmlns:c15="http://schemas.microsoft.com/office/drawing/2012/chart"/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B3F-4CA0-965B-1C96EE56BF65}"/>
            </c:ext>
          </c:extLst>
        </c:ser>
        <c:ser>
          <c:idx val="2"/>
          <c:order val="99"/>
          <c:tx>
            <c:strRef>
              <c:f>GraphTemp!$GS$3</c:f>
              <c:strCache>
                <c:ptCount val="1"/>
                <c:pt idx="0">
                  <c:v>2/27/2025</c:v>
                </c:pt>
              </c:strCache>
            </c:strRef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GraphTemp!$GT$5:$GT$75</c:f>
              <c:numCache>
                <c:formatCode>0.00</c:formatCode>
                <c:ptCount val="71"/>
                <c:pt idx="0">
                  <c:v>-3</c:v>
                </c:pt>
                <c:pt idx="1">
                  <c:v>-2.9475000000000051</c:v>
                </c:pt>
                <c:pt idx="2">
                  <c:v>-3.0175000000000125</c:v>
                </c:pt>
                <c:pt idx="3">
                  <c:v>-3.085000000000008</c:v>
                </c:pt>
                <c:pt idx="4">
                  <c:v>-3.0475000000000136</c:v>
                </c:pt>
                <c:pt idx="5">
                  <c:v>-2.8700000000000045</c:v>
                </c:pt>
                <c:pt idx="6">
                  <c:v>-2.8275000000000077</c:v>
                </c:pt>
                <c:pt idx="7">
                  <c:v>-2.9125000000000156</c:v>
                </c:pt>
                <c:pt idx="8">
                  <c:v>-3.0250000000000128</c:v>
                </c:pt>
                <c:pt idx="9">
                  <c:v>-3.0925000000000153</c:v>
                </c:pt>
                <c:pt idx="10">
                  <c:v>-3.0400000000000134</c:v>
                </c:pt>
                <c:pt idx="11">
                  <c:v>-2.9475000000000122</c:v>
                </c:pt>
                <c:pt idx="12">
                  <c:v>-2.8150000000000155</c:v>
                </c:pt>
                <c:pt idx="13">
                  <c:v>-2.6500000000000128</c:v>
                </c:pt>
                <c:pt idx="14">
                  <c:v>-2.6750000000000256</c:v>
                </c:pt>
                <c:pt idx="15">
                  <c:v>-2.5600000000000236</c:v>
                </c:pt>
                <c:pt idx="16">
                  <c:v>-2.2325000000000301</c:v>
                </c:pt>
                <c:pt idx="17">
                  <c:v>-1.9275000000000233</c:v>
                </c:pt>
                <c:pt idx="18">
                  <c:v>-1.7550000000000239</c:v>
                </c:pt>
                <c:pt idx="19">
                  <c:v>-1.6950000000000216</c:v>
                </c:pt>
                <c:pt idx="20">
                  <c:v>-1.617500000000021</c:v>
                </c:pt>
                <c:pt idx="21">
                  <c:v>-1.6525000000000318</c:v>
                </c:pt>
                <c:pt idx="22">
                  <c:v>-1.7175000000000296</c:v>
                </c:pt>
                <c:pt idx="23">
                  <c:v>-1.7850000000000392</c:v>
                </c:pt>
                <c:pt idx="24">
                  <c:v>-1.9150000000000347</c:v>
                </c:pt>
                <c:pt idx="25">
                  <c:v>-1.8725000000000449</c:v>
                </c:pt>
                <c:pt idx="26">
                  <c:v>-1.9050000000000438</c:v>
                </c:pt>
                <c:pt idx="27">
                  <c:v>-1.8975000000000364</c:v>
                </c:pt>
                <c:pt idx="28">
                  <c:v>-1.9200000000000443</c:v>
                </c:pt>
                <c:pt idx="29">
                  <c:v>-2.1250000000000426</c:v>
                </c:pt>
                <c:pt idx="30">
                  <c:v>-2.2825000000000273</c:v>
                </c:pt>
                <c:pt idx="31">
                  <c:v>-2.6650000000000347</c:v>
                </c:pt>
                <c:pt idx="32">
                  <c:v>-2.640000000000029</c:v>
                </c:pt>
                <c:pt idx="33">
                  <c:v>-2.8625000000000256</c:v>
                </c:pt>
                <c:pt idx="34">
                  <c:v>-3.035000000000025</c:v>
                </c:pt>
                <c:pt idx="35">
                  <c:v>-3.2450000000000188</c:v>
                </c:pt>
                <c:pt idx="36">
                  <c:v>-3.2950000000000159</c:v>
                </c:pt>
                <c:pt idx="37">
                  <c:v>-3.1250000000000142</c:v>
                </c:pt>
                <c:pt idx="38">
                  <c:v>-3.180000000000021</c:v>
                </c:pt>
                <c:pt idx="39">
                  <c:v>-3.1450000000000102</c:v>
                </c:pt>
                <c:pt idx="40">
                  <c:v>-3.0075000000000074</c:v>
                </c:pt>
                <c:pt idx="41">
                  <c:v>-3.0125000000000171</c:v>
                </c:pt>
                <c:pt idx="42">
                  <c:v>-3.0000000000000142</c:v>
                </c:pt>
                <c:pt idx="43">
                  <c:v>-3.0150000000000148</c:v>
                </c:pt>
                <c:pt idx="44">
                  <c:v>-3.1175000000000068</c:v>
                </c:pt>
                <c:pt idx="45">
                  <c:v>-3.1100000000000136</c:v>
                </c:pt>
                <c:pt idx="46">
                  <c:v>-3.0675000000000097</c:v>
                </c:pt>
                <c:pt idx="47">
                  <c:v>-3.0250000000000057</c:v>
                </c:pt>
                <c:pt idx="48">
                  <c:v>-3.1075000000000017</c:v>
                </c:pt>
                <c:pt idx="49">
                  <c:v>-2.9650000000000034</c:v>
                </c:pt>
                <c:pt idx="50">
                  <c:v>-3.1625000000000014</c:v>
                </c:pt>
                <c:pt idx="51">
                  <c:v>-3.3574999999999946</c:v>
                </c:pt>
                <c:pt idx="52">
                  <c:v>-3.3274999999999935</c:v>
                </c:pt>
                <c:pt idx="53">
                  <c:v>-3.3649999999999878</c:v>
                </c:pt>
                <c:pt idx="54">
                  <c:v>-3.1849999999999881</c:v>
                </c:pt>
                <c:pt idx="55">
                  <c:v>-3.2049999999999894</c:v>
                </c:pt>
                <c:pt idx="56">
                  <c:v>-2.9474999999999918</c:v>
                </c:pt>
                <c:pt idx="57">
                  <c:v>-2.5324999999999926</c:v>
                </c:pt>
                <c:pt idx="58">
                  <c:v>-2.3999999999999932</c:v>
                </c:pt>
                <c:pt idx="59">
                  <c:v>-2.467499999999994</c:v>
                </c:pt>
                <c:pt idx="60">
                  <c:v>-2.3574999999999946</c:v>
                </c:pt>
                <c:pt idx="61">
                  <c:v>-2.207499999999996</c:v>
                </c:pt>
                <c:pt idx="62">
                  <c:v>-2.0249999999999986</c:v>
                </c:pt>
                <c:pt idx="63">
                  <c:v>-2.0174999999999983</c:v>
                </c:pt>
                <c:pt idx="64">
                  <c:v>-1.9199999999999946</c:v>
                </c:pt>
                <c:pt idx="65">
                  <c:v>-1.5225000000000009</c:v>
                </c:pt>
                <c:pt idx="66">
                  <c:v>-1.1025000000000063</c:v>
                </c:pt>
                <c:pt idx="67">
                  <c:v>-0.87749999999999773</c:v>
                </c:pt>
                <c:pt idx="68">
                  <c:v>-0.74749999999999517</c:v>
                </c:pt>
                <c:pt idx="69">
                  <c:v>-0.27499999999999858</c:v>
                </c:pt>
                <c:pt idx="70">
                  <c:v>-0.1800000000000006</c:v>
                </c:pt>
              </c:numCache>
            </c:numRef>
          </c:xVal>
          <c:yVal>
            <c:numRef>
              <c:f>GraphTemp!$B$5:$B$75</c:f>
              <c:numCache>
                <c:formatCode>0.0</c:formatCode>
                <c:ptCount val="71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B3F-4CA0-965B-1C96EE56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20064"/>
        <c:axId val="530921632"/>
        <c:extLst>
          <c:ext xmlns:c15="http://schemas.microsoft.com/office/drawing/2012/chart" uri="{02D57815-91ED-43cb-92C2-25804820EDAC}">
            <c15:filteredScatterSeries>
              <c15:ser>
                <c:idx val="13"/>
                <c:order val="10"/>
                <c:tx>
                  <c:strRef>
                    <c:extLst>
                      <c:ext uri="{02D57815-91ED-43cb-92C2-25804820EDAC}">
                        <c15:formulaRef>
                          <c15:sqref>GraphTemp!$W$3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GraphTemp!$X$5:$X$75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EB3F-4CA0-965B-1C96EE56BF65}"/>
                  </c:ext>
                </c:extLst>
              </c15:ser>
            </c15:filteredScatterSeries>
            <c15:filteredScatterSeries>
              <c15:ser>
                <c:idx val="14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GraphTemp!$Z$5:$Z$75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B3F-4CA0-965B-1C96EE56BF65}"/>
                  </c:ext>
                </c:extLst>
              </c15:ser>
            </c15:filteredScatterSeries>
            <c15:filteredScatterSeries>
              <c15:ser>
                <c:idx val="15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GraphTemp!$AB$5:$AB$75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B3F-4CA0-965B-1C96EE56BF65}"/>
                  </c:ext>
                </c:extLst>
              </c15:ser>
            </c15:filteredScatterSeries>
            <c15:filteredScatterSeries>
              <c15:ser>
                <c:idx val="16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GraphTemp!$AD$5:$AD$75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B3F-4CA0-965B-1C96EE56BF65}"/>
                  </c:ext>
                </c:extLst>
              </c15:ser>
            </c15:filteredScatterSeries>
            <c15:filteredScatterSeries>
              <c15:ser>
                <c:idx val="17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GraphTemp!$AF$5:$AF$75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B3F-4CA0-965B-1C96EE56BF65}"/>
                  </c:ext>
                </c:extLst>
              </c15:ser>
            </c15:filteredScatterSeries>
            <c15:filteredScatterSeries>
              <c15:ser>
                <c:idx val="18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GraphTemp!$AH$5:$AH$75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B3F-4CA0-965B-1C96EE56BF65}"/>
                  </c:ext>
                </c:extLst>
              </c15:ser>
            </c15:filteredScatterSeries>
            <c15:filteredScatterSeries>
              <c15:ser>
                <c:idx val="19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GraphTemp!$AJ$5:$AJ$75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B3F-4CA0-965B-1C96EE56BF65}"/>
                  </c:ext>
                </c:extLst>
              </c15:ser>
            </c15:filteredScatterSeries>
            <c15:filteredScatterSeries>
              <c15:ser>
                <c:idx val="20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GraphTemp!$AL$5:$AL$75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B3F-4CA0-965B-1C96EE56BF65}"/>
                  </c:ext>
                </c:extLst>
              </c15:ser>
            </c15:filteredScatterSeries>
            <c15:filteredScatterSeries>
              <c15:ser>
                <c:idx val="21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GraphTemp!$AN$5:$AN$75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B3F-4CA0-965B-1C96EE56BF65}"/>
                  </c:ext>
                </c:extLst>
              </c15:ser>
            </c15:filteredScatterSeries>
            <c15:filteredScatterSeries>
              <c15:ser>
                <c:idx val="22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GraphTemp!$AP$5:$AP$75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B3F-4CA0-965B-1C96EE56BF65}"/>
                  </c:ext>
                </c:extLst>
              </c15:ser>
            </c15:filteredScatterSeries>
            <c15:filteredScatterSeries>
              <c15:ser>
                <c:idx val="23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GraphTemp!$AR$5:$AR$75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B3F-4CA0-965B-1C96EE56BF65}"/>
                  </c:ext>
                </c:extLst>
              </c15:ser>
            </c15:filteredScatterSeries>
            <c15:filteredScatterSeries>
              <c15:ser>
                <c:idx val="24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GraphTemp!$AT$5:$AT$75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B3F-4CA0-965B-1C96EE56BF65}"/>
                  </c:ext>
                </c:extLst>
              </c15:ser>
            </c15:filteredScatterSeries>
            <c15:filteredScatterSeries>
              <c15:ser>
                <c:idx val="25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GraphTemp!$AV$5:$AV$75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B3F-4CA0-965B-1C96EE56BF65}"/>
                  </c:ext>
                </c:extLst>
              </c15:ser>
            </c15:filteredScatterSeries>
            <c15:filteredScatterSeries>
              <c15:ser>
                <c:idx val="26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GraphTemp!$AX$5:$AX$75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B3F-4CA0-965B-1C96EE56BF65}"/>
                  </c:ext>
                </c:extLst>
              </c15:ser>
            </c15:filteredScatterSeries>
            <c15:filteredScatterSeries>
              <c15:ser>
                <c:idx val="27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GraphTemp!$AZ$5:$AZ$75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B3F-4CA0-965B-1C96EE56BF65}"/>
                  </c:ext>
                </c:extLst>
              </c15:ser>
            </c15:filteredScatterSeries>
            <c15:filteredScatterSeries>
              <c15:ser>
                <c:idx val="28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GraphTemp!$BB$5:$BB$75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B3F-4CA0-965B-1C96EE56BF65}"/>
                  </c:ext>
                </c:extLst>
              </c15:ser>
            </c15:filteredScatterSeries>
            <c15:filteredScatterSeries>
              <c15:ser>
                <c:idx val="29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GraphTemp!$BD$5:$BD$75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B3F-4CA0-965B-1C96EE56BF65}"/>
                  </c:ext>
                </c:extLst>
              </c15:ser>
            </c15:filteredScatterSeries>
            <c15:filteredScatterSeries>
              <c15:ser>
                <c:idx val="30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GraphTemp!$BF$5:$BF$75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B3F-4CA0-965B-1C96EE56BF65}"/>
                  </c:ext>
                </c:extLst>
              </c15:ser>
            </c15:filteredScatterSeries>
            <c15:filteredScatterSeries>
              <c15:ser>
                <c:idx val="31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GraphTemp!$BH$5:$BH$75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B3F-4CA0-965B-1C96EE56BF65}"/>
                  </c:ext>
                </c:extLst>
              </c15:ser>
            </c15:filteredScatterSeries>
            <c15:filteredScatterSeries>
              <c15:ser>
                <c:idx val="32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GraphTemp!$BJ$5:$BJ$75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B3F-4CA0-965B-1C96EE56BF65}"/>
                  </c:ext>
                </c:extLst>
              </c15:ser>
            </c15:filteredScatterSeries>
            <c15:filteredScatterSeries>
              <c15:ser>
                <c:idx val="33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GraphTemp!$BL$5:$BL$75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B3F-4CA0-965B-1C96EE56BF65}"/>
                  </c:ext>
                </c:extLst>
              </c15:ser>
            </c15:filteredScatterSeries>
            <c15:filteredScatterSeries>
              <c15:ser>
                <c:idx val="34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GraphTemp!$BN$5:$BN$75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B3F-4CA0-965B-1C96EE56BF65}"/>
                  </c:ext>
                </c:extLst>
              </c15:ser>
            </c15:filteredScatterSeries>
            <c15:filteredScatterSeries>
              <c15:ser>
                <c:idx val="35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GraphTemp!$BP$5:$BP$75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B3F-4CA0-965B-1C96EE56BF65}"/>
                  </c:ext>
                </c:extLst>
              </c15:ser>
            </c15:filteredScatterSeries>
            <c15:filteredScatterSeries>
              <c15:ser>
                <c:idx val="36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GraphTemp!$BR$5:$BR$75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B3F-4CA0-965B-1C96EE56BF65}"/>
                  </c:ext>
                </c:extLst>
              </c15:ser>
            </c15:filteredScatterSeries>
            <c15:filteredScatterSeries>
              <c15:ser>
                <c:idx val="37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GraphTemp!$BT$5:$BT$75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B3F-4CA0-965B-1C96EE56BF65}"/>
                  </c:ext>
                </c:extLst>
              </c15:ser>
            </c15:filteredScatterSeries>
            <c15:filteredScatterSeries>
              <c15:ser>
                <c:idx val="38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GraphTemp!$BV$5:$BV$75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B3F-4CA0-965B-1C96EE56BF65}"/>
                  </c:ext>
                </c:extLst>
              </c15:ser>
            </c15:filteredScatterSeries>
            <c15:filteredScatterSeries>
              <c15:ser>
                <c:idx val="39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GraphTemp!$BX$5:$BX$75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B3F-4CA0-965B-1C96EE56BF65}"/>
                  </c:ext>
                </c:extLst>
              </c15:ser>
            </c15:filteredScatterSeries>
            <c15:filteredScatterSeries>
              <c15:ser>
                <c:idx val="40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GraphTemp!$BZ$5:$BZ$75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B3F-4CA0-965B-1C96EE56BF65}"/>
                  </c:ext>
                </c:extLst>
              </c15:ser>
            </c15:filteredScatterSeries>
            <c15:filteredScatterSeries>
              <c15:ser>
                <c:idx val="41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GraphTemp!$CB$5:$CB$75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B3F-4CA0-965B-1C96EE56BF65}"/>
                  </c:ext>
                </c:extLst>
              </c15:ser>
            </c15:filteredScatterSeries>
            <c15:filteredScatterSeries>
              <c15:ser>
                <c:idx val="42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GraphTemp!$CD$5:$CD$75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B3F-4CA0-965B-1C96EE56BF65}"/>
                  </c:ext>
                </c:extLst>
              </c15:ser>
            </c15:filteredScatterSeries>
            <c15:filteredScatterSeries>
              <c15:ser>
                <c:idx val="43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GraphTemp!$CF$5:$CF$75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B3F-4CA0-965B-1C96EE56BF65}"/>
                  </c:ext>
                </c:extLst>
              </c15:ser>
            </c15:filteredScatterSeries>
            <c15:filteredScatterSeries>
              <c15:ser>
                <c:idx val="44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GraphTemp!$CH$5:$CH$75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B3F-4CA0-965B-1C96EE56BF65}"/>
                  </c:ext>
                </c:extLst>
              </c15:ser>
            </c15:filteredScatterSeries>
            <c15:filteredScatterSeries>
              <c15:ser>
                <c:idx val="45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GraphTemp!$CJ$5:$CJ$75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B3F-4CA0-965B-1C96EE56BF65}"/>
                  </c:ext>
                </c:extLst>
              </c15:ser>
            </c15:filteredScatterSeries>
            <c15:filteredScatterSeries>
              <c15:ser>
                <c:idx val="46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GraphTemp!$CL$5:$CL$75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B3F-4CA0-965B-1C96EE56BF65}"/>
                  </c:ext>
                </c:extLst>
              </c15:ser>
            </c15:filteredScatterSeries>
            <c15:filteredScatterSeries>
              <c15:ser>
                <c:idx val="47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GraphTemp!$CN$5:$CN$75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B3F-4CA0-965B-1C96EE56BF65}"/>
                  </c:ext>
                </c:extLst>
              </c15:ser>
            </c15:filteredScatterSeries>
            <c15:filteredScatterSeries>
              <c15:ser>
                <c:idx val="48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GraphTemp!$CP$5:$CP$75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B3F-4CA0-965B-1C96EE56BF65}"/>
                  </c:ext>
                </c:extLst>
              </c15:ser>
            </c15:filteredScatterSeries>
            <c15:filteredScatterSeries>
              <c15:ser>
                <c:idx val="49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GraphTemp!$CR$5:$CR$75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B3F-4CA0-965B-1C96EE56BF65}"/>
                  </c:ext>
                </c:extLst>
              </c15:ser>
            </c15:filteredScatterSeries>
            <c15:filteredScatterSeries>
              <c15:ser>
                <c:idx val="50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GraphTemp!$CT$5:$CT$75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B3F-4CA0-965B-1C96EE56BF65}"/>
                  </c:ext>
                </c:extLst>
              </c15:ser>
            </c15:filteredScatterSeries>
            <c15:filteredScatterSeries>
              <c15:ser>
                <c:idx val="51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GraphTemp!$CV$5:$CV$75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B3F-4CA0-965B-1C96EE56BF65}"/>
                  </c:ext>
                </c:extLst>
              </c15:ser>
            </c15:filteredScatterSeries>
            <c15:filteredScatterSeries>
              <c15:ser>
                <c:idx val="52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GraphTemp!$CX$5:$CX$75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B3F-4CA0-965B-1C96EE56BF65}"/>
                  </c:ext>
                </c:extLst>
              </c15:ser>
            </c15:filteredScatterSeries>
            <c15:filteredScatterSeries>
              <c15:ser>
                <c:idx val="53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  <a:lumOff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GraphTemp!$CZ$5:$CZ$75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B3F-4CA0-965B-1C96EE56BF65}"/>
                  </c:ext>
                </c:extLst>
              </c15:ser>
            </c15:filteredScatterSeries>
            <c15:filteredScatterSeries>
              <c15:ser>
                <c:idx val="54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GraphTemp!$DB$5:$DB$75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B3F-4CA0-965B-1C96EE56BF65}"/>
                  </c:ext>
                </c:extLst>
              </c15:ser>
            </c15:filteredScatterSeries>
            <c15:filteredScatterSeries>
              <c15:ser>
                <c:idx val="55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GraphTemp!$DD$5:$DD$75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B3F-4CA0-965B-1C96EE56BF65}"/>
                  </c:ext>
                </c:extLst>
              </c15:ser>
            </c15:filteredScatterSeries>
            <c15:filteredScatterSeries>
              <c15:ser>
                <c:idx val="56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GraphTemp!$DF$5:$DF$75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B3F-4CA0-965B-1C96EE56BF65}"/>
                  </c:ext>
                </c:extLst>
              </c15:ser>
            </c15:filteredScatterSeries>
            <c15:filteredScatterSeries>
              <c15:ser>
                <c:idx val="57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GraphTemp!$DH$5:$DH$75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B3F-4CA0-965B-1C96EE56BF65}"/>
                  </c:ext>
                </c:extLst>
              </c15:ser>
            </c15:filteredScatterSeries>
            <c15:filteredScatterSeries>
              <c15:ser>
                <c:idx val="58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GraphTemp!$DJ$5:$DJ$75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B3F-4CA0-965B-1C96EE56BF65}"/>
                  </c:ext>
                </c:extLst>
              </c15:ser>
            </c15:filteredScatterSeries>
            <c15:filteredScatterSeries>
              <c15:ser>
                <c:idx val="59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GraphTemp!$DL$5:$DL$75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B3F-4CA0-965B-1C96EE56BF65}"/>
                  </c:ext>
                </c:extLst>
              </c15:ser>
            </c15:filteredScatterSeries>
            <c15:filteredScatterSeries>
              <c15:ser>
                <c:idx val="60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GraphTemp!$DN$5:$DN$75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B3F-4CA0-965B-1C96EE56BF65}"/>
                  </c:ext>
                </c:extLst>
              </c15:ser>
            </c15:filteredScatterSeries>
            <c15:filteredScatterSeries>
              <c15:ser>
                <c:idx val="61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GraphTemp!$DP$5:$DP$75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B3F-4CA0-965B-1C96EE56BF65}"/>
                  </c:ext>
                </c:extLst>
              </c15:ser>
            </c15:filteredScatterSeries>
            <c15:filteredScatterSeries>
              <c15:ser>
                <c:idx val="62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GraphTemp!$DR$5:$DR$75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B3F-4CA0-965B-1C96EE56BF65}"/>
                  </c:ext>
                </c:extLst>
              </c15:ser>
            </c15:filteredScatterSeries>
            <c15:filteredScatterSeries>
              <c15:ser>
                <c:idx val="63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GraphTemp!$DT$5:$DT$75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B3F-4CA0-965B-1C96EE56BF65}"/>
                  </c:ext>
                </c:extLst>
              </c15:ser>
            </c15:filteredScatterSeries>
            <c15:filteredScatterSeries>
              <c15:ser>
                <c:idx val="64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GraphTemp!$DV$5:$DV$75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B3F-4CA0-965B-1C96EE56BF65}"/>
                  </c:ext>
                </c:extLst>
              </c15:ser>
            </c15:filteredScatterSeries>
            <c15:filteredScatterSeries>
              <c15:ser>
                <c:idx val="65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GraphTemp!$DX$5:$DX$75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B3F-4CA0-965B-1C96EE56BF65}"/>
                  </c:ext>
                </c:extLst>
              </c15:ser>
            </c15:filteredScatterSeries>
            <c15:filteredScatterSeries>
              <c15:ser>
                <c:idx val="66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GraphTemp!$DZ$5:$DZ$75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B3F-4CA0-965B-1C96EE56BF65}"/>
                  </c:ext>
                </c:extLst>
              </c15:ser>
            </c15:filteredScatterSeries>
            <c15:filteredScatterSeries>
              <c15:ser>
                <c:idx val="67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GraphTemp!$EB$5:$EB$75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B3F-4CA0-965B-1C96EE56BF65}"/>
                  </c:ext>
                </c:extLst>
              </c15:ser>
            </c15:filteredScatterSeries>
            <c15:filteredScatterSeries>
              <c15:ser>
                <c:idx val="68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GraphTemp!$ED$5:$ED$75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B3F-4CA0-965B-1C96EE56BF65}"/>
                  </c:ext>
                </c:extLst>
              </c15:ser>
            </c15:filteredScatterSeries>
            <c15:filteredScatterSeries>
              <c15:ser>
                <c:idx val="69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GraphTemp!$EF$5:$EF$75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B3F-4CA0-965B-1C96EE56BF65}"/>
                  </c:ext>
                </c:extLst>
              </c15:ser>
            </c15:filteredScatterSeries>
            <c15:filteredScatterSeries>
              <c15:ser>
                <c:idx val="70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GraphTemp!$EH$5:$EH$75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B3F-4CA0-965B-1C96EE56BF65}"/>
                  </c:ext>
                </c:extLst>
              </c15:ser>
            </c15:filteredScatterSeries>
            <c15:filteredScatterSeries>
              <c15:ser>
                <c:idx val="71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GraphTemp!$EJ$5:$EJ$75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B3F-4CA0-965B-1C96EE56BF65}"/>
                  </c:ext>
                </c:extLst>
              </c15:ser>
            </c15:filteredScatterSeries>
            <c15:filteredScatterSeries>
              <c15:ser>
                <c:idx val="72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GraphTemp!$EL$5:$EL$75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B3F-4CA0-965B-1C96EE56BF65}"/>
                  </c:ext>
                </c:extLst>
              </c15:ser>
            </c15:filteredScatterSeries>
            <c15:filteredScatterSeries>
              <c15:ser>
                <c:idx val="73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GraphTemp!$EN$5:$EN$75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EB3F-4CA0-965B-1C96EE56BF65}"/>
                  </c:ext>
                </c:extLst>
              </c15:ser>
            </c15:filteredScatterSeries>
            <c15:filteredScatterSeries>
              <c15:ser>
                <c:idx val="74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GraphTemp!$EP$5:$EP$75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EB3F-4CA0-965B-1C96EE56BF65}"/>
                  </c:ext>
                </c:extLst>
              </c15:ser>
            </c15:filteredScatterSeries>
            <c15:filteredScatterSeries>
              <c15:ser>
                <c:idx val="75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GraphTemp!$ER$5:$ER$75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EB3F-4CA0-965B-1C96EE56BF65}"/>
                  </c:ext>
                </c:extLst>
              </c15:ser>
            </c15:filteredScatterSeries>
            <c15:filteredScatterSeries>
              <c15:ser>
                <c:idx val="76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GraphTemp!$ET$5:$ET$75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EB3F-4CA0-965B-1C96EE56BF65}"/>
                  </c:ext>
                </c:extLst>
              </c15:ser>
            </c15:filteredScatterSeries>
            <c15:filteredScatterSeries>
              <c15:ser>
                <c:idx val="77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GraphTemp!$EV$5:$EV$75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EB3F-4CA0-965B-1C96EE56BF65}"/>
                  </c:ext>
                </c:extLst>
              </c15:ser>
            </c15:filteredScatterSeries>
            <c15:filteredScatterSeries>
              <c15:ser>
                <c:idx val="78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GraphTemp!$EX$5:$EX$75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EB3F-4CA0-965B-1C96EE56BF65}"/>
                  </c:ext>
                </c:extLst>
              </c15:ser>
            </c15:filteredScatterSeries>
            <c15:filteredScatterSeries>
              <c15:ser>
                <c:idx val="79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GraphTemp!$EZ$5:$EZ$75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EB3F-4CA0-965B-1C96EE56BF65}"/>
                  </c:ext>
                </c:extLst>
              </c15:ser>
            </c15:filteredScatterSeries>
            <c15:filteredScatterSeries>
              <c15:ser>
                <c:idx val="80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GraphTemp!$FB$5:$FB$75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EB3F-4CA0-965B-1C96EE56BF65}"/>
                  </c:ext>
                </c:extLst>
              </c15:ser>
            </c15:filteredScatterSeries>
            <c15:filteredScatterSeries>
              <c15:ser>
                <c:idx val="81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GraphTemp!$FD$5:$FD$75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EB3F-4CA0-965B-1C96EE56BF65}"/>
                  </c:ext>
                </c:extLst>
              </c15:ser>
            </c15:filteredScatterSeries>
            <c15:filteredScatterSeries>
              <c15:ser>
                <c:idx val="82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GraphTemp!$FF$5:$FF$75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EB3F-4CA0-965B-1C96EE56BF65}"/>
                  </c:ext>
                </c:extLst>
              </c15:ser>
            </c15:filteredScatterSeries>
            <c15:filteredScatterSeries>
              <c15:ser>
                <c:idx val="83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GraphTemp!$FH$5:$FH$75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EB3F-4CA0-965B-1C96EE56BF65}"/>
                  </c:ext>
                </c:extLst>
              </c15:ser>
            </c15:filteredScatterSeries>
            <c15:filteredScatterSeries>
              <c15:ser>
                <c:idx val="84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GraphTemp!$FJ$5:$FJ$75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EB3F-4CA0-965B-1C96EE56BF65}"/>
                  </c:ext>
                </c:extLst>
              </c15:ser>
            </c15:filteredScatterSeries>
            <c15:filteredScatterSeries>
              <c15:ser>
                <c:idx val="85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GraphTemp!$FL$5:$FL$75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EB3F-4CA0-965B-1C96EE56BF65}"/>
                  </c:ext>
                </c:extLst>
              </c15:ser>
            </c15:filteredScatterSeries>
            <c15:filteredScatterSeries>
              <c15:ser>
                <c:idx val="86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GraphTemp!$FN$5:$FN$75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EB3F-4CA0-965B-1C96EE56BF65}"/>
                  </c:ext>
                </c:extLst>
              </c15:ser>
            </c15:filteredScatterSeries>
            <c15:filteredScatterSeries>
              <c15:ser>
                <c:idx val="87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GraphTemp!$FP$5:$FP$75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EB3F-4CA0-965B-1C96EE56BF65}"/>
                  </c:ext>
                </c:extLst>
              </c15:ser>
            </c15:filteredScatterSeries>
            <c15:filteredScatterSeries>
              <c15:ser>
                <c:idx val="88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GraphTemp!$FR$5:$FR$75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EB3F-4CA0-965B-1C96EE56BF65}"/>
                  </c:ext>
                </c:extLst>
              </c15:ser>
            </c15:filteredScatterSeries>
            <c15:filteredScatterSeries>
              <c15:ser>
                <c:idx val="89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GraphTemp!$FS$3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GraphTemp!$FT$5:$FT$75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EB3F-4CA0-965B-1C96EE56BF65}"/>
                  </c:ext>
                </c:extLst>
              </c15:ser>
            </c15:filteredScatterSeries>
            <c15:filteredScatterSeries>
              <c15:ser>
                <c:idx val="90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GraphTemp!$FU$3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GraphTemp!$FV$5:$FV$75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EB3F-4CA0-965B-1C96EE56BF65}"/>
                  </c:ext>
                </c:extLst>
              </c15:ser>
            </c15:filteredScatterSeries>
            <c15:filteredScatterSeries>
              <c15:ser>
                <c:idx val="91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GraphTemp!$FW$3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GraphTemp!$FX$5:$FX$75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EB3F-4CA0-965B-1C96EE56BF65}"/>
                  </c:ext>
                </c:extLst>
              </c15:ser>
            </c15:filteredScatterSeries>
            <c15:filteredScatterSeries>
              <c15:ser>
                <c:idx val="92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GraphTemp!$FY$3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GraphTemp!$FZ$5:$FZ$75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EB3F-4CA0-965B-1C96EE56BF65}"/>
                  </c:ext>
                </c:extLst>
              </c15:ser>
            </c15:filteredScatterSeries>
            <c15:filteredScatterSeries>
              <c15:ser>
                <c:idx val="93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GraphTemp!$GA$3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GraphTemp!$GB$5:$GB$75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EB3F-4CA0-965B-1C96EE56BF65}"/>
                  </c:ext>
                </c:extLst>
              </c15:ser>
            </c15:filteredScatterSeries>
            <c15:filteredScatterSeries>
              <c15:ser>
                <c:idx val="94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GraphTemp!$GC$3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GraphTemp!$GD$5:$GD$75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EB3F-4CA0-965B-1C96EE56BF65}"/>
                  </c:ext>
                </c:extLst>
              </c15:ser>
            </c15:filteredScatterSeries>
            <c15:filteredScatterSeries>
              <c15:ser>
                <c:idx val="95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GraphTemp!$GE$3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  <a:lumOff val="3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GraphTemp!$GF$5:$GF$75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EB3F-4CA0-965B-1C96EE56BF65}"/>
                  </c:ext>
                </c:extLst>
              </c15:ser>
            </c15:filteredScatterSeries>
            <c15:filteredScatterSeries>
              <c15:ser>
                <c:idx val="96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GraphTemp!$GG$3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1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GraphTemp!$GH$5:$GH$75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EB3F-4CA0-965B-1C96EE56BF65}"/>
                  </c:ext>
                </c:extLst>
              </c15:ser>
            </c15:filteredScatterSeries>
            <c15:filteredScatterSeries>
              <c15:ser>
                <c:idx val="97"/>
                <c:order val="9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GraphTemp!$GI$3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2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GraphTemp!$GJ$5:$GJ$75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EB3F-4CA0-965B-1C96EE56BF65}"/>
                  </c:ext>
                </c:extLst>
              </c15:ser>
            </c15:filteredScatterSeries>
            <c15:filteredScatterSeries>
              <c15:ser>
                <c:idx val="98"/>
                <c:order val="9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GraphTemp!$GK$3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3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GraphTemp!$GL$5:$GL$75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0-EB3F-4CA0-965B-1C96EE56BF65}"/>
                  </c:ext>
                </c:extLst>
              </c15:ser>
            </c15:filteredScatterSeries>
            <c15:filteredScatterSeries>
              <c15:ser>
                <c:idx val="99"/>
                <c:order val="9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GraphTemp!$GM$3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4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GraphTemp!$GN$5:$GN$75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1-EB3F-4CA0-965B-1C96EE56BF65}"/>
                  </c:ext>
                </c:extLst>
              </c15:ser>
            </c15:filteredScatterSeries>
            <c15:filteredScatterSeries>
              <c15:ser>
                <c:idx val="100"/>
                <c:order val="9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GraphTemp!$GO$3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5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GraphTemp!$GP$5:$GP$75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EB3F-4CA0-965B-1C96EE56BF65}"/>
                  </c:ext>
                </c:extLst>
              </c15:ser>
            </c15:filteredScatterSeries>
            <c15:filteredScatterSeries>
              <c15:ser>
                <c:idx val="101"/>
                <c:order val="9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GraphTemp!$GQ$3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9525" cap="rnd">
                    <a:solidFill>
                      <a:schemeClr val="accent6">
                        <a:lumMod val="7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GraphTemp!$GR$5:$GR$75</c15:sqref>
                        </c15:formulaRef>
                      </c:ext>
                    </c:extLst>
                    <c:numCache>
                      <c:formatCode>0.00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GraphTemp!$B$5:$B$75</c15:sqref>
                        </c15:formulaRef>
                      </c:ext>
                    </c:extLst>
                    <c:numCache>
                      <c:formatCode>0.0</c:formatCode>
                      <c:ptCount val="71"/>
                      <c:pt idx="0">
                        <c:v>0.5</c:v>
                      </c:pt>
                      <c:pt idx="1">
                        <c:v>1</c:v>
                      </c:pt>
                      <c:pt idx="2">
                        <c:v>1.5</c:v>
                      </c:pt>
                      <c:pt idx="3">
                        <c:v>2</c:v>
                      </c:pt>
                      <c:pt idx="4">
                        <c:v>2.5</c:v>
                      </c:pt>
                      <c:pt idx="5">
                        <c:v>3</c:v>
                      </c:pt>
                      <c:pt idx="6">
                        <c:v>3.5</c:v>
                      </c:pt>
                      <c:pt idx="7">
                        <c:v>4</c:v>
                      </c:pt>
                      <c:pt idx="8">
                        <c:v>4.5</c:v>
                      </c:pt>
                      <c:pt idx="9">
                        <c:v>5</c:v>
                      </c:pt>
                      <c:pt idx="10">
                        <c:v>5.5</c:v>
                      </c:pt>
                      <c:pt idx="11">
                        <c:v>6</c:v>
                      </c:pt>
                      <c:pt idx="12">
                        <c:v>6.5</c:v>
                      </c:pt>
                      <c:pt idx="13">
                        <c:v>7</c:v>
                      </c:pt>
                      <c:pt idx="14">
                        <c:v>7.5</c:v>
                      </c:pt>
                      <c:pt idx="15">
                        <c:v>8</c:v>
                      </c:pt>
                      <c:pt idx="16">
                        <c:v>8.5</c:v>
                      </c:pt>
                      <c:pt idx="17">
                        <c:v>9</c:v>
                      </c:pt>
                      <c:pt idx="18">
                        <c:v>9.5</c:v>
                      </c:pt>
                      <c:pt idx="19">
                        <c:v>10</c:v>
                      </c:pt>
                      <c:pt idx="20">
                        <c:v>10.5</c:v>
                      </c:pt>
                      <c:pt idx="21">
                        <c:v>11</c:v>
                      </c:pt>
                      <c:pt idx="22">
                        <c:v>11.5</c:v>
                      </c:pt>
                      <c:pt idx="23">
                        <c:v>12</c:v>
                      </c:pt>
                      <c:pt idx="24">
                        <c:v>12.5</c:v>
                      </c:pt>
                      <c:pt idx="25">
                        <c:v>13</c:v>
                      </c:pt>
                      <c:pt idx="26">
                        <c:v>13.5</c:v>
                      </c:pt>
                      <c:pt idx="27">
                        <c:v>14</c:v>
                      </c:pt>
                      <c:pt idx="28">
                        <c:v>14.5</c:v>
                      </c:pt>
                      <c:pt idx="29">
                        <c:v>15</c:v>
                      </c:pt>
                      <c:pt idx="30">
                        <c:v>15.5</c:v>
                      </c:pt>
                      <c:pt idx="31">
                        <c:v>16</c:v>
                      </c:pt>
                      <c:pt idx="32">
                        <c:v>16.5</c:v>
                      </c:pt>
                      <c:pt idx="33">
                        <c:v>17</c:v>
                      </c:pt>
                      <c:pt idx="34">
                        <c:v>17.5</c:v>
                      </c:pt>
                      <c:pt idx="35">
                        <c:v>18</c:v>
                      </c:pt>
                      <c:pt idx="36">
                        <c:v>18.5</c:v>
                      </c:pt>
                      <c:pt idx="37">
                        <c:v>19</c:v>
                      </c:pt>
                      <c:pt idx="38">
                        <c:v>19.5</c:v>
                      </c:pt>
                      <c:pt idx="39">
                        <c:v>20</c:v>
                      </c:pt>
                      <c:pt idx="40">
                        <c:v>20.5</c:v>
                      </c:pt>
                      <c:pt idx="41">
                        <c:v>21</c:v>
                      </c:pt>
                      <c:pt idx="42">
                        <c:v>21.5</c:v>
                      </c:pt>
                      <c:pt idx="43">
                        <c:v>22</c:v>
                      </c:pt>
                      <c:pt idx="44">
                        <c:v>22.5</c:v>
                      </c:pt>
                      <c:pt idx="45">
                        <c:v>23</c:v>
                      </c:pt>
                      <c:pt idx="46">
                        <c:v>23.5</c:v>
                      </c:pt>
                      <c:pt idx="47">
                        <c:v>24</c:v>
                      </c:pt>
                      <c:pt idx="48">
                        <c:v>24.5</c:v>
                      </c:pt>
                      <c:pt idx="49">
                        <c:v>25</c:v>
                      </c:pt>
                      <c:pt idx="50">
                        <c:v>25.5</c:v>
                      </c:pt>
                      <c:pt idx="51">
                        <c:v>26</c:v>
                      </c:pt>
                      <c:pt idx="52">
                        <c:v>26.5</c:v>
                      </c:pt>
                      <c:pt idx="53">
                        <c:v>27</c:v>
                      </c:pt>
                      <c:pt idx="54">
                        <c:v>27.5</c:v>
                      </c:pt>
                      <c:pt idx="55">
                        <c:v>28</c:v>
                      </c:pt>
                      <c:pt idx="56">
                        <c:v>28.5</c:v>
                      </c:pt>
                      <c:pt idx="57">
                        <c:v>29</c:v>
                      </c:pt>
                      <c:pt idx="58">
                        <c:v>29.5</c:v>
                      </c:pt>
                      <c:pt idx="59">
                        <c:v>30</c:v>
                      </c:pt>
                      <c:pt idx="60">
                        <c:v>30.5</c:v>
                      </c:pt>
                      <c:pt idx="61">
                        <c:v>31</c:v>
                      </c:pt>
                      <c:pt idx="62">
                        <c:v>31.5</c:v>
                      </c:pt>
                      <c:pt idx="63">
                        <c:v>32</c:v>
                      </c:pt>
                      <c:pt idx="64">
                        <c:v>32.5</c:v>
                      </c:pt>
                      <c:pt idx="65">
                        <c:v>33</c:v>
                      </c:pt>
                      <c:pt idx="66">
                        <c:v>33.5</c:v>
                      </c:pt>
                      <c:pt idx="67">
                        <c:v>34</c:v>
                      </c:pt>
                      <c:pt idx="68">
                        <c:v>34.5</c:v>
                      </c:pt>
                      <c:pt idx="69">
                        <c:v>35</c:v>
                      </c:pt>
                      <c:pt idx="70">
                        <c:v>35.5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EB3F-4CA0-965B-1C96EE56BF65}"/>
                  </c:ext>
                </c:extLst>
              </c15:ser>
            </c15:filteredScatterSeries>
          </c:ext>
        </c:extLst>
      </c:scatterChart>
      <c:valAx>
        <c:axId val="530920064"/>
        <c:scaling>
          <c:orientation val="minMax"/>
          <c:max val="20"/>
          <c:min val="-20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 w="317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30921632"/>
        <c:crosses val="autoZero"/>
        <c:crossBetween val="midCat"/>
        <c:majorUnit val="5"/>
      </c:valAx>
      <c:valAx>
        <c:axId val="530921632"/>
        <c:scaling>
          <c:orientation val="maxMin"/>
          <c:max val="35.5"/>
          <c:min val="0"/>
        </c:scaling>
        <c:delete val="0"/>
        <c:axPos val="l"/>
        <c:majorGridlines>
          <c:spPr>
            <a:ln w="6350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high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30920064"/>
        <c:crosses val="autoZero"/>
        <c:crossBetween val="midCat"/>
        <c:majorUnit val="1"/>
      </c:valAx>
      <c:spPr>
        <a:noFill/>
        <a:ln>
          <a:solidFill>
            <a:schemeClr val="bg2">
              <a:lumMod val="75000"/>
            </a:schemeClr>
          </a:solidFill>
          <a:prstDash val="solid"/>
        </a:ln>
        <a:effectLst/>
      </c:spPr>
    </c:plotArea>
    <c:legend>
      <c:legendPos val="r"/>
      <c:layout>
        <c:manualLayout>
          <c:xMode val="edge"/>
          <c:yMode val="edge"/>
          <c:x val="0.80115469664814365"/>
          <c:y val="1.5201610177662356E-2"/>
          <c:w val="0.19150403062297516"/>
          <c:h val="0.93701187249967732"/>
        </c:manualLayout>
      </c:layout>
      <c:overlay val="0"/>
      <c:spPr>
        <a:noFill/>
        <a:ln w="3175"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2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Spira'!$D$12</c:f>
              <c:strCache>
                <c:ptCount val="1"/>
                <c:pt idx="0">
                  <c:v>Incr Angle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Spira'!$D$13:$D$90</c:f>
              <c:numCache>
                <c:formatCode>0.00</c:formatCode>
                <c:ptCount val="78"/>
                <c:pt idx="0">
                  <c:v>0.3</c:v>
                </c:pt>
                <c:pt idx="1">
                  <c:v>0.2</c:v>
                </c:pt>
                <c:pt idx="2">
                  <c:v>0</c:v>
                </c:pt>
                <c:pt idx="3">
                  <c:v>0.2</c:v>
                </c:pt>
                <c:pt idx="4">
                  <c:v>0.3</c:v>
                </c:pt>
                <c:pt idx="5">
                  <c:v>0</c:v>
                </c:pt>
                <c:pt idx="6">
                  <c:v>0.8</c:v>
                </c:pt>
                <c:pt idx="7">
                  <c:v>0.4</c:v>
                </c:pt>
                <c:pt idx="8">
                  <c:v>-0.3</c:v>
                </c:pt>
                <c:pt idx="9">
                  <c:v>0</c:v>
                </c:pt>
                <c:pt idx="10">
                  <c:v>0.4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</c:v>
                </c:pt>
                <c:pt idx="15">
                  <c:v>0.2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0.1</c:v>
                </c:pt>
                <c:pt idx="21">
                  <c:v>0</c:v>
                </c:pt>
                <c:pt idx="22">
                  <c:v>0.4</c:v>
                </c:pt>
                <c:pt idx="23">
                  <c:v>0.6</c:v>
                </c:pt>
                <c:pt idx="24">
                  <c:v>0.2</c:v>
                </c:pt>
                <c:pt idx="25">
                  <c:v>0.2</c:v>
                </c:pt>
                <c:pt idx="26">
                  <c:v>0</c:v>
                </c:pt>
                <c:pt idx="27">
                  <c:v>0.1</c:v>
                </c:pt>
                <c:pt idx="28">
                  <c:v>0.3</c:v>
                </c:pt>
                <c:pt idx="29">
                  <c:v>0.3</c:v>
                </c:pt>
                <c:pt idx="30">
                  <c:v>0.2</c:v>
                </c:pt>
                <c:pt idx="31">
                  <c:v>0.3</c:v>
                </c:pt>
                <c:pt idx="32">
                  <c:v>0.4</c:v>
                </c:pt>
                <c:pt idx="33">
                  <c:v>-0.3</c:v>
                </c:pt>
                <c:pt idx="34">
                  <c:v>0.3</c:v>
                </c:pt>
                <c:pt idx="35">
                  <c:v>0.4</c:v>
                </c:pt>
                <c:pt idx="36">
                  <c:v>0.3</c:v>
                </c:pt>
                <c:pt idx="37">
                  <c:v>0.3</c:v>
                </c:pt>
                <c:pt idx="38">
                  <c:v>0.4</c:v>
                </c:pt>
                <c:pt idx="39">
                  <c:v>-0.2</c:v>
                </c:pt>
                <c:pt idx="40">
                  <c:v>0.5</c:v>
                </c:pt>
                <c:pt idx="41">
                  <c:v>0.4</c:v>
                </c:pt>
                <c:pt idx="42">
                  <c:v>0.3</c:v>
                </c:pt>
                <c:pt idx="43">
                  <c:v>0.4</c:v>
                </c:pt>
                <c:pt idx="44">
                  <c:v>0.3</c:v>
                </c:pt>
                <c:pt idx="45">
                  <c:v>0.1</c:v>
                </c:pt>
                <c:pt idx="46">
                  <c:v>0.3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"/>
          <c:min val="-1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Incr Angle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0.2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54006019146657E-2"/>
          <c:y val="9.7464006718028545E-2"/>
          <c:w val="0.81477282542554963"/>
          <c:h val="0.85361262400598203"/>
        </c:manualLayout>
      </c:layout>
      <c:scatterChart>
        <c:scatterStyle val="lineMarker"/>
        <c:varyColors val="0"/>
        <c:ser>
          <c:idx val="5"/>
          <c:order val="0"/>
          <c:tx>
            <c:strRef>
              <c:f>'PDF - Spira'!$E$12</c:f>
              <c:strCache>
                <c:ptCount val="1"/>
                <c:pt idx="0">
                  <c:v>Cum Spiral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'PDF - Spira'!$E$13:$E$90</c:f>
              <c:numCache>
                <c:formatCode>0.00</c:formatCode>
                <c:ptCount val="78"/>
                <c:pt idx="0">
                  <c:v>11.3</c:v>
                </c:pt>
                <c:pt idx="1">
                  <c:v>11</c:v>
                </c:pt>
                <c:pt idx="2">
                  <c:v>10.8</c:v>
                </c:pt>
                <c:pt idx="3">
                  <c:v>10.8</c:v>
                </c:pt>
                <c:pt idx="4">
                  <c:v>10.6</c:v>
                </c:pt>
                <c:pt idx="5">
                  <c:v>10.3</c:v>
                </c:pt>
                <c:pt idx="6">
                  <c:v>10.3</c:v>
                </c:pt>
                <c:pt idx="7">
                  <c:v>9.5</c:v>
                </c:pt>
                <c:pt idx="8">
                  <c:v>9.1</c:v>
                </c:pt>
                <c:pt idx="9">
                  <c:v>9.4</c:v>
                </c:pt>
                <c:pt idx="10">
                  <c:v>9.4</c:v>
                </c:pt>
                <c:pt idx="11">
                  <c:v>9</c:v>
                </c:pt>
                <c:pt idx="12">
                  <c:v>8.6999999999999993</c:v>
                </c:pt>
                <c:pt idx="13">
                  <c:v>8.4</c:v>
                </c:pt>
                <c:pt idx="14">
                  <c:v>8.1</c:v>
                </c:pt>
                <c:pt idx="15">
                  <c:v>8.1</c:v>
                </c:pt>
                <c:pt idx="16">
                  <c:v>8</c:v>
                </c:pt>
                <c:pt idx="17">
                  <c:v>7.7</c:v>
                </c:pt>
                <c:pt idx="18">
                  <c:v>7.3</c:v>
                </c:pt>
                <c:pt idx="19">
                  <c:v>7</c:v>
                </c:pt>
                <c:pt idx="20">
                  <c:v>6.7</c:v>
                </c:pt>
                <c:pt idx="21">
                  <c:v>6.6</c:v>
                </c:pt>
                <c:pt idx="22">
                  <c:v>6.6</c:v>
                </c:pt>
                <c:pt idx="23">
                  <c:v>6.2</c:v>
                </c:pt>
                <c:pt idx="24">
                  <c:v>5.7</c:v>
                </c:pt>
                <c:pt idx="25">
                  <c:v>5.5</c:v>
                </c:pt>
                <c:pt idx="26">
                  <c:v>5.3</c:v>
                </c:pt>
                <c:pt idx="27">
                  <c:v>5.3</c:v>
                </c:pt>
                <c:pt idx="28">
                  <c:v>5.2</c:v>
                </c:pt>
                <c:pt idx="29">
                  <c:v>4.9000000000000004</c:v>
                </c:pt>
                <c:pt idx="30">
                  <c:v>4.5999999999999996</c:v>
                </c:pt>
                <c:pt idx="31">
                  <c:v>4.4000000000000004</c:v>
                </c:pt>
                <c:pt idx="32">
                  <c:v>4.0999999999999996</c:v>
                </c:pt>
                <c:pt idx="33">
                  <c:v>3.7</c:v>
                </c:pt>
                <c:pt idx="34">
                  <c:v>4.0999999999999996</c:v>
                </c:pt>
                <c:pt idx="35">
                  <c:v>3.8</c:v>
                </c:pt>
                <c:pt idx="36">
                  <c:v>3.4</c:v>
                </c:pt>
                <c:pt idx="37">
                  <c:v>3.1</c:v>
                </c:pt>
                <c:pt idx="38">
                  <c:v>2.8</c:v>
                </c:pt>
                <c:pt idx="39">
                  <c:v>2.4</c:v>
                </c:pt>
                <c:pt idx="40">
                  <c:v>2.6</c:v>
                </c:pt>
                <c:pt idx="41">
                  <c:v>2.1</c:v>
                </c:pt>
                <c:pt idx="42">
                  <c:v>1.7</c:v>
                </c:pt>
                <c:pt idx="43">
                  <c:v>1.4</c:v>
                </c:pt>
                <c:pt idx="44">
                  <c:v>1</c:v>
                </c:pt>
                <c:pt idx="45">
                  <c:v>0.7</c:v>
                </c:pt>
                <c:pt idx="46">
                  <c:v>0.6</c:v>
                </c:pt>
                <c:pt idx="47">
                  <c:v>0.3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</c:numCache>
            </c:numRef>
          </c:xVal>
          <c:yVal>
            <c:numRef>
              <c:f>'PDF - Spira'!$C$13:$C$90</c:f>
              <c:numCache>
                <c:formatCode>0.00</c:formatCode>
                <c:ptCount val="78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D3-4B54-9F72-FCA25F77E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813704"/>
        <c:axId val="565819976"/>
        <c:extLst/>
      </c:scatterChart>
      <c:valAx>
        <c:axId val="565813704"/>
        <c:scaling>
          <c:orientation val="minMax"/>
          <c:max val="15"/>
          <c:min val="-15"/>
        </c:scaling>
        <c:delete val="0"/>
        <c:axPos val="t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900" b="1" i="0" u="none" strike="noStrike" kern="1200" baseline="0">
                    <a:solidFill>
                      <a:srgbClr val="44546A"/>
                    </a:solidFill>
                  </a:rPr>
                  <a:t>Cum Spiral (º)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" sourceLinked="0"/>
        <c:majorTickMark val="none"/>
        <c:minorTickMark val="none"/>
        <c:tickLblPos val="high"/>
        <c:spPr>
          <a:noFill/>
          <a:ln w="31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5819976"/>
        <c:crosses val="autoZero"/>
        <c:crossBetween val="midCat"/>
        <c:majorUnit val="5"/>
      </c:valAx>
      <c:valAx>
        <c:axId val="565819976"/>
        <c:scaling>
          <c:orientation val="maxMin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>
            <a:solidFill>
              <a:schemeClr val="tx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2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s-ES"/>
          </a:p>
        </c:txPr>
        <c:crossAx val="56581370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Evolucion!$C$2</c:f>
              <c:strCache>
                <c:ptCount val="1"/>
                <c:pt idx="0">
                  <c:v>Desp RAW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45642.552106481482</c:v>
                </c:pt>
                <c:pt idx="1">
                  <c:v>45642.560081018521</c:v>
                </c:pt>
                <c:pt idx="2">
                  <c:v>45677.67864583333</c:v>
                </c:pt>
                <c:pt idx="3">
                  <c:v>45691.391168981485</c:v>
                </c:pt>
                <c:pt idx="4">
                  <c:v>45699.424861111111</c:v>
                </c:pt>
                <c:pt idx="5">
                  <c:v>45700.411168981482</c:v>
                </c:pt>
                <c:pt idx="6">
                  <c:v>45701.619583333333</c:v>
                </c:pt>
                <c:pt idx="7">
                  <c:v>45702.442187499997</c:v>
                </c:pt>
                <c:pt idx="8">
                  <c:v>45702.452523148146</c:v>
                </c:pt>
                <c:pt idx="9">
                  <c:v>45705.398518518516</c:v>
                </c:pt>
                <c:pt idx="10">
                  <c:v>45708.410405092596</c:v>
                </c:pt>
                <c:pt idx="11">
                  <c:v>45712.389293981483</c:v>
                </c:pt>
                <c:pt idx="12">
                  <c:v>45715.412465277775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Evolucion!$C$3:$C$198</c:f>
              <c:numCache>
                <c:formatCode>#,##0.00</c:formatCode>
                <c:ptCount val="196"/>
                <c:pt idx="0">
                  <c:v>0</c:v>
                </c:pt>
                <c:pt idx="1">
                  <c:v>-1.3050000000001774</c:v>
                </c:pt>
                <c:pt idx="2">
                  <c:v>-0.29500000000024329</c:v>
                </c:pt>
                <c:pt idx="3">
                  <c:v>-1.9749999999999659</c:v>
                </c:pt>
                <c:pt idx="4">
                  <c:v>-2.7650000000001</c:v>
                </c:pt>
                <c:pt idx="5">
                  <c:v>-1.7575000000001069</c:v>
                </c:pt>
                <c:pt idx="6">
                  <c:v>-1.9749999999999659</c:v>
                </c:pt>
                <c:pt idx="7">
                  <c:v>-2.002499999999884</c:v>
                </c:pt>
                <c:pt idx="8">
                  <c:v>-2.027499999999975</c:v>
                </c:pt>
                <c:pt idx="9">
                  <c:v>-1.4374999999999432</c:v>
                </c:pt>
                <c:pt idx="10">
                  <c:v>-1.7599999999998204</c:v>
                </c:pt>
                <c:pt idx="11">
                  <c:v>0.15249999999991815</c:v>
                </c:pt>
                <c:pt idx="12">
                  <c:v>-1.7675000000000409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1-4F98-856F-E0A81F5FCD09}"/>
            </c:ext>
          </c:extLst>
        </c:ser>
        <c:ser>
          <c:idx val="1"/>
          <c:order val="1"/>
          <c:tx>
            <c:strRef>
              <c:f>Evolucion!$D$2</c:f>
              <c:strCache>
                <c:ptCount val="1"/>
                <c:pt idx="0">
                  <c:v>Desp RAW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45642.552106481482</c:v>
                </c:pt>
                <c:pt idx="1">
                  <c:v>45642.560081018521</c:v>
                </c:pt>
                <c:pt idx="2">
                  <c:v>45677.67864583333</c:v>
                </c:pt>
                <c:pt idx="3">
                  <c:v>45691.391168981485</c:v>
                </c:pt>
                <c:pt idx="4">
                  <c:v>45699.424861111111</c:v>
                </c:pt>
                <c:pt idx="5">
                  <c:v>45700.411168981482</c:v>
                </c:pt>
                <c:pt idx="6">
                  <c:v>45701.619583333333</c:v>
                </c:pt>
                <c:pt idx="7">
                  <c:v>45702.442187499997</c:v>
                </c:pt>
                <c:pt idx="8">
                  <c:v>45702.452523148146</c:v>
                </c:pt>
                <c:pt idx="9">
                  <c:v>45705.398518518516</c:v>
                </c:pt>
                <c:pt idx="10">
                  <c:v>45708.410405092596</c:v>
                </c:pt>
                <c:pt idx="11">
                  <c:v>45712.389293981483</c:v>
                </c:pt>
                <c:pt idx="12">
                  <c:v>45715.412465277775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Evolucion!$D$3:$D$198</c:f>
              <c:numCache>
                <c:formatCode>#,##0.00</c:formatCode>
                <c:ptCount val="196"/>
                <c:pt idx="0">
                  <c:v>0</c:v>
                </c:pt>
                <c:pt idx="1">
                  <c:v>-0.27750000000000341</c:v>
                </c:pt>
                <c:pt idx="2">
                  <c:v>-8.2500000000010232E-2</c:v>
                </c:pt>
                <c:pt idx="3">
                  <c:v>-0.69000000000001194</c:v>
                </c:pt>
                <c:pt idx="4">
                  <c:v>-0.49750000000000227</c:v>
                </c:pt>
                <c:pt idx="5">
                  <c:v>-0.34250000000001535</c:v>
                </c:pt>
                <c:pt idx="6">
                  <c:v>-0.69000000000001194</c:v>
                </c:pt>
                <c:pt idx="7">
                  <c:v>-0.73499999999999943</c:v>
                </c:pt>
                <c:pt idx="8">
                  <c:v>-0.70749999999999602</c:v>
                </c:pt>
                <c:pt idx="9">
                  <c:v>-0.53249999999999886</c:v>
                </c:pt>
                <c:pt idx="10">
                  <c:v>-0.66749999999998977</c:v>
                </c:pt>
                <c:pt idx="11">
                  <c:v>-0.2850000000000108</c:v>
                </c:pt>
                <c:pt idx="12">
                  <c:v>-0.7850000000000108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1-4F98-856F-E0A81F5FCD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Desplazamiento</a:t>
            </a:r>
            <a:r>
              <a:rPr lang="en-US" baseline="0"/>
              <a:t> en profundidad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Evolucion!$F$2</c:f>
              <c:strCache>
                <c:ptCount val="1"/>
                <c:pt idx="0">
                  <c:v>Desp CALC a 0,5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45642.552106481482</c:v>
                </c:pt>
                <c:pt idx="1">
                  <c:v>45642.560081018521</c:v>
                </c:pt>
                <c:pt idx="2">
                  <c:v>45677.67864583333</c:v>
                </c:pt>
                <c:pt idx="3">
                  <c:v>45691.391168981485</c:v>
                </c:pt>
                <c:pt idx="4">
                  <c:v>45699.424861111111</c:v>
                </c:pt>
                <c:pt idx="5">
                  <c:v>45700.411168981482</c:v>
                </c:pt>
                <c:pt idx="6">
                  <c:v>45701.619583333333</c:v>
                </c:pt>
                <c:pt idx="7">
                  <c:v>45702.442187499997</c:v>
                </c:pt>
                <c:pt idx="8">
                  <c:v>45702.452523148146</c:v>
                </c:pt>
                <c:pt idx="9">
                  <c:v>45705.398518518516</c:v>
                </c:pt>
                <c:pt idx="10">
                  <c:v>45708.410405092596</c:v>
                </c:pt>
                <c:pt idx="11">
                  <c:v>45712.389293981483</c:v>
                </c:pt>
                <c:pt idx="12">
                  <c:v>45715.412465277775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Evolucion!$F$3:$F$198</c:f>
              <c:numCache>
                <c:formatCode>#,##0.00</c:formatCode>
                <c:ptCount val="196"/>
                <c:pt idx="0">
                  <c:v>0</c:v>
                </c:pt>
                <c:pt idx="1">
                  <c:v>-1.3050000000001774</c:v>
                </c:pt>
                <c:pt idx="2">
                  <c:v>-0.29500000000024329</c:v>
                </c:pt>
                <c:pt idx="3">
                  <c:v>-1.9749999999999659</c:v>
                </c:pt>
                <c:pt idx="4">
                  <c:v>-2.7650000000001</c:v>
                </c:pt>
                <c:pt idx="5">
                  <c:v>-1.7575000000001069</c:v>
                </c:pt>
                <c:pt idx="6">
                  <c:v>-1.9749999999999659</c:v>
                </c:pt>
                <c:pt idx="7">
                  <c:v>-2.002499999999884</c:v>
                </c:pt>
                <c:pt idx="8">
                  <c:v>-2.027499999999975</c:v>
                </c:pt>
                <c:pt idx="9">
                  <c:v>-1.4374999999999432</c:v>
                </c:pt>
                <c:pt idx="10">
                  <c:v>-1.7599999999998204</c:v>
                </c:pt>
                <c:pt idx="11">
                  <c:v>0.15249999999991815</c:v>
                </c:pt>
                <c:pt idx="12">
                  <c:v>-1.7675000000000409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F-4F8A-A186-DA952C7EB29F}"/>
            </c:ext>
          </c:extLst>
        </c:ser>
        <c:ser>
          <c:idx val="1"/>
          <c:order val="1"/>
          <c:tx>
            <c:strRef>
              <c:f>Evolucion!$G$2</c:f>
              <c:strCache>
                <c:ptCount val="1"/>
                <c:pt idx="0">
                  <c:v>Desp CALC a 29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Evolucion!$B$3:$B$198</c:f>
              <c:numCache>
                <c:formatCode>m/d/yyyy\ h:mm</c:formatCode>
                <c:ptCount val="196"/>
                <c:pt idx="0">
                  <c:v>45642.552106481482</c:v>
                </c:pt>
                <c:pt idx="1">
                  <c:v>45642.560081018521</c:v>
                </c:pt>
                <c:pt idx="2">
                  <c:v>45677.67864583333</c:v>
                </c:pt>
                <c:pt idx="3">
                  <c:v>45691.391168981485</c:v>
                </c:pt>
                <c:pt idx="4">
                  <c:v>45699.424861111111</c:v>
                </c:pt>
                <c:pt idx="5">
                  <c:v>45700.411168981482</c:v>
                </c:pt>
                <c:pt idx="6">
                  <c:v>45701.619583333333</c:v>
                </c:pt>
                <c:pt idx="7">
                  <c:v>45702.442187499997</c:v>
                </c:pt>
                <c:pt idx="8">
                  <c:v>45702.452523148146</c:v>
                </c:pt>
                <c:pt idx="9">
                  <c:v>45705.398518518516</c:v>
                </c:pt>
                <c:pt idx="10">
                  <c:v>45708.410405092596</c:v>
                </c:pt>
                <c:pt idx="11">
                  <c:v>45712.389293981483</c:v>
                </c:pt>
                <c:pt idx="12">
                  <c:v>45715.412465277775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xVal>
          <c:yVal>
            <c:numRef>
              <c:f>Evolucion!$G$3:$G$198</c:f>
              <c:numCache>
                <c:formatCode>#,##0.00</c:formatCode>
                <c:ptCount val="196"/>
                <c:pt idx="0">
                  <c:v>0</c:v>
                </c:pt>
                <c:pt idx="1">
                  <c:v>-0.27750000000000341</c:v>
                </c:pt>
                <c:pt idx="2">
                  <c:v>-8.2500000000010232E-2</c:v>
                </c:pt>
                <c:pt idx="3">
                  <c:v>-0.69000000000001194</c:v>
                </c:pt>
                <c:pt idx="4">
                  <c:v>-0.49750000000000227</c:v>
                </c:pt>
                <c:pt idx="5">
                  <c:v>-0.34250000000001535</c:v>
                </c:pt>
                <c:pt idx="6">
                  <c:v>-0.69000000000001194</c:v>
                </c:pt>
                <c:pt idx="7">
                  <c:v>-0.73499999999999943</c:v>
                </c:pt>
                <c:pt idx="8">
                  <c:v>-0.70749999999999602</c:v>
                </c:pt>
                <c:pt idx="9">
                  <c:v>-0.53249999999999886</c:v>
                </c:pt>
                <c:pt idx="10">
                  <c:v>-0.66749999999998977</c:v>
                </c:pt>
                <c:pt idx="11">
                  <c:v>-0.2850000000000108</c:v>
                </c:pt>
                <c:pt idx="12">
                  <c:v>-0.7850000000000108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F8A-A186-DA952C7EB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81807"/>
        <c:axId val="297482287"/>
      </c:scatterChart>
      <c:valAx>
        <c:axId val="297481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C0A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2287"/>
        <c:crossesAt val="-1000"/>
        <c:crossBetween val="midCat"/>
      </c:valAx>
      <c:valAx>
        <c:axId val="297482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7481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4.png"/><Relationship Id="rId3" Type="http://schemas.openxmlformats.org/officeDocument/2006/relationships/chart" Target="../charts/chart13.xml"/><Relationship Id="rId7" Type="http://schemas.openxmlformats.org/officeDocument/2006/relationships/image" Target="../media/image18.png"/><Relationship Id="rId12" Type="http://schemas.openxmlformats.org/officeDocument/2006/relationships/image" Target="../media/image23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chart" Target="../charts/chart16.xml"/><Relationship Id="rId11" Type="http://schemas.openxmlformats.org/officeDocument/2006/relationships/image" Target="../media/image22.png"/><Relationship Id="rId5" Type="http://schemas.openxmlformats.org/officeDocument/2006/relationships/chart" Target="../charts/chart15.xml"/><Relationship Id="rId10" Type="http://schemas.openxmlformats.org/officeDocument/2006/relationships/image" Target="../media/image21.jpeg"/><Relationship Id="rId4" Type="http://schemas.openxmlformats.org/officeDocument/2006/relationships/chart" Target="../charts/chart14.xml"/><Relationship Id="rId9" Type="http://schemas.openxmlformats.org/officeDocument/2006/relationships/image" Target="../media/image20.emf"/><Relationship Id="rId14" Type="http://schemas.openxmlformats.org/officeDocument/2006/relationships/image" Target="../media/image2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1.jpeg"/><Relationship Id="rId1" Type="http://schemas.openxmlformats.org/officeDocument/2006/relationships/image" Target="../media/image22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jpg"/><Relationship Id="rId3" Type="http://schemas.openxmlformats.org/officeDocument/2006/relationships/image" Target="../media/image28.png"/><Relationship Id="rId7" Type="http://schemas.openxmlformats.org/officeDocument/2006/relationships/image" Target="../media/image1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6" Type="http://schemas.openxmlformats.org/officeDocument/2006/relationships/image" Target="../media/image31.png"/><Relationship Id="rId5" Type="http://schemas.openxmlformats.org/officeDocument/2006/relationships/image" Target="../media/image30.png"/><Relationship Id="rId10" Type="http://schemas.openxmlformats.org/officeDocument/2006/relationships/chart" Target="../charts/chart18.xml"/><Relationship Id="rId4" Type="http://schemas.openxmlformats.org/officeDocument/2006/relationships/image" Target="../media/image29.png"/><Relationship Id="rId9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0</xdr:row>
          <xdr:rowOff>30480</xdr:rowOff>
        </xdr:from>
        <xdr:to>
          <xdr:col>6</xdr:col>
          <xdr:colOff>754380</xdr:colOff>
          <xdr:row>2</xdr:row>
          <xdr:rowOff>3586</xdr:rowOff>
        </xdr:to>
        <xdr:sp macro="" textlink="">
          <xdr:nvSpPr>
            <xdr:cNvPr id="2050" name="Choos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0</xdr:row>
          <xdr:rowOff>30480</xdr:rowOff>
        </xdr:from>
        <xdr:to>
          <xdr:col>3</xdr:col>
          <xdr:colOff>723900</xdr:colOff>
          <xdr:row>2</xdr:row>
          <xdr:rowOff>0</xdr:rowOff>
        </xdr:to>
        <xdr:sp macro="" textlink="">
          <xdr:nvSpPr>
            <xdr:cNvPr id="2051" name="BotonImport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0</xdr:row>
          <xdr:rowOff>30480</xdr:rowOff>
        </xdr:from>
        <xdr:to>
          <xdr:col>8</xdr:col>
          <xdr:colOff>792480</xdr:colOff>
          <xdr:row>2</xdr:row>
          <xdr:rowOff>3586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2</xdr:row>
          <xdr:rowOff>30480</xdr:rowOff>
        </xdr:from>
        <xdr:to>
          <xdr:col>8</xdr:col>
          <xdr:colOff>723900</xdr:colOff>
          <xdr:row>4</xdr:row>
          <xdr:rowOff>0</xdr:rowOff>
        </xdr:to>
        <xdr:sp macro="" textlink="">
          <xdr:nvSpPr>
            <xdr:cNvPr id="2053" name="BotonStatus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2</xdr:row>
          <xdr:rowOff>30480</xdr:rowOff>
        </xdr:from>
        <xdr:to>
          <xdr:col>3</xdr:col>
          <xdr:colOff>723900</xdr:colOff>
          <xdr:row>4</xdr:row>
          <xdr:rowOff>0</xdr:rowOff>
        </xdr:to>
        <xdr:sp macro="" textlink="">
          <xdr:nvSpPr>
            <xdr:cNvPr id="2054" name="Export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0</xdr:row>
          <xdr:rowOff>30480</xdr:rowOff>
        </xdr:from>
        <xdr:to>
          <xdr:col>10</xdr:col>
          <xdr:colOff>723900</xdr:colOff>
          <xdr:row>2</xdr:row>
          <xdr:rowOff>0</xdr:rowOff>
        </xdr:to>
        <xdr:sp macro="" textlink="">
          <xdr:nvSpPr>
            <xdr:cNvPr id="2055" name="Graph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2</xdr:row>
          <xdr:rowOff>30480</xdr:rowOff>
        </xdr:from>
        <xdr:to>
          <xdr:col>10</xdr:col>
          <xdr:colOff>723900</xdr:colOff>
          <xdr:row>4</xdr:row>
          <xdr:rowOff>0</xdr:rowOff>
        </xdr:to>
        <xdr:sp macro="" textlink="">
          <xdr:nvSpPr>
            <xdr:cNvPr id="2057" name="CommandButton2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44824</xdr:colOff>
      <xdr:row>1</xdr:row>
      <xdr:rowOff>17930</xdr:rowOff>
    </xdr:from>
    <xdr:to>
      <xdr:col>15</xdr:col>
      <xdr:colOff>728383</xdr:colOff>
      <xdr:row>6</xdr:row>
      <xdr:rowOff>168088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589559" y="208430"/>
          <a:ext cx="2969559" cy="11026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CONSIDERACIONES AL CREAR UN</a:t>
          </a:r>
          <a:r>
            <a:rPr lang="es-ES" sz="1100" baseline="0"/>
            <a:t> NUEVO TUBO:</a:t>
          </a:r>
        </a:p>
        <a:p>
          <a:r>
            <a:rPr lang="es-ES" sz="1100" baseline="0"/>
            <a:t>- LA PROFUNDIDAD DE LA SPIRA DEBE COINCIDIR CON LA DEL TUBO</a:t>
          </a:r>
        </a:p>
        <a:p>
          <a:r>
            <a:rPr lang="es-ES" sz="1100" baseline="0"/>
            <a:t>- METER LA PROF EN TEMPO A MANO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13316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34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584201</xdr:colOff>
      <xdr:row>1</xdr:row>
      <xdr:rowOff>19051</xdr:rowOff>
    </xdr:from>
    <xdr:to>
      <xdr:col>11</xdr:col>
      <xdr:colOff>457201</xdr:colOff>
      <xdr:row>3</xdr:row>
      <xdr:rowOff>114637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1" y="203201"/>
          <a:ext cx="2222500" cy="463886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304800</xdr:colOff>
      <xdr:row>14</xdr:row>
      <xdr:rowOff>120650</xdr:rowOff>
    </xdr:to>
    <xdr:sp macro="" textlink="">
      <xdr:nvSpPr>
        <xdr:cNvPr id="4" name="AutoShape 4" descr="{\displaystyle {\begin{bmatrix}x'\\y'\\\end{bmatrix}}={\begin{bmatrix}\cos \theta &amp;-\sin \theta \\\sin \theta &amp;\cos \theta \\\end{bmatrix}}{\begin{bmatrix}x\\y\\\end{bmatrix}}}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4591050" y="239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19050</xdr:colOff>
      <xdr:row>1</xdr:row>
      <xdr:rowOff>63500</xdr:rowOff>
    </xdr:from>
    <xdr:to>
      <xdr:col>7</xdr:col>
      <xdr:colOff>444500</xdr:colOff>
      <xdr:row>2</xdr:row>
      <xdr:rowOff>146050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610100" y="247650"/>
          <a:ext cx="1187450" cy="266700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rgbClr val="FFFF00"/>
              </a:solidFill>
            </a:rPr>
            <a:t>Real</a:t>
          </a:r>
          <a:r>
            <a:rPr lang="en-US" sz="1100" baseline="0">
              <a:solidFill>
                <a:srgbClr val="FFFF00"/>
              </a:solidFill>
            </a:rPr>
            <a:t> - Teórico</a:t>
          </a:r>
          <a:endParaRPr lang="en-US" sz="1100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13608</xdr:rowOff>
    </xdr:from>
    <xdr:to>
      <xdr:col>5</xdr:col>
      <xdr:colOff>231320</xdr:colOff>
      <xdr:row>210</xdr:row>
      <xdr:rowOff>176894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249115</xdr:colOff>
      <xdr:row>8</xdr:row>
      <xdr:rowOff>14654</xdr:rowOff>
    </xdr:from>
    <xdr:to>
      <xdr:col>9</xdr:col>
      <xdr:colOff>33618</xdr:colOff>
      <xdr:row>210</xdr:row>
      <xdr:rowOff>177940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44823</xdr:colOff>
      <xdr:row>8</xdr:row>
      <xdr:rowOff>11206</xdr:rowOff>
    </xdr:from>
    <xdr:to>
      <xdr:col>12</xdr:col>
      <xdr:colOff>412032</xdr:colOff>
      <xdr:row>210</xdr:row>
      <xdr:rowOff>174492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321234</xdr:colOff>
      <xdr:row>3</xdr:row>
      <xdr:rowOff>0</xdr:rowOff>
    </xdr:from>
    <xdr:to>
      <xdr:col>15</xdr:col>
      <xdr:colOff>-1</xdr:colOff>
      <xdr:row>7</xdr:row>
      <xdr:rowOff>89647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636434" y="552450"/>
          <a:ext cx="1088465" cy="82624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 b="1">
              <a:solidFill>
                <a:sysClr val="windowText" lastClr="000000"/>
              </a:solidFill>
            </a:rPr>
            <a:t>(N)</a:t>
          </a:r>
          <a:r>
            <a:rPr lang="es-ES" sz="1100" b="1" baseline="0">
              <a:solidFill>
                <a:sysClr val="windowText" lastClr="000000"/>
              </a:solidFill>
            </a:rPr>
            <a:t> </a:t>
          </a:r>
          <a:r>
            <a:rPr lang="es-ES" sz="1100" baseline="0">
              <a:solidFill>
                <a:sysClr val="windowText" lastClr="000000"/>
              </a:solidFill>
            </a:rPr>
            <a:t>CORRECT</a:t>
          </a:r>
        </a:p>
        <a:p>
          <a:endParaRPr lang="es-ES" sz="1100" baseline="0">
            <a:solidFill>
              <a:sysClr val="windowText" lastClr="000000"/>
            </a:solidFill>
          </a:endParaRPr>
        </a:p>
        <a:p>
          <a:r>
            <a:rPr lang="es-ES" sz="1100" b="1" baseline="0">
              <a:solidFill>
                <a:sysClr val="windowText" lastClr="000000"/>
              </a:solidFill>
            </a:rPr>
            <a:t>(0) </a:t>
          </a:r>
          <a:r>
            <a:rPr lang="es-ES" sz="1100" baseline="0">
              <a:solidFill>
                <a:sysClr val="windowText" lastClr="000000"/>
              </a:solidFill>
            </a:rPr>
            <a:t>DELETE CORRECTIONS</a:t>
          </a:r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478118</xdr:colOff>
      <xdr:row>6</xdr:row>
      <xdr:rowOff>59764</xdr:rowOff>
    </xdr:from>
    <xdr:to>
      <xdr:col>4</xdr:col>
      <xdr:colOff>373529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478118" y="1164664"/>
          <a:ext cx="2333811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 (mm)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5</xdr:col>
      <xdr:colOff>605118</xdr:colOff>
      <xdr:row>6</xdr:row>
      <xdr:rowOff>52294</xdr:rowOff>
    </xdr:from>
    <xdr:to>
      <xdr:col>8</xdr:col>
      <xdr:colOff>373529</xdr:colOff>
      <xdr:row>7</xdr:row>
      <xdr:rowOff>119529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 txBox="1"/>
      </xdr:nvSpPr>
      <xdr:spPr>
        <a:xfrm>
          <a:off x="3653118" y="1157194"/>
          <a:ext cx="1597211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A</a:t>
          </a:r>
        </a:p>
      </xdr:txBody>
    </xdr:sp>
    <xdr:clientData/>
  </xdr:twoCellAnchor>
  <xdr:twoCellAnchor>
    <xdr:from>
      <xdr:col>9</xdr:col>
      <xdr:colOff>174812</xdr:colOff>
      <xdr:row>6</xdr:row>
      <xdr:rowOff>47811</xdr:rowOff>
    </xdr:from>
    <xdr:to>
      <xdr:col>11</xdr:col>
      <xdr:colOff>555811</xdr:colOff>
      <xdr:row>7</xdr:row>
      <xdr:rowOff>115046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5661212" y="1152711"/>
          <a:ext cx="1600199" cy="251385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</xdr:row>
          <xdr:rowOff>30480</xdr:rowOff>
        </xdr:from>
        <xdr:to>
          <xdr:col>10</xdr:col>
          <xdr:colOff>22860</xdr:colOff>
          <xdr:row>3</xdr:row>
          <xdr:rowOff>99060</xdr:rowOff>
        </xdr:to>
        <xdr:sp macro="" textlink="">
          <xdr:nvSpPr>
            <xdr:cNvPr id="3073" name="SaveSpik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609600</xdr:colOff>
          <xdr:row>0</xdr:row>
          <xdr:rowOff>152400</xdr:rowOff>
        </xdr:from>
        <xdr:to>
          <xdr:col>21</xdr:col>
          <xdr:colOff>685800</xdr:colOff>
          <xdr:row>3</xdr:row>
          <xdr:rowOff>144780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252712</xdr:colOff>
      <xdr:row>8</xdr:row>
      <xdr:rowOff>8760</xdr:rowOff>
    </xdr:from>
    <xdr:to>
      <xdr:col>7</xdr:col>
      <xdr:colOff>201568</xdr:colOff>
      <xdr:row>210</xdr:row>
      <xdr:rowOff>172046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210031</xdr:colOff>
      <xdr:row>8</xdr:row>
      <xdr:rowOff>7683</xdr:rowOff>
    </xdr:from>
    <xdr:to>
      <xdr:col>10</xdr:col>
      <xdr:colOff>158887</xdr:colOff>
      <xdr:row>210</xdr:row>
      <xdr:rowOff>170969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351117</xdr:colOff>
      <xdr:row>8</xdr:row>
      <xdr:rowOff>7470</xdr:rowOff>
    </xdr:from>
    <xdr:to>
      <xdr:col>13</xdr:col>
      <xdr:colOff>299973</xdr:colOff>
      <xdr:row>210</xdr:row>
      <xdr:rowOff>170756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298824</xdr:colOff>
      <xdr:row>8</xdr:row>
      <xdr:rowOff>7470</xdr:rowOff>
    </xdr:from>
    <xdr:to>
      <xdr:col>16</xdr:col>
      <xdr:colOff>247680</xdr:colOff>
      <xdr:row>210</xdr:row>
      <xdr:rowOff>170756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567758</xdr:colOff>
      <xdr:row>6</xdr:row>
      <xdr:rowOff>59764</xdr:rowOff>
    </xdr:from>
    <xdr:to>
      <xdr:col>8</xdr:col>
      <xdr:colOff>627522</xdr:colOff>
      <xdr:row>7</xdr:row>
      <xdr:rowOff>119528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4346008" y="116466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INCREMENTAL DISPLACEMENTS</a:t>
          </a:r>
          <a:r>
            <a:rPr lang="es-ES" sz="1100" b="1" baseline="0">
              <a:latin typeface="+mj-lt"/>
            </a:rPr>
            <a:t> A &amp; B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11</xdr:col>
      <xdr:colOff>627530</xdr:colOff>
      <xdr:row>6</xdr:row>
      <xdr:rowOff>44824</xdr:rowOff>
    </xdr:from>
    <xdr:to>
      <xdr:col>14</xdr:col>
      <xdr:colOff>687294</xdr:colOff>
      <xdr:row>7</xdr:row>
      <xdr:rowOff>104588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8939680" y="1149724"/>
          <a:ext cx="2326714" cy="24391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CHECKSUM DIFF A &amp; B</a:t>
          </a:r>
        </a:p>
      </xdr:txBody>
    </xdr:sp>
    <xdr:clientData/>
  </xdr:twoCellAnchor>
  <xdr:twoCellAnchor>
    <xdr:from>
      <xdr:col>0</xdr:col>
      <xdr:colOff>366059</xdr:colOff>
      <xdr:row>6</xdr:row>
      <xdr:rowOff>59765</xdr:rowOff>
    </xdr:from>
    <xdr:to>
      <xdr:col>3</xdr:col>
      <xdr:colOff>425823</xdr:colOff>
      <xdr:row>7</xdr:row>
      <xdr:rowOff>119529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366059" y="1164665"/>
          <a:ext cx="2326714" cy="243914"/>
        </a:xfrm>
        <a:prstGeom prst="rect">
          <a:avLst/>
        </a:prstGeom>
        <a:solidFill>
          <a:srgbClr val="FF66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100" b="1">
              <a:latin typeface="+mj-lt"/>
            </a:rPr>
            <a:t>CUMULATIVE</a:t>
          </a:r>
          <a:r>
            <a:rPr lang="es-ES" sz="1100" b="1" baseline="0">
              <a:latin typeface="+mj-lt"/>
            </a:rPr>
            <a:t> DISPLACEMENTS</a:t>
          </a:r>
          <a:endParaRPr lang="es-ES" sz="1100" b="1">
            <a:latin typeface="+mj-lt"/>
          </a:endParaRPr>
        </a:p>
      </xdr:txBody>
    </xdr:sp>
    <xdr:clientData/>
  </xdr:twoCellAnchor>
  <xdr:twoCellAnchor>
    <xdr:from>
      <xdr:col>0</xdr:col>
      <xdr:colOff>0</xdr:colOff>
      <xdr:row>8</xdr:row>
      <xdr:rowOff>27214</xdr:rowOff>
    </xdr:from>
    <xdr:to>
      <xdr:col>4</xdr:col>
      <xdr:colOff>246261</xdr:colOff>
      <xdr:row>210</xdr:row>
      <xdr:rowOff>179294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571500</xdr:colOff>
          <xdr:row>0</xdr:row>
          <xdr:rowOff>144780</xdr:rowOff>
        </xdr:from>
        <xdr:to>
          <xdr:col>22</xdr:col>
          <xdr:colOff>563880</xdr:colOff>
          <xdr:row>2</xdr:row>
          <xdr:rowOff>106680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231588</xdr:colOff>
      <xdr:row>3</xdr:row>
      <xdr:rowOff>166007</xdr:rowOff>
    </xdr:from>
    <xdr:to>
      <xdr:col>27</xdr:col>
      <xdr:colOff>444499</xdr:colOff>
      <xdr:row>33</xdr:row>
      <xdr:rowOff>27214</xdr:rowOff>
    </xdr:to>
    <xdr:graphicFrame macro="">
      <xdr:nvGraphicFramePr>
        <xdr:cNvPr id="10" name="CumDisplacementA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445126</xdr:colOff>
      <xdr:row>3</xdr:row>
      <xdr:rowOff>167977</xdr:rowOff>
    </xdr:from>
    <xdr:to>
      <xdr:col>37</xdr:col>
      <xdr:colOff>422447</xdr:colOff>
      <xdr:row>33</xdr:row>
      <xdr:rowOff>29184</xdr:rowOff>
    </xdr:to>
    <xdr:graphicFrame macro="">
      <xdr:nvGraphicFramePr>
        <xdr:cNvPr id="17" name="CumDisplacementB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231913</xdr:colOff>
      <xdr:row>33</xdr:row>
      <xdr:rowOff>25400</xdr:rowOff>
    </xdr:from>
    <xdr:to>
      <xdr:col>27</xdr:col>
      <xdr:colOff>438150</xdr:colOff>
      <xdr:row>62</xdr:row>
      <xdr:rowOff>68035</xdr:rowOff>
    </xdr:to>
    <xdr:graphicFrame macro="">
      <xdr:nvGraphicFramePr>
        <xdr:cNvPr id="18" name="DiffDevA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439965</xdr:colOff>
      <xdr:row>33</xdr:row>
      <xdr:rowOff>24492</xdr:rowOff>
    </xdr:from>
    <xdr:to>
      <xdr:col>37</xdr:col>
      <xdr:colOff>417286</xdr:colOff>
      <xdr:row>62</xdr:row>
      <xdr:rowOff>69849</xdr:rowOff>
    </xdr:to>
    <xdr:graphicFrame macro="">
      <xdr:nvGraphicFramePr>
        <xdr:cNvPr id="19" name="DiffDevB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</xdr:colOff>
          <xdr:row>1</xdr:row>
          <xdr:rowOff>38100</xdr:rowOff>
        </xdr:from>
        <xdr:to>
          <xdr:col>18</xdr:col>
          <xdr:colOff>335280</xdr:colOff>
          <xdr:row>3</xdr:row>
          <xdr:rowOff>68580</xdr:rowOff>
        </xdr:to>
        <xdr:sp macro="" textlink="">
          <xdr:nvSpPr>
            <xdr:cNvPr id="4098" name="SaveBia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201709</xdr:colOff>
      <xdr:row>15</xdr:row>
      <xdr:rowOff>0</xdr:rowOff>
    </xdr:from>
    <xdr:to>
      <xdr:col>17</xdr:col>
      <xdr:colOff>515474</xdr:colOff>
      <xdr:row>25</xdr:row>
      <xdr:rowOff>179295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 rot="16200000">
          <a:off x="12162121" y="3712882"/>
          <a:ext cx="2046942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CUMULATIVE DISPLACEMENT</a:t>
          </a:r>
        </a:p>
      </xdr:txBody>
    </xdr:sp>
    <xdr:clientData/>
  </xdr:twoCellAnchor>
  <xdr:twoCellAnchor>
    <xdr:from>
      <xdr:col>17</xdr:col>
      <xdr:colOff>209180</xdr:colOff>
      <xdr:row>37</xdr:row>
      <xdr:rowOff>164353</xdr:rowOff>
    </xdr:from>
    <xdr:to>
      <xdr:col>17</xdr:col>
      <xdr:colOff>522945</xdr:colOff>
      <xdr:row>55</xdr:row>
      <xdr:rowOff>82177</xdr:rowOff>
    </xdr:to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 rot="16200000">
          <a:off x="11553269" y="8602382"/>
          <a:ext cx="3279588" cy="313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INCREMENTAL  DISPLACEMENT (to Reference)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487680</xdr:colOff>
          <xdr:row>0</xdr:row>
          <xdr:rowOff>106680</xdr:rowOff>
        </xdr:from>
        <xdr:to>
          <xdr:col>27</xdr:col>
          <xdr:colOff>106680</xdr:colOff>
          <xdr:row>3</xdr:row>
          <xdr:rowOff>38100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373530</xdr:colOff>
      <xdr:row>2</xdr:row>
      <xdr:rowOff>97117</xdr:rowOff>
    </xdr:from>
    <xdr:to>
      <xdr:col>26</xdr:col>
      <xdr:colOff>149412</xdr:colOff>
      <xdr:row>5</xdr:row>
      <xdr:rowOff>22411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7608177" y="470646"/>
          <a:ext cx="2061882" cy="485589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/>
              </a:solidFill>
            </a:rPr>
            <a:t>Al</a:t>
          </a:r>
          <a:r>
            <a:rPr lang="en-US" sz="1100" baseline="0">
              <a:solidFill>
                <a:schemeClr val="bg1"/>
              </a:solidFill>
            </a:rPr>
            <a:t> visualizar se consideran los cambios de referencia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343647</xdr:colOff>
      <xdr:row>0</xdr:row>
      <xdr:rowOff>97118</xdr:rowOff>
    </xdr:from>
    <xdr:to>
      <xdr:col>34</xdr:col>
      <xdr:colOff>635000</xdr:colOff>
      <xdr:row>6</xdr:row>
      <xdr:rowOff>29883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4107588" y="97118"/>
          <a:ext cx="2577353" cy="105335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OJO,</a:t>
          </a:r>
          <a:r>
            <a:rPr lang="en-US" sz="1100" baseline="0"/>
            <a:t> solución temporal, hay que meter estadísticos aquí</a:t>
          </a:r>
          <a:endParaRPr lang="en-US" sz="1100"/>
        </a:p>
      </xdr:txBody>
    </xdr:sp>
    <xdr:clientData/>
  </xdr:twoCellAnchor>
  <xdr:twoCellAnchor>
    <xdr:from>
      <xdr:col>16</xdr:col>
      <xdr:colOff>251012</xdr:colOff>
      <xdr:row>1</xdr:row>
      <xdr:rowOff>8965</xdr:rowOff>
    </xdr:from>
    <xdr:to>
      <xdr:col>21</xdr:col>
      <xdr:colOff>251012</xdr:colOff>
      <xdr:row>14</xdr:row>
      <xdr:rowOff>116542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2532659" y="188259"/>
          <a:ext cx="3872753" cy="24742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OJO ÑAPA.</a:t>
          </a:r>
        </a:p>
        <a:p>
          <a:r>
            <a:rPr lang="es-ES" sz="1100"/>
            <a:t>SOLO</a:t>
          </a:r>
          <a:r>
            <a:rPr lang="es-ES" sz="1100" baseline="0"/>
            <a:t> FUNCIONA CON TODO EL RANGO DE BIAS (TUBO ENTERO)</a:t>
          </a:r>
        </a:p>
        <a:p>
          <a:r>
            <a:rPr lang="es-ES" sz="1100" baseline="0"/>
            <a:t>LAS CORRECCIONES SON LAS DE LAS CELDAS DE LA IZQUIERDA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38239</xdr:colOff>
      <xdr:row>7</xdr:row>
      <xdr:rowOff>13390</xdr:rowOff>
    </xdr:from>
    <xdr:to>
      <xdr:col>2</xdr:col>
      <xdr:colOff>768912</xdr:colOff>
      <xdr:row>27</xdr:row>
      <xdr:rowOff>160545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CFF68A0-F4CD-CF5B-AD4C-4DB5FBDD32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7600" r="24671"/>
        <a:stretch/>
      </xdr:blipFill>
      <xdr:spPr>
        <a:xfrm>
          <a:off x="38239" y="1346890"/>
          <a:ext cx="2337499" cy="3963505"/>
        </a:xfrm>
        <a:prstGeom prst="rect">
          <a:avLst/>
        </a:prstGeom>
      </xdr:spPr>
    </xdr:pic>
    <xdr:clientData/>
  </xdr:twoCellAnchor>
  <xdr:twoCellAnchor editAs="oneCell">
    <xdr:from>
      <xdr:col>4</xdr:col>
      <xdr:colOff>18994</xdr:colOff>
      <xdr:row>5</xdr:row>
      <xdr:rowOff>163286</xdr:rowOff>
    </xdr:from>
    <xdr:to>
      <xdr:col>6</xdr:col>
      <xdr:colOff>753680</xdr:colOff>
      <xdr:row>36</xdr:row>
      <xdr:rowOff>56029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7B93CD3F-3BDD-09AE-66D1-4EAD967F1C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00" t="760" r="25833" b="1351"/>
        <a:stretch/>
      </xdr:blipFill>
      <xdr:spPr>
        <a:xfrm>
          <a:off x="3219394" y="1115786"/>
          <a:ext cx="2331711" cy="5798243"/>
        </a:xfrm>
        <a:prstGeom prst="rect">
          <a:avLst/>
        </a:prstGeom>
      </xdr:spPr>
    </xdr:pic>
    <xdr:clientData/>
  </xdr:twoCellAnchor>
  <xdr:twoCellAnchor>
    <xdr:from>
      <xdr:col>5</xdr:col>
      <xdr:colOff>586247</xdr:colOff>
      <xdr:row>5</xdr:row>
      <xdr:rowOff>10850</xdr:rowOff>
    </xdr:from>
    <xdr:to>
      <xdr:col>5</xdr:col>
      <xdr:colOff>729122</xdr:colOff>
      <xdr:row>7</xdr:row>
      <xdr:rowOff>20374</xdr:rowOff>
    </xdr:to>
    <xdr:sp macro="" textlink="">
      <xdr:nvSpPr>
        <xdr:cNvPr id="14" name="Text Box 52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 txBox="1">
          <a:spLocks noChangeArrowheads="1"/>
        </xdr:cNvSpPr>
      </xdr:nvSpPr>
      <xdr:spPr bwMode="auto">
        <a:xfrm>
          <a:off x="451054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twoCellAnchor>
    <xdr:from>
      <xdr:col>11</xdr:col>
      <xdr:colOff>605227</xdr:colOff>
      <xdr:row>5</xdr:row>
      <xdr:rowOff>10850</xdr:rowOff>
    </xdr:from>
    <xdr:to>
      <xdr:col>11</xdr:col>
      <xdr:colOff>748102</xdr:colOff>
      <xdr:row>7</xdr:row>
      <xdr:rowOff>20374</xdr:rowOff>
    </xdr:to>
    <xdr:sp macro="" textlink="">
      <xdr:nvSpPr>
        <xdr:cNvPr id="15" name="Text Box 52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 txBox="1">
          <a:spLocks noChangeArrowheads="1"/>
        </xdr:cNvSpPr>
      </xdr:nvSpPr>
      <xdr:spPr bwMode="auto">
        <a:xfrm>
          <a:off x="9238687" y="963350"/>
          <a:ext cx="142875" cy="390524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vert="vert270" wrap="square" lIns="0" tIns="22860" rIns="27432" bIns="0" anchor="t" upright="1"/>
        <a:lstStyle/>
        <a:p>
          <a:pPr algn="ctr" rtl="0">
            <a:defRPr sz="1000"/>
          </a:pPr>
          <a:r>
            <a:rPr lang="es-ES" sz="800" b="0" i="0" u="none" strike="noStrike" baseline="0">
              <a:solidFill>
                <a:srgbClr val="808080"/>
              </a:solidFill>
              <a:latin typeface="Arial"/>
              <a:cs typeface="Arial"/>
            </a:rPr>
            <a:t>Metros</a:t>
          </a:r>
        </a:p>
      </xdr:txBody>
    </xdr:sp>
    <xdr:clientData/>
  </xdr:twoCellAnchor>
  <xdr:oneCellAnchor>
    <xdr:from>
      <xdr:col>15</xdr:col>
      <xdr:colOff>728383</xdr:colOff>
      <xdr:row>20</xdr:row>
      <xdr:rowOff>182096</xdr:rowOff>
    </xdr:from>
    <xdr:ext cx="184731" cy="264560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 txBox="1"/>
      </xdr:nvSpPr>
      <xdr:spPr>
        <a:xfrm>
          <a:off x="13085483" y="399209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754380</xdr:colOff>
          <xdr:row>4</xdr:row>
          <xdr:rowOff>106680</xdr:rowOff>
        </xdr:from>
        <xdr:to>
          <xdr:col>15</xdr:col>
          <xdr:colOff>716280</xdr:colOff>
          <xdr:row>6</xdr:row>
          <xdr:rowOff>38100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754380</xdr:colOff>
          <xdr:row>6</xdr:row>
          <xdr:rowOff>106680</xdr:rowOff>
        </xdr:from>
        <xdr:to>
          <xdr:col>15</xdr:col>
          <xdr:colOff>716280</xdr:colOff>
          <xdr:row>8</xdr:row>
          <xdr:rowOff>38100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601713</xdr:colOff>
      <xdr:row>7</xdr:row>
      <xdr:rowOff>73859</xdr:rowOff>
    </xdr:from>
    <xdr:to>
      <xdr:col>4</xdr:col>
      <xdr:colOff>354096</xdr:colOff>
      <xdr:row>36</xdr:row>
      <xdr:rowOff>170447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691625</xdr:colOff>
      <xdr:row>7</xdr:row>
      <xdr:rowOff>85725</xdr:rowOff>
    </xdr:from>
    <xdr:to>
      <xdr:col>22</xdr:col>
      <xdr:colOff>89001</xdr:colOff>
      <xdr:row>36</xdr:row>
      <xdr:rowOff>123825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GrpSpPr/>
      </xdr:nvGrpSpPr>
      <xdr:grpSpPr>
        <a:xfrm>
          <a:off x="16388825" y="1419225"/>
          <a:ext cx="967096" cy="5562600"/>
          <a:chOff x="2332896" y="1747678"/>
          <a:chExt cx="862951" cy="5151987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GraphicFramePr/>
        </xdr:nvGraphicFramePr>
        <xdr:xfrm>
          <a:off x="2332896" y="1747678"/>
          <a:ext cx="862951" cy="515198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1" name="Rectangle 139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2802477" y="1888191"/>
            <a:ext cx="68748" cy="4845934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bg2">
                  <a:lumMod val="75000"/>
                </a:schemeClr>
              </a:gs>
              <a:gs pos="83000">
                <a:schemeClr val="bg2">
                  <a:lumMod val="75000"/>
                </a:schemeClr>
              </a:gs>
              <a:gs pos="100000">
                <a:schemeClr val="bg2">
                  <a:lumMod val="50000"/>
                </a:schemeClr>
              </a:gs>
            </a:gsLst>
            <a:lin ang="0" scaled="0"/>
          </a:gradFill>
          <a:ln>
            <a:noFill/>
          </a:ln>
          <a:effectLst/>
        </xdr:spPr>
      </xdr:sp>
    </xdr:grpSp>
    <xdr:clientData/>
  </xdr:twoCellAnchor>
  <xdr:twoCellAnchor>
    <xdr:from>
      <xdr:col>6</xdr:col>
      <xdr:colOff>733703</xdr:colOff>
      <xdr:row>3</xdr:row>
      <xdr:rowOff>68580</xdr:rowOff>
    </xdr:from>
    <xdr:to>
      <xdr:col>7</xdr:col>
      <xdr:colOff>518909</xdr:colOff>
      <xdr:row>8</xdr:row>
      <xdr:rowOff>53709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SpPr/>
      </xdr:nvSpPr>
      <xdr:spPr>
        <a:xfrm>
          <a:off x="5442863" y="64008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A</a:t>
          </a:r>
        </a:p>
      </xdr:txBody>
    </xdr:sp>
    <xdr:clientData/>
  </xdr:twoCellAnchor>
  <xdr:twoCellAnchor>
    <xdr:from>
      <xdr:col>10</xdr:col>
      <xdr:colOff>6817</xdr:colOff>
      <xdr:row>3</xdr:row>
      <xdr:rowOff>45720</xdr:rowOff>
    </xdr:from>
    <xdr:to>
      <xdr:col>10</xdr:col>
      <xdr:colOff>576883</xdr:colOff>
      <xdr:row>8</xdr:row>
      <xdr:rowOff>30849</xdr:rowOff>
    </xdr:to>
    <xdr:sp macro="" textlink="">
      <xdr:nvSpPr>
        <xdr:cNvPr id="51" name="Rectángulo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SpPr/>
      </xdr:nvSpPr>
      <xdr:spPr>
        <a:xfrm>
          <a:off x="7855417" y="617220"/>
          <a:ext cx="570066" cy="937629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s-ES" sz="5400" b="1" cap="none" spc="0">
              <a:ln w="12700">
                <a:solidFill>
                  <a:srgbClr val="D60000"/>
                </a:solidFill>
                <a:prstDash val="solid"/>
              </a:ln>
              <a:solidFill>
                <a:srgbClr val="FF0000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</a:effectLst>
            </a:rPr>
            <a:t>B</a:t>
          </a:r>
        </a:p>
      </xdr:txBody>
    </xdr:sp>
    <xdr:clientData/>
  </xdr:twoCellAnchor>
  <xdr:twoCellAnchor>
    <xdr:from>
      <xdr:col>5</xdr:col>
      <xdr:colOff>514350</xdr:colOff>
      <xdr:row>4</xdr:row>
      <xdr:rowOff>167862</xdr:rowOff>
    </xdr:from>
    <xdr:to>
      <xdr:col>12</xdr:col>
      <xdr:colOff>691716</xdr:colOff>
      <xdr:row>37</xdr:row>
      <xdr:rowOff>126282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4438650" y="929862"/>
          <a:ext cx="5671386" cy="6244920"/>
          <a:chOff x="3148944" y="920337"/>
          <a:chExt cx="6719157" cy="6246825"/>
        </a:xfrm>
      </xdr:grpSpPr>
      <xdr:graphicFrame macro="">
        <xdr:nvGraphicFramePr>
          <xdr:cNvPr id="12" name="GraficoA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3148944" y="967962"/>
          <a:ext cx="2940331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3" name="GraficoB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GraphicFramePr>
            <a:graphicFrameLocks/>
          </xdr:cNvGraphicFramePr>
        </xdr:nvGraphicFramePr>
        <xdr:xfrm>
          <a:off x="5715001" y="920337"/>
          <a:ext cx="4153100" cy="6199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5" name="Line 497">
            <a:extLst>
              <a:ext uri="{FF2B5EF4-FFF2-40B4-BE49-F238E27FC236}">
                <a16:creationId xmlns:a16="http://schemas.microsoft.com/office/drawing/2014/main" id="{00000000-0008-0000-0A00-000055000000}"/>
              </a:ext>
            </a:extLst>
          </xdr:cNvPr>
          <xdr:cNvSpPr>
            <a:spLocks noChangeShapeType="1"/>
          </xdr:cNvSpPr>
        </xdr:nvSpPr>
        <xdr:spPr bwMode="auto">
          <a:xfrm>
            <a:off x="3363056" y="6859378"/>
            <a:ext cx="2592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">
        <xdr:nvSpPr>
          <xdr:cNvPr id="87" name="Line 497">
            <a:extLst>
              <a:ext uri="{FF2B5EF4-FFF2-40B4-BE49-F238E27FC236}">
                <a16:creationId xmlns:a16="http://schemas.microsoft.com/office/drawing/2014/main" id="{00000000-0008-0000-0A00-000057000000}"/>
              </a:ext>
            </a:extLst>
          </xdr:cNvPr>
          <xdr:cNvSpPr>
            <a:spLocks noChangeShapeType="1"/>
          </xdr:cNvSpPr>
        </xdr:nvSpPr>
        <xdr:spPr bwMode="auto">
          <a:xfrm>
            <a:off x="6220558" y="6859378"/>
            <a:ext cx="257400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ffectLst/>
          <a:extLst>
            <a:ext uri="{909E8E84-426E-40DD-AFC4-6F175D3DCCD1}">
              <a14:hiddenFill xmlns:a14="http://schemas.microsoft.com/office/drawing/2010/main">
                <a:noFill/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</xdr:grpSp>
    <xdr:clientData/>
  </xdr:twoCellAnchor>
  <xdr:twoCellAnchor editAs="oneCell">
    <xdr:from>
      <xdr:col>17</xdr:col>
      <xdr:colOff>166263</xdr:colOff>
      <xdr:row>0</xdr:row>
      <xdr:rowOff>174474</xdr:rowOff>
    </xdr:from>
    <xdr:to>
      <xdr:col>18</xdr:col>
      <xdr:colOff>677658</xdr:colOff>
      <xdr:row>2</xdr:row>
      <xdr:rowOff>168718</xdr:rowOff>
    </xdr:to>
    <xdr:pic>
      <xdr:nvPicPr>
        <xdr:cNvPr id="88" name="11 Imagen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13120263" y="174474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709449</xdr:colOff>
      <xdr:row>37</xdr:row>
      <xdr:rowOff>44596</xdr:rowOff>
    </xdr:from>
    <xdr:to>
      <xdr:col>11</xdr:col>
      <xdr:colOff>559140</xdr:colOff>
      <xdr:row>38</xdr:row>
      <xdr:rowOff>173796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GrpSpPr/>
      </xdr:nvGrpSpPr>
      <xdr:grpSpPr>
        <a:xfrm>
          <a:off x="4633749" y="7093096"/>
          <a:ext cx="4558851" cy="319700"/>
          <a:chOff x="4904394" y="7075237"/>
          <a:chExt cx="4416894" cy="319700"/>
        </a:xfrm>
      </xdr:grpSpPr>
      <xdr:sp macro="" textlink="">
        <xdr:nvSpPr>
          <xdr:cNvPr id="9" name="Text Box 49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7298116" y="7075237"/>
            <a:ext cx="2023172" cy="218709"/>
          </a:xfrm>
          <a:prstGeom prst="rect">
            <a:avLst/>
          </a:prstGeom>
          <a:solidFill>
            <a:srgbClr val="FFFFFF"/>
          </a:solidFill>
          <a:ln w="6350" algn="ctr">
            <a:noFill/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/>
            <a:r>
              <a:rPr lang="es-ES" sz="1000" b="1" i="0" baseline="0"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Acumulado B (mm) </a:t>
            </a:r>
            <a:endParaRPr lang="es-ES" sz="10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77" name="Grupo 76">
            <a:extLst>
              <a:ext uri="{FF2B5EF4-FFF2-40B4-BE49-F238E27FC236}">
                <a16:creationId xmlns:a16="http://schemas.microsoft.com/office/drawing/2014/main" id="{00000000-0008-0000-0A00-00004D000000}"/>
              </a:ext>
            </a:extLst>
          </xdr:cNvPr>
          <xdr:cNvGrpSpPr/>
        </xdr:nvGrpSpPr>
        <xdr:grpSpPr>
          <a:xfrm>
            <a:off x="4904394" y="7075237"/>
            <a:ext cx="2153839" cy="319700"/>
            <a:chOff x="4904394" y="7075237"/>
            <a:chExt cx="2153839" cy="319700"/>
          </a:xfrm>
        </xdr:grpSpPr>
        <xdr:sp macro="" textlink="">
          <xdr:nvSpPr>
            <xdr:cNvPr id="76" name="Text Box 494">
              <a:extLst>
                <a:ext uri="{FF2B5EF4-FFF2-40B4-BE49-F238E27FC236}">
                  <a16:creationId xmlns:a16="http://schemas.microsoft.com/office/drawing/2014/main" id="{00000000-0008-0000-0A00-00004C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4904394" y="7075237"/>
              <a:ext cx="2153839" cy="218709"/>
            </a:xfrm>
            <a:prstGeom prst="rect">
              <a:avLst/>
            </a:prstGeom>
            <a:noFill/>
            <a:ln w="6350" algn="ctr">
              <a:noFill/>
              <a:miter lim="800000"/>
              <a:headEnd/>
              <a:tailEnd/>
            </a:ln>
            <a:effectLst/>
          </xdr:spPr>
          <xdr:txBody>
            <a:bodyPr vertOverflow="clip" wrap="square" lIns="27432" tIns="22860" rIns="27432" bIns="22860" anchor="ctr" upright="1"/>
            <a:lstStyle/>
            <a:p>
              <a:pPr algn="ctr" rtl="0"/>
              <a:r>
                <a:rPr lang="es-ES" sz="1000" b="1" i="0" baseline="0"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Acumulado A (mm) </a:t>
              </a:r>
              <a:endParaRPr lang="es-ES" sz="1000">
                <a:effectLst/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A00-00001B000000}"/>
                </a:ext>
              </a:extLst>
            </xdr:cNvPr>
            <xdr:cNvSpPr txBox="1"/>
          </xdr:nvSpPr>
          <xdr:spPr>
            <a:xfrm>
              <a:off x="5459741" y="7258098"/>
              <a:ext cx="1086776" cy="13683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ES" sz="70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A&gt;0 hacia</a:t>
              </a:r>
              <a:r>
                <a:rPr lang="es-ES" sz="700" baseline="0">
                  <a:solidFill>
                    <a:schemeClr val="dk1"/>
                  </a:solidFill>
                  <a:effectLst/>
                  <a:latin typeface="Arial" panose="020B0604020202020204" pitchFamily="34" charset="0"/>
                  <a:ea typeface="+mn-ea"/>
                  <a:cs typeface="Arial" panose="020B0604020202020204" pitchFamily="34" charset="0"/>
                </a:rPr>
                <a:t> excavación</a:t>
              </a:r>
              <a:endParaRPr lang="es-ES" sz="7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650882</xdr:colOff>
      <xdr:row>14</xdr:row>
      <xdr:rowOff>166314</xdr:rowOff>
    </xdr:from>
    <xdr:to>
      <xdr:col>1</xdr:col>
      <xdr:colOff>407338</xdr:colOff>
      <xdr:row>17</xdr:row>
      <xdr:rowOff>123383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 rot="4004774">
          <a:off x="657255" y="2826941"/>
          <a:ext cx="528569" cy="541316"/>
          <a:chOff x="1452562" y="2679701"/>
          <a:chExt cx="584200" cy="584198"/>
        </a:xfrm>
      </xdr:grpSpPr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GrpSpPr/>
        </xdr:nvGrpSpPr>
        <xdr:grpSpPr>
          <a:xfrm>
            <a:off x="1452562" y="2679701"/>
            <a:ext cx="584200" cy="584198"/>
            <a:chOff x="1452562" y="2679701"/>
            <a:chExt cx="584200" cy="584198"/>
          </a:xfrm>
        </xdr:grpSpPr>
        <xdr:sp macro="" textlink="">
          <xdr:nvSpPr>
            <xdr:cNvPr id="8" name="Elipse 7"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452562" y="2679701"/>
              <a:ext cx="584200" cy="584198"/>
            </a:xfrm>
            <a:prstGeom prst="ellipse">
              <a:avLst/>
            </a:prstGeom>
            <a:solidFill>
              <a:schemeClr val="accent6">
                <a:lumMod val="60000"/>
                <a:lumOff val="40000"/>
                <a:alpha val="50000"/>
              </a:schemeClr>
            </a:solidFill>
            <a:ln w="31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pic>
          <xdr:nvPicPr>
            <xdr:cNvPr id="10" name="Picture 87"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468437" y="2700338"/>
              <a:ext cx="552450" cy="5429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pic>
        <xdr:nvPicPr>
          <xdr:cNvPr id="7" name="Picture 88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44650" y="2755900"/>
            <a:ext cx="361950" cy="323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0</xdr:col>
      <xdr:colOff>591872</xdr:colOff>
      <xdr:row>14</xdr:row>
      <xdr:rowOff>112093</xdr:rowOff>
    </xdr:from>
    <xdr:to>
      <xdr:col>1</xdr:col>
      <xdr:colOff>469378</xdr:colOff>
      <xdr:row>18</xdr:row>
      <xdr:rowOff>6947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591872" y="2779093"/>
          <a:ext cx="680919" cy="656854"/>
        </a:xfrm>
        <a:prstGeom prst="rect">
          <a:avLst/>
        </a:prstGeom>
        <a:noFill/>
        <a:ln w="1270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6</xdr:col>
      <xdr:colOff>182564</xdr:colOff>
      <xdr:row>0</xdr:row>
      <xdr:rowOff>141682</xdr:rowOff>
    </xdr:from>
    <xdr:to>
      <xdr:col>8</xdr:col>
      <xdr:colOff>578504</xdr:colOff>
      <xdr:row>3</xdr:row>
      <xdr:rowOff>93821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4564" y="141682"/>
          <a:ext cx="1917400" cy="519829"/>
        </a:xfrm>
        <a:prstGeom prst="rect">
          <a:avLst/>
        </a:prstGeom>
      </xdr:spPr>
    </xdr:pic>
    <xdr:clientData/>
  </xdr:twoCellAnchor>
  <xdr:twoCellAnchor editAs="oneCell">
    <xdr:from>
      <xdr:col>5</xdr:col>
      <xdr:colOff>122721</xdr:colOff>
      <xdr:row>0</xdr:row>
      <xdr:rowOff>55869</xdr:rowOff>
    </xdr:from>
    <xdr:to>
      <xdr:col>5</xdr:col>
      <xdr:colOff>676469</xdr:colOff>
      <xdr:row>3</xdr:row>
      <xdr:rowOff>154319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3435" b="2404"/>
        <a:stretch/>
      </xdr:blipFill>
      <xdr:spPr>
        <a:xfrm>
          <a:off x="3932721" y="55869"/>
          <a:ext cx="556288" cy="669950"/>
        </a:xfrm>
        <a:prstGeom prst="rect">
          <a:avLst/>
        </a:prstGeom>
      </xdr:spPr>
    </xdr:pic>
    <xdr:clientData/>
  </xdr:twoCellAnchor>
  <xdr:twoCellAnchor>
    <xdr:from>
      <xdr:col>9</xdr:col>
      <xdr:colOff>80597</xdr:colOff>
      <xdr:row>0</xdr:row>
      <xdr:rowOff>181166</xdr:rowOff>
    </xdr:from>
    <xdr:to>
      <xdr:col>12</xdr:col>
      <xdr:colOff>614661</xdr:colOff>
      <xdr:row>3</xdr:row>
      <xdr:rowOff>54442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pSpPr/>
      </xdr:nvGrpSpPr>
      <xdr:grpSpPr>
        <a:xfrm>
          <a:off x="7144337" y="181166"/>
          <a:ext cx="2888644" cy="444776"/>
          <a:chOff x="7538385" y="175845"/>
          <a:chExt cx="3679290" cy="580292"/>
        </a:xfrm>
      </xdr:grpSpPr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A00-00001A000000}"/>
              </a:ext>
            </a:extLst>
          </xdr:cNvPr>
          <xdr:cNvPicPr/>
        </xdr:nvPicPr>
        <xdr:blipFill rotWithShape="1"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28" name="Imagen 27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00000000-0008-0000-0A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A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635876</xdr:colOff>
      <xdr:row>5</xdr:row>
      <xdr:rowOff>5255</xdr:rowOff>
    </xdr:from>
    <xdr:to>
      <xdr:col>5</xdr:col>
      <xdr:colOff>188824</xdr:colOff>
      <xdr:row>5</xdr:row>
      <xdr:rowOff>141532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DA80FA1-9D41-4683-8659-18AC4852C235}"/>
            </a:ext>
          </a:extLst>
        </xdr:cNvPr>
        <xdr:cNvSpPr txBox="1"/>
      </xdr:nvSpPr>
      <xdr:spPr>
        <a:xfrm>
          <a:off x="2984938" y="951186"/>
          <a:ext cx="1118989" cy="1362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s-ES" sz="7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Excavation level</a:t>
          </a:r>
          <a:endParaRPr lang="es-ES" sz="7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192157</xdr:colOff>
      <xdr:row>8</xdr:row>
      <xdr:rowOff>24244</xdr:rowOff>
    </xdr:from>
    <xdr:to>
      <xdr:col>4</xdr:col>
      <xdr:colOff>727363</xdr:colOff>
      <xdr:row>9</xdr:row>
      <xdr:rowOff>27708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AD2BED08-20EF-41E3-606F-B6D9718E604D}"/>
            </a:ext>
          </a:extLst>
        </xdr:cNvPr>
        <xdr:cNvSpPr/>
      </xdr:nvSpPr>
      <xdr:spPr>
        <a:xfrm>
          <a:off x="3337139" y="1548244"/>
          <a:ext cx="535206" cy="193964"/>
        </a:xfrm>
        <a:prstGeom prst="rect">
          <a:avLst/>
        </a:prstGeom>
        <a:pattFill prst="pct90">
          <a:fgClr>
            <a:schemeClr val="bg1">
              <a:lumMod val="50000"/>
            </a:schemeClr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21641</xdr:colOff>
      <xdr:row>37</xdr:row>
      <xdr:rowOff>161568</xdr:rowOff>
    </xdr:from>
    <xdr:to>
      <xdr:col>13</xdr:col>
      <xdr:colOff>623726</xdr:colOff>
      <xdr:row>47</xdr:row>
      <xdr:rowOff>16981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2B971261-0F81-79C4-BFA3-B77F8C88B0F2}"/>
            </a:ext>
          </a:extLst>
        </xdr:cNvPr>
        <xdr:cNvGrpSpPr/>
      </xdr:nvGrpSpPr>
      <xdr:grpSpPr>
        <a:xfrm>
          <a:off x="9439961" y="7210068"/>
          <a:ext cx="1386945" cy="1691833"/>
          <a:chOff x="10170277" y="5300461"/>
          <a:chExt cx="800704" cy="592375"/>
        </a:xfrm>
      </xdr:grpSpPr>
      <xdr:sp macro="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27CD4577-B9BD-FE80-8C79-87C8B6CD3C35}"/>
              </a:ext>
            </a:extLst>
          </xdr:cNvPr>
          <xdr:cNvSpPr txBox="1"/>
        </xdr:nvSpPr>
        <xdr:spPr>
          <a:xfrm>
            <a:off x="10170277" y="5300461"/>
            <a:ext cx="800704" cy="592375"/>
          </a:xfrm>
          <a:prstGeom prst="rect">
            <a:avLst/>
          </a:prstGeom>
          <a:noFill/>
          <a:ln w="31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36000" tIns="36000" rIns="36000" bIns="36000" numCol="2" rtlCol="0" anchor="t"/>
          <a:lstStyle/>
          <a:p>
            <a:r>
              <a:rPr lang="es-ES" sz="6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Deformada</a:t>
            </a:r>
          </a:p>
          <a:p>
            <a:r>
              <a:rPr lang="es-ES" sz="6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FASE</a:t>
            </a:r>
            <a:r>
              <a:rPr lang="es-ES" sz="600" b="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7</a:t>
            </a:r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endParaRPr lang="es-ES" sz="8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cxnSp macro="">
        <xdr:nvCxnSpPr>
          <xdr:cNvPr id="41" name="Conector recto 40">
            <a:extLst>
              <a:ext uri="{FF2B5EF4-FFF2-40B4-BE49-F238E27FC236}">
                <a16:creationId xmlns:a16="http://schemas.microsoft.com/office/drawing/2014/main" id="{DA07868D-408F-5CA2-E9FB-C06226B42725}"/>
              </a:ext>
            </a:extLst>
          </xdr:cNvPr>
          <xdr:cNvCxnSpPr/>
        </xdr:nvCxnSpPr>
        <xdr:spPr>
          <a:xfrm>
            <a:off x="10445389" y="5340952"/>
            <a:ext cx="109409" cy="0"/>
          </a:xfrm>
          <a:prstGeom prst="line">
            <a:avLst/>
          </a:prstGeom>
          <a:ln w="19050">
            <a:solidFill>
              <a:srgbClr val="00B0F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513442</xdr:colOff>
      <xdr:row>37</xdr:row>
      <xdr:rowOff>89931</xdr:rowOff>
    </xdr:from>
    <xdr:to>
      <xdr:col>12</xdr:col>
      <xdr:colOff>684633</xdr:colOff>
      <xdr:row>37</xdr:row>
      <xdr:rowOff>176513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05E46BFB-6CFF-1551-A036-FD19AA5BAE9C}"/>
            </a:ext>
          </a:extLst>
        </xdr:cNvPr>
        <xdr:cNvGrpSpPr/>
      </xdr:nvGrpSpPr>
      <xdr:grpSpPr>
        <a:xfrm>
          <a:off x="9931762" y="7138431"/>
          <a:ext cx="171191" cy="86582"/>
          <a:chOff x="8576998" y="6306654"/>
          <a:chExt cx="454461" cy="124252"/>
        </a:xfrm>
      </xdr:grpSpPr>
      <xdr:cxnSp macro="">
        <xdr:nvCxnSpPr>
          <xdr:cNvPr id="30" name="Conector recto 29">
            <a:extLst>
              <a:ext uri="{FF2B5EF4-FFF2-40B4-BE49-F238E27FC236}">
                <a16:creationId xmlns:a16="http://schemas.microsoft.com/office/drawing/2014/main" id="{A5F0FBB6-D96F-81D1-C31B-6CC57F8BB135}"/>
              </a:ext>
            </a:extLst>
          </xdr:cNvPr>
          <xdr:cNvCxnSpPr/>
        </xdr:nvCxnSpPr>
        <xdr:spPr>
          <a:xfrm>
            <a:off x="8576998" y="6306654"/>
            <a:ext cx="454461" cy="0"/>
          </a:xfrm>
          <a:prstGeom prst="line">
            <a:avLst/>
          </a:prstGeom>
          <a:ln w="25400">
            <a:solidFill>
              <a:schemeClr val="accent4">
                <a:alpha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Conector recto 30">
            <a:extLst>
              <a:ext uri="{FF2B5EF4-FFF2-40B4-BE49-F238E27FC236}">
                <a16:creationId xmlns:a16="http://schemas.microsoft.com/office/drawing/2014/main" id="{CCA7EB23-03C1-C9FC-9427-7FC073F8FF09}"/>
              </a:ext>
            </a:extLst>
          </xdr:cNvPr>
          <xdr:cNvCxnSpPr/>
        </xdr:nvCxnSpPr>
        <xdr:spPr>
          <a:xfrm>
            <a:off x="8576998" y="6430906"/>
            <a:ext cx="454461" cy="0"/>
          </a:xfrm>
          <a:prstGeom prst="line">
            <a:avLst/>
          </a:prstGeom>
          <a:ln w="25400">
            <a:solidFill>
              <a:srgbClr val="FF0000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25183</xdr:colOff>
      <xdr:row>36</xdr:row>
      <xdr:rowOff>172413</xdr:rowOff>
    </xdr:from>
    <xdr:to>
      <xdr:col>13</xdr:col>
      <xdr:colOff>279182</xdr:colOff>
      <xdr:row>40</xdr:row>
      <xdr:rowOff>53279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E0963892-9913-0C79-072F-7CA296F490DA}"/>
            </a:ext>
          </a:extLst>
        </xdr:cNvPr>
        <xdr:cNvSpPr txBox="1"/>
      </xdr:nvSpPr>
      <xdr:spPr>
        <a:xfrm>
          <a:off x="9629088" y="7070993"/>
          <a:ext cx="1054325" cy="632345"/>
        </a:xfrm>
        <a:prstGeom prst="rect">
          <a:avLst/>
        </a:prstGeom>
        <a:noFill/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36000" rIns="36000" bIns="36000" numCol="2" rtlCol="0" anchor="t"/>
        <a:lstStyle/>
        <a:p>
          <a:r>
            <a:rPr lang="es-ES" sz="6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Ámbar</a:t>
          </a:r>
        </a:p>
        <a:p>
          <a:r>
            <a:rPr lang="es-ES" sz="600" b="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Rojo</a:t>
          </a:r>
          <a:endParaRPr lang="es-ES" sz="600" b="1"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42672</xdr:colOff>
      <xdr:row>4</xdr:row>
      <xdr:rowOff>80254</xdr:rowOff>
    </xdr:from>
    <xdr:to>
      <xdr:col>4</xdr:col>
      <xdr:colOff>495457</xdr:colOff>
      <xdr:row>7</xdr:row>
      <xdr:rowOff>110523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E239356-A746-4FEB-9643-69B90A9009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510" t="3909" r="4296" b="1930"/>
        <a:stretch/>
      </xdr:blipFill>
      <xdr:spPr>
        <a:xfrm>
          <a:off x="2715768" y="817870"/>
          <a:ext cx="452785" cy="606341"/>
        </a:xfrm>
        <a:prstGeom prst="rect">
          <a:avLst/>
        </a:prstGeom>
      </xdr:spPr>
    </xdr:pic>
    <xdr:clientData/>
  </xdr:twoCellAnchor>
  <xdr:twoCellAnchor editAs="oneCell">
    <xdr:from>
      <xdr:col>5</xdr:col>
      <xdr:colOff>122929</xdr:colOff>
      <xdr:row>4</xdr:row>
      <xdr:rowOff>141682</xdr:rowOff>
    </xdr:from>
    <xdr:to>
      <xdr:col>8</xdr:col>
      <xdr:colOff>404432</xdr:colOff>
      <xdr:row>7</xdr:row>
      <xdr:rowOff>93821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BDC11E6-A318-4F8D-8891-405AAB17C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546" y="877178"/>
          <a:ext cx="1971155" cy="528608"/>
        </a:xfrm>
        <a:prstGeom prst="rect">
          <a:avLst/>
        </a:prstGeom>
      </xdr:spPr>
    </xdr:pic>
    <xdr:clientData/>
  </xdr:twoCellAnchor>
  <xdr:twoCellAnchor>
    <xdr:from>
      <xdr:col>9</xdr:col>
      <xdr:colOff>206491</xdr:colOff>
      <xdr:row>5</xdr:row>
      <xdr:rowOff>46697</xdr:rowOff>
    </xdr:from>
    <xdr:to>
      <xdr:col>14</xdr:col>
      <xdr:colOff>296608</xdr:colOff>
      <xdr:row>7</xdr:row>
      <xdr:rowOff>108232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34C501F-9D1F-4BFE-AC61-A07745F96F51}"/>
            </a:ext>
          </a:extLst>
        </xdr:cNvPr>
        <xdr:cNvGrpSpPr/>
      </xdr:nvGrpSpPr>
      <xdr:grpSpPr>
        <a:xfrm>
          <a:off x="5829854" y="977484"/>
          <a:ext cx="3001760" cy="446517"/>
          <a:chOff x="7538385" y="175845"/>
          <a:chExt cx="3679290" cy="580292"/>
        </a:xfrm>
      </xdr:grpSpPr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8AEEBC43-89D1-FE27-440F-86D690C119D5}"/>
              </a:ext>
            </a:extLst>
          </xdr:cNvPr>
          <xdr:cNvPicPr/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266" r="4190"/>
          <a:stretch/>
        </xdr:blipFill>
        <xdr:spPr>
          <a:xfrm>
            <a:off x="7538385" y="177955"/>
            <a:ext cx="1296228" cy="419100"/>
          </a:xfrm>
          <a:prstGeom prst="rect">
            <a:avLst/>
          </a:prstGeom>
        </xdr:spPr>
      </xdr:pic>
      <xdr:pic>
        <xdr:nvPicPr>
          <xdr:cNvPr id="16" name="Imagen 15" descr="Logotipo&#10;&#10;Descripción generada automáticamente con confianza baja">
            <a:extLst>
              <a:ext uri="{FF2B5EF4-FFF2-40B4-BE49-F238E27FC236}">
                <a16:creationId xmlns:a16="http://schemas.microsoft.com/office/drawing/2014/main" id="{F3D8630B-7193-2489-CF97-8573CBDBD2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562" b="5071"/>
          <a:stretch/>
        </xdr:blipFill>
        <xdr:spPr>
          <a:xfrm>
            <a:off x="8853299" y="175845"/>
            <a:ext cx="1911804" cy="580292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A2411440-5077-4A5B-2B2D-52E07FBA33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69476" y="262751"/>
            <a:ext cx="1248199" cy="29089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213707</xdr:colOff>
      <xdr:row>4</xdr:row>
      <xdr:rowOff>72919</xdr:rowOff>
    </xdr:from>
    <xdr:to>
      <xdr:col>10</xdr:col>
      <xdr:colOff>202317</xdr:colOff>
      <xdr:row>6</xdr:row>
      <xdr:rowOff>59438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38107" y="720619"/>
          <a:ext cx="1053505" cy="314179"/>
        </a:xfrm>
        <a:prstGeom prst="rect">
          <a:avLst/>
        </a:prstGeom>
      </xdr:spPr>
    </xdr:pic>
    <xdr:clientData/>
  </xdr:twoCellAnchor>
  <xdr:twoCellAnchor editAs="oneCell">
    <xdr:from>
      <xdr:col>9</xdr:col>
      <xdr:colOff>3546</xdr:colOff>
      <xdr:row>5</xdr:row>
      <xdr:rowOff>56982</xdr:rowOff>
    </xdr:from>
    <xdr:to>
      <xdr:col>10</xdr:col>
      <xdr:colOff>206758</xdr:colOff>
      <xdr:row>7</xdr:row>
      <xdr:rowOff>94505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3721" y="866607"/>
          <a:ext cx="780427" cy="357563"/>
        </a:xfrm>
        <a:prstGeom prst="rect">
          <a:avLst/>
        </a:prstGeom>
      </xdr:spPr>
    </xdr:pic>
    <xdr:clientData/>
  </xdr:twoCellAnchor>
  <xdr:twoCellAnchor editAs="oneCell">
    <xdr:from>
      <xdr:col>8</xdr:col>
      <xdr:colOff>14815</xdr:colOff>
      <xdr:row>1</xdr:row>
      <xdr:rowOff>116144</xdr:rowOff>
    </xdr:from>
    <xdr:to>
      <xdr:col>11</xdr:col>
      <xdr:colOff>0</xdr:colOff>
      <xdr:row>4</xdr:row>
      <xdr:rowOff>41544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07" b="-462"/>
        <a:stretch/>
      </xdr:blipFill>
      <xdr:spPr>
        <a:xfrm>
          <a:off x="4739215" y="278069"/>
          <a:ext cx="1537760" cy="411175"/>
        </a:xfrm>
        <a:prstGeom prst="rect">
          <a:avLst/>
        </a:prstGeom>
      </xdr:spPr>
    </xdr:pic>
    <xdr:clientData/>
  </xdr:twoCellAnchor>
  <xdr:twoCellAnchor>
    <xdr:from>
      <xdr:col>11</xdr:col>
      <xdr:colOff>511759</xdr:colOff>
      <xdr:row>1</xdr:row>
      <xdr:rowOff>66265</xdr:rowOff>
    </xdr:from>
    <xdr:to>
      <xdr:col>13</xdr:col>
      <xdr:colOff>523915</xdr:colOff>
      <xdr:row>3</xdr:row>
      <xdr:rowOff>83075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98" r="3493"/>
        <a:stretch/>
      </xdr:blipFill>
      <xdr:spPr bwMode="auto">
        <a:xfrm>
          <a:off x="6788734" y="228190"/>
          <a:ext cx="1078956" cy="340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560513</xdr:colOff>
      <xdr:row>4</xdr:row>
      <xdr:rowOff>9538</xdr:rowOff>
    </xdr:from>
    <xdr:to>
      <xdr:col>13</xdr:col>
      <xdr:colOff>475160</xdr:colOff>
      <xdr:row>6</xdr:row>
      <xdr:rowOff>28380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837488" y="657238"/>
          <a:ext cx="981447" cy="342692"/>
        </a:xfrm>
        <a:prstGeom prst="rect">
          <a:avLst/>
        </a:prstGeom>
      </xdr:spPr>
    </xdr:pic>
    <xdr:clientData/>
  </xdr:twoCellAnchor>
  <xdr:twoCellAnchor>
    <xdr:from>
      <xdr:col>11</xdr:col>
      <xdr:colOff>400748</xdr:colOff>
      <xdr:row>6</xdr:row>
      <xdr:rowOff>120494</xdr:rowOff>
    </xdr:from>
    <xdr:to>
      <xdr:col>14</xdr:col>
      <xdr:colOff>55144</xdr:colOff>
      <xdr:row>7</xdr:row>
      <xdr:rowOff>119215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9" r="-252"/>
        <a:stretch/>
      </xdr:blipFill>
      <xdr:spPr bwMode="auto">
        <a:xfrm>
          <a:off x="6677723" y="1092044"/>
          <a:ext cx="1302221" cy="1606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16</xdr:col>
      <xdr:colOff>505241</xdr:colOff>
      <xdr:row>5</xdr:row>
      <xdr:rowOff>41124</xdr:rowOff>
    </xdr:from>
    <xdr:to>
      <xdr:col>18</xdr:col>
      <xdr:colOff>255271</xdr:colOff>
      <xdr:row>7</xdr:row>
      <xdr:rowOff>92518</xdr:rowOff>
    </xdr:to>
    <xdr:pic>
      <xdr:nvPicPr>
        <xdr:cNvPr id="8" name="11 Imagen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/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6" r="-3562"/>
        <a:stretch/>
      </xdr:blipFill>
      <xdr:spPr bwMode="auto">
        <a:xfrm>
          <a:off x="9677816" y="850749"/>
          <a:ext cx="1275935" cy="37143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200025</xdr:colOff>
      <xdr:row>5</xdr:row>
      <xdr:rowOff>33841</xdr:rowOff>
    </xdr:from>
    <xdr:to>
      <xdr:col>16</xdr:col>
      <xdr:colOff>435034</xdr:colOff>
      <xdr:row>7</xdr:row>
      <xdr:rowOff>131444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10600" y="843466"/>
          <a:ext cx="993199" cy="417643"/>
        </a:xfrm>
        <a:prstGeom prst="rect">
          <a:avLst/>
        </a:prstGeom>
      </xdr:spPr>
    </xdr:pic>
    <xdr:clientData/>
  </xdr:twoCellAnchor>
  <xdr:twoCellAnchor>
    <xdr:from>
      <xdr:col>5</xdr:col>
      <xdr:colOff>258615</xdr:colOff>
      <xdr:row>8</xdr:row>
      <xdr:rowOff>142448</xdr:rowOff>
    </xdr:from>
    <xdr:to>
      <xdr:col>9</xdr:col>
      <xdr:colOff>548441</xdr:colOff>
      <xdr:row>75</xdr:row>
      <xdr:rowOff>91109</xdr:rowOff>
    </xdr:to>
    <xdr:graphicFrame macro="">
      <xdr:nvGraphicFramePr>
        <xdr:cNvPr id="17" name="GraficoA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</xdr:row>
      <xdr:rowOff>142448</xdr:rowOff>
    </xdr:from>
    <xdr:to>
      <xdr:col>14</xdr:col>
      <xdr:colOff>289826</xdr:colOff>
      <xdr:row>75</xdr:row>
      <xdr:rowOff>91109</xdr:rowOff>
    </xdr:to>
    <xdr:graphicFrame macro="">
      <xdr:nvGraphicFramePr>
        <xdr:cNvPr id="19" name="GraficoA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177165</xdr:colOff>
      <xdr:row>1</xdr:row>
      <xdr:rowOff>95250</xdr:rowOff>
    </xdr:from>
    <xdr:to>
      <xdr:col>16</xdr:col>
      <xdr:colOff>748665</xdr:colOff>
      <xdr:row>24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504825</xdr:colOff>
      <xdr:row>28</xdr:row>
      <xdr:rowOff>0</xdr:rowOff>
    </xdr:from>
    <xdr:to>
      <xdr:col>17</xdr:col>
      <xdr:colOff>344805</xdr:colOff>
      <xdr:row>50</xdr:row>
      <xdr:rowOff>87630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7</xdr:row>
      <xdr:rowOff>66675</xdr:rowOff>
    </xdr:from>
    <xdr:to>
      <xdr:col>2</xdr:col>
      <xdr:colOff>531630</xdr:colOff>
      <xdr:row>11</xdr:row>
      <xdr:rowOff>142875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F93A382D-B8CF-487D-B5A8-47362836AE9A}"/>
            </a:ext>
          </a:extLst>
        </xdr:cNvPr>
        <xdr:cNvGrpSpPr/>
      </xdr:nvGrpSpPr>
      <xdr:grpSpPr>
        <a:xfrm>
          <a:off x="628650" y="1267946"/>
          <a:ext cx="1480768" cy="757517"/>
          <a:chOff x="8101110" y="5876050"/>
          <a:chExt cx="1424420" cy="698383"/>
        </a:xfrm>
      </xdr:grpSpPr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A3C2EBDB-189D-93A2-6F83-FA2D3BDC2BF8}"/>
              </a:ext>
            </a:extLst>
          </xdr:cNvPr>
          <xdr:cNvSpPr txBox="1"/>
        </xdr:nvSpPr>
        <xdr:spPr>
          <a:xfrm>
            <a:off x="8101110" y="5876050"/>
            <a:ext cx="1424420" cy="698383"/>
          </a:xfrm>
          <a:prstGeom prst="rect">
            <a:avLst/>
          </a:prstGeom>
          <a:solidFill>
            <a:schemeClr val="lt1"/>
          </a:solidFill>
          <a:ln w="3175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numCol="3" rtlCol="0" anchor="t"/>
          <a:lstStyle/>
          <a:p>
            <a:endParaRPr lang="es-ES" sz="8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s-ES" sz="800" b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Green 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Amber</a:t>
            </a:r>
          </a:p>
          <a:p>
            <a:r>
              <a:rPr lang="es-ES" sz="800" b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800" b="1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10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15</a:t>
            </a:r>
          </a:p>
          <a:p>
            <a:pPr algn="r"/>
            <a:r>
              <a:rPr lang="es-ES" sz="800" b="0" i="0">
                <a:latin typeface="Arial" panose="020B0604020202020204" pitchFamily="34" charset="0"/>
                <a:cs typeface="Arial" panose="020B0604020202020204" pitchFamily="34" charset="0"/>
              </a:rPr>
              <a:t>20</a:t>
            </a:r>
          </a:p>
        </xdr:txBody>
      </xdr: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BE0AFD9B-232A-F661-C085-3F13FDDE4779}"/>
              </a:ext>
            </a:extLst>
          </xdr:cNvPr>
          <xdr:cNvGrpSpPr/>
        </xdr:nvGrpSpPr>
        <xdr:grpSpPr>
          <a:xfrm>
            <a:off x="8562782" y="6216492"/>
            <a:ext cx="641481" cy="249170"/>
            <a:chOff x="8524136" y="6205841"/>
            <a:chExt cx="454461" cy="248504"/>
          </a:xfrm>
        </xdr:grpSpPr>
        <xdr:cxnSp macro="">
          <xdr:nvCxnSpPr>
            <xdr:cNvPr id="20" name="Conector recto 19">
              <a:extLst>
                <a:ext uri="{FF2B5EF4-FFF2-40B4-BE49-F238E27FC236}">
                  <a16:creationId xmlns:a16="http://schemas.microsoft.com/office/drawing/2014/main" id="{665FC3FF-9F2D-20A9-F50E-C56B20590B96}"/>
                </a:ext>
              </a:extLst>
            </xdr:cNvPr>
            <xdr:cNvCxnSpPr/>
          </xdr:nvCxnSpPr>
          <xdr:spPr>
            <a:xfrm>
              <a:off x="8524136" y="6205841"/>
              <a:ext cx="454461" cy="0"/>
            </a:xfrm>
            <a:prstGeom prst="line">
              <a:avLst/>
            </a:prstGeom>
            <a:ln w="25400">
              <a:solidFill>
                <a:schemeClr val="accent6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" name="Conector recto 20">
              <a:extLst>
                <a:ext uri="{FF2B5EF4-FFF2-40B4-BE49-F238E27FC236}">
                  <a16:creationId xmlns:a16="http://schemas.microsoft.com/office/drawing/2014/main" id="{00E5EED3-1BDB-05CE-4407-29ABF6D9F134}"/>
                </a:ext>
              </a:extLst>
            </xdr:cNvPr>
            <xdr:cNvCxnSpPr/>
          </xdr:nvCxnSpPr>
          <xdr:spPr>
            <a:xfrm>
              <a:off x="8524136" y="6330093"/>
              <a:ext cx="454461" cy="0"/>
            </a:xfrm>
            <a:prstGeom prst="line">
              <a:avLst/>
            </a:prstGeom>
            <a:ln w="25400">
              <a:solidFill>
                <a:schemeClr val="accent4">
                  <a:alpha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" name="Conector recto 21">
              <a:extLst>
                <a:ext uri="{FF2B5EF4-FFF2-40B4-BE49-F238E27FC236}">
                  <a16:creationId xmlns:a16="http://schemas.microsoft.com/office/drawing/2014/main" id="{A0BA0CD4-8383-A487-D2EE-00D72AE043C3}"/>
                </a:ext>
              </a:extLst>
            </xdr:cNvPr>
            <xdr:cNvCxnSpPr/>
          </xdr:nvCxnSpPr>
          <xdr:spPr>
            <a:xfrm>
              <a:off x="8524136" y="6454345"/>
              <a:ext cx="454461" cy="0"/>
            </a:xfrm>
            <a:prstGeom prst="line">
              <a:avLst/>
            </a:prstGeom>
            <a:ln w="25400">
              <a:solidFill>
                <a:srgbClr val="FF0000">
                  <a:alpha val="50000"/>
                </a:srgb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C03992B6-5415-9B7C-746C-78867A66F4A0}"/>
              </a:ext>
            </a:extLst>
          </xdr:cNvPr>
          <xdr:cNvSpPr txBox="1"/>
        </xdr:nvSpPr>
        <xdr:spPr>
          <a:xfrm>
            <a:off x="8144405" y="5945948"/>
            <a:ext cx="1352836" cy="134547"/>
          </a:xfrm>
          <a:prstGeom prst="rect">
            <a:avLst/>
          </a:prstGeom>
          <a:solidFill>
            <a:srgbClr val="FFFFCC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ES" sz="800" b="1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Threshold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9:E309" totalsRowShown="0">
  <tableColumns count="5">
    <tableColumn id="1" xr3:uid="{00000000-0010-0000-0000-000001000000}" name="CAMPAIGN"/>
    <tableColumn id="2" xr3:uid="{00000000-0010-0000-0000-000002000000}" name="DATE"/>
    <tableColumn id="3" xr3:uid="{00000000-0010-0000-0000-000003000000}" name="REFERENCE"/>
    <tableColumn id="4" xr3:uid="{00000000-0010-0000-0000-000004000000}" name="ACTIVE"/>
    <tableColumn id="5" xr3:uid="{00000000-0010-0000-0000-000005000000}" name="PRI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12.emf"/><Relationship Id="rId5" Type="http://schemas.openxmlformats.org/officeDocument/2006/relationships/control" Target="../activeX/activeX11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5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4.xml"/><Relationship Id="rId5" Type="http://schemas.openxmlformats.org/officeDocument/2006/relationships/image" Target="../media/image14.emf"/><Relationship Id="rId4" Type="http://schemas.openxmlformats.org/officeDocument/2006/relationships/control" Target="../activeX/activeX1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>
    <tabColor rgb="FFFF0000"/>
  </sheetPr>
  <dimension ref="A1:K165"/>
  <sheetViews>
    <sheetView zoomScale="85" zoomScaleNormal="85" workbookViewId="0">
      <pane xSplit="2" ySplit="9" topLeftCell="C10" activePane="bottomRight" state="frozen"/>
      <selection activeCell="J70" sqref="J70"/>
      <selection pane="topRight" activeCell="J70" sqref="J70"/>
      <selection pane="bottomLeft" activeCell="J70" sqref="J70"/>
      <selection pane="bottomRight" activeCell="J24" sqref="J24"/>
    </sheetView>
  </sheetViews>
  <sheetFormatPr baseColWidth="10" defaultRowHeight="14.4" x14ac:dyDescent="0.3"/>
  <cols>
    <col min="1" max="1" width="17.44140625" bestFit="1" customWidth="1"/>
    <col min="2" max="2" width="21.44140625" customWidth="1"/>
    <col min="3" max="3" width="12.44140625" customWidth="1"/>
    <col min="4" max="5" width="11.5546875" bestFit="1" customWidth="1"/>
    <col min="8" max="11" width="12.44140625" customWidth="1"/>
    <col min="12" max="14" width="11.44140625" bestFit="1" customWidth="1"/>
  </cols>
  <sheetData>
    <row r="1" spans="1:11" x14ac:dyDescent="0.3">
      <c r="A1" s="181" t="s">
        <v>77</v>
      </c>
      <c r="B1" s="157" t="s">
        <v>148</v>
      </c>
      <c r="C1" s="173"/>
      <c r="D1" s="174"/>
      <c r="E1" s="173"/>
      <c r="F1" s="179"/>
      <c r="G1" s="174"/>
      <c r="H1" s="173"/>
      <c r="I1" s="174"/>
      <c r="J1" s="173"/>
      <c r="K1" s="174"/>
    </row>
    <row r="2" spans="1:11" x14ac:dyDescent="0.3">
      <c r="A2" s="192" t="s">
        <v>125</v>
      </c>
      <c r="B2" s="193">
        <f>MAX(RAW!F:F)</f>
        <v>35.5</v>
      </c>
      <c r="C2" s="151"/>
      <c r="D2" s="176"/>
      <c r="E2" s="175"/>
      <c r="F2" s="151"/>
      <c r="G2" s="176"/>
      <c r="H2" s="175"/>
      <c r="I2" s="176"/>
      <c r="J2" s="175"/>
      <c r="K2" s="176"/>
    </row>
    <row r="3" spans="1:11" x14ac:dyDescent="0.3">
      <c r="C3" s="175"/>
      <c r="D3" s="176"/>
      <c r="E3" s="175"/>
      <c r="F3" s="151"/>
      <c r="G3" s="176"/>
      <c r="H3" s="175"/>
      <c r="I3" s="176"/>
      <c r="J3" s="175"/>
      <c r="K3" s="176"/>
    </row>
    <row r="4" spans="1:11" x14ac:dyDescent="0.3">
      <c r="B4" t="s">
        <v>106</v>
      </c>
      <c r="C4" s="177"/>
      <c r="D4" s="178"/>
      <c r="E4" s="177"/>
      <c r="F4" s="180"/>
      <c r="G4" s="178"/>
      <c r="H4" s="177"/>
      <c r="I4" s="178"/>
      <c r="J4" s="177"/>
      <c r="K4" s="178"/>
    </row>
    <row r="6" spans="1:11" x14ac:dyDescent="0.3">
      <c r="A6" s="181" t="s">
        <v>105</v>
      </c>
      <c r="B6" t="s">
        <v>106</v>
      </c>
    </row>
    <row r="9" spans="1:11" x14ac:dyDescent="0.3">
      <c r="A9" t="s">
        <v>73</v>
      </c>
      <c r="B9" t="s">
        <v>95</v>
      </c>
      <c r="C9" t="s">
        <v>96</v>
      </c>
      <c r="D9" t="s">
        <v>97</v>
      </c>
      <c r="E9" t="s">
        <v>104</v>
      </c>
      <c r="G9" s="267" t="s">
        <v>153</v>
      </c>
    </row>
    <row r="10" spans="1:11" x14ac:dyDescent="0.3">
      <c r="A10">
        <v>1</v>
      </c>
      <c r="B10" s="2">
        <v>45642.552106481482</v>
      </c>
      <c r="C10" s="237" t="b">
        <v>1</v>
      </c>
      <c r="D10" s="238" t="b">
        <v>1</v>
      </c>
      <c r="E10" s="439" t="b">
        <v>1</v>
      </c>
      <c r="K10" s="1"/>
    </row>
    <row r="11" spans="1:11" x14ac:dyDescent="0.3">
      <c r="A11">
        <v>2</v>
      </c>
      <c r="B11" s="2">
        <v>45642.560081018521</v>
      </c>
      <c r="C11" s="237" t="b">
        <v>0</v>
      </c>
      <c r="D11" s="238" t="b">
        <v>1</v>
      </c>
      <c r="E11" s="439" t="b">
        <v>1</v>
      </c>
      <c r="K11" s="1"/>
    </row>
    <row r="12" spans="1:11" x14ac:dyDescent="0.3">
      <c r="A12">
        <v>3</v>
      </c>
      <c r="B12" s="2">
        <v>45677.67864583333</v>
      </c>
      <c r="C12" s="237" t="b">
        <v>0</v>
      </c>
      <c r="D12" s="238" t="b">
        <v>1</v>
      </c>
      <c r="E12" s="439" t="b">
        <v>1</v>
      </c>
      <c r="K12" s="1"/>
    </row>
    <row r="13" spans="1:11" x14ac:dyDescent="0.3">
      <c r="A13">
        <v>4</v>
      </c>
      <c r="B13" s="2">
        <v>45691.391168981485</v>
      </c>
      <c r="C13" s="237" t="b">
        <v>0</v>
      </c>
      <c r="D13" s="238" t="b">
        <v>1</v>
      </c>
      <c r="E13" s="439" t="b">
        <v>1</v>
      </c>
      <c r="K13" s="1"/>
    </row>
    <row r="14" spans="1:11" x14ac:dyDescent="0.3">
      <c r="A14">
        <v>5</v>
      </c>
      <c r="B14" s="2">
        <v>45699.424861111111</v>
      </c>
      <c r="C14" s="237" t="b">
        <v>0</v>
      </c>
      <c r="D14" s="238" t="b">
        <v>0</v>
      </c>
      <c r="E14" s="238" t="b">
        <v>0</v>
      </c>
      <c r="G14" t="s">
        <v>152</v>
      </c>
      <c r="K14" s="1"/>
    </row>
    <row r="15" spans="1:11" x14ac:dyDescent="0.3">
      <c r="A15">
        <v>6</v>
      </c>
      <c r="B15" s="2">
        <v>45700.411168981482</v>
      </c>
      <c r="C15" s="237" t="b">
        <v>0</v>
      </c>
      <c r="D15" s="238" t="b">
        <v>0</v>
      </c>
      <c r="E15" s="238" t="b">
        <v>0</v>
      </c>
      <c r="G15" t="s">
        <v>152</v>
      </c>
      <c r="K15" s="1"/>
    </row>
    <row r="16" spans="1:11" x14ac:dyDescent="0.3">
      <c r="A16">
        <v>7</v>
      </c>
      <c r="B16" s="2">
        <v>45701.619583333333</v>
      </c>
      <c r="C16" s="237" t="b">
        <v>1</v>
      </c>
      <c r="D16" s="238" t="b">
        <v>1</v>
      </c>
      <c r="E16" s="238" t="b">
        <v>1</v>
      </c>
      <c r="G16" t="s">
        <v>151</v>
      </c>
      <c r="K16" s="1"/>
    </row>
    <row r="17" spans="1:11" x14ac:dyDescent="0.3">
      <c r="A17">
        <v>8</v>
      </c>
      <c r="B17" s="2">
        <v>45702.442187499997</v>
      </c>
      <c r="C17" s="237" t="b">
        <v>0</v>
      </c>
      <c r="D17" s="238" t="b">
        <v>1</v>
      </c>
      <c r="E17" s="238" t="b">
        <v>1</v>
      </c>
      <c r="K17" s="1"/>
    </row>
    <row r="18" spans="1:11" x14ac:dyDescent="0.3">
      <c r="A18">
        <v>9</v>
      </c>
      <c r="B18" s="2">
        <v>45702.452523148146</v>
      </c>
      <c r="C18" s="237" t="b">
        <v>0</v>
      </c>
      <c r="D18" s="238" t="b">
        <v>1</v>
      </c>
      <c r="E18" s="238" t="b">
        <v>1</v>
      </c>
      <c r="K18" s="1"/>
    </row>
    <row r="19" spans="1:11" x14ac:dyDescent="0.3">
      <c r="A19">
        <v>10</v>
      </c>
      <c r="B19" s="2">
        <v>45705.398518518516</v>
      </c>
      <c r="C19" s="237" t="b">
        <v>0</v>
      </c>
      <c r="D19" s="238" t="b">
        <v>1</v>
      </c>
      <c r="E19" s="238" t="b">
        <v>1</v>
      </c>
      <c r="K19" s="1"/>
    </row>
    <row r="20" spans="1:11" x14ac:dyDescent="0.3">
      <c r="A20">
        <v>11</v>
      </c>
      <c r="B20" s="2">
        <v>45708.410405092596</v>
      </c>
      <c r="C20" s="237" t="b">
        <v>0</v>
      </c>
      <c r="D20" s="238" t="b">
        <v>1</v>
      </c>
      <c r="E20" s="238" t="b">
        <v>1</v>
      </c>
      <c r="K20" s="1"/>
    </row>
    <row r="21" spans="1:11" x14ac:dyDescent="0.3">
      <c r="A21">
        <v>12</v>
      </c>
      <c r="B21" s="2">
        <v>45712.389293981483</v>
      </c>
      <c r="C21" s="237" t="b">
        <v>0</v>
      </c>
      <c r="D21" s="238" t="b">
        <v>1</v>
      </c>
      <c r="E21" s="238" t="b">
        <v>1</v>
      </c>
      <c r="K21" s="1"/>
    </row>
    <row r="22" spans="1:11" x14ac:dyDescent="0.3">
      <c r="A22">
        <v>13</v>
      </c>
      <c r="B22" s="2">
        <v>45715.412465277775</v>
      </c>
      <c r="C22" t="b">
        <v>0</v>
      </c>
      <c r="D22" s="1" t="b">
        <v>1</v>
      </c>
      <c r="E22" s="238" t="b">
        <v>1</v>
      </c>
      <c r="K22" s="1"/>
    </row>
    <row r="23" spans="1:11" x14ac:dyDescent="0.3">
      <c r="B23" s="2"/>
      <c r="D23" s="1"/>
      <c r="E23" s="238"/>
      <c r="K23" s="1"/>
    </row>
    <row r="24" spans="1:11" x14ac:dyDescent="0.3">
      <c r="B24" s="2"/>
      <c r="D24" s="1"/>
      <c r="E24" s="238"/>
      <c r="K24" s="1"/>
    </row>
    <row r="25" spans="1:11" x14ac:dyDescent="0.3">
      <c r="B25" s="2"/>
      <c r="D25" s="1"/>
      <c r="E25" s="238"/>
      <c r="K25" s="1"/>
    </row>
    <row r="26" spans="1:11" x14ac:dyDescent="0.3">
      <c r="B26" s="2"/>
      <c r="D26" s="1"/>
      <c r="E26" s="238"/>
      <c r="K26" s="1"/>
    </row>
    <row r="27" spans="1:11" x14ac:dyDescent="0.3">
      <c r="B27" s="2"/>
      <c r="D27" s="1"/>
      <c r="E27" s="238"/>
      <c r="K27" s="1"/>
    </row>
    <row r="28" spans="1:11" x14ac:dyDescent="0.3">
      <c r="B28" s="2"/>
      <c r="D28" s="2"/>
      <c r="K28" s="2"/>
    </row>
    <row r="29" spans="1:11" x14ac:dyDescent="0.3">
      <c r="B29" s="2"/>
      <c r="D29" s="2"/>
      <c r="K29" s="2"/>
    </row>
    <row r="30" spans="1:11" x14ac:dyDescent="0.3">
      <c r="B30" s="2"/>
      <c r="D30" s="2"/>
      <c r="K30" s="2"/>
    </row>
    <row r="31" spans="1:11" x14ac:dyDescent="0.3">
      <c r="B31" s="2"/>
      <c r="D31" s="2"/>
      <c r="K31" s="2"/>
    </row>
    <row r="32" spans="1:11" x14ac:dyDescent="0.3">
      <c r="B32" s="2"/>
      <c r="D32" s="2"/>
      <c r="K32" s="2"/>
    </row>
    <row r="33" spans="2:11" x14ac:dyDescent="0.3">
      <c r="B33" s="2"/>
      <c r="D33" s="2"/>
      <c r="K33" s="2"/>
    </row>
    <row r="34" spans="2:11" x14ac:dyDescent="0.3">
      <c r="B34" s="2"/>
      <c r="D34" s="2"/>
      <c r="K34" s="2"/>
    </row>
    <row r="35" spans="2:11" x14ac:dyDescent="0.3">
      <c r="B35" s="2"/>
      <c r="D35" s="2"/>
      <c r="K35" s="2"/>
    </row>
    <row r="36" spans="2:11" x14ac:dyDescent="0.3">
      <c r="B36" s="2"/>
      <c r="D36" s="2"/>
      <c r="K36" s="2"/>
    </row>
    <row r="37" spans="2:11" x14ac:dyDescent="0.3">
      <c r="B37" s="2"/>
      <c r="D37" s="2"/>
      <c r="K37" s="2"/>
    </row>
    <row r="38" spans="2:11" x14ac:dyDescent="0.3">
      <c r="B38" s="2"/>
      <c r="D38" s="2"/>
      <c r="K38" s="2"/>
    </row>
    <row r="39" spans="2:11" x14ac:dyDescent="0.3">
      <c r="B39" s="2"/>
      <c r="D39" s="2"/>
      <c r="K39" s="2"/>
    </row>
    <row r="40" spans="2:11" x14ac:dyDescent="0.3">
      <c r="B40" s="2"/>
      <c r="D40" s="2"/>
      <c r="K40" s="2"/>
    </row>
    <row r="41" spans="2:11" x14ac:dyDescent="0.3">
      <c r="B41" s="2"/>
      <c r="D41" s="2"/>
      <c r="K41" s="2"/>
    </row>
    <row r="42" spans="2:11" x14ac:dyDescent="0.3">
      <c r="B42" s="2"/>
      <c r="D42" s="2"/>
      <c r="K42" s="2"/>
    </row>
    <row r="43" spans="2:11" x14ac:dyDescent="0.3">
      <c r="B43" s="2"/>
      <c r="D43" s="2"/>
      <c r="K43" s="2"/>
    </row>
    <row r="44" spans="2:11" x14ac:dyDescent="0.3">
      <c r="B44" s="2"/>
      <c r="D44" s="2"/>
      <c r="K44" s="2"/>
    </row>
    <row r="45" spans="2:11" x14ac:dyDescent="0.3">
      <c r="B45" s="2"/>
      <c r="D45" s="2"/>
      <c r="K45" s="2"/>
    </row>
    <row r="46" spans="2:11" x14ac:dyDescent="0.3">
      <c r="B46" s="2"/>
      <c r="D46" s="2"/>
      <c r="K46" s="2"/>
    </row>
    <row r="47" spans="2:11" x14ac:dyDescent="0.3">
      <c r="B47" s="2"/>
      <c r="D47" s="2"/>
      <c r="K47" s="2"/>
    </row>
    <row r="48" spans="2:11" x14ac:dyDescent="0.3">
      <c r="B48" s="2"/>
      <c r="D48" s="2"/>
      <c r="K48" s="2"/>
    </row>
    <row r="49" spans="2:11" x14ac:dyDescent="0.3">
      <c r="B49" s="2"/>
      <c r="D49" s="2"/>
      <c r="K49" s="2"/>
    </row>
    <row r="50" spans="2:11" x14ac:dyDescent="0.3">
      <c r="B50" s="2"/>
      <c r="D50" s="2"/>
      <c r="K50" s="2"/>
    </row>
    <row r="51" spans="2:11" x14ac:dyDescent="0.3">
      <c r="B51" s="2"/>
      <c r="D51" s="2"/>
      <c r="K51" s="2"/>
    </row>
    <row r="52" spans="2:11" x14ac:dyDescent="0.3">
      <c r="B52" s="2"/>
      <c r="D52" s="2"/>
      <c r="K52" s="2"/>
    </row>
    <row r="53" spans="2:11" x14ac:dyDescent="0.3">
      <c r="B53" s="2"/>
      <c r="D53" s="2"/>
      <c r="K53" s="2"/>
    </row>
    <row r="54" spans="2:11" x14ac:dyDescent="0.3">
      <c r="B54" s="2"/>
      <c r="D54" s="2"/>
      <c r="K54" s="2"/>
    </row>
    <row r="55" spans="2:11" x14ac:dyDescent="0.3">
      <c r="B55" s="2"/>
      <c r="D55" s="2"/>
      <c r="K55" s="2"/>
    </row>
    <row r="56" spans="2:11" x14ac:dyDescent="0.3">
      <c r="B56" s="2"/>
      <c r="D56" s="2"/>
      <c r="K56" s="2"/>
    </row>
    <row r="57" spans="2:11" x14ac:dyDescent="0.3">
      <c r="B57" s="2"/>
      <c r="D57" s="2"/>
      <c r="K57" s="2"/>
    </row>
    <row r="58" spans="2:11" x14ac:dyDescent="0.3">
      <c r="B58" s="2"/>
      <c r="D58" s="2"/>
      <c r="K58" s="2"/>
    </row>
    <row r="59" spans="2:11" x14ac:dyDescent="0.3">
      <c r="B59" s="2"/>
      <c r="D59" s="2"/>
      <c r="K59" s="2"/>
    </row>
    <row r="60" spans="2:11" x14ac:dyDescent="0.3">
      <c r="B60" s="2"/>
      <c r="D60" s="2"/>
      <c r="K60" s="2"/>
    </row>
    <row r="61" spans="2:11" x14ac:dyDescent="0.3">
      <c r="B61" s="2"/>
      <c r="D61" s="2"/>
      <c r="K61" s="2"/>
    </row>
    <row r="62" spans="2:11" x14ac:dyDescent="0.3">
      <c r="B62" s="2"/>
      <c r="D62" s="2"/>
      <c r="K62" s="2"/>
    </row>
    <row r="63" spans="2:11" x14ac:dyDescent="0.3">
      <c r="B63" s="2"/>
      <c r="D63" s="2"/>
      <c r="K63" s="2"/>
    </row>
    <row r="64" spans="2:11" x14ac:dyDescent="0.3">
      <c r="B64" s="2"/>
      <c r="D64" s="2"/>
      <c r="K64" s="2"/>
    </row>
    <row r="65" spans="2:11" x14ac:dyDescent="0.3">
      <c r="B65" s="2"/>
      <c r="D65" s="2"/>
      <c r="K65" s="2"/>
    </row>
    <row r="66" spans="2:11" x14ac:dyDescent="0.3">
      <c r="B66" s="2"/>
      <c r="D66" s="2"/>
      <c r="K66" s="2"/>
    </row>
    <row r="67" spans="2:11" x14ac:dyDescent="0.3">
      <c r="B67" s="2"/>
      <c r="D67" s="2"/>
      <c r="K67" s="2"/>
    </row>
    <row r="68" spans="2:11" x14ac:dyDescent="0.3">
      <c r="B68" s="2"/>
    </row>
    <row r="69" spans="2:11" x14ac:dyDescent="0.3">
      <c r="B69" s="2"/>
    </row>
    <row r="70" spans="2:11" x14ac:dyDescent="0.3">
      <c r="B70" s="2"/>
    </row>
    <row r="71" spans="2:11" x14ac:dyDescent="0.3">
      <c r="B71" s="2"/>
    </row>
    <row r="72" spans="2:11" x14ac:dyDescent="0.3">
      <c r="B72" s="2"/>
    </row>
    <row r="73" spans="2:11" x14ac:dyDescent="0.3">
      <c r="B73" s="2"/>
    </row>
    <row r="74" spans="2:11" x14ac:dyDescent="0.3">
      <c r="B74" s="2"/>
    </row>
    <row r="75" spans="2:11" x14ac:dyDescent="0.3">
      <c r="B75" s="2"/>
    </row>
    <row r="76" spans="2:11" x14ac:dyDescent="0.3">
      <c r="B76" s="2"/>
    </row>
    <row r="77" spans="2:11" x14ac:dyDescent="0.3">
      <c r="B77" s="2"/>
    </row>
    <row r="78" spans="2:11" x14ac:dyDescent="0.3">
      <c r="B78" s="2"/>
    </row>
    <row r="79" spans="2:11" x14ac:dyDescent="0.3">
      <c r="B79" s="2"/>
    </row>
    <row r="80" spans="2:11" x14ac:dyDescent="0.3">
      <c r="B80" s="2"/>
    </row>
    <row r="81" spans="2:2" x14ac:dyDescent="0.3">
      <c r="B81" s="2"/>
    </row>
    <row r="82" spans="2:2" x14ac:dyDescent="0.3">
      <c r="B82" s="2"/>
    </row>
    <row r="83" spans="2:2" x14ac:dyDescent="0.3">
      <c r="B83" s="2"/>
    </row>
    <row r="84" spans="2:2" x14ac:dyDescent="0.3">
      <c r="B84" s="2"/>
    </row>
    <row r="85" spans="2:2" x14ac:dyDescent="0.3">
      <c r="B85" s="2"/>
    </row>
    <row r="86" spans="2:2" x14ac:dyDescent="0.3">
      <c r="B86" s="2"/>
    </row>
    <row r="87" spans="2:2" x14ac:dyDescent="0.3">
      <c r="B87" s="2"/>
    </row>
    <row r="88" spans="2:2" x14ac:dyDescent="0.3">
      <c r="B88" s="2"/>
    </row>
    <row r="89" spans="2:2" x14ac:dyDescent="0.3">
      <c r="B89" s="2"/>
    </row>
    <row r="90" spans="2:2" x14ac:dyDescent="0.3">
      <c r="B90" s="2"/>
    </row>
    <row r="91" spans="2:2" x14ac:dyDescent="0.3">
      <c r="B91" s="2"/>
    </row>
    <row r="92" spans="2:2" x14ac:dyDescent="0.3">
      <c r="B92" s="2"/>
    </row>
    <row r="93" spans="2:2" x14ac:dyDescent="0.3">
      <c r="B93" s="2"/>
    </row>
    <row r="94" spans="2:2" x14ac:dyDescent="0.3">
      <c r="B94" s="2"/>
    </row>
    <row r="95" spans="2:2" x14ac:dyDescent="0.3">
      <c r="B95" s="2"/>
    </row>
    <row r="96" spans="2:2" x14ac:dyDescent="0.3">
      <c r="B96" s="2"/>
    </row>
    <row r="97" spans="2:2" x14ac:dyDescent="0.3">
      <c r="B97" s="2"/>
    </row>
    <row r="98" spans="2:2" x14ac:dyDescent="0.3">
      <c r="B98" s="2"/>
    </row>
    <row r="99" spans="2:2" x14ac:dyDescent="0.3">
      <c r="B99" s="2"/>
    </row>
    <row r="100" spans="2:2" x14ac:dyDescent="0.3">
      <c r="B100" s="2"/>
    </row>
    <row r="101" spans="2:2" x14ac:dyDescent="0.3">
      <c r="B101" s="2"/>
    </row>
    <row r="102" spans="2:2" x14ac:dyDescent="0.3">
      <c r="B102" s="2"/>
    </row>
    <row r="103" spans="2:2" x14ac:dyDescent="0.3">
      <c r="B103" s="2"/>
    </row>
    <row r="104" spans="2:2" x14ac:dyDescent="0.3">
      <c r="B104" s="2"/>
    </row>
    <row r="105" spans="2:2" x14ac:dyDescent="0.3">
      <c r="B105" s="2"/>
    </row>
    <row r="106" spans="2:2" x14ac:dyDescent="0.3">
      <c r="B106" s="2"/>
    </row>
    <row r="107" spans="2:2" x14ac:dyDescent="0.3">
      <c r="B107" s="2"/>
    </row>
    <row r="108" spans="2:2" x14ac:dyDescent="0.3">
      <c r="B108" s="2"/>
    </row>
    <row r="109" spans="2:2" x14ac:dyDescent="0.3">
      <c r="B109" s="2"/>
    </row>
    <row r="110" spans="2:2" x14ac:dyDescent="0.3">
      <c r="B110" s="2"/>
    </row>
    <row r="111" spans="2:2" x14ac:dyDescent="0.3">
      <c r="B111" s="2"/>
    </row>
    <row r="112" spans="2:2" x14ac:dyDescent="0.3">
      <c r="B112" s="2"/>
    </row>
    <row r="113" spans="2:2" x14ac:dyDescent="0.3">
      <c r="B113" s="2"/>
    </row>
    <row r="114" spans="2:2" x14ac:dyDescent="0.3">
      <c r="B114" s="2"/>
    </row>
    <row r="115" spans="2:2" x14ac:dyDescent="0.3">
      <c r="B115" s="2"/>
    </row>
    <row r="116" spans="2:2" x14ac:dyDescent="0.3">
      <c r="B116" s="2"/>
    </row>
    <row r="117" spans="2:2" x14ac:dyDescent="0.3">
      <c r="B117" s="2"/>
    </row>
    <row r="118" spans="2:2" x14ac:dyDescent="0.3">
      <c r="B118" s="2"/>
    </row>
    <row r="119" spans="2:2" x14ac:dyDescent="0.3">
      <c r="B119" s="2"/>
    </row>
    <row r="120" spans="2:2" x14ac:dyDescent="0.3">
      <c r="B120" s="2"/>
    </row>
    <row r="121" spans="2:2" x14ac:dyDescent="0.3">
      <c r="B121" s="2"/>
    </row>
    <row r="122" spans="2:2" x14ac:dyDescent="0.3">
      <c r="B122" s="2"/>
    </row>
    <row r="123" spans="2:2" x14ac:dyDescent="0.3">
      <c r="B123" s="2"/>
    </row>
    <row r="124" spans="2:2" x14ac:dyDescent="0.3">
      <c r="B124" s="2"/>
    </row>
    <row r="125" spans="2:2" x14ac:dyDescent="0.3">
      <c r="B125" s="2"/>
    </row>
    <row r="126" spans="2:2" x14ac:dyDescent="0.3">
      <c r="B126" s="2"/>
    </row>
    <row r="127" spans="2:2" x14ac:dyDescent="0.3">
      <c r="B127" s="2"/>
    </row>
    <row r="128" spans="2:2" x14ac:dyDescent="0.3">
      <c r="B128" s="2"/>
    </row>
    <row r="129" spans="2:2" x14ac:dyDescent="0.3">
      <c r="B129" s="2"/>
    </row>
    <row r="130" spans="2:2" x14ac:dyDescent="0.3">
      <c r="B130" s="2"/>
    </row>
    <row r="131" spans="2:2" x14ac:dyDescent="0.3">
      <c r="B131" s="2"/>
    </row>
    <row r="132" spans="2:2" x14ac:dyDescent="0.3">
      <c r="B132" s="2"/>
    </row>
    <row r="133" spans="2:2" x14ac:dyDescent="0.3">
      <c r="B133" s="2"/>
    </row>
    <row r="134" spans="2:2" x14ac:dyDescent="0.3">
      <c r="B134" s="2"/>
    </row>
    <row r="135" spans="2:2" x14ac:dyDescent="0.3">
      <c r="B135" s="2"/>
    </row>
    <row r="136" spans="2:2" x14ac:dyDescent="0.3">
      <c r="B136" s="2"/>
    </row>
    <row r="137" spans="2:2" x14ac:dyDescent="0.3">
      <c r="B137" s="2"/>
    </row>
    <row r="138" spans="2:2" x14ac:dyDescent="0.3">
      <c r="B138" s="2"/>
    </row>
    <row r="139" spans="2:2" x14ac:dyDescent="0.3">
      <c r="B139" s="1"/>
    </row>
    <row r="140" spans="2:2" x14ac:dyDescent="0.3">
      <c r="B140" s="1"/>
    </row>
    <row r="141" spans="2:2" x14ac:dyDescent="0.3">
      <c r="B141" s="1"/>
    </row>
    <row r="142" spans="2:2" x14ac:dyDescent="0.3">
      <c r="B142" s="1"/>
    </row>
    <row r="143" spans="2:2" x14ac:dyDescent="0.3">
      <c r="B143" s="1"/>
    </row>
    <row r="144" spans="2:2" x14ac:dyDescent="0.3">
      <c r="B144" s="1"/>
    </row>
    <row r="145" spans="2:2" x14ac:dyDescent="0.3">
      <c r="B145" s="1"/>
    </row>
    <row r="146" spans="2:2" x14ac:dyDescent="0.3">
      <c r="B146" s="1"/>
    </row>
    <row r="147" spans="2:2" x14ac:dyDescent="0.3">
      <c r="B147" s="1"/>
    </row>
    <row r="148" spans="2:2" x14ac:dyDescent="0.3">
      <c r="B148" s="1"/>
    </row>
    <row r="149" spans="2:2" x14ac:dyDescent="0.3">
      <c r="B149" s="1"/>
    </row>
    <row r="150" spans="2:2" x14ac:dyDescent="0.3">
      <c r="B150" s="1"/>
    </row>
    <row r="151" spans="2:2" x14ac:dyDescent="0.3">
      <c r="B151" s="1"/>
    </row>
    <row r="152" spans="2:2" x14ac:dyDescent="0.3">
      <c r="B152" s="1"/>
    </row>
    <row r="153" spans="2:2" x14ac:dyDescent="0.3">
      <c r="B153" s="2"/>
    </row>
    <row r="154" spans="2:2" x14ac:dyDescent="0.3">
      <c r="B154" s="2"/>
    </row>
    <row r="155" spans="2:2" x14ac:dyDescent="0.3">
      <c r="B155" s="2"/>
    </row>
    <row r="156" spans="2:2" x14ac:dyDescent="0.3">
      <c r="B156" s="2"/>
    </row>
    <row r="157" spans="2:2" x14ac:dyDescent="0.3">
      <c r="B157" s="2"/>
    </row>
    <row r="158" spans="2:2" x14ac:dyDescent="0.3">
      <c r="B158" s="2"/>
    </row>
    <row r="159" spans="2:2" x14ac:dyDescent="0.3">
      <c r="B159" s="2"/>
    </row>
    <row r="160" spans="2:2" x14ac:dyDescent="0.3">
      <c r="B160" s="2"/>
    </row>
    <row r="161" spans="2:2" x14ac:dyDescent="0.3">
      <c r="B161" s="2"/>
    </row>
    <row r="162" spans="2:2" x14ac:dyDescent="0.3">
      <c r="B162" s="2"/>
    </row>
    <row r="163" spans="2:2" x14ac:dyDescent="0.3">
      <c r="B163" s="2"/>
    </row>
    <row r="164" spans="2:2" x14ac:dyDescent="0.3">
      <c r="B164" s="2"/>
    </row>
    <row r="165" spans="2:2" x14ac:dyDescent="0.3">
      <c r="B165" s="2"/>
    </row>
  </sheetData>
  <phoneticPr fontId="38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53" r:id="rId4" name="BotonStatus">
          <controlPr defaultSize="0" autoLine="0" r:id="rId5">
            <anchor moveWithCells="1">
              <from>
                <xdr:col>7</xdr:col>
                <xdr:colOff>68580</xdr:colOff>
                <xdr:row>2</xdr:row>
                <xdr:rowOff>30480</xdr:rowOff>
              </from>
              <to>
                <xdr:col>8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3" r:id="rId4" name="BotonStatus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autoPict="0" r:id="rId7">
            <anchor moveWithCells="1">
              <from>
                <xdr:col>7</xdr:col>
                <xdr:colOff>68580</xdr:colOff>
                <xdr:row>0</xdr:row>
                <xdr:rowOff>30480</xdr:rowOff>
              </from>
              <to>
                <xdr:col>8</xdr:col>
                <xdr:colOff>792480</xdr:colOff>
                <xdr:row>1</xdr:row>
                <xdr:rowOff>182880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0" r:id="rId8" name="Choose">
          <controlPr defaultSize="0" autoLine="0" autoPict="0" r:id="rId9">
            <anchor moveWithCells="1">
              <from>
                <xdr:col>4</xdr:col>
                <xdr:colOff>38100</xdr:colOff>
                <xdr:row>0</xdr:row>
                <xdr:rowOff>30480</xdr:rowOff>
              </from>
              <to>
                <xdr:col>6</xdr:col>
                <xdr:colOff>754380</xdr:colOff>
                <xdr:row>1</xdr:row>
                <xdr:rowOff>182880</xdr:rowOff>
              </to>
            </anchor>
          </controlPr>
        </control>
      </mc:Choice>
      <mc:Fallback>
        <control shapeId="2050" r:id="rId8" name="Choose"/>
      </mc:Fallback>
    </mc:AlternateContent>
    <mc:AlternateContent xmlns:mc="http://schemas.openxmlformats.org/markup-compatibility/2006">
      <mc:Choice Requires="x14">
        <control shapeId="2051" r:id="rId10" name="BotonImportar">
          <controlPr defaultSize="0" autoLine="0" r:id="rId11">
            <anchor moveWithCells="1">
              <from>
                <xdr:col>2</xdr:col>
                <xdr:colOff>68580</xdr:colOff>
                <xdr:row>0</xdr:row>
                <xdr:rowOff>30480</xdr:rowOff>
              </from>
              <to>
                <xdr:col>3</xdr:col>
                <xdr:colOff>739140</xdr:colOff>
                <xdr:row>2</xdr:row>
                <xdr:rowOff>0</xdr:rowOff>
              </to>
            </anchor>
          </controlPr>
        </control>
      </mc:Choice>
      <mc:Fallback>
        <control shapeId="2051" r:id="rId10" name="BotonImportar"/>
      </mc:Fallback>
    </mc:AlternateContent>
    <mc:AlternateContent xmlns:mc="http://schemas.openxmlformats.org/markup-compatibility/2006">
      <mc:Choice Requires="x14">
        <control shapeId="2054" r:id="rId12" name="Exportar">
          <controlPr defaultSize="0" autoLine="0" r:id="rId13">
            <anchor moveWithCells="1">
              <from>
                <xdr:col>2</xdr:col>
                <xdr:colOff>68580</xdr:colOff>
                <xdr:row>2</xdr:row>
                <xdr:rowOff>30480</xdr:rowOff>
              </from>
              <to>
                <xdr:col>3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4" r:id="rId12" name="Exportar"/>
      </mc:Fallback>
    </mc:AlternateContent>
    <mc:AlternateContent xmlns:mc="http://schemas.openxmlformats.org/markup-compatibility/2006">
      <mc:Choice Requires="x14">
        <control shapeId="2055" r:id="rId14" name="Graph">
          <controlPr defaultSize="0" autoLine="0" r:id="rId15">
            <anchor moveWithCells="1">
              <from>
                <xdr:col>9</xdr:col>
                <xdr:colOff>68580</xdr:colOff>
                <xdr:row>0</xdr:row>
                <xdr:rowOff>30480</xdr:rowOff>
              </from>
              <to>
                <xdr:col>10</xdr:col>
                <xdr:colOff>739140</xdr:colOff>
                <xdr:row>2</xdr:row>
                <xdr:rowOff>0</xdr:rowOff>
              </to>
            </anchor>
          </controlPr>
        </control>
      </mc:Choice>
      <mc:Fallback>
        <control shapeId="2055" r:id="rId14" name="Graph"/>
      </mc:Fallback>
    </mc:AlternateContent>
    <mc:AlternateContent xmlns:mc="http://schemas.openxmlformats.org/markup-compatibility/2006">
      <mc:Choice Requires="x14">
        <control shapeId="2057" r:id="rId16" name="CommandButton2">
          <controlPr defaultSize="0" autoLine="0" r:id="rId17">
            <anchor moveWithCells="1">
              <from>
                <xdr:col>9</xdr:col>
                <xdr:colOff>68580</xdr:colOff>
                <xdr:row>2</xdr:row>
                <xdr:rowOff>30480</xdr:rowOff>
              </from>
              <to>
                <xdr:col>10</xdr:col>
                <xdr:colOff>739140</xdr:colOff>
                <xdr:row>4</xdr:row>
                <xdr:rowOff>0</xdr:rowOff>
              </to>
            </anchor>
          </controlPr>
        </control>
      </mc:Choice>
      <mc:Fallback>
        <control shapeId="2057" r:id="rId16" name="CommandButton2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Y7461"/>
  <sheetViews>
    <sheetView zoomScaleNormal="100" workbookViewId="0">
      <pane xSplit="3" ySplit="1" topLeftCell="D2" activePane="bottomRight" state="frozen"/>
      <selection activeCell="I1006" sqref="I1006"/>
      <selection pane="topRight" activeCell="I1006" sqref="I1006"/>
      <selection pane="bottomLeft" activeCell="I1006" sqref="I1006"/>
      <selection pane="bottomRight" activeCell="A2" sqref="A2:XFD72"/>
    </sheetView>
  </sheetViews>
  <sheetFormatPr baseColWidth="10" defaultRowHeight="14.4" x14ac:dyDescent="0.3"/>
  <cols>
    <col min="1" max="1" width="5" bestFit="1" customWidth="1"/>
    <col min="2" max="2" width="20.5546875" bestFit="1" customWidth="1"/>
    <col min="3" max="3" width="15.5546875" style="222" bestFit="1" customWidth="1"/>
    <col min="4" max="5" width="11.5546875" bestFit="1" customWidth="1"/>
    <col min="6" max="6" width="7" bestFit="1" customWidth="1"/>
    <col min="7" max="7" width="10.44140625" bestFit="1" customWidth="1"/>
    <col min="8" max="8" width="12.5546875" bestFit="1" customWidth="1"/>
    <col min="9" max="10" width="12" bestFit="1" customWidth="1"/>
    <col min="11" max="11" width="12.5546875" bestFit="1" customWidth="1"/>
    <col min="12" max="13" width="10.44140625" bestFit="1" customWidth="1"/>
    <col min="14" max="17" width="11.44140625" bestFit="1" customWidth="1"/>
    <col min="18" max="21" width="13.44140625" bestFit="1" customWidth="1"/>
    <col min="22" max="23" width="10.44140625" bestFit="1" customWidth="1"/>
    <col min="24" max="24" width="12.44140625" bestFit="1" customWidth="1"/>
    <col min="25" max="25" width="12" bestFit="1" customWidth="1"/>
  </cols>
  <sheetData>
    <row r="1" spans="1:25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</row>
    <row r="2" spans="1:25" x14ac:dyDescent="0.3">
      <c r="A2">
        <v>1</v>
      </c>
      <c r="B2" t="s">
        <v>148</v>
      </c>
      <c r="C2" s="1">
        <v>45642.552106481482</v>
      </c>
      <c r="D2" t="b">
        <v>1</v>
      </c>
      <c r="E2" t="b">
        <v>1</v>
      </c>
      <c r="F2">
        <v>0.5</v>
      </c>
      <c r="G2">
        <v>5.0000000000000001E-3</v>
      </c>
      <c r="H2">
        <v>-508</v>
      </c>
      <c r="I2">
        <v>571</v>
      </c>
      <c r="J2">
        <v>2805</v>
      </c>
      <c r="K2">
        <v>-2706</v>
      </c>
      <c r="L2">
        <v>0.1575</v>
      </c>
      <c r="M2">
        <v>0.2475</v>
      </c>
      <c r="N2">
        <v>-2.6975000000000002</v>
      </c>
      <c r="O2">
        <v>13.7775</v>
      </c>
      <c r="P2">
        <v>376.03750000000008</v>
      </c>
      <c r="Q2">
        <v>118.8125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 x14ac:dyDescent="0.3">
      <c r="A3">
        <v>2</v>
      </c>
      <c r="B3" t="s">
        <v>148</v>
      </c>
      <c r="C3" s="1">
        <v>45642.552106481482</v>
      </c>
      <c r="D3" t="b">
        <v>1</v>
      </c>
      <c r="E3" t="b">
        <v>1</v>
      </c>
      <c r="F3">
        <v>1</v>
      </c>
      <c r="G3">
        <v>5.0000000000000001E-3</v>
      </c>
      <c r="H3">
        <v>-533</v>
      </c>
      <c r="I3">
        <v>640</v>
      </c>
      <c r="J3">
        <v>2654</v>
      </c>
      <c r="K3">
        <v>-2590</v>
      </c>
      <c r="L3">
        <v>0.26750000000000002</v>
      </c>
      <c r="M3">
        <v>0.16</v>
      </c>
      <c r="N3">
        <v>-2.9325000000000001</v>
      </c>
      <c r="O3">
        <v>13.11</v>
      </c>
      <c r="P3">
        <v>378.73500000000007</v>
      </c>
      <c r="Q3">
        <v>105.035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3</v>
      </c>
      <c r="B4" t="s">
        <v>148</v>
      </c>
      <c r="C4" s="1">
        <v>45642.552106481482</v>
      </c>
      <c r="D4" t="b">
        <v>1</v>
      </c>
      <c r="E4" t="b">
        <v>1</v>
      </c>
      <c r="F4">
        <v>1.5</v>
      </c>
      <c r="G4">
        <v>5.0000000000000001E-3</v>
      </c>
      <c r="H4">
        <v>36</v>
      </c>
      <c r="I4">
        <v>-50</v>
      </c>
      <c r="J4">
        <v>1290</v>
      </c>
      <c r="K4">
        <v>-1362</v>
      </c>
      <c r="L4">
        <v>-3.5000000000000003E-2</v>
      </c>
      <c r="M4">
        <v>-0.18</v>
      </c>
      <c r="N4">
        <v>0.215</v>
      </c>
      <c r="O4">
        <v>6.63</v>
      </c>
      <c r="P4">
        <v>381.66750000000008</v>
      </c>
      <c r="Q4">
        <v>91.924999999999997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4</v>
      </c>
      <c r="B5" t="s">
        <v>148</v>
      </c>
      <c r="C5" s="1">
        <v>45642.552106481482</v>
      </c>
      <c r="D5" t="b">
        <v>1</v>
      </c>
      <c r="E5" t="b">
        <v>1</v>
      </c>
      <c r="F5">
        <v>2</v>
      </c>
      <c r="G5">
        <v>5.0000000000000001E-3</v>
      </c>
      <c r="H5">
        <v>-51</v>
      </c>
      <c r="I5">
        <v>84</v>
      </c>
      <c r="J5">
        <v>1058</v>
      </c>
      <c r="K5">
        <v>-1079</v>
      </c>
      <c r="L5">
        <v>8.2500000000000004E-2</v>
      </c>
      <c r="M5">
        <v>-5.2499999999999998E-2</v>
      </c>
      <c r="N5">
        <v>-0.33750000000000002</v>
      </c>
      <c r="O5">
        <v>5.3425000000000002</v>
      </c>
      <c r="P5">
        <v>381.4525000000001</v>
      </c>
      <c r="Q5">
        <v>85.295000000000002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5</v>
      </c>
      <c r="B6" t="s">
        <v>148</v>
      </c>
      <c r="C6" s="1">
        <v>45642.552106481482</v>
      </c>
      <c r="D6" t="b">
        <v>1</v>
      </c>
      <c r="E6" t="b">
        <v>1</v>
      </c>
      <c r="F6">
        <v>2.5</v>
      </c>
      <c r="G6">
        <v>5.0000000000000001E-3</v>
      </c>
      <c r="H6">
        <v>70</v>
      </c>
      <c r="I6">
        <v>-49</v>
      </c>
      <c r="J6">
        <v>1055</v>
      </c>
      <c r="K6">
        <v>-1036</v>
      </c>
      <c r="L6">
        <v>5.2499999999999998E-2</v>
      </c>
      <c r="M6">
        <v>4.7500000000000001E-2</v>
      </c>
      <c r="N6">
        <v>0.29749999999999999</v>
      </c>
      <c r="O6">
        <v>5.2275</v>
      </c>
      <c r="P6">
        <v>381.79000000000008</v>
      </c>
      <c r="Q6">
        <v>79.952500000000001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6</v>
      </c>
      <c r="B7" t="s">
        <v>148</v>
      </c>
      <c r="C7" s="1">
        <v>45642.552106481482</v>
      </c>
      <c r="D7" t="b">
        <v>1</v>
      </c>
      <c r="E7" t="b">
        <v>1</v>
      </c>
      <c r="F7">
        <v>3</v>
      </c>
      <c r="G7">
        <v>5.0000000000000001E-3</v>
      </c>
      <c r="H7">
        <v>1857</v>
      </c>
      <c r="I7">
        <v>-1806</v>
      </c>
      <c r="J7">
        <v>1291</v>
      </c>
      <c r="K7">
        <v>-1286</v>
      </c>
      <c r="L7">
        <v>0.1275</v>
      </c>
      <c r="M7">
        <v>1.2500000000000001E-2</v>
      </c>
      <c r="N7">
        <v>9.1575000000000006</v>
      </c>
      <c r="O7">
        <v>6.4424999999999999</v>
      </c>
      <c r="P7">
        <v>381.49250000000006</v>
      </c>
      <c r="Q7">
        <v>74.724999999999994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7</v>
      </c>
      <c r="B8" t="s">
        <v>148</v>
      </c>
      <c r="C8" s="1">
        <v>45642.552106481482</v>
      </c>
      <c r="D8" t="b">
        <v>1</v>
      </c>
      <c r="E8" t="b">
        <v>1</v>
      </c>
      <c r="F8">
        <v>3.5</v>
      </c>
      <c r="G8">
        <v>5.0000000000000001E-3</v>
      </c>
      <c r="H8">
        <v>2465</v>
      </c>
      <c r="I8">
        <v>-2420</v>
      </c>
      <c r="J8">
        <v>1439</v>
      </c>
      <c r="K8">
        <v>-1449</v>
      </c>
      <c r="L8">
        <v>0.1125</v>
      </c>
      <c r="M8">
        <v>-2.5000000000000001E-2</v>
      </c>
      <c r="N8">
        <v>12.2125</v>
      </c>
      <c r="O8">
        <v>7.22</v>
      </c>
      <c r="P8">
        <v>372.33500000000004</v>
      </c>
      <c r="Q8">
        <v>68.282499999999999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8</v>
      </c>
      <c r="B9" t="s">
        <v>148</v>
      </c>
      <c r="C9" s="1">
        <v>45642.552106481482</v>
      </c>
      <c r="D9" t="b">
        <v>1</v>
      </c>
      <c r="E9" t="b">
        <v>1</v>
      </c>
      <c r="F9">
        <v>4</v>
      </c>
      <c r="G9">
        <v>5.0000000000000001E-3</v>
      </c>
      <c r="H9">
        <v>2810</v>
      </c>
      <c r="I9">
        <v>-2766</v>
      </c>
      <c r="J9">
        <v>1570</v>
      </c>
      <c r="K9">
        <v>-1535</v>
      </c>
      <c r="L9">
        <v>0.11</v>
      </c>
      <c r="M9">
        <v>8.7500000000000008E-2</v>
      </c>
      <c r="N9">
        <v>13.94</v>
      </c>
      <c r="O9">
        <v>7.7625000000000002</v>
      </c>
      <c r="P9">
        <v>360.12250000000006</v>
      </c>
      <c r="Q9">
        <v>61.0625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9</v>
      </c>
      <c r="B10" t="s">
        <v>148</v>
      </c>
      <c r="C10" s="1">
        <v>45642.552106481482</v>
      </c>
      <c r="D10" t="b">
        <v>1</v>
      </c>
      <c r="E10" t="b">
        <v>1</v>
      </c>
      <c r="F10">
        <v>4.5</v>
      </c>
      <c r="G10">
        <v>5.0000000000000001E-3</v>
      </c>
      <c r="H10">
        <v>3033</v>
      </c>
      <c r="I10">
        <v>-3001</v>
      </c>
      <c r="J10">
        <v>1570</v>
      </c>
      <c r="K10">
        <v>-1559</v>
      </c>
      <c r="L10">
        <v>0.08</v>
      </c>
      <c r="M10">
        <v>2.75E-2</v>
      </c>
      <c r="N10">
        <v>15.085000000000001</v>
      </c>
      <c r="O10">
        <v>7.8224999999999998</v>
      </c>
      <c r="P10">
        <v>346.18250000000006</v>
      </c>
      <c r="Q10">
        <v>53.3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10</v>
      </c>
      <c r="B11" t="s">
        <v>148</v>
      </c>
      <c r="C11" s="1">
        <v>45642.552106481482</v>
      </c>
      <c r="D11" t="b">
        <v>1</v>
      </c>
      <c r="E11" t="b">
        <v>1</v>
      </c>
      <c r="F11">
        <v>5</v>
      </c>
      <c r="G11">
        <v>5.0000000000000001E-3</v>
      </c>
      <c r="H11">
        <v>3137</v>
      </c>
      <c r="I11">
        <v>-3100</v>
      </c>
      <c r="J11">
        <v>1519</v>
      </c>
      <c r="K11">
        <v>-1493</v>
      </c>
      <c r="L11">
        <v>9.2499999999999999E-2</v>
      </c>
      <c r="M11">
        <v>6.5000000000000002E-2</v>
      </c>
      <c r="N11">
        <v>15.592500000000001</v>
      </c>
      <c r="O11">
        <v>7.53</v>
      </c>
      <c r="P11">
        <v>331.09750000000008</v>
      </c>
      <c r="Q11">
        <v>45.477499999999999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11</v>
      </c>
      <c r="B12" t="s">
        <v>148</v>
      </c>
      <c r="C12" s="1">
        <v>45642.552106481482</v>
      </c>
      <c r="D12" t="b">
        <v>1</v>
      </c>
      <c r="E12" t="b">
        <v>1</v>
      </c>
      <c r="F12">
        <v>5.5</v>
      </c>
      <c r="G12">
        <v>5.0000000000000001E-3</v>
      </c>
      <c r="H12">
        <v>3112</v>
      </c>
      <c r="I12">
        <v>-3090</v>
      </c>
      <c r="J12">
        <v>1175</v>
      </c>
      <c r="K12">
        <v>-1162</v>
      </c>
      <c r="L12">
        <v>5.5E-2</v>
      </c>
      <c r="M12">
        <v>3.2500000000000001E-2</v>
      </c>
      <c r="N12">
        <v>15.505000000000001</v>
      </c>
      <c r="O12">
        <v>5.8425000000000002</v>
      </c>
      <c r="P12">
        <v>315.50500000000005</v>
      </c>
      <c r="Q12">
        <v>37.947499999999998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>
        <v>12</v>
      </c>
      <c r="B13" t="s">
        <v>148</v>
      </c>
      <c r="C13" s="1">
        <v>45642.552106481482</v>
      </c>
      <c r="D13" t="b">
        <v>1</v>
      </c>
      <c r="E13" t="b">
        <v>1</v>
      </c>
      <c r="F13">
        <v>6</v>
      </c>
      <c r="G13">
        <v>5.0000000000000001E-3</v>
      </c>
      <c r="H13">
        <v>2609</v>
      </c>
      <c r="I13">
        <v>-2569</v>
      </c>
      <c r="J13">
        <v>-301</v>
      </c>
      <c r="K13">
        <v>351</v>
      </c>
      <c r="L13">
        <v>0.1</v>
      </c>
      <c r="M13">
        <v>0.125</v>
      </c>
      <c r="N13">
        <v>12.945</v>
      </c>
      <c r="O13">
        <v>-1.6300000000000001</v>
      </c>
      <c r="P13">
        <v>300.00000000000006</v>
      </c>
      <c r="Q13">
        <v>32.104999999999997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 x14ac:dyDescent="0.3">
      <c r="A14">
        <v>13</v>
      </c>
      <c r="B14" t="s">
        <v>148</v>
      </c>
      <c r="C14" s="1">
        <v>45642.552106481482</v>
      </c>
      <c r="D14" t="b">
        <v>1</v>
      </c>
      <c r="E14" t="b">
        <v>1</v>
      </c>
      <c r="F14">
        <v>6.5</v>
      </c>
      <c r="G14">
        <v>5.0000000000000001E-3</v>
      </c>
      <c r="H14">
        <v>2272</v>
      </c>
      <c r="I14">
        <v>-2240</v>
      </c>
      <c r="J14">
        <v>-834</v>
      </c>
      <c r="K14">
        <v>836</v>
      </c>
      <c r="L14">
        <v>0.08</v>
      </c>
      <c r="M14">
        <v>5.0000000000000001E-3</v>
      </c>
      <c r="N14">
        <v>11.28</v>
      </c>
      <c r="O14">
        <v>-4.1749999999999998</v>
      </c>
      <c r="P14">
        <v>287.05500000000006</v>
      </c>
      <c r="Q14">
        <v>33.734999999999999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>
        <v>14</v>
      </c>
      <c r="B15" t="s">
        <v>148</v>
      </c>
      <c r="C15" s="1">
        <v>45642.552106481482</v>
      </c>
      <c r="D15" t="b">
        <v>1</v>
      </c>
      <c r="E15" t="b">
        <v>1</v>
      </c>
      <c r="F15">
        <v>7</v>
      </c>
      <c r="G15">
        <v>5.0000000000000001E-3</v>
      </c>
      <c r="H15">
        <v>1968</v>
      </c>
      <c r="I15">
        <v>-1945</v>
      </c>
      <c r="J15">
        <v>-1271</v>
      </c>
      <c r="K15">
        <v>1296</v>
      </c>
      <c r="L15">
        <v>5.7500000000000002E-2</v>
      </c>
      <c r="M15">
        <v>6.25E-2</v>
      </c>
      <c r="N15">
        <v>9.7825000000000006</v>
      </c>
      <c r="O15">
        <v>-6.4175000000000004</v>
      </c>
      <c r="P15">
        <v>275.77500000000009</v>
      </c>
      <c r="Q15">
        <v>37.909999999999997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>
        <v>15</v>
      </c>
      <c r="B16" t="s">
        <v>148</v>
      </c>
      <c r="C16" s="1">
        <v>45642.552106481482</v>
      </c>
      <c r="D16" t="b">
        <v>1</v>
      </c>
      <c r="E16" t="b">
        <v>1</v>
      </c>
      <c r="F16">
        <v>7.5</v>
      </c>
      <c r="G16">
        <v>5.0000000000000001E-3</v>
      </c>
      <c r="H16">
        <v>1726</v>
      </c>
      <c r="I16">
        <v>-1701</v>
      </c>
      <c r="J16">
        <v>-1580</v>
      </c>
      <c r="K16">
        <v>1647</v>
      </c>
      <c r="L16">
        <v>6.25E-2</v>
      </c>
      <c r="M16">
        <v>0.16750000000000001</v>
      </c>
      <c r="N16">
        <v>8.5675000000000008</v>
      </c>
      <c r="O16">
        <v>-8.0675000000000008</v>
      </c>
      <c r="P16">
        <v>265.99250000000006</v>
      </c>
      <c r="Q16">
        <v>44.327500000000001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 x14ac:dyDescent="0.3">
      <c r="A17">
        <v>16</v>
      </c>
      <c r="B17" t="s">
        <v>148</v>
      </c>
      <c r="C17" s="1">
        <v>45642.552106481482</v>
      </c>
      <c r="D17" t="b">
        <v>1</v>
      </c>
      <c r="E17" t="b">
        <v>1</v>
      </c>
      <c r="F17">
        <v>8</v>
      </c>
      <c r="G17">
        <v>5.0000000000000001E-3</v>
      </c>
      <c r="H17">
        <v>1563</v>
      </c>
      <c r="I17">
        <v>-1535</v>
      </c>
      <c r="J17">
        <v>-1821</v>
      </c>
      <c r="K17">
        <v>1889</v>
      </c>
      <c r="L17">
        <v>7.0000000000000007E-2</v>
      </c>
      <c r="M17">
        <v>0.17</v>
      </c>
      <c r="N17">
        <v>7.7450000000000001</v>
      </c>
      <c r="O17">
        <v>-9.2750000000000004</v>
      </c>
      <c r="P17">
        <v>257.42500000000007</v>
      </c>
      <c r="Q17">
        <v>52.395000000000003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 x14ac:dyDescent="0.3">
      <c r="A18">
        <v>17</v>
      </c>
      <c r="B18" t="s">
        <v>148</v>
      </c>
      <c r="C18" s="1">
        <v>45642.552106481482</v>
      </c>
      <c r="D18" t="b">
        <v>1</v>
      </c>
      <c r="E18" t="b">
        <v>1</v>
      </c>
      <c r="F18">
        <v>8.5</v>
      </c>
      <c r="G18">
        <v>5.0000000000000001E-3</v>
      </c>
      <c r="H18">
        <v>1384</v>
      </c>
      <c r="I18">
        <v>-1328</v>
      </c>
      <c r="J18">
        <v>-1759</v>
      </c>
      <c r="K18">
        <v>1829</v>
      </c>
      <c r="L18">
        <v>0.14000000000000001</v>
      </c>
      <c r="M18">
        <v>0.17500000000000002</v>
      </c>
      <c r="N18">
        <v>6.78</v>
      </c>
      <c r="O18">
        <v>-8.9700000000000006</v>
      </c>
      <c r="P18">
        <v>249.68000000000009</v>
      </c>
      <c r="Q18">
        <v>61.67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 x14ac:dyDescent="0.3">
      <c r="A19">
        <v>18</v>
      </c>
      <c r="B19" t="s">
        <v>148</v>
      </c>
      <c r="C19" s="1">
        <v>45642.552106481482</v>
      </c>
      <c r="D19" t="b">
        <v>1</v>
      </c>
      <c r="E19" t="b">
        <v>1</v>
      </c>
      <c r="F19">
        <v>9</v>
      </c>
      <c r="G19">
        <v>5.0000000000000001E-3</v>
      </c>
      <c r="H19">
        <v>736</v>
      </c>
      <c r="I19">
        <v>-718</v>
      </c>
      <c r="J19">
        <v>-1117</v>
      </c>
      <c r="K19">
        <v>1059</v>
      </c>
      <c r="L19">
        <v>4.4999999999999998E-2</v>
      </c>
      <c r="M19">
        <v>-0.14499999999999999</v>
      </c>
      <c r="N19">
        <v>3.6350000000000002</v>
      </c>
      <c r="O19">
        <v>-5.44</v>
      </c>
      <c r="P19">
        <v>242.90000000000009</v>
      </c>
      <c r="Q19">
        <v>70.64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 x14ac:dyDescent="0.3">
      <c r="A20">
        <v>19</v>
      </c>
      <c r="B20" t="s">
        <v>148</v>
      </c>
      <c r="C20" s="1">
        <v>45642.552106481482</v>
      </c>
      <c r="D20" t="b">
        <v>1</v>
      </c>
      <c r="E20" t="b">
        <v>1</v>
      </c>
      <c r="F20">
        <v>9.5</v>
      </c>
      <c r="G20">
        <v>5.0000000000000001E-3</v>
      </c>
      <c r="H20">
        <v>763</v>
      </c>
      <c r="I20">
        <v>-724</v>
      </c>
      <c r="J20">
        <v>-1066</v>
      </c>
      <c r="K20">
        <v>1066</v>
      </c>
      <c r="L20">
        <v>9.7500000000000003E-2</v>
      </c>
      <c r="M20">
        <v>0</v>
      </c>
      <c r="N20">
        <v>3.7175000000000002</v>
      </c>
      <c r="O20">
        <v>-5.33</v>
      </c>
      <c r="P20">
        <v>239.2650000000001</v>
      </c>
      <c r="Q20">
        <v>76.08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 x14ac:dyDescent="0.3">
      <c r="A21">
        <v>20</v>
      </c>
      <c r="B21" t="s">
        <v>148</v>
      </c>
      <c r="C21" s="1">
        <v>45642.552106481482</v>
      </c>
      <c r="D21" t="b">
        <v>1</v>
      </c>
      <c r="E21" t="b">
        <v>1</v>
      </c>
      <c r="F21">
        <v>10</v>
      </c>
      <c r="G21">
        <v>5.0000000000000001E-3</v>
      </c>
      <c r="H21">
        <v>792</v>
      </c>
      <c r="I21">
        <v>-753</v>
      </c>
      <c r="J21">
        <v>-1111</v>
      </c>
      <c r="K21">
        <v>1141</v>
      </c>
      <c r="L21">
        <v>9.7500000000000003E-2</v>
      </c>
      <c r="M21">
        <v>7.4999999999999997E-2</v>
      </c>
      <c r="N21">
        <v>3.8625000000000003</v>
      </c>
      <c r="O21">
        <v>-5.63</v>
      </c>
      <c r="P21">
        <v>235.5475000000001</v>
      </c>
      <c r="Q21">
        <v>81.41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 x14ac:dyDescent="0.3">
      <c r="A22">
        <v>21</v>
      </c>
      <c r="B22" t="s">
        <v>148</v>
      </c>
      <c r="C22" s="1">
        <v>45642.552106481482</v>
      </c>
      <c r="D22" t="b">
        <v>1</v>
      </c>
      <c r="E22" t="b">
        <v>1</v>
      </c>
      <c r="F22">
        <v>10.5</v>
      </c>
      <c r="G22">
        <v>5.0000000000000001E-3</v>
      </c>
      <c r="H22">
        <v>703</v>
      </c>
      <c r="I22">
        <v>-666</v>
      </c>
      <c r="J22">
        <v>-1139</v>
      </c>
      <c r="K22">
        <v>1147</v>
      </c>
      <c r="L22">
        <v>9.2499999999999999E-2</v>
      </c>
      <c r="M22">
        <v>0.02</v>
      </c>
      <c r="N22">
        <v>3.4224999999999999</v>
      </c>
      <c r="O22">
        <v>-5.7149999999999999</v>
      </c>
      <c r="P22">
        <v>231.68500000000009</v>
      </c>
      <c r="Q22">
        <v>87.039999999999992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 x14ac:dyDescent="0.3">
      <c r="A23">
        <v>22</v>
      </c>
      <c r="B23" t="s">
        <v>148</v>
      </c>
      <c r="C23" s="1">
        <v>45642.552106481482</v>
      </c>
      <c r="D23" t="b">
        <v>1</v>
      </c>
      <c r="E23" t="b">
        <v>1</v>
      </c>
      <c r="F23">
        <v>11</v>
      </c>
      <c r="G23">
        <v>5.0000000000000001E-3</v>
      </c>
      <c r="H23">
        <v>641</v>
      </c>
      <c r="I23">
        <v>-617</v>
      </c>
      <c r="J23">
        <v>-1201</v>
      </c>
      <c r="K23">
        <v>1207</v>
      </c>
      <c r="L23">
        <v>0.06</v>
      </c>
      <c r="M23">
        <v>1.4999999999999999E-2</v>
      </c>
      <c r="N23">
        <v>3.145</v>
      </c>
      <c r="O23">
        <v>-6.0200000000000005</v>
      </c>
      <c r="P23">
        <v>228.26250000000007</v>
      </c>
      <c r="Q23">
        <v>92.754999999999995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 x14ac:dyDescent="0.3">
      <c r="A24">
        <v>23</v>
      </c>
      <c r="B24" t="s">
        <v>148</v>
      </c>
      <c r="C24" s="1">
        <v>45642.552106481482</v>
      </c>
      <c r="D24" t="b">
        <v>1</v>
      </c>
      <c r="E24" t="b">
        <v>1</v>
      </c>
      <c r="F24">
        <v>11.5</v>
      </c>
      <c r="G24">
        <v>5.0000000000000001E-3</v>
      </c>
      <c r="H24">
        <v>539</v>
      </c>
      <c r="I24">
        <v>-529</v>
      </c>
      <c r="J24">
        <v>-1127</v>
      </c>
      <c r="K24">
        <v>1164</v>
      </c>
      <c r="L24">
        <v>2.5000000000000001E-2</v>
      </c>
      <c r="M24">
        <v>9.2499999999999999E-2</v>
      </c>
      <c r="N24">
        <v>2.67</v>
      </c>
      <c r="O24">
        <v>-5.7275</v>
      </c>
      <c r="P24">
        <v>225.11750000000006</v>
      </c>
      <c r="Q24">
        <v>98.774999999999991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 x14ac:dyDescent="0.3">
      <c r="A25">
        <v>24</v>
      </c>
      <c r="B25" t="s">
        <v>148</v>
      </c>
      <c r="C25" s="1">
        <v>45642.552106481482</v>
      </c>
      <c r="D25" t="b">
        <v>1</v>
      </c>
      <c r="E25" t="b">
        <v>1</v>
      </c>
      <c r="F25">
        <v>12</v>
      </c>
      <c r="G25">
        <v>5.0000000000000001E-3</v>
      </c>
      <c r="H25">
        <v>777</v>
      </c>
      <c r="I25">
        <v>-773</v>
      </c>
      <c r="J25">
        <v>-629</v>
      </c>
      <c r="K25">
        <v>588</v>
      </c>
      <c r="L25">
        <v>0.01</v>
      </c>
      <c r="M25">
        <v>-0.10250000000000001</v>
      </c>
      <c r="N25">
        <v>3.875</v>
      </c>
      <c r="O25">
        <v>-3.0425</v>
      </c>
      <c r="P25">
        <v>222.44750000000008</v>
      </c>
      <c r="Q25">
        <v>104.5025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 x14ac:dyDescent="0.3">
      <c r="A26">
        <v>25</v>
      </c>
      <c r="B26" t="s">
        <v>148</v>
      </c>
      <c r="C26" s="1">
        <v>45642.552106481482</v>
      </c>
      <c r="D26" t="b">
        <v>1</v>
      </c>
      <c r="E26" t="b">
        <v>1</v>
      </c>
      <c r="F26">
        <v>12.5</v>
      </c>
      <c r="G26">
        <v>5.0000000000000001E-3</v>
      </c>
      <c r="H26">
        <v>494</v>
      </c>
      <c r="I26">
        <v>-465</v>
      </c>
      <c r="J26">
        <v>-153</v>
      </c>
      <c r="K26">
        <v>94</v>
      </c>
      <c r="L26">
        <v>7.2499999999999995E-2</v>
      </c>
      <c r="M26">
        <v>-0.14749999999999999</v>
      </c>
      <c r="N26">
        <v>2.3975</v>
      </c>
      <c r="O26">
        <v>-0.61750000000000005</v>
      </c>
      <c r="P26">
        <v>218.57250000000008</v>
      </c>
      <c r="Q26">
        <v>107.545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 x14ac:dyDescent="0.3">
      <c r="A27">
        <v>26</v>
      </c>
      <c r="B27" t="s">
        <v>148</v>
      </c>
      <c r="C27" s="1">
        <v>45642.552106481482</v>
      </c>
      <c r="D27" t="b">
        <v>1</v>
      </c>
      <c r="E27" t="b">
        <v>1</v>
      </c>
      <c r="F27">
        <v>13</v>
      </c>
      <c r="G27">
        <v>5.0000000000000001E-3</v>
      </c>
      <c r="H27">
        <v>453</v>
      </c>
      <c r="I27">
        <v>-425</v>
      </c>
      <c r="J27">
        <v>-118</v>
      </c>
      <c r="K27">
        <v>125</v>
      </c>
      <c r="L27">
        <v>7.0000000000000007E-2</v>
      </c>
      <c r="M27">
        <v>1.7500000000000002E-2</v>
      </c>
      <c r="N27">
        <v>2.1949999999999998</v>
      </c>
      <c r="O27">
        <v>-0.60750000000000004</v>
      </c>
      <c r="P27">
        <v>216.17500000000007</v>
      </c>
      <c r="Q27">
        <v>108.16250000000001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 x14ac:dyDescent="0.3">
      <c r="A28">
        <v>27</v>
      </c>
      <c r="B28" t="s">
        <v>148</v>
      </c>
      <c r="C28" s="1">
        <v>45642.552106481482</v>
      </c>
      <c r="D28" t="b">
        <v>1</v>
      </c>
      <c r="E28" t="b">
        <v>1</v>
      </c>
      <c r="F28">
        <v>13.5</v>
      </c>
      <c r="G28">
        <v>5.0000000000000001E-3</v>
      </c>
      <c r="H28">
        <v>236</v>
      </c>
      <c r="I28">
        <v>-201</v>
      </c>
      <c r="J28">
        <v>-203</v>
      </c>
      <c r="K28">
        <v>181</v>
      </c>
      <c r="L28">
        <v>8.7500000000000008E-2</v>
      </c>
      <c r="M28">
        <v>-5.5E-2</v>
      </c>
      <c r="N28">
        <v>1.0925</v>
      </c>
      <c r="O28">
        <v>-0.96</v>
      </c>
      <c r="P28">
        <v>213.98000000000008</v>
      </c>
      <c r="Q28">
        <v>108.77000000000001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 x14ac:dyDescent="0.3">
      <c r="A29">
        <v>28</v>
      </c>
      <c r="B29" t="s">
        <v>148</v>
      </c>
      <c r="C29" s="1">
        <v>45642.552106481482</v>
      </c>
      <c r="D29" t="b">
        <v>1</v>
      </c>
      <c r="E29" t="b">
        <v>1</v>
      </c>
      <c r="F29">
        <v>14</v>
      </c>
      <c r="G29">
        <v>5.0000000000000001E-3</v>
      </c>
      <c r="H29">
        <v>288</v>
      </c>
      <c r="I29">
        <v>-253</v>
      </c>
      <c r="J29">
        <v>37</v>
      </c>
      <c r="K29">
        <v>0</v>
      </c>
      <c r="L29">
        <v>8.7500000000000008E-2</v>
      </c>
      <c r="M29">
        <v>9.2499999999999999E-2</v>
      </c>
      <c r="N29">
        <v>1.3525</v>
      </c>
      <c r="O29">
        <v>9.2499999999999999E-2</v>
      </c>
      <c r="P29">
        <v>212.88750000000007</v>
      </c>
      <c r="Q29">
        <v>109.73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 x14ac:dyDescent="0.3">
      <c r="A30">
        <v>29</v>
      </c>
      <c r="B30" t="s">
        <v>148</v>
      </c>
      <c r="C30" s="1">
        <v>45642.552106481482</v>
      </c>
      <c r="D30" t="b">
        <v>1</v>
      </c>
      <c r="E30" t="b">
        <v>1</v>
      </c>
      <c r="F30">
        <v>14.5</v>
      </c>
      <c r="G30">
        <v>5.0000000000000001E-3</v>
      </c>
      <c r="H30">
        <v>289</v>
      </c>
      <c r="I30">
        <v>-262</v>
      </c>
      <c r="J30">
        <v>281</v>
      </c>
      <c r="K30">
        <v>-223</v>
      </c>
      <c r="L30">
        <v>6.7500000000000004E-2</v>
      </c>
      <c r="M30">
        <v>0.14499999999999999</v>
      </c>
      <c r="N30">
        <v>1.3774999999999999</v>
      </c>
      <c r="O30">
        <v>1.26</v>
      </c>
      <c r="P30">
        <v>211.53500000000008</v>
      </c>
      <c r="Q30">
        <v>109.6375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 x14ac:dyDescent="0.3">
      <c r="A31">
        <v>30</v>
      </c>
      <c r="B31" t="s">
        <v>148</v>
      </c>
      <c r="C31" s="1">
        <v>45642.552106481482</v>
      </c>
      <c r="D31" t="b">
        <v>1</v>
      </c>
      <c r="E31" t="b">
        <v>1</v>
      </c>
      <c r="F31">
        <v>15</v>
      </c>
      <c r="G31">
        <v>5.0000000000000001E-3</v>
      </c>
      <c r="H31">
        <v>-203</v>
      </c>
      <c r="I31">
        <v>239</v>
      </c>
      <c r="J31">
        <v>276</v>
      </c>
      <c r="K31">
        <v>-260</v>
      </c>
      <c r="L31">
        <v>0.09</v>
      </c>
      <c r="M31">
        <v>0.04</v>
      </c>
      <c r="N31">
        <v>-1.105</v>
      </c>
      <c r="O31">
        <v>1.34</v>
      </c>
      <c r="P31">
        <v>210.15750000000008</v>
      </c>
      <c r="Q31">
        <v>108.3775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31</v>
      </c>
      <c r="B32" t="s">
        <v>148</v>
      </c>
      <c r="C32" s="1">
        <v>45642.552106481482</v>
      </c>
      <c r="D32" t="b">
        <v>1</v>
      </c>
      <c r="E32" t="b">
        <v>1</v>
      </c>
      <c r="F32">
        <v>15.5</v>
      </c>
      <c r="G32">
        <v>5.0000000000000001E-3</v>
      </c>
      <c r="H32">
        <v>-319</v>
      </c>
      <c r="I32">
        <v>352</v>
      </c>
      <c r="J32">
        <v>-91</v>
      </c>
      <c r="K32">
        <v>70</v>
      </c>
      <c r="L32">
        <v>8.2500000000000004E-2</v>
      </c>
      <c r="M32">
        <v>-5.2499999999999998E-2</v>
      </c>
      <c r="N32">
        <v>-1.6775</v>
      </c>
      <c r="O32">
        <v>-0.40250000000000002</v>
      </c>
      <c r="P32">
        <v>211.26250000000007</v>
      </c>
      <c r="Q32">
        <v>107.03749999999999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 x14ac:dyDescent="0.3">
      <c r="A33">
        <v>32</v>
      </c>
      <c r="B33" t="s">
        <v>148</v>
      </c>
      <c r="C33" s="1">
        <v>45642.552106481482</v>
      </c>
      <c r="D33" t="b">
        <v>1</v>
      </c>
      <c r="E33" t="b">
        <v>1</v>
      </c>
      <c r="F33">
        <v>16</v>
      </c>
      <c r="G33">
        <v>5.0000000000000001E-3</v>
      </c>
      <c r="H33">
        <v>-250</v>
      </c>
      <c r="I33">
        <v>284</v>
      </c>
      <c r="J33">
        <v>-337</v>
      </c>
      <c r="K33">
        <v>370</v>
      </c>
      <c r="L33">
        <v>8.5000000000000006E-2</v>
      </c>
      <c r="M33">
        <v>8.2500000000000004E-2</v>
      </c>
      <c r="N33">
        <v>-1.335</v>
      </c>
      <c r="O33">
        <v>-1.7675000000000001</v>
      </c>
      <c r="P33">
        <v>212.94000000000008</v>
      </c>
      <c r="Q33">
        <v>107.44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 x14ac:dyDescent="0.3">
      <c r="A34">
        <v>33</v>
      </c>
      <c r="B34" t="s">
        <v>148</v>
      </c>
      <c r="C34" s="1">
        <v>45642.552106481482</v>
      </c>
      <c r="D34" t="b">
        <v>1</v>
      </c>
      <c r="E34" t="b">
        <v>1</v>
      </c>
      <c r="F34">
        <v>16.5</v>
      </c>
      <c r="G34">
        <v>5.0000000000000001E-3</v>
      </c>
      <c r="H34">
        <v>-76</v>
      </c>
      <c r="I34">
        <v>105</v>
      </c>
      <c r="J34">
        <v>-493</v>
      </c>
      <c r="K34">
        <v>457</v>
      </c>
      <c r="L34">
        <v>7.2499999999999995E-2</v>
      </c>
      <c r="M34">
        <v>-0.09</v>
      </c>
      <c r="N34">
        <v>-0.45250000000000001</v>
      </c>
      <c r="O34">
        <v>-2.375</v>
      </c>
      <c r="P34">
        <v>214.27500000000009</v>
      </c>
      <c r="Q34">
        <v>109.2075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 x14ac:dyDescent="0.3">
      <c r="A35">
        <v>34</v>
      </c>
      <c r="B35" t="s">
        <v>148</v>
      </c>
      <c r="C35" s="1">
        <v>45642.552106481482</v>
      </c>
      <c r="D35" t="b">
        <v>1</v>
      </c>
      <c r="E35" t="b">
        <v>1</v>
      </c>
      <c r="F35">
        <v>17</v>
      </c>
      <c r="G35">
        <v>5.0000000000000001E-3</v>
      </c>
      <c r="H35">
        <v>195</v>
      </c>
      <c r="I35">
        <v>-167</v>
      </c>
      <c r="J35">
        <v>-483</v>
      </c>
      <c r="K35">
        <v>516</v>
      </c>
      <c r="L35">
        <v>7.0000000000000007E-2</v>
      </c>
      <c r="M35">
        <v>8.2500000000000004E-2</v>
      </c>
      <c r="N35">
        <v>0.90500000000000003</v>
      </c>
      <c r="O35">
        <v>-2.4975000000000001</v>
      </c>
      <c r="P35">
        <v>214.72750000000008</v>
      </c>
      <c r="Q35">
        <v>111.5825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 x14ac:dyDescent="0.3">
      <c r="A36">
        <v>35</v>
      </c>
      <c r="B36" t="s">
        <v>148</v>
      </c>
      <c r="C36" s="1">
        <v>45642.552106481482</v>
      </c>
      <c r="D36" t="b">
        <v>1</v>
      </c>
      <c r="E36" t="b">
        <v>1</v>
      </c>
      <c r="F36">
        <v>17.5</v>
      </c>
      <c r="G36">
        <v>5.0000000000000001E-3</v>
      </c>
      <c r="H36">
        <v>523</v>
      </c>
      <c r="I36">
        <v>-497</v>
      </c>
      <c r="J36">
        <v>-478</v>
      </c>
      <c r="K36">
        <v>567</v>
      </c>
      <c r="L36">
        <v>6.5000000000000002E-2</v>
      </c>
      <c r="M36">
        <v>0.2225</v>
      </c>
      <c r="N36">
        <v>2.5500000000000003</v>
      </c>
      <c r="O36">
        <v>-2.6125000000000003</v>
      </c>
      <c r="P36">
        <v>213.82250000000008</v>
      </c>
      <c r="Q36">
        <v>114.08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 x14ac:dyDescent="0.3">
      <c r="A37">
        <v>36</v>
      </c>
      <c r="B37" t="s">
        <v>148</v>
      </c>
      <c r="C37" s="1">
        <v>45642.552106481482</v>
      </c>
      <c r="D37" t="b">
        <v>1</v>
      </c>
      <c r="E37" t="b">
        <v>1</v>
      </c>
      <c r="F37">
        <v>18</v>
      </c>
      <c r="G37">
        <v>5.0000000000000001E-3</v>
      </c>
      <c r="H37">
        <v>1616</v>
      </c>
      <c r="I37">
        <v>-1597</v>
      </c>
      <c r="J37">
        <v>135</v>
      </c>
      <c r="K37">
        <v>-189</v>
      </c>
      <c r="L37">
        <v>4.7500000000000001E-2</v>
      </c>
      <c r="M37">
        <v>-0.13500000000000001</v>
      </c>
      <c r="N37">
        <v>8.0325000000000006</v>
      </c>
      <c r="O37">
        <v>0.81</v>
      </c>
      <c r="P37">
        <v>211.27250000000006</v>
      </c>
      <c r="Q37">
        <v>116.6925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 x14ac:dyDescent="0.3">
      <c r="A38">
        <v>37</v>
      </c>
      <c r="B38" t="s">
        <v>148</v>
      </c>
      <c r="C38" s="1">
        <v>45642.552106481482</v>
      </c>
      <c r="D38" t="b">
        <v>1</v>
      </c>
      <c r="E38" t="b">
        <v>1</v>
      </c>
      <c r="F38">
        <v>18.5</v>
      </c>
      <c r="G38">
        <v>5.0000000000000001E-3</v>
      </c>
      <c r="H38">
        <v>1943</v>
      </c>
      <c r="I38">
        <v>-1905</v>
      </c>
      <c r="J38">
        <v>391</v>
      </c>
      <c r="K38">
        <v>-390</v>
      </c>
      <c r="L38">
        <v>9.5000000000000001E-2</v>
      </c>
      <c r="M38">
        <v>2.5000000000000001E-3</v>
      </c>
      <c r="N38">
        <v>9.620000000000001</v>
      </c>
      <c r="O38">
        <v>1.9525000000000001</v>
      </c>
      <c r="P38">
        <v>203.24000000000007</v>
      </c>
      <c r="Q38">
        <v>115.88249999999999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 x14ac:dyDescent="0.3">
      <c r="A39">
        <v>38</v>
      </c>
      <c r="B39" t="s">
        <v>148</v>
      </c>
      <c r="C39" s="1">
        <v>45642.552106481482</v>
      </c>
      <c r="D39" t="b">
        <v>1</v>
      </c>
      <c r="E39" t="b">
        <v>1</v>
      </c>
      <c r="F39">
        <v>19</v>
      </c>
      <c r="G39">
        <v>5.0000000000000001E-3</v>
      </c>
      <c r="H39">
        <v>2016</v>
      </c>
      <c r="I39">
        <v>-1980</v>
      </c>
      <c r="J39">
        <v>416</v>
      </c>
      <c r="K39">
        <v>-423</v>
      </c>
      <c r="L39">
        <v>0.09</v>
      </c>
      <c r="M39">
        <v>-1.7500000000000002E-2</v>
      </c>
      <c r="N39">
        <v>9.99</v>
      </c>
      <c r="O39">
        <v>2.0975000000000001</v>
      </c>
      <c r="P39">
        <v>193.62000000000006</v>
      </c>
      <c r="Q39">
        <v>113.92999999999999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 x14ac:dyDescent="0.3">
      <c r="A40">
        <v>39</v>
      </c>
      <c r="B40" t="s">
        <v>148</v>
      </c>
      <c r="C40" s="1">
        <v>45642.552106481482</v>
      </c>
      <c r="D40" t="b">
        <v>1</v>
      </c>
      <c r="E40" t="b">
        <v>1</v>
      </c>
      <c r="F40">
        <v>19.5</v>
      </c>
      <c r="G40">
        <v>5.0000000000000001E-3</v>
      </c>
      <c r="H40">
        <v>1916</v>
      </c>
      <c r="I40">
        <v>-1872</v>
      </c>
      <c r="J40">
        <v>304</v>
      </c>
      <c r="K40">
        <v>-297</v>
      </c>
      <c r="L40">
        <v>0.11</v>
      </c>
      <c r="M40">
        <v>1.7500000000000002E-2</v>
      </c>
      <c r="N40">
        <v>9.4700000000000006</v>
      </c>
      <c r="O40">
        <v>1.5024999999999999</v>
      </c>
      <c r="P40">
        <v>183.63000000000005</v>
      </c>
      <c r="Q40">
        <v>111.8325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 x14ac:dyDescent="0.3">
      <c r="A41">
        <v>40</v>
      </c>
      <c r="B41" t="s">
        <v>148</v>
      </c>
      <c r="C41" s="1">
        <v>45642.552106481482</v>
      </c>
      <c r="D41" t="b">
        <v>1</v>
      </c>
      <c r="E41" t="b">
        <v>1</v>
      </c>
      <c r="F41">
        <v>20</v>
      </c>
      <c r="G41">
        <v>5.0000000000000001E-3</v>
      </c>
      <c r="H41">
        <v>1599</v>
      </c>
      <c r="I41">
        <v>-1555</v>
      </c>
      <c r="J41">
        <v>-117</v>
      </c>
      <c r="K41">
        <v>151</v>
      </c>
      <c r="L41">
        <v>0.11</v>
      </c>
      <c r="M41">
        <v>8.5000000000000006E-2</v>
      </c>
      <c r="N41">
        <v>7.8849999999999998</v>
      </c>
      <c r="O41">
        <v>-0.67</v>
      </c>
      <c r="P41">
        <v>174.16000000000005</v>
      </c>
      <c r="Q41">
        <v>110.33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 x14ac:dyDescent="0.3">
      <c r="A42">
        <v>41</v>
      </c>
      <c r="B42" t="s">
        <v>148</v>
      </c>
      <c r="C42" s="1">
        <v>45642.552106481482</v>
      </c>
      <c r="D42" t="b">
        <v>1</v>
      </c>
      <c r="E42" t="b">
        <v>1</v>
      </c>
      <c r="F42">
        <v>20.5</v>
      </c>
      <c r="G42">
        <v>5.0000000000000001E-3</v>
      </c>
      <c r="H42">
        <v>1346</v>
      </c>
      <c r="I42">
        <v>-1299</v>
      </c>
      <c r="J42">
        <v>-329</v>
      </c>
      <c r="K42">
        <v>392</v>
      </c>
      <c r="L42">
        <v>0.11750000000000001</v>
      </c>
      <c r="M42">
        <v>0.1575</v>
      </c>
      <c r="N42">
        <v>6.6124999999999998</v>
      </c>
      <c r="O42">
        <v>-1.8025</v>
      </c>
      <c r="P42">
        <v>166.27500000000006</v>
      </c>
      <c r="Q42">
        <v>111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 x14ac:dyDescent="0.3">
      <c r="A43">
        <v>42</v>
      </c>
      <c r="B43" t="s">
        <v>148</v>
      </c>
      <c r="C43" s="1">
        <v>45642.552106481482</v>
      </c>
      <c r="D43" t="b">
        <v>1</v>
      </c>
      <c r="E43" t="b">
        <v>1</v>
      </c>
      <c r="F43">
        <v>21</v>
      </c>
      <c r="G43">
        <v>5.0000000000000001E-3</v>
      </c>
      <c r="H43">
        <v>1074</v>
      </c>
      <c r="I43">
        <v>-1034</v>
      </c>
      <c r="J43">
        <v>137</v>
      </c>
      <c r="K43">
        <v>-164</v>
      </c>
      <c r="L43">
        <v>0.1</v>
      </c>
      <c r="M43">
        <v>-6.7500000000000004E-2</v>
      </c>
      <c r="N43">
        <v>5.2700000000000005</v>
      </c>
      <c r="O43">
        <v>0.75250000000000006</v>
      </c>
      <c r="P43">
        <v>159.66250000000005</v>
      </c>
      <c r="Q43">
        <v>112.80249999999999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 x14ac:dyDescent="0.3">
      <c r="A44">
        <v>43</v>
      </c>
      <c r="B44" t="s">
        <v>148</v>
      </c>
      <c r="C44" s="1">
        <v>45642.552106481482</v>
      </c>
      <c r="D44" t="b">
        <v>1</v>
      </c>
      <c r="E44" t="b">
        <v>1</v>
      </c>
      <c r="F44">
        <v>21.5</v>
      </c>
      <c r="G44">
        <v>5.0000000000000001E-3</v>
      </c>
      <c r="H44">
        <v>1140</v>
      </c>
      <c r="I44">
        <v>-1104</v>
      </c>
      <c r="J44">
        <v>630</v>
      </c>
      <c r="K44">
        <v>-626</v>
      </c>
      <c r="L44">
        <v>0.09</v>
      </c>
      <c r="M44">
        <v>0.01</v>
      </c>
      <c r="N44">
        <v>5.61</v>
      </c>
      <c r="O44">
        <v>3.14</v>
      </c>
      <c r="P44">
        <v>154.39250000000004</v>
      </c>
      <c r="Q44">
        <v>112.05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 x14ac:dyDescent="0.3">
      <c r="A45">
        <v>44</v>
      </c>
      <c r="B45" t="s">
        <v>148</v>
      </c>
      <c r="C45" s="1">
        <v>45642.552106481482</v>
      </c>
      <c r="D45" t="b">
        <v>1</v>
      </c>
      <c r="E45" t="b">
        <v>1</v>
      </c>
      <c r="F45">
        <v>22</v>
      </c>
      <c r="G45">
        <v>5.0000000000000001E-3</v>
      </c>
      <c r="H45">
        <v>1292</v>
      </c>
      <c r="I45">
        <v>-1265</v>
      </c>
      <c r="J45">
        <v>1037</v>
      </c>
      <c r="K45">
        <v>-1019</v>
      </c>
      <c r="L45">
        <v>6.7500000000000004E-2</v>
      </c>
      <c r="M45">
        <v>4.4999999999999998E-2</v>
      </c>
      <c r="N45">
        <v>6.3925000000000001</v>
      </c>
      <c r="O45">
        <v>5.14</v>
      </c>
      <c r="P45">
        <v>148.78250000000003</v>
      </c>
      <c r="Q45">
        <v>108.91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 x14ac:dyDescent="0.3">
      <c r="A46">
        <v>45</v>
      </c>
      <c r="B46" t="s">
        <v>148</v>
      </c>
      <c r="C46" s="1">
        <v>45642.552106481482</v>
      </c>
      <c r="D46" t="b">
        <v>1</v>
      </c>
      <c r="E46" t="b">
        <v>1</v>
      </c>
      <c r="F46">
        <v>22.5</v>
      </c>
      <c r="G46">
        <v>5.0000000000000001E-3</v>
      </c>
      <c r="H46">
        <v>1561</v>
      </c>
      <c r="I46">
        <v>-1486</v>
      </c>
      <c r="J46">
        <v>1610</v>
      </c>
      <c r="K46">
        <v>-1647</v>
      </c>
      <c r="L46">
        <v>0.1875</v>
      </c>
      <c r="M46">
        <v>-9.2499999999999999E-2</v>
      </c>
      <c r="N46">
        <v>7.6174999999999997</v>
      </c>
      <c r="O46">
        <v>8.1425000000000001</v>
      </c>
      <c r="P46">
        <v>142.39000000000001</v>
      </c>
      <c r="Q46">
        <v>103.77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 x14ac:dyDescent="0.3">
      <c r="A47">
        <v>46</v>
      </c>
      <c r="B47" t="s">
        <v>148</v>
      </c>
      <c r="C47" s="1">
        <v>45642.552106481482</v>
      </c>
      <c r="D47" t="b">
        <v>1</v>
      </c>
      <c r="E47" t="b">
        <v>1</v>
      </c>
      <c r="F47">
        <v>23</v>
      </c>
      <c r="G47">
        <v>5.0000000000000001E-3</v>
      </c>
      <c r="H47">
        <v>1444</v>
      </c>
      <c r="I47">
        <v>-1429</v>
      </c>
      <c r="J47">
        <v>1960</v>
      </c>
      <c r="K47">
        <v>-1949</v>
      </c>
      <c r="L47">
        <v>3.7499999999999999E-2</v>
      </c>
      <c r="M47">
        <v>2.75E-2</v>
      </c>
      <c r="N47">
        <v>7.1825000000000001</v>
      </c>
      <c r="O47">
        <v>9.7725000000000009</v>
      </c>
      <c r="P47">
        <v>134.77250000000001</v>
      </c>
      <c r="Q47">
        <v>95.627499999999998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 x14ac:dyDescent="0.3">
      <c r="A48">
        <v>47</v>
      </c>
      <c r="B48" t="s">
        <v>148</v>
      </c>
      <c r="C48" s="1">
        <v>45642.552106481482</v>
      </c>
      <c r="D48" t="b">
        <v>1</v>
      </c>
      <c r="E48" t="b">
        <v>1</v>
      </c>
      <c r="F48">
        <v>23.5</v>
      </c>
      <c r="G48">
        <v>5.0000000000000001E-3</v>
      </c>
      <c r="H48">
        <v>1266</v>
      </c>
      <c r="I48">
        <v>-1231</v>
      </c>
      <c r="J48">
        <v>1834</v>
      </c>
      <c r="K48">
        <v>-1753</v>
      </c>
      <c r="L48">
        <v>8.7500000000000008E-2</v>
      </c>
      <c r="M48">
        <v>0.20250000000000001</v>
      </c>
      <c r="N48">
        <v>6.2424999999999997</v>
      </c>
      <c r="O48">
        <v>8.9674999999999994</v>
      </c>
      <c r="P48">
        <v>127.59</v>
      </c>
      <c r="Q48">
        <v>85.855000000000004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 x14ac:dyDescent="0.3">
      <c r="A49">
        <v>48</v>
      </c>
      <c r="B49" t="s">
        <v>148</v>
      </c>
      <c r="C49" s="1">
        <v>45642.552106481482</v>
      </c>
      <c r="D49" t="b">
        <v>1</v>
      </c>
      <c r="E49" t="b">
        <v>1</v>
      </c>
      <c r="F49">
        <v>24</v>
      </c>
      <c r="G49">
        <v>5.0000000000000001E-3</v>
      </c>
      <c r="H49">
        <v>419</v>
      </c>
      <c r="I49">
        <v>-402</v>
      </c>
      <c r="J49">
        <v>1125</v>
      </c>
      <c r="K49">
        <v>-1125</v>
      </c>
      <c r="L49">
        <v>4.2500000000000003E-2</v>
      </c>
      <c r="M49">
        <v>0</v>
      </c>
      <c r="N49">
        <v>2.0525000000000002</v>
      </c>
      <c r="O49">
        <v>5.625</v>
      </c>
      <c r="P49">
        <v>121.34750000000001</v>
      </c>
      <c r="Q49">
        <v>76.887500000000003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 x14ac:dyDescent="0.3">
      <c r="A50">
        <v>49</v>
      </c>
      <c r="B50" t="s">
        <v>148</v>
      </c>
      <c r="C50" s="1">
        <v>45642.552106481482</v>
      </c>
      <c r="D50" t="b">
        <v>1</v>
      </c>
      <c r="E50" t="b">
        <v>1</v>
      </c>
      <c r="F50">
        <v>24.5</v>
      </c>
      <c r="G50">
        <v>5.0000000000000001E-3</v>
      </c>
      <c r="H50">
        <v>-12</v>
      </c>
      <c r="I50">
        <v>40</v>
      </c>
      <c r="J50">
        <v>1074</v>
      </c>
      <c r="K50">
        <v>-1066</v>
      </c>
      <c r="L50">
        <v>7.0000000000000007E-2</v>
      </c>
      <c r="M50">
        <v>0.02</v>
      </c>
      <c r="N50">
        <v>-0.13</v>
      </c>
      <c r="O50">
        <v>5.3500000000000005</v>
      </c>
      <c r="P50">
        <v>119.29500000000002</v>
      </c>
      <c r="Q50">
        <v>71.262500000000003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 x14ac:dyDescent="0.3">
      <c r="A51">
        <v>50</v>
      </c>
      <c r="B51" t="s">
        <v>148</v>
      </c>
      <c r="C51" s="1">
        <v>45642.552106481482</v>
      </c>
      <c r="D51" t="b">
        <v>1</v>
      </c>
      <c r="E51" t="b">
        <v>1</v>
      </c>
      <c r="F51">
        <v>25</v>
      </c>
      <c r="G51">
        <v>5.0000000000000001E-3</v>
      </c>
      <c r="H51">
        <v>-201</v>
      </c>
      <c r="I51">
        <v>225</v>
      </c>
      <c r="J51">
        <v>1210</v>
      </c>
      <c r="K51">
        <v>-1210</v>
      </c>
      <c r="L51">
        <v>0.06</v>
      </c>
      <c r="M51">
        <v>0</v>
      </c>
      <c r="N51">
        <v>-1.0649999999999999</v>
      </c>
      <c r="O51">
        <v>6.05</v>
      </c>
      <c r="P51">
        <v>119.42500000000001</v>
      </c>
      <c r="Q51">
        <v>65.912500000000009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 x14ac:dyDescent="0.3">
      <c r="A52">
        <v>51</v>
      </c>
      <c r="B52" t="s">
        <v>148</v>
      </c>
      <c r="C52" s="1">
        <v>45642.552106481482</v>
      </c>
      <c r="D52" t="b">
        <v>1</v>
      </c>
      <c r="E52" t="b">
        <v>1</v>
      </c>
      <c r="F52">
        <v>25.5</v>
      </c>
      <c r="G52">
        <v>5.0000000000000001E-3</v>
      </c>
      <c r="H52">
        <v>-268</v>
      </c>
      <c r="I52">
        <v>291</v>
      </c>
      <c r="J52">
        <v>1339</v>
      </c>
      <c r="K52">
        <v>-1326</v>
      </c>
      <c r="L52">
        <v>5.7500000000000002E-2</v>
      </c>
      <c r="M52">
        <v>3.2500000000000001E-2</v>
      </c>
      <c r="N52">
        <v>-1.3975</v>
      </c>
      <c r="O52">
        <v>6.6625000000000005</v>
      </c>
      <c r="P52">
        <v>120.49000000000001</v>
      </c>
      <c r="Q52">
        <v>59.862500000000011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 x14ac:dyDescent="0.3">
      <c r="A53">
        <v>52</v>
      </c>
      <c r="B53" t="s">
        <v>148</v>
      </c>
      <c r="C53" s="1">
        <v>45642.552106481482</v>
      </c>
      <c r="D53" t="b">
        <v>1</v>
      </c>
      <c r="E53" t="b">
        <v>1</v>
      </c>
      <c r="F53">
        <v>26</v>
      </c>
      <c r="G53">
        <v>5.0000000000000001E-3</v>
      </c>
      <c r="H53">
        <v>-261</v>
      </c>
      <c r="I53">
        <v>293</v>
      </c>
      <c r="J53">
        <v>1418</v>
      </c>
      <c r="K53">
        <v>-1397</v>
      </c>
      <c r="L53">
        <v>0.08</v>
      </c>
      <c r="M53">
        <v>5.2499999999999998E-2</v>
      </c>
      <c r="N53">
        <v>-1.385</v>
      </c>
      <c r="O53">
        <v>7.0375000000000005</v>
      </c>
      <c r="P53">
        <v>121.8875</v>
      </c>
      <c r="Q53">
        <v>53.20000000000001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 x14ac:dyDescent="0.3">
      <c r="A54">
        <v>53</v>
      </c>
      <c r="B54" t="s">
        <v>148</v>
      </c>
      <c r="C54" s="1">
        <v>45642.552106481482</v>
      </c>
      <c r="D54" t="b">
        <v>1</v>
      </c>
      <c r="E54" t="b">
        <v>1</v>
      </c>
      <c r="F54">
        <v>26.5</v>
      </c>
      <c r="G54">
        <v>5.0000000000000001E-3</v>
      </c>
      <c r="H54">
        <v>-257</v>
      </c>
      <c r="I54">
        <v>280</v>
      </c>
      <c r="J54">
        <v>1459</v>
      </c>
      <c r="K54">
        <v>-1405</v>
      </c>
      <c r="L54">
        <v>5.7500000000000002E-2</v>
      </c>
      <c r="M54">
        <v>0.13500000000000001</v>
      </c>
      <c r="N54">
        <v>-1.3425</v>
      </c>
      <c r="O54">
        <v>7.16</v>
      </c>
      <c r="P54">
        <v>123.27250000000001</v>
      </c>
      <c r="Q54">
        <v>46.162500000000009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 x14ac:dyDescent="0.3">
      <c r="A55">
        <v>54</v>
      </c>
      <c r="B55" t="s">
        <v>148</v>
      </c>
      <c r="C55" s="1">
        <v>45642.552106481482</v>
      </c>
      <c r="D55" t="b">
        <v>1</v>
      </c>
      <c r="E55" t="b">
        <v>1</v>
      </c>
      <c r="F55">
        <v>27</v>
      </c>
      <c r="G55">
        <v>5.0000000000000001E-3</v>
      </c>
      <c r="H55">
        <v>383</v>
      </c>
      <c r="I55">
        <v>-353</v>
      </c>
      <c r="J55">
        <v>1962</v>
      </c>
      <c r="K55">
        <v>-1928</v>
      </c>
      <c r="L55">
        <v>7.4999999999999997E-2</v>
      </c>
      <c r="M55">
        <v>8.5000000000000006E-2</v>
      </c>
      <c r="N55">
        <v>1.84</v>
      </c>
      <c r="O55">
        <v>9.7249999999999996</v>
      </c>
      <c r="P55">
        <v>124.61500000000001</v>
      </c>
      <c r="Q55">
        <v>39.002500000000005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 x14ac:dyDescent="0.3">
      <c r="A56">
        <v>55</v>
      </c>
      <c r="B56" t="s">
        <v>148</v>
      </c>
      <c r="C56" s="1">
        <v>45642.552106481482</v>
      </c>
      <c r="D56" t="b">
        <v>1</v>
      </c>
      <c r="E56" t="b">
        <v>1</v>
      </c>
      <c r="F56">
        <v>27.5</v>
      </c>
      <c r="G56">
        <v>5.0000000000000001E-3</v>
      </c>
      <c r="H56">
        <v>743</v>
      </c>
      <c r="I56">
        <v>-701</v>
      </c>
      <c r="J56">
        <v>2126</v>
      </c>
      <c r="K56">
        <v>-2073</v>
      </c>
      <c r="L56">
        <v>0.105</v>
      </c>
      <c r="M56">
        <v>0.13250000000000001</v>
      </c>
      <c r="N56">
        <v>3.61</v>
      </c>
      <c r="O56">
        <v>10.4975</v>
      </c>
      <c r="P56">
        <v>122.77500000000001</v>
      </c>
      <c r="Q56">
        <v>29.277500000000003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 x14ac:dyDescent="0.3">
      <c r="A57">
        <v>56</v>
      </c>
      <c r="B57" t="s">
        <v>148</v>
      </c>
      <c r="C57" s="1">
        <v>45642.552106481482</v>
      </c>
      <c r="D57" t="b">
        <v>1</v>
      </c>
      <c r="E57" t="b">
        <v>1</v>
      </c>
      <c r="F57">
        <v>28</v>
      </c>
      <c r="G57">
        <v>5.0000000000000001E-3</v>
      </c>
      <c r="H57">
        <v>1224</v>
      </c>
      <c r="I57">
        <v>-1187</v>
      </c>
      <c r="J57">
        <v>2361</v>
      </c>
      <c r="K57">
        <v>-2365</v>
      </c>
      <c r="L57">
        <v>9.2499999999999999E-2</v>
      </c>
      <c r="M57">
        <v>-0.01</v>
      </c>
      <c r="N57">
        <v>6.0274999999999999</v>
      </c>
      <c r="O57">
        <v>11.815</v>
      </c>
      <c r="P57">
        <v>119.16500000000001</v>
      </c>
      <c r="Q57">
        <v>18.780000000000005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 x14ac:dyDescent="0.3">
      <c r="A58">
        <v>57</v>
      </c>
      <c r="B58" t="s">
        <v>148</v>
      </c>
      <c r="C58" s="1">
        <v>45642.552106481482</v>
      </c>
      <c r="D58" t="b">
        <v>1</v>
      </c>
      <c r="E58" t="b">
        <v>1</v>
      </c>
      <c r="F58">
        <v>28.5</v>
      </c>
      <c r="G58">
        <v>5.0000000000000001E-3</v>
      </c>
      <c r="H58">
        <v>1533</v>
      </c>
      <c r="I58">
        <v>-1500</v>
      </c>
      <c r="J58">
        <v>2343</v>
      </c>
      <c r="K58">
        <v>-2276</v>
      </c>
      <c r="L58">
        <v>8.2500000000000004E-2</v>
      </c>
      <c r="M58">
        <v>0.16750000000000001</v>
      </c>
      <c r="N58">
        <v>7.5825000000000005</v>
      </c>
      <c r="O58">
        <v>11.547499999999999</v>
      </c>
      <c r="P58">
        <v>113.1375</v>
      </c>
      <c r="Q58">
        <v>6.9650000000000052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 x14ac:dyDescent="0.3">
      <c r="A59">
        <v>58</v>
      </c>
      <c r="B59" t="s">
        <v>148</v>
      </c>
      <c r="C59" s="1">
        <v>45642.552106481482</v>
      </c>
      <c r="D59" t="b">
        <v>1</v>
      </c>
      <c r="E59" t="b">
        <v>1</v>
      </c>
      <c r="F59">
        <v>29</v>
      </c>
      <c r="G59">
        <v>5.0000000000000001E-3</v>
      </c>
      <c r="H59">
        <v>1639</v>
      </c>
      <c r="I59">
        <v>-1601</v>
      </c>
      <c r="J59">
        <v>1705</v>
      </c>
      <c r="K59">
        <v>-1675</v>
      </c>
      <c r="L59">
        <v>9.5000000000000001E-2</v>
      </c>
      <c r="M59">
        <v>7.4999999999999997E-2</v>
      </c>
      <c r="N59">
        <v>8.1</v>
      </c>
      <c r="O59">
        <v>8.4499999999999993</v>
      </c>
      <c r="P59">
        <v>105.55500000000001</v>
      </c>
      <c r="Q59">
        <v>-4.5824999999999942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 x14ac:dyDescent="0.3">
      <c r="A60">
        <v>59</v>
      </c>
      <c r="B60" t="s">
        <v>148</v>
      </c>
      <c r="C60" s="1">
        <v>45642.552106481482</v>
      </c>
      <c r="D60" t="b">
        <v>1</v>
      </c>
      <c r="E60" t="b">
        <v>1</v>
      </c>
      <c r="F60">
        <v>29.5</v>
      </c>
      <c r="G60">
        <v>5.0000000000000001E-3</v>
      </c>
      <c r="H60">
        <v>1556</v>
      </c>
      <c r="I60">
        <v>-1525</v>
      </c>
      <c r="J60">
        <v>905</v>
      </c>
      <c r="K60">
        <v>-838</v>
      </c>
      <c r="L60">
        <v>7.7499999999999999E-2</v>
      </c>
      <c r="M60">
        <v>0.16750000000000001</v>
      </c>
      <c r="N60">
        <v>7.7025000000000006</v>
      </c>
      <c r="O60">
        <v>4.3574999999999999</v>
      </c>
      <c r="P60">
        <v>97.455000000000013</v>
      </c>
      <c r="Q60">
        <v>-13.032499999999994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 x14ac:dyDescent="0.3">
      <c r="A61">
        <v>60</v>
      </c>
      <c r="B61" t="s">
        <v>148</v>
      </c>
      <c r="C61" s="1">
        <v>45642.552106481482</v>
      </c>
      <c r="D61" t="b">
        <v>1</v>
      </c>
      <c r="E61" t="b">
        <v>1</v>
      </c>
      <c r="F61">
        <v>30</v>
      </c>
      <c r="G61">
        <v>5.0000000000000001E-3</v>
      </c>
      <c r="H61">
        <v>1991</v>
      </c>
      <c r="I61">
        <v>-1969</v>
      </c>
      <c r="J61">
        <v>725</v>
      </c>
      <c r="K61">
        <v>-722</v>
      </c>
      <c r="L61">
        <v>5.5E-2</v>
      </c>
      <c r="M61">
        <v>7.4999999999999997E-3</v>
      </c>
      <c r="N61">
        <v>9.9</v>
      </c>
      <c r="O61">
        <v>3.6175000000000002</v>
      </c>
      <c r="P61">
        <v>89.752500000000012</v>
      </c>
      <c r="Q61">
        <v>-17.389999999999993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 x14ac:dyDescent="0.3">
      <c r="A62">
        <v>61</v>
      </c>
      <c r="B62" t="s">
        <v>148</v>
      </c>
      <c r="C62" s="1">
        <v>45642.552106481482</v>
      </c>
      <c r="D62" t="b">
        <v>1</v>
      </c>
      <c r="E62" t="b">
        <v>1</v>
      </c>
      <c r="F62">
        <v>30.5</v>
      </c>
      <c r="G62">
        <v>5.0000000000000001E-3</v>
      </c>
      <c r="H62">
        <v>2072</v>
      </c>
      <c r="I62">
        <v>-2046</v>
      </c>
      <c r="J62">
        <v>929</v>
      </c>
      <c r="K62">
        <v>-915</v>
      </c>
      <c r="L62">
        <v>6.5000000000000002E-2</v>
      </c>
      <c r="M62">
        <v>3.5000000000000003E-2</v>
      </c>
      <c r="N62">
        <v>10.295</v>
      </c>
      <c r="O62">
        <v>4.6100000000000003</v>
      </c>
      <c r="P62">
        <v>79.852500000000006</v>
      </c>
      <c r="Q62">
        <v>-21.007499999999993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 x14ac:dyDescent="0.3">
      <c r="A63">
        <v>62</v>
      </c>
      <c r="B63" t="s">
        <v>148</v>
      </c>
      <c r="C63" s="1">
        <v>45642.552106481482</v>
      </c>
      <c r="D63" t="b">
        <v>1</v>
      </c>
      <c r="E63" t="b">
        <v>1</v>
      </c>
      <c r="F63">
        <v>31</v>
      </c>
      <c r="G63">
        <v>5.0000000000000001E-3</v>
      </c>
      <c r="H63">
        <v>1886</v>
      </c>
      <c r="I63">
        <v>-1852</v>
      </c>
      <c r="J63">
        <v>956</v>
      </c>
      <c r="K63">
        <v>-928</v>
      </c>
      <c r="L63">
        <v>8.5000000000000006E-2</v>
      </c>
      <c r="M63">
        <v>7.0000000000000007E-2</v>
      </c>
      <c r="N63">
        <v>9.3450000000000006</v>
      </c>
      <c r="O63">
        <v>4.71</v>
      </c>
      <c r="P63">
        <v>69.557500000000005</v>
      </c>
      <c r="Q63">
        <v>-25.617499999999993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 x14ac:dyDescent="0.3">
      <c r="A64">
        <v>63</v>
      </c>
      <c r="B64" t="s">
        <v>148</v>
      </c>
      <c r="C64" s="1">
        <v>45642.552106481482</v>
      </c>
      <c r="D64" t="b">
        <v>1</v>
      </c>
      <c r="E64" t="b">
        <v>1</v>
      </c>
      <c r="F64">
        <v>31.5</v>
      </c>
      <c r="G64">
        <v>5.0000000000000001E-3</v>
      </c>
      <c r="H64">
        <v>1392</v>
      </c>
      <c r="I64">
        <v>-1355</v>
      </c>
      <c r="J64">
        <v>876</v>
      </c>
      <c r="K64">
        <v>-858</v>
      </c>
      <c r="L64">
        <v>9.2499999999999999E-2</v>
      </c>
      <c r="M64">
        <v>4.4999999999999998E-2</v>
      </c>
      <c r="N64">
        <v>6.8674999999999997</v>
      </c>
      <c r="O64">
        <v>4.335</v>
      </c>
      <c r="P64">
        <v>60.212500000000006</v>
      </c>
      <c r="Q64">
        <v>-30.327499999999993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 x14ac:dyDescent="0.3">
      <c r="A65">
        <v>64</v>
      </c>
      <c r="B65" t="s">
        <v>148</v>
      </c>
      <c r="C65" s="1">
        <v>45642.552106481482</v>
      </c>
      <c r="D65" t="b">
        <v>1</v>
      </c>
      <c r="E65" t="b">
        <v>1</v>
      </c>
      <c r="F65">
        <v>32</v>
      </c>
      <c r="G65">
        <v>5.0000000000000001E-3</v>
      </c>
      <c r="H65">
        <v>1253</v>
      </c>
      <c r="I65">
        <v>-1221</v>
      </c>
      <c r="J65">
        <v>876</v>
      </c>
      <c r="K65">
        <v>-804</v>
      </c>
      <c r="L65">
        <v>0.08</v>
      </c>
      <c r="M65">
        <v>0.18</v>
      </c>
      <c r="N65">
        <v>6.1850000000000005</v>
      </c>
      <c r="O65">
        <v>4.2</v>
      </c>
      <c r="P65">
        <v>53.345000000000006</v>
      </c>
      <c r="Q65">
        <v>-34.662499999999994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 x14ac:dyDescent="0.3">
      <c r="A66">
        <v>65</v>
      </c>
      <c r="B66" t="s">
        <v>148</v>
      </c>
      <c r="C66" s="1">
        <v>45642.552106481482</v>
      </c>
      <c r="D66" t="b">
        <v>1</v>
      </c>
      <c r="E66" t="b">
        <v>1</v>
      </c>
      <c r="F66">
        <v>32.5</v>
      </c>
      <c r="G66">
        <v>5.0000000000000001E-3</v>
      </c>
      <c r="H66">
        <v>1246</v>
      </c>
      <c r="I66">
        <v>-1201</v>
      </c>
      <c r="J66">
        <v>844</v>
      </c>
      <c r="K66">
        <v>-755</v>
      </c>
      <c r="L66">
        <v>0.1125</v>
      </c>
      <c r="M66">
        <v>0.2225</v>
      </c>
      <c r="N66">
        <v>6.1174999999999997</v>
      </c>
      <c r="O66">
        <v>3.9975000000000001</v>
      </c>
      <c r="P66">
        <v>47.160000000000004</v>
      </c>
      <c r="Q66">
        <v>-38.862499999999997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 x14ac:dyDescent="0.3">
      <c r="A67">
        <v>66</v>
      </c>
      <c r="B67" t="s">
        <v>148</v>
      </c>
      <c r="C67" s="1">
        <v>45642.552106481482</v>
      </c>
      <c r="D67" t="b">
        <v>1</v>
      </c>
      <c r="E67" t="b">
        <v>1</v>
      </c>
      <c r="F67">
        <v>33</v>
      </c>
      <c r="G67">
        <v>5.0000000000000001E-3</v>
      </c>
      <c r="H67">
        <v>1235</v>
      </c>
      <c r="I67">
        <v>-1205</v>
      </c>
      <c r="J67">
        <v>-577</v>
      </c>
      <c r="K67">
        <v>573</v>
      </c>
      <c r="L67">
        <v>7.4999999999999997E-2</v>
      </c>
      <c r="M67">
        <v>-0.01</v>
      </c>
      <c r="N67">
        <v>6.1000000000000005</v>
      </c>
      <c r="O67">
        <v>-2.875</v>
      </c>
      <c r="P67">
        <v>41.042500000000004</v>
      </c>
      <c r="Q67">
        <v>-42.86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 x14ac:dyDescent="0.3">
      <c r="A68">
        <v>67</v>
      </c>
      <c r="B68" t="s">
        <v>148</v>
      </c>
      <c r="C68" s="1">
        <v>45642.552106481482</v>
      </c>
      <c r="D68" t="b">
        <v>1</v>
      </c>
      <c r="E68" t="b">
        <v>1</v>
      </c>
      <c r="F68">
        <v>33.5</v>
      </c>
      <c r="G68">
        <v>5.0000000000000001E-3</v>
      </c>
      <c r="H68">
        <v>1166</v>
      </c>
      <c r="I68">
        <v>-1127</v>
      </c>
      <c r="J68">
        <v>-1555</v>
      </c>
      <c r="K68">
        <v>1596</v>
      </c>
      <c r="L68">
        <v>9.7500000000000003E-2</v>
      </c>
      <c r="M68">
        <v>0.10250000000000001</v>
      </c>
      <c r="N68">
        <v>5.7324999999999999</v>
      </c>
      <c r="O68">
        <v>-7.8775000000000004</v>
      </c>
      <c r="P68">
        <v>34.942500000000003</v>
      </c>
      <c r="Q68">
        <v>-39.984999999999999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 x14ac:dyDescent="0.3">
      <c r="A69">
        <v>68</v>
      </c>
      <c r="B69" t="s">
        <v>148</v>
      </c>
      <c r="C69" s="1">
        <v>45642.552106481482</v>
      </c>
      <c r="D69" t="b">
        <v>1</v>
      </c>
      <c r="E69" t="b">
        <v>1</v>
      </c>
      <c r="F69">
        <v>34</v>
      </c>
      <c r="G69">
        <v>5.0000000000000001E-3</v>
      </c>
      <c r="H69">
        <v>1261</v>
      </c>
      <c r="I69">
        <v>-1215</v>
      </c>
      <c r="J69">
        <v>-2025</v>
      </c>
      <c r="K69">
        <v>1991</v>
      </c>
      <c r="L69">
        <v>0.115</v>
      </c>
      <c r="M69">
        <v>-8.5000000000000006E-2</v>
      </c>
      <c r="N69">
        <v>6.19</v>
      </c>
      <c r="O69">
        <v>-10.040000000000001</v>
      </c>
      <c r="P69">
        <v>29.210000000000004</v>
      </c>
      <c r="Q69">
        <v>-32.107500000000002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 x14ac:dyDescent="0.3">
      <c r="A70">
        <v>69</v>
      </c>
      <c r="B70" t="s">
        <v>148</v>
      </c>
      <c r="C70" s="1">
        <v>45642.552106481482</v>
      </c>
      <c r="D70" t="b">
        <v>1</v>
      </c>
      <c r="E70" t="b">
        <v>1</v>
      </c>
      <c r="F70">
        <v>34.5</v>
      </c>
      <c r="G70">
        <v>5.0000000000000001E-3</v>
      </c>
      <c r="H70">
        <v>1298</v>
      </c>
      <c r="I70">
        <v>-1261</v>
      </c>
      <c r="J70">
        <v>-1654</v>
      </c>
      <c r="K70">
        <v>1586</v>
      </c>
      <c r="L70">
        <v>9.2499999999999999E-2</v>
      </c>
      <c r="M70">
        <v>-0.17</v>
      </c>
      <c r="N70">
        <v>6.3975</v>
      </c>
      <c r="O70">
        <v>-8.1</v>
      </c>
      <c r="P70">
        <v>23.020000000000003</v>
      </c>
      <c r="Q70">
        <v>-22.067500000000003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 x14ac:dyDescent="0.3">
      <c r="A71">
        <v>70</v>
      </c>
      <c r="B71" t="s">
        <v>148</v>
      </c>
      <c r="C71" s="1">
        <v>45642.552106481482</v>
      </c>
      <c r="D71" t="b">
        <v>1</v>
      </c>
      <c r="E71" t="b">
        <v>1</v>
      </c>
      <c r="F71">
        <v>35</v>
      </c>
      <c r="G71">
        <v>5.0000000000000001E-3</v>
      </c>
      <c r="H71">
        <v>1646</v>
      </c>
      <c r="I71">
        <v>-1600</v>
      </c>
      <c r="J71">
        <v>-1491</v>
      </c>
      <c r="K71">
        <v>1494</v>
      </c>
      <c r="L71">
        <v>0.115</v>
      </c>
      <c r="M71">
        <v>7.4999999999999997E-3</v>
      </c>
      <c r="N71">
        <v>8.1150000000000002</v>
      </c>
      <c r="O71">
        <v>-7.4625000000000004</v>
      </c>
      <c r="P71">
        <v>16.622500000000002</v>
      </c>
      <c r="Q71">
        <v>-13.967500000000001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 x14ac:dyDescent="0.3">
      <c r="A72">
        <v>71</v>
      </c>
      <c r="B72" t="s">
        <v>148</v>
      </c>
      <c r="C72" s="1">
        <v>45642.552106481482</v>
      </c>
      <c r="D72" t="b">
        <v>1</v>
      </c>
      <c r="E72" t="b">
        <v>1</v>
      </c>
      <c r="F72">
        <v>35.5</v>
      </c>
      <c r="G72">
        <v>5.0000000000000001E-3</v>
      </c>
      <c r="H72">
        <v>1723</v>
      </c>
      <c r="I72">
        <v>-1680</v>
      </c>
      <c r="J72">
        <v>-1274</v>
      </c>
      <c r="K72">
        <v>1328</v>
      </c>
      <c r="L72">
        <v>0.1075</v>
      </c>
      <c r="M72">
        <v>0.13500000000000001</v>
      </c>
      <c r="N72">
        <v>8.5075000000000003</v>
      </c>
      <c r="O72">
        <v>-6.5049999999999999</v>
      </c>
      <c r="P72">
        <v>8.5075000000000003</v>
      </c>
      <c r="Q72">
        <v>-6.5049999999999999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 x14ac:dyDescent="0.3">
      <c r="A73">
        <v>1</v>
      </c>
      <c r="B73" t="s">
        <v>148</v>
      </c>
      <c r="C73" s="1">
        <v>45642.560081018521</v>
      </c>
      <c r="D73" t="b">
        <v>0</v>
      </c>
      <c r="E73" t="b">
        <v>1</v>
      </c>
      <c r="F73">
        <v>0.5</v>
      </c>
      <c r="G73">
        <v>5.0000000000000001E-3</v>
      </c>
      <c r="H73">
        <v>-531</v>
      </c>
      <c r="I73">
        <v>550</v>
      </c>
      <c r="J73">
        <v>2794</v>
      </c>
      <c r="K73">
        <v>-2713</v>
      </c>
      <c r="L73">
        <v>4.7500000000000001E-2</v>
      </c>
      <c r="M73">
        <v>0.20250000000000001</v>
      </c>
      <c r="N73">
        <v>-2.7025000000000001</v>
      </c>
      <c r="O73">
        <v>13.7675</v>
      </c>
      <c r="P73">
        <v>374.7324999999999</v>
      </c>
      <c r="Q73">
        <v>118.35499999999999</v>
      </c>
      <c r="R73">
        <v>-4.9999999999998934E-3</v>
      </c>
      <c r="S73">
        <v>-9.9999999999997868E-3</v>
      </c>
      <c r="T73">
        <v>-1.3050000000001774</v>
      </c>
      <c r="U73">
        <v>-0.45750000000001023</v>
      </c>
      <c r="V73">
        <v>-0.11</v>
      </c>
      <c r="W73">
        <v>-4.4999999999999984E-2</v>
      </c>
      <c r="X73">
        <v>-4.9999999999998934E-3</v>
      </c>
      <c r="Y73">
        <v>-9.9999999999997868E-3</v>
      </c>
    </row>
    <row r="74" spans="1:25" x14ac:dyDescent="0.3">
      <c r="A74">
        <v>2</v>
      </c>
      <c r="B74" t="s">
        <v>148</v>
      </c>
      <c r="C74" s="1">
        <v>45642.560081018521</v>
      </c>
      <c r="D74" t="b">
        <v>0</v>
      </c>
      <c r="E74" t="b">
        <v>1</v>
      </c>
      <c r="F74">
        <v>1</v>
      </c>
      <c r="G74">
        <v>5.0000000000000001E-3</v>
      </c>
      <c r="H74">
        <v>-551</v>
      </c>
      <c r="I74">
        <v>642</v>
      </c>
      <c r="J74">
        <v>2678</v>
      </c>
      <c r="K74">
        <v>-2580</v>
      </c>
      <c r="L74">
        <v>0.22750000000000001</v>
      </c>
      <c r="M74">
        <v>0.245</v>
      </c>
      <c r="N74">
        <v>-2.9824999999999999</v>
      </c>
      <c r="O74">
        <v>13.145</v>
      </c>
      <c r="P74">
        <v>377.43499999999989</v>
      </c>
      <c r="Q74">
        <v>104.58749999999999</v>
      </c>
      <c r="R74">
        <v>-4.9999999999999822E-2</v>
      </c>
      <c r="S74">
        <v>3.5000000000000142E-2</v>
      </c>
      <c r="T74">
        <v>-1.3000000000001819</v>
      </c>
      <c r="U74">
        <v>-0.44750000000000512</v>
      </c>
      <c r="V74">
        <v>-4.0000000000000008E-2</v>
      </c>
      <c r="W74">
        <v>8.4999999999999992E-2</v>
      </c>
      <c r="X74">
        <v>-4.9999999999999822E-2</v>
      </c>
      <c r="Y74">
        <v>3.5000000000000142E-2</v>
      </c>
    </row>
    <row r="75" spans="1:25" x14ac:dyDescent="0.3">
      <c r="A75">
        <v>3</v>
      </c>
      <c r="B75" t="s">
        <v>148</v>
      </c>
      <c r="C75" s="1">
        <v>45642.560081018521</v>
      </c>
      <c r="D75" t="b">
        <v>0</v>
      </c>
      <c r="E75" t="b">
        <v>1</v>
      </c>
      <c r="F75">
        <v>1.5</v>
      </c>
      <c r="G75">
        <v>5.0000000000000001E-3</v>
      </c>
      <c r="H75">
        <v>32</v>
      </c>
      <c r="I75">
        <v>-46</v>
      </c>
      <c r="J75">
        <v>1327</v>
      </c>
      <c r="K75">
        <v>-1311</v>
      </c>
      <c r="L75">
        <v>-3.5000000000000003E-2</v>
      </c>
      <c r="M75">
        <v>0.04</v>
      </c>
      <c r="N75">
        <v>0.19500000000000001</v>
      </c>
      <c r="O75">
        <v>6.5949999999999998</v>
      </c>
      <c r="P75">
        <v>380.4174999999999</v>
      </c>
      <c r="Q75">
        <v>91.442499999999995</v>
      </c>
      <c r="R75">
        <v>-1.999999999999999E-2</v>
      </c>
      <c r="S75">
        <v>-3.5000000000000142E-2</v>
      </c>
      <c r="T75">
        <v>-1.2500000000001705</v>
      </c>
      <c r="U75">
        <v>-0.48250000000000171</v>
      </c>
      <c r="V75">
        <v>0</v>
      </c>
      <c r="W75">
        <v>0.22</v>
      </c>
      <c r="X75">
        <v>-1.999999999999999E-2</v>
      </c>
      <c r="Y75">
        <v>-3.5000000000000142E-2</v>
      </c>
    </row>
    <row r="76" spans="1:25" x14ac:dyDescent="0.3">
      <c r="A76">
        <v>4</v>
      </c>
      <c r="B76" t="s">
        <v>148</v>
      </c>
      <c r="C76" s="1">
        <v>45642.560081018521</v>
      </c>
      <c r="D76" t="b">
        <v>0</v>
      </c>
      <c r="E76" t="b">
        <v>1</v>
      </c>
      <c r="F76">
        <v>2</v>
      </c>
      <c r="G76">
        <v>5.0000000000000001E-3</v>
      </c>
      <c r="H76">
        <v>-62</v>
      </c>
      <c r="I76">
        <v>101</v>
      </c>
      <c r="J76">
        <v>1067</v>
      </c>
      <c r="K76">
        <v>-1054</v>
      </c>
      <c r="L76">
        <v>9.7500000000000003E-2</v>
      </c>
      <c r="M76">
        <v>3.2500000000000001E-2</v>
      </c>
      <c r="N76">
        <v>-0.40750000000000003</v>
      </c>
      <c r="O76">
        <v>5.3025000000000002</v>
      </c>
      <c r="P76">
        <v>380.22249999999991</v>
      </c>
      <c r="Q76">
        <v>84.847499999999997</v>
      </c>
      <c r="R76">
        <v>-7.0000000000000007E-2</v>
      </c>
      <c r="S76">
        <v>-4.0000000000000036E-2</v>
      </c>
      <c r="T76">
        <v>-1.2300000000001887</v>
      </c>
      <c r="U76">
        <v>-0.44750000000000512</v>
      </c>
      <c r="V76">
        <v>1.4999999999999999E-2</v>
      </c>
      <c r="W76">
        <v>8.4999999999999992E-2</v>
      </c>
      <c r="X76">
        <v>-7.0000000000000007E-2</v>
      </c>
      <c r="Y76">
        <v>-4.0000000000000036E-2</v>
      </c>
    </row>
    <row r="77" spans="1:25" x14ac:dyDescent="0.3">
      <c r="A77">
        <v>5</v>
      </c>
      <c r="B77" t="s">
        <v>148</v>
      </c>
      <c r="C77" s="1">
        <v>45642.560081018521</v>
      </c>
      <c r="D77" t="b">
        <v>0</v>
      </c>
      <c r="E77" t="b">
        <v>1</v>
      </c>
      <c r="F77">
        <v>2.5</v>
      </c>
      <c r="G77">
        <v>5.0000000000000001E-3</v>
      </c>
      <c r="H77">
        <v>71</v>
      </c>
      <c r="I77">
        <v>-35</v>
      </c>
      <c r="J77">
        <v>1060</v>
      </c>
      <c r="K77">
        <v>-1001</v>
      </c>
      <c r="L77">
        <v>0.09</v>
      </c>
      <c r="M77">
        <v>0.14749999999999999</v>
      </c>
      <c r="N77">
        <v>0.26500000000000001</v>
      </c>
      <c r="O77">
        <v>5.1524999999999999</v>
      </c>
      <c r="P77">
        <v>380.62999999999994</v>
      </c>
      <c r="Q77">
        <v>79.545000000000002</v>
      </c>
      <c r="R77">
        <v>-3.2499999999999973E-2</v>
      </c>
      <c r="S77">
        <v>-7.5000000000000178E-2</v>
      </c>
      <c r="T77">
        <v>-1.1600000000001387</v>
      </c>
      <c r="U77">
        <v>-0.40749999999999886</v>
      </c>
      <c r="V77">
        <v>3.7499999999999999E-2</v>
      </c>
      <c r="W77">
        <v>9.9999999999999992E-2</v>
      </c>
      <c r="X77">
        <v>-3.2499999999999973E-2</v>
      </c>
      <c r="Y77">
        <v>-7.5000000000000178E-2</v>
      </c>
    </row>
    <row r="78" spans="1:25" x14ac:dyDescent="0.3">
      <c r="A78">
        <v>6</v>
      </c>
      <c r="B78" t="s">
        <v>148</v>
      </c>
      <c r="C78" s="1">
        <v>45642.560081018521</v>
      </c>
      <c r="D78" t="b">
        <v>0</v>
      </c>
      <c r="E78" t="b">
        <v>1</v>
      </c>
      <c r="F78">
        <v>3</v>
      </c>
      <c r="G78">
        <v>5.0000000000000001E-3</v>
      </c>
      <c r="H78">
        <v>1847</v>
      </c>
      <c r="I78">
        <v>-1802</v>
      </c>
      <c r="J78">
        <v>1273</v>
      </c>
      <c r="K78">
        <v>-1295</v>
      </c>
      <c r="L78">
        <v>0.1125</v>
      </c>
      <c r="M78">
        <v>-5.5E-2</v>
      </c>
      <c r="N78">
        <v>9.1225000000000005</v>
      </c>
      <c r="O78">
        <v>6.42</v>
      </c>
      <c r="P78">
        <v>380.36499999999995</v>
      </c>
      <c r="Q78">
        <v>74.392499999999998</v>
      </c>
      <c r="R78">
        <v>-3.5000000000000142E-2</v>
      </c>
      <c r="S78">
        <v>-2.2499999999999964E-2</v>
      </c>
      <c r="T78">
        <v>-1.1275000000001114</v>
      </c>
      <c r="U78">
        <v>-0.33249999999999602</v>
      </c>
      <c r="V78">
        <v>-1.4999999999999999E-2</v>
      </c>
      <c r="W78">
        <v>-6.7500000000000004E-2</v>
      </c>
      <c r="X78">
        <v>-3.5000000000000142E-2</v>
      </c>
      <c r="Y78">
        <v>-2.2499999999999964E-2</v>
      </c>
    </row>
    <row r="79" spans="1:25" x14ac:dyDescent="0.3">
      <c r="A79">
        <v>7</v>
      </c>
      <c r="B79" t="s">
        <v>148</v>
      </c>
      <c r="C79" s="1">
        <v>45642.560081018521</v>
      </c>
      <c r="D79" t="b">
        <v>0</v>
      </c>
      <c r="E79" t="b">
        <v>1</v>
      </c>
      <c r="F79">
        <v>3.5</v>
      </c>
      <c r="G79">
        <v>5.0000000000000001E-3</v>
      </c>
      <c r="H79">
        <v>2463</v>
      </c>
      <c r="I79">
        <v>-2415</v>
      </c>
      <c r="J79">
        <v>1396</v>
      </c>
      <c r="K79">
        <v>-1467</v>
      </c>
      <c r="L79">
        <v>0.12</v>
      </c>
      <c r="M79">
        <v>-0.17749999999999999</v>
      </c>
      <c r="N79">
        <v>12.195</v>
      </c>
      <c r="O79">
        <v>7.1574999999999998</v>
      </c>
      <c r="P79">
        <v>371.24249999999995</v>
      </c>
      <c r="Q79">
        <v>67.972499999999997</v>
      </c>
      <c r="R79">
        <v>-1.7500000000000071E-2</v>
      </c>
      <c r="S79">
        <v>-6.25E-2</v>
      </c>
      <c r="T79">
        <v>-1.0925000000000864</v>
      </c>
      <c r="U79">
        <v>-0.31000000000000227</v>
      </c>
      <c r="V79">
        <v>7.4999999999999928E-3</v>
      </c>
      <c r="W79">
        <v>-0.1525</v>
      </c>
      <c r="X79">
        <v>-1.7500000000000071E-2</v>
      </c>
      <c r="Y79">
        <v>-6.25E-2</v>
      </c>
    </row>
    <row r="80" spans="1:25" x14ac:dyDescent="0.3">
      <c r="A80">
        <v>8</v>
      </c>
      <c r="B80" t="s">
        <v>148</v>
      </c>
      <c r="C80" s="1">
        <v>45642.560081018521</v>
      </c>
      <c r="D80" t="b">
        <v>0</v>
      </c>
      <c r="E80" t="b">
        <v>1</v>
      </c>
      <c r="F80">
        <v>4</v>
      </c>
      <c r="G80">
        <v>5.0000000000000001E-3</v>
      </c>
      <c r="H80">
        <v>2808</v>
      </c>
      <c r="I80">
        <v>-2764</v>
      </c>
      <c r="J80">
        <v>1520</v>
      </c>
      <c r="K80">
        <v>-1586</v>
      </c>
      <c r="L80">
        <v>0.11</v>
      </c>
      <c r="M80">
        <v>-0.16500000000000001</v>
      </c>
      <c r="N80">
        <v>13.93</v>
      </c>
      <c r="O80">
        <v>7.7650000000000006</v>
      </c>
      <c r="P80">
        <v>359.04749999999996</v>
      </c>
      <c r="Q80">
        <v>60.814999999999998</v>
      </c>
      <c r="R80">
        <v>-9.9999999999997868E-3</v>
      </c>
      <c r="S80">
        <v>2.5000000000003908E-3</v>
      </c>
      <c r="T80">
        <v>-1.0750000000001023</v>
      </c>
      <c r="U80">
        <v>-0.24750000000000227</v>
      </c>
      <c r="V80">
        <v>0</v>
      </c>
      <c r="W80">
        <v>-0.2525</v>
      </c>
      <c r="X80">
        <v>-9.9999999999997868E-3</v>
      </c>
      <c r="Y80">
        <v>2.5000000000003908E-3</v>
      </c>
    </row>
    <row r="81" spans="1:25" x14ac:dyDescent="0.3">
      <c r="A81">
        <v>9</v>
      </c>
      <c r="B81" t="s">
        <v>148</v>
      </c>
      <c r="C81" s="1">
        <v>45642.560081018521</v>
      </c>
      <c r="D81" t="b">
        <v>0</v>
      </c>
      <c r="E81" t="b">
        <v>1</v>
      </c>
      <c r="F81">
        <v>4.5</v>
      </c>
      <c r="G81">
        <v>5.0000000000000001E-3</v>
      </c>
      <c r="H81">
        <v>3032</v>
      </c>
      <c r="I81">
        <v>-2989</v>
      </c>
      <c r="J81">
        <v>1537</v>
      </c>
      <c r="K81">
        <v>-1602</v>
      </c>
      <c r="L81">
        <v>0.1075</v>
      </c>
      <c r="M81">
        <v>-0.16250000000000001</v>
      </c>
      <c r="N81">
        <v>15.0525</v>
      </c>
      <c r="O81">
        <v>7.8475000000000001</v>
      </c>
      <c r="P81">
        <v>345.11749999999995</v>
      </c>
      <c r="Q81">
        <v>53.05</v>
      </c>
      <c r="R81">
        <v>-3.2500000000000639E-2</v>
      </c>
      <c r="S81">
        <v>2.5000000000000355E-2</v>
      </c>
      <c r="T81">
        <v>-1.0650000000001114</v>
      </c>
      <c r="U81">
        <v>-0.25</v>
      </c>
      <c r="V81">
        <v>2.7499999999999997E-2</v>
      </c>
      <c r="W81">
        <v>-0.19</v>
      </c>
      <c r="X81">
        <v>-3.2500000000000639E-2</v>
      </c>
      <c r="Y81">
        <v>2.5000000000000355E-2</v>
      </c>
    </row>
    <row r="82" spans="1:25" x14ac:dyDescent="0.3">
      <c r="A82">
        <v>10</v>
      </c>
      <c r="B82" t="s">
        <v>148</v>
      </c>
      <c r="C82" s="1">
        <v>45642.560081018521</v>
      </c>
      <c r="D82" t="b">
        <v>0</v>
      </c>
      <c r="E82" t="b">
        <v>1</v>
      </c>
      <c r="F82">
        <v>5</v>
      </c>
      <c r="G82">
        <v>5.0000000000000001E-3</v>
      </c>
      <c r="H82">
        <v>3131</v>
      </c>
      <c r="I82">
        <v>-3090</v>
      </c>
      <c r="J82">
        <v>1505</v>
      </c>
      <c r="K82">
        <v>-1520</v>
      </c>
      <c r="L82">
        <v>0.10250000000000001</v>
      </c>
      <c r="M82">
        <v>-3.7499999999999999E-2</v>
      </c>
      <c r="N82">
        <v>15.5525</v>
      </c>
      <c r="O82">
        <v>7.5625</v>
      </c>
      <c r="P82">
        <v>330.06499999999994</v>
      </c>
      <c r="Q82">
        <v>45.202500000000001</v>
      </c>
      <c r="R82">
        <v>-4.0000000000000924E-2</v>
      </c>
      <c r="S82">
        <v>3.2499999999999751E-2</v>
      </c>
      <c r="T82">
        <v>-1.032500000000141</v>
      </c>
      <c r="U82">
        <v>-0.27499999999999858</v>
      </c>
      <c r="V82">
        <v>1.0000000000000009E-2</v>
      </c>
      <c r="W82">
        <v>-0.10250000000000001</v>
      </c>
      <c r="X82">
        <v>-4.0000000000000924E-2</v>
      </c>
      <c r="Y82">
        <v>3.2499999999999751E-2</v>
      </c>
    </row>
    <row r="83" spans="1:25" x14ac:dyDescent="0.3">
      <c r="A83">
        <v>11</v>
      </c>
      <c r="B83" t="s">
        <v>148</v>
      </c>
      <c r="C83" s="1">
        <v>45642.560081018521</v>
      </c>
      <c r="D83" t="b">
        <v>0</v>
      </c>
      <c r="E83" t="b">
        <v>1</v>
      </c>
      <c r="F83">
        <v>5.5</v>
      </c>
      <c r="G83">
        <v>5.0000000000000001E-3</v>
      </c>
      <c r="H83">
        <v>3111</v>
      </c>
      <c r="I83">
        <v>-3075</v>
      </c>
      <c r="J83">
        <v>1129</v>
      </c>
      <c r="K83">
        <v>-1174</v>
      </c>
      <c r="L83">
        <v>0.09</v>
      </c>
      <c r="M83">
        <v>-0.1125</v>
      </c>
      <c r="N83">
        <v>15.465</v>
      </c>
      <c r="O83">
        <v>5.7575000000000003</v>
      </c>
      <c r="P83">
        <v>314.51249999999993</v>
      </c>
      <c r="Q83">
        <v>37.64</v>
      </c>
      <c r="R83">
        <v>-4.0000000000000924E-2</v>
      </c>
      <c r="S83">
        <v>-8.4999999999999964E-2</v>
      </c>
      <c r="T83">
        <v>-0.99250000000012051</v>
      </c>
      <c r="U83">
        <v>-0.30749999999999744</v>
      </c>
      <c r="V83">
        <v>3.4999999999999996E-2</v>
      </c>
      <c r="W83">
        <v>-0.14500000000000002</v>
      </c>
      <c r="X83">
        <v>-4.0000000000000924E-2</v>
      </c>
      <c r="Y83">
        <v>-8.4999999999999964E-2</v>
      </c>
    </row>
    <row r="84" spans="1:25" x14ac:dyDescent="0.3">
      <c r="A84">
        <v>12</v>
      </c>
      <c r="B84" t="s">
        <v>148</v>
      </c>
      <c r="C84" s="1">
        <v>45642.560081018521</v>
      </c>
      <c r="D84" t="b">
        <v>0</v>
      </c>
      <c r="E84" t="b">
        <v>1</v>
      </c>
      <c r="F84">
        <v>6</v>
      </c>
      <c r="G84">
        <v>5.0000000000000001E-3</v>
      </c>
      <c r="H84">
        <v>2607</v>
      </c>
      <c r="I84">
        <v>-2564</v>
      </c>
      <c r="J84">
        <v>-303</v>
      </c>
      <c r="K84">
        <v>398</v>
      </c>
      <c r="L84">
        <v>0.1075</v>
      </c>
      <c r="M84">
        <v>0.23750000000000002</v>
      </c>
      <c r="N84">
        <v>12.9275</v>
      </c>
      <c r="O84">
        <v>-1.7524999999999999</v>
      </c>
      <c r="P84">
        <v>299.04749999999996</v>
      </c>
      <c r="Q84">
        <v>31.882500000000004</v>
      </c>
      <c r="R84">
        <v>-1.7500000000000071E-2</v>
      </c>
      <c r="S84">
        <v>-0.12249999999999983</v>
      </c>
      <c r="T84">
        <v>-0.95250000000010004</v>
      </c>
      <c r="U84">
        <v>-0.22249999999999304</v>
      </c>
      <c r="V84">
        <v>7.4999999999999928E-3</v>
      </c>
      <c r="W84">
        <v>0.11250000000000002</v>
      </c>
      <c r="X84">
        <v>-1.7500000000000071E-2</v>
      </c>
      <c r="Y84">
        <v>-0.12249999999999983</v>
      </c>
    </row>
    <row r="85" spans="1:25" x14ac:dyDescent="0.3">
      <c r="A85">
        <v>13</v>
      </c>
      <c r="B85" t="s">
        <v>148</v>
      </c>
      <c r="C85" s="1">
        <v>45642.560081018521</v>
      </c>
      <c r="D85" t="b">
        <v>0</v>
      </c>
      <c r="E85" t="b">
        <v>1</v>
      </c>
      <c r="F85">
        <v>6.5</v>
      </c>
      <c r="G85">
        <v>5.0000000000000001E-3</v>
      </c>
      <c r="H85">
        <v>2271</v>
      </c>
      <c r="I85">
        <v>-2233</v>
      </c>
      <c r="J85">
        <v>-893</v>
      </c>
      <c r="K85">
        <v>839</v>
      </c>
      <c r="L85">
        <v>9.5000000000000001E-2</v>
      </c>
      <c r="M85">
        <v>-0.13500000000000001</v>
      </c>
      <c r="N85">
        <v>11.26</v>
      </c>
      <c r="O85">
        <v>-4.33</v>
      </c>
      <c r="P85">
        <v>286.11999999999995</v>
      </c>
      <c r="Q85">
        <v>33.635000000000005</v>
      </c>
      <c r="R85">
        <v>-1.9999999999999574E-2</v>
      </c>
      <c r="S85">
        <v>-0.15500000000000025</v>
      </c>
      <c r="T85">
        <v>-0.93500000000011596</v>
      </c>
      <c r="U85">
        <v>-9.9999999999994316E-2</v>
      </c>
      <c r="V85">
        <v>1.4999999999999999E-2</v>
      </c>
      <c r="W85">
        <v>-0.14000000000000001</v>
      </c>
      <c r="X85">
        <v>-1.9999999999999574E-2</v>
      </c>
      <c r="Y85">
        <v>-0.15500000000000025</v>
      </c>
    </row>
    <row r="86" spans="1:25" x14ac:dyDescent="0.3">
      <c r="A86">
        <v>14</v>
      </c>
      <c r="B86" t="s">
        <v>148</v>
      </c>
      <c r="C86" s="1">
        <v>45642.560081018521</v>
      </c>
      <c r="D86" t="b">
        <v>0</v>
      </c>
      <c r="E86" t="b">
        <v>1</v>
      </c>
      <c r="F86">
        <v>7</v>
      </c>
      <c r="G86">
        <v>5.0000000000000001E-3</v>
      </c>
      <c r="H86">
        <v>1969</v>
      </c>
      <c r="I86">
        <v>-1937</v>
      </c>
      <c r="J86">
        <v>-1300</v>
      </c>
      <c r="K86">
        <v>1272</v>
      </c>
      <c r="L86">
        <v>0.08</v>
      </c>
      <c r="M86">
        <v>-7.0000000000000007E-2</v>
      </c>
      <c r="N86">
        <v>9.7650000000000006</v>
      </c>
      <c r="O86">
        <v>-6.43</v>
      </c>
      <c r="P86">
        <v>274.85999999999996</v>
      </c>
      <c r="Q86">
        <v>37.965000000000003</v>
      </c>
      <c r="R86">
        <v>-1.7500000000000071E-2</v>
      </c>
      <c r="S86">
        <v>-1.2499999999999289E-2</v>
      </c>
      <c r="T86">
        <v>-0.91500000000013415</v>
      </c>
      <c r="U86">
        <v>5.5000000000006821E-2</v>
      </c>
      <c r="V86">
        <v>2.2499999999999999E-2</v>
      </c>
      <c r="W86">
        <v>-0.13250000000000001</v>
      </c>
      <c r="X86">
        <v>-1.7500000000000071E-2</v>
      </c>
      <c r="Y86">
        <v>-1.2499999999999289E-2</v>
      </c>
    </row>
    <row r="87" spans="1:25" x14ac:dyDescent="0.3">
      <c r="A87">
        <v>15</v>
      </c>
      <c r="B87" t="s">
        <v>148</v>
      </c>
      <c r="C87" s="1">
        <v>45642.560081018521</v>
      </c>
      <c r="D87" t="b">
        <v>0</v>
      </c>
      <c r="E87" t="b">
        <v>1</v>
      </c>
      <c r="F87">
        <v>7.5</v>
      </c>
      <c r="G87">
        <v>5.0000000000000001E-3</v>
      </c>
      <c r="H87">
        <v>1726</v>
      </c>
      <c r="I87">
        <v>-1692</v>
      </c>
      <c r="J87">
        <v>-1629</v>
      </c>
      <c r="K87">
        <v>1581</v>
      </c>
      <c r="L87">
        <v>8.5000000000000006E-2</v>
      </c>
      <c r="M87">
        <v>-0.12</v>
      </c>
      <c r="N87">
        <v>8.5449999999999999</v>
      </c>
      <c r="O87">
        <v>-8.0250000000000004</v>
      </c>
      <c r="P87">
        <v>265.09499999999997</v>
      </c>
      <c r="Q87">
        <v>44.395000000000003</v>
      </c>
      <c r="R87">
        <v>-2.2500000000000853E-2</v>
      </c>
      <c r="S87">
        <v>4.2500000000000426E-2</v>
      </c>
      <c r="T87">
        <v>-0.89750000000009322</v>
      </c>
      <c r="U87">
        <v>6.7500000000002558E-2</v>
      </c>
      <c r="V87">
        <v>2.2500000000000006E-2</v>
      </c>
      <c r="W87">
        <v>-0.28749999999999998</v>
      </c>
      <c r="X87">
        <v>-2.2500000000000853E-2</v>
      </c>
      <c r="Y87">
        <v>4.2500000000000426E-2</v>
      </c>
    </row>
    <row r="88" spans="1:25" x14ac:dyDescent="0.3">
      <c r="A88">
        <v>16</v>
      </c>
      <c r="B88" t="s">
        <v>148</v>
      </c>
      <c r="C88" s="1">
        <v>45642.560081018521</v>
      </c>
      <c r="D88" t="b">
        <v>0</v>
      </c>
      <c r="E88" t="b">
        <v>1</v>
      </c>
      <c r="F88">
        <v>8</v>
      </c>
      <c r="G88">
        <v>5.0000000000000001E-3</v>
      </c>
      <c r="H88">
        <v>1569</v>
      </c>
      <c r="I88">
        <v>-1523</v>
      </c>
      <c r="J88">
        <v>-1879</v>
      </c>
      <c r="K88">
        <v>1835</v>
      </c>
      <c r="L88">
        <v>0.115</v>
      </c>
      <c r="M88">
        <v>-0.11</v>
      </c>
      <c r="N88">
        <v>7.73</v>
      </c>
      <c r="O88">
        <v>-9.2850000000000001</v>
      </c>
      <c r="P88">
        <v>256.54999999999995</v>
      </c>
      <c r="Q88">
        <v>52.42</v>
      </c>
      <c r="R88">
        <v>-1.499999999999968E-2</v>
      </c>
      <c r="S88">
        <v>-9.9999999999997868E-3</v>
      </c>
      <c r="T88">
        <v>-0.87500000000011369</v>
      </c>
      <c r="U88">
        <v>2.4999999999998579E-2</v>
      </c>
      <c r="V88">
        <v>4.4999999999999998E-2</v>
      </c>
      <c r="W88">
        <v>-0.28000000000000003</v>
      </c>
      <c r="X88">
        <v>-1.499999999999968E-2</v>
      </c>
      <c r="Y88">
        <v>-9.9999999999997868E-3</v>
      </c>
    </row>
    <row r="89" spans="1:25" x14ac:dyDescent="0.3">
      <c r="A89">
        <v>17</v>
      </c>
      <c r="B89" t="s">
        <v>148</v>
      </c>
      <c r="C89" s="1">
        <v>45642.560081018521</v>
      </c>
      <c r="D89" t="b">
        <v>0</v>
      </c>
      <c r="E89" t="b">
        <v>1</v>
      </c>
      <c r="F89">
        <v>8.5</v>
      </c>
      <c r="G89">
        <v>5.0000000000000001E-3</v>
      </c>
      <c r="H89">
        <v>1381</v>
      </c>
      <c r="I89">
        <v>-1328</v>
      </c>
      <c r="J89">
        <v>-1788</v>
      </c>
      <c r="K89">
        <v>1806</v>
      </c>
      <c r="L89">
        <v>0.13250000000000001</v>
      </c>
      <c r="M89">
        <v>4.4999999999999998E-2</v>
      </c>
      <c r="N89">
        <v>6.7725</v>
      </c>
      <c r="O89">
        <v>-8.9849999999999994</v>
      </c>
      <c r="P89">
        <v>248.81999999999994</v>
      </c>
      <c r="Q89">
        <v>61.704999999999998</v>
      </c>
      <c r="R89">
        <v>-7.5000000000002842E-3</v>
      </c>
      <c r="S89">
        <v>-1.4999999999998792E-2</v>
      </c>
      <c r="T89">
        <v>-0.86000000000015575</v>
      </c>
      <c r="U89">
        <v>3.4999999999996589E-2</v>
      </c>
      <c r="V89">
        <v>-7.5000000000000067E-3</v>
      </c>
      <c r="W89">
        <v>-0.13</v>
      </c>
      <c r="X89">
        <v>-7.5000000000002842E-3</v>
      </c>
      <c r="Y89">
        <v>-1.4999999999998792E-2</v>
      </c>
    </row>
    <row r="90" spans="1:25" x14ac:dyDescent="0.3">
      <c r="A90">
        <v>18</v>
      </c>
      <c r="B90" t="s">
        <v>148</v>
      </c>
      <c r="C90" s="1">
        <v>45642.560081018521</v>
      </c>
      <c r="D90" t="b">
        <v>0</v>
      </c>
      <c r="E90" t="b">
        <v>1</v>
      </c>
      <c r="F90">
        <v>9</v>
      </c>
      <c r="G90">
        <v>5.0000000000000001E-3</v>
      </c>
      <c r="H90">
        <v>729</v>
      </c>
      <c r="I90">
        <v>-718</v>
      </c>
      <c r="J90">
        <v>-1123</v>
      </c>
      <c r="K90">
        <v>1069</v>
      </c>
      <c r="L90">
        <v>2.75E-2</v>
      </c>
      <c r="M90">
        <v>-0.13500000000000001</v>
      </c>
      <c r="N90">
        <v>3.6175000000000002</v>
      </c>
      <c r="O90">
        <v>-5.48</v>
      </c>
      <c r="P90">
        <v>242.04749999999993</v>
      </c>
      <c r="Q90">
        <v>70.69</v>
      </c>
      <c r="R90">
        <v>-1.7500000000000071E-2</v>
      </c>
      <c r="S90">
        <v>-4.0000000000000036E-2</v>
      </c>
      <c r="T90">
        <v>-0.85250000000016257</v>
      </c>
      <c r="U90">
        <v>4.9999999999997158E-2</v>
      </c>
      <c r="V90">
        <v>-1.7499999999999998E-2</v>
      </c>
      <c r="W90">
        <v>9.9999999999999811E-3</v>
      </c>
      <c r="X90">
        <v>-1.7500000000000071E-2</v>
      </c>
      <c r="Y90">
        <v>-4.0000000000000036E-2</v>
      </c>
    </row>
    <row r="91" spans="1:25" x14ac:dyDescent="0.3">
      <c r="A91">
        <v>19</v>
      </c>
      <c r="B91" t="s">
        <v>148</v>
      </c>
      <c r="C91" s="1">
        <v>45642.560081018521</v>
      </c>
      <c r="D91" t="b">
        <v>0</v>
      </c>
      <c r="E91" t="b">
        <v>1</v>
      </c>
      <c r="F91">
        <v>9.5</v>
      </c>
      <c r="G91">
        <v>5.0000000000000001E-3</v>
      </c>
      <c r="H91">
        <v>761</v>
      </c>
      <c r="I91">
        <v>-726</v>
      </c>
      <c r="J91">
        <v>-1117</v>
      </c>
      <c r="K91">
        <v>1095</v>
      </c>
      <c r="L91">
        <v>8.7500000000000008E-2</v>
      </c>
      <c r="M91">
        <v>-5.5E-2</v>
      </c>
      <c r="N91">
        <v>3.7175000000000002</v>
      </c>
      <c r="O91">
        <v>-5.53</v>
      </c>
      <c r="P91">
        <v>238.42999999999992</v>
      </c>
      <c r="Q91">
        <v>76.17</v>
      </c>
      <c r="R91">
        <v>0</v>
      </c>
      <c r="S91">
        <v>-0.20000000000000018</v>
      </c>
      <c r="T91">
        <v>-0.83500000000017849</v>
      </c>
      <c r="U91">
        <v>9.0000000000003411E-2</v>
      </c>
      <c r="V91">
        <v>-9.999999999999995E-3</v>
      </c>
      <c r="W91">
        <v>-5.5E-2</v>
      </c>
      <c r="X91">
        <v>0</v>
      </c>
      <c r="Y91">
        <v>-0.20000000000000018</v>
      </c>
    </row>
    <row r="92" spans="1:25" x14ac:dyDescent="0.3">
      <c r="A92">
        <v>20</v>
      </c>
      <c r="B92" t="s">
        <v>148</v>
      </c>
      <c r="C92" s="1">
        <v>45642.560081018521</v>
      </c>
      <c r="D92" t="b">
        <v>0</v>
      </c>
      <c r="E92" t="b">
        <v>1</v>
      </c>
      <c r="F92">
        <v>10</v>
      </c>
      <c r="G92">
        <v>5.0000000000000001E-3</v>
      </c>
      <c r="H92">
        <v>788</v>
      </c>
      <c r="I92">
        <v>-749</v>
      </c>
      <c r="J92">
        <v>-1165</v>
      </c>
      <c r="K92">
        <v>1156</v>
      </c>
      <c r="L92">
        <v>9.7500000000000003E-2</v>
      </c>
      <c r="M92">
        <v>-2.2499999999999999E-2</v>
      </c>
      <c r="N92">
        <v>3.8425000000000002</v>
      </c>
      <c r="O92">
        <v>-5.8025000000000002</v>
      </c>
      <c r="P92">
        <v>234.71249999999992</v>
      </c>
      <c r="Q92">
        <v>81.7</v>
      </c>
      <c r="R92">
        <v>-2.0000000000000018E-2</v>
      </c>
      <c r="S92">
        <v>-0.17250000000000032</v>
      </c>
      <c r="T92">
        <v>-0.83500000000017849</v>
      </c>
      <c r="U92">
        <v>0.29000000000000625</v>
      </c>
      <c r="V92">
        <v>0</v>
      </c>
      <c r="W92">
        <v>-9.7500000000000003E-2</v>
      </c>
      <c r="X92">
        <v>-2.0000000000000018E-2</v>
      </c>
      <c r="Y92">
        <v>-0.17250000000000032</v>
      </c>
    </row>
    <row r="93" spans="1:25" x14ac:dyDescent="0.3">
      <c r="A93">
        <v>21</v>
      </c>
      <c r="B93" t="s">
        <v>148</v>
      </c>
      <c r="C93" s="1">
        <v>45642.560081018521</v>
      </c>
      <c r="D93" t="b">
        <v>0</v>
      </c>
      <c r="E93" t="b">
        <v>1</v>
      </c>
      <c r="F93">
        <v>10.5</v>
      </c>
      <c r="G93">
        <v>5.0000000000000001E-3</v>
      </c>
      <c r="H93">
        <v>703</v>
      </c>
      <c r="I93">
        <v>-663</v>
      </c>
      <c r="J93">
        <v>-1161</v>
      </c>
      <c r="K93">
        <v>1113</v>
      </c>
      <c r="L93">
        <v>0.1</v>
      </c>
      <c r="M93">
        <v>-0.12</v>
      </c>
      <c r="N93">
        <v>3.415</v>
      </c>
      <c r="O93">
        <v>-5.6850000000000005</v>
      </c>
      <c r="P93">
        <v>230.86999999999992</v>
      </c>
      <c r="Q93">
        <v>87.502499999999998</v>
      </c>
      <c r="R93">
        <v>-7.4999999999998401E-3</v>
      </c>
      <c r="S93">
        <v>2.9999999999999361E-2</v>
      </c>
      <c r="T93">
        <v>-0.81500000000016826</v>
      </c>
      <c r="U93">
        <v>0.46250000000000568</v>
      </c>
      <c r="V93">
        <v>7.5000000000000067E-3</v>
      </c>
      <c r="W93">
        <v>-0.13999999999999999</v>
      </c>
      <c r="X93">
        <v>-7.4999999999998401E-3</v>
      </c>
      <c r="Y93">
        <v>2.9999999999999361E-2</v>
      </c>
    </row>
    <row r="94" spans="1:25" x14ac:dyDescent="0.3">
      <c r="A94">
        <v>22</v>
      </c>
      <c r="B94" t="s">
        <v>148</v>
      </c>
      <c r="C94" s="1">
        <v>45642.560081018521</v>
      </c>
      <c r="D94" t="b">
        <v>0</v>
      </c>
      <c r="E94" t="b">
        <v>1</v>
      </c>
      <c r="F94">
        <v>11</v>
      </c>
      <c r="G94">
        <v>5.0000000000000001E-3</v>
      </c>
      <c r="H94">
        <v>648</v>
      </c>
      <c r="I94">
        <v>-613</v>
      </c>
      <c r="J94">
        <v>-1211</v>
      </c>
      <c r="K94">
        <v>1192</v>
      </c>
      <c r="L94">
        <v>8.7500000000000008E-2</v>
      </c>
      <c r="M94">
        <v>-4.7500000000000001E-2</v>
      </c>
      <c r="N94">
        <v>3.1524999999999999</v>
      </c>
      <c r="O94">
        <v>-6.0075000000000003</v>
      </c>
      <c r="P94">
        <v>227.45499999999993</v>
      </c>
      <c r="Q94">
        <v>93.1875</v>
      </c>
      <c r="R94">
        <v>7.4999999999998401E-3</v>
      </c>
      <c r="S94">
        <v>1.2500000000000178E-2</v>
      </c>
      <c r="T94">
        <v>-0.80750000000014666</v>
      </c>
      <c r="U94">
        <v>0.43250000000000455</v>
      </c>
      <c r="V94">
        <v>2.7500000000000011E-2</v>
      </c>
      <c r="W94">
        <v>-6.25E-2</v>
      </c>
      <c r="X94">
        <v>7.4999999999998401E-3</v>
      </c>
      <c r="Y94">
        <v>1.2500000000000178E-2</v>
      </c>
    </row>
    <row r="95" spans="1:25" x14ac:dyDescent="0.3">
      <c r="A95">
        <v>23</v>
      </c>
      <c r="B95" t="s">
        <v>148</v>
      </c>
      <c r="C95" s="1">
        <v>45642.560081018521</v>
      </c>
      <c r="D95" t="b">
        <v>0</v>
      </c>
      <c r="E95" t="b">
        <v>1</v>
      </c>
      <c r="F95">
        <v>11.5</v>
      </c>
      <c r="G95">
        <v>5.0000000000000001E-3</v>
      </c>
      <c r="H95">
        <v>549</v>
      </c>
      <c r="I95">
        <v>-522</v>
      </c>
      <c r="J95">
        <v>-1108</v>
      </c>
      <c r="K95">
        <v>1140</v>
      </c>
      <c r="L95">
        <v>6.7500000000000004E-2</v>
      </c>
      <c r="M95">
        <v>0.08</v>
      </c>
      <c r="N95">
        <v>2.6775000000000002</v>
      </c>
      <c r="O95">
        <v>-5.62</v>
      </c>
      <c r="P95">
        <v>224.30249999999992</v>
      </c>
      <c r="Q95">
        <v>99.195000000000007</v>
      </c>
      <c r="R95">
        <v>7.5000000000002842E-3</v>
      </c>
      <c r="S95">
        <v>0.10749999999999993</v>
      </c>
      <c r="T95">
        <v>-0.81500000000013983</v>
      </c>
      <c r="U95">
        <v>0.42000000000001592</v>
      </c>
      <c r="V95">
        <v>4.2500000000000003E-2</v>
      </c>
      <c r="W95">
        <v>-1.2499999999999997E-2</v>
      </c>
      <c r="X95">
        <v>7.5000000000002842E-3</v>
      </c>
      <c r="Y95">
        <v>0.10749999999999993</v>
      </c>
    </row>
    <row r="96" spans="1:25" x14ac:dyDescent="0.3">
      <c r="A96">
        <v>24</v>
      </c>
      <c r="B96" t="s">
        <v>148</v>
      </c>
      <c r="C96" s="1">
        <v>45642.560081018521</v>
      </c>
      <c r="D96" t="b">
        <v>0</v>
      </c>
      <c r="E96" t="b">
        <v>1</v>
      </c>
      <c r="F96">
        <v>12</v>
      </c>
      <c r="G96">
        <v>5.0000000000000001E-3</v>
      </c>
      <c r="H96">
        <v>784</v>
      </c>
      <c r="I96">
        <v>-773</v>
      </c>
      <c r="J96">
        <v>-626</v>
      </c>
      <c r="K96">
        <v>562</v>
      </c>
      <c r="L96">
        <v>2.75E-2</v>
      </c>
      <c r="M96">
        <v>-0.16</v>
      </c>
      <c r="N96">
        <v>3.8925000000000001</v>
      </c>
      <c r="O96">
        <v>-2.97</v>
      </c>
      <c r="P96">
        <v>221.62499999999991</v>
      </c>
      <c r="Q96">
        <v>104.81500000000001</v>
      </c>
      <c r="R96">
        <v>1.7500000000000071E-2</v>
      </c>
      <c r="S96">
        <v>7.2499999999999787E-2</v>
      </c>
      <c r="T96">
        <v>-0.82250000000016144</v>
      </c>
      <c r="U96">
        <v>0.31250000000001421</v>
      </c>
      <c r="V96">
        <v>1.7500000000000002E-2</v>
      </c>
      <c r="W96">
        <v>-5.7499999999999996E-2</v>
      </c>
      <c r="X96">
        <v>1.7500000000000071E-2</v>
      </c>
      <c r="Y96">
        <v>7.2499999999999787E-2</v>
      </c>
    </row>
    <row r="97" spans="1:25" x14ac:dyDescent="0.3">
      <c r="A97">
        <v>25</v>
      </c>
      <c r="B97" t="s">
        <v>148</v>
      </c>
      <c r="C97" s="1">
        <v>45642.560081018521</v>
      </c>
      <c r="D97" t="b">
        <v>0</v>
      </c>
      <c r="E97" t="b">
        <v>1</v>
      </c>
      <c r="F97">
        <v>12.5</v>
      </c>
      <c r="G97">
        <v>5.0000000000000001E-3</v>
      </c>
      <c r="H97">
        <v>496</v>
      </c>
      <c r="I97">
        <v>-470</v>
      </c>
      <c r="J97">
        <v>-145</v>
      </c>
      <c r="K97">
        <v>64</v>
      </c>
      <c r="L97">
        <v>6.5000000000000002E-2</v>
      </c>
      <c r="M97">
        <v>-0.20250000000000001</v>
      </c>
      <c r="N97">
        <v>2.415</v>
      </c>
      <c r="O97">
        <v>-0.52249999999999996</v>
      </c>
      <c r="P97">
        <v>217.7324999999999</v>
      </c>
      <c r="Q97">
        <v>107.78500000000001</v>
      </c>
      <c r="R97">
        <v>1.7500000000000071E-2</v>
      </c>
      <c r="S97">
        <v>9.5000000000000084E-2</v>
      </c>
      <c r="T97">
        <v>-0.84000000000017394</v>
      </c>
      <c r="U97">
        <v>0.24000000000000909</v>
      </c>
      <c r="V97">
        <v>-7.4999999999999928E-3</v>
      </c>
      <c r="W97">
        <v>-5.5000000000000021E-2</v>
      </c>
      <c r="X97">
        <v>1.7500000000000071E-2</v>
      </c>
      <c r="Y97">
        <v>9.5000000000000084E-2</v>
      </c>
    </row>
    <row r="98" spans="1:25" x14ac:dyDescent="0.3">
      <c r="A98">
        <v>26</v>
      </c>
      <c r="B98" t="s">
        <v>148</v>
      </c>
      <c r="C98" s="1">
        <v>45642.560081018521</v>
      </c>
      <c r="D98" t="b">
        <v>0</v>
      </c>
      <c r="E98" t="b">
        <v>1</v>
      </c>
      <c r="F98">
        <v>13</v>
      </c>
      <c r="G98">
        <v>5.0000000000000001E-3</v>
      </c>
      <c r="H98">
        <v>455</v>
      </c>
      <c r="I98">
        <v>-432</v>
      </c>
      <c r="J98">
        <v>-127</v>
      </c>
      <c r="K98">
        <v>125</v>
      </c>
      <c r="L98">
        <v>5.7500000000000002E-2</v>
      </c>
      <c r="M98">
        <v>-5.0000000000000001E-3</v>
      </c>
      <c r="N98">
        <v>2.2175000000000002</v>
      </c>
      <c r="O98">
        <v>-0.63</v>
      </c>
      <c r="P98">
        <v>215.31749999999991</v>
      </c>
      <c r="Q98">
        <v>108.3075</v>
      </c>
      <c r="R98">
        <v>2.2500000000000409E-2</v>
      </c>
      <c r="S98">
        <v>-2.2499999999999964E-2</v>
      </c>
      <c r="T98">
        <v>-0.85750000000015802</v>
      </c>
      <c r="U98">
        <v>0.14499999999999602</v>
      </c>
      <c r="V98">
        <v>-1.2500000000000004E-2</v>
      </c>
      <c r="W98">
        <v>-2.2500000000000003E-2</v>
      </c>
      <c r="X98">
        <v>2.2500000000000409E-2</v>
      </c>
      <c r="Y98">
        <v>-2.2499999999999964E-2</v>
      </c>
    </row>
    <row r="99" spans="1:25" x14ac:dyDescent="0.3">
      <c r="A99">
        <v>27</v>
      </c>
      <c r="B99" t="s">
        <v>148</v>
      </c>
      <c r="C99" s="1">
        <v>45642.560081018521</v>
      </c>
      <c r="D99" t="b">
        <v>0</v>
      </c>
      <c r="E99" t="b">
        <v>1</v>
      </c>
      <c r="F99">
        <v>13.5</v>
      </c>
      <c r="G99">
        <v>5.0000000000000001E-3</v>
      </c>
      <c r="H99">
        <v>231</v>
      </c>
      <c r="I99">
        <v>-205</v>
      </c>
      <c r="J99">
        <v>-188</v>
      </c>
      <c r="K99">
        <v>169</v>
      </c>
      <c r="L99">
        <v>6.5000000000000002E-2</v>
      </c>
      <c r="M99">
        <v>-4.7500000000000001E-2</v>
      </c>
      <c r="N99">
        <v>1.0900000000000001</v>
      </c>
      <c r="O99">
        <v>-0.89250000000000007</v>
      </c>
      <c r="P99">
        <v>213.09999999999991</v>
      </c>
      <c r="Q99">
        <v>108.9375</v>
      </c>
      <c r="R99">
        <v>-2.4999999999999467E-3</v>
      </c>
      <c r="S99">
        <v>6.7499999999999893E-2</v>
      </c>
      <c r="T99">
        <v>-0.88000000000016598</v>
      </c>
      <c r="U99">
        <v>0.16749999999998977</v>
      </c>
      <c r="V99">
        <v>-2.2500000000000006E-2</v>
      </c>
      <c r="W99">
        <v>7.4999999999999997E-3</v>
      </c>
      <c r="X99">
        <v>-2.4999999999999467E-3</v>
      </c>
      <c r="Y99">
        <v>6.7499999999999893E-2</v>
      </c>
    </row>
    <row r="100" spans="1:25" x14ac:dyDescent="0.3">
      <c r="A100">
        <v>28</v>
      </c>
      <c r="B100" t="s">
        <v>148</v>
      </c>
      <c r="C100" s="1">
        <v>45642.560081018521</v>
      </c>
      <c r="D100" t="b">
        <v>0</v>
      </c>
      <c r="E100" t="b">
        <v>1</v>
      </c>
      <c r="F100">
        <v>14</v>
      </c>
      <c r="G100">
        <v>5.0000000000000001E-3</v>
      </c>
      <c r="H100">
        <v>287</v>
      </c>
      <c r="I100">
        <v>-255</v>
      </c>
      <c r="J100">
        <v>23</v>
      </c>
      <c r="K100">
        <v>-16</v>
      </c>
      <c r="L100">
        <v>0.08</v>
      </c>
      <c r="M100">
        <v>1.7500000000000002E-2</v>
      </c>
      <c r="N100">
        <v>1.355</v>
      </c>
      <c r="O100">
        <v>9.7500000000000003E-2</v>
      </c>
      <c r="P100">
        <v>212.00999999999991</v>
      </c>
      <c r="Q100">
        <v>109.83</v>
      </c>
      <c r="R100">
        <v>2.4999999999999467E-3</v>
      </c>
      <c r="S100">
        <v>5.0000000000000044E-3</v>
      </c>
      <c r="T100">
        <v>-0.87750000000016826</v>
      </c>
      <c r="U100">
        <v>9.9999999999994316E-2</v>
      </c>
      <c r="V100">
        <v>-7.5000000000000067E-3</v>
      </c>
      <c r="W100">
        <v>-7.4999999999999997E-2</v>
      </c>
      <c r="X100">
        <v>2.4999999999999467E-3</v>
      </c>
      <c r="Y100">
        <v>5.0000000000000044E-3</v>
      </c>
    </row>
    <row r="101" spans="1:25" x14ac:dyDescent="0.3">
      <c r="A101">
        <v>29</v>
      </c>
      <c r="B101" t="s">
        <v>148</v>
      </c>
      <c r="C101" s="1">
        <v>45642.560081018521</v>
      </c>
      <c r="D101" t="b">
        <v>0</v>
      </c>
      <c r="E101" t="b">
        <v>1</v>
      </c>
      <c r="F101">
        <v>14.5</v>
      </c>
      <c r="G101">
        <v>5.0000000000000001E-3</v>
      </c>
      <c r="H101">
        <v>288</v>
      </c>
      <c r="I101">
        <v>-255</v>
      </c>
      <c r="J101">
        <v>291</v>
      </c>
      <c r="K101">
        <v>-235</v>
      </c>
      <c r="L101">
        <v>8.2500000000000004E-2</v>
      </c>
      <c r="M101">
        <v>0.14000000000000001</v>
      </c>
      <c r="N101">
        <v>1.3574999999999999</v>
      </c>
      <c r="O101">
        <v>1.3149999999999999</v>
      </c>
      <c r="P101">
        <v>210.65499999999992</v>
      </c>
      <c r="Q101">
        <v>109.7325</v>
      </c>
      <c r="R101">
        <v>-2.0000000000000018E-2</v>
      </c>
      <c r="S101">
        <v>5.4999999999999938E-2</v>
      </c>
      <c r="T101">
        <v>-0.88000000000016598</v>
      </c>
      <c r="U101">
        <v>9.4999999999998863E-2</v>
      </c>
      <c r="V101">
        <v>1.4999999999999999E-2</v>
      </c>
      <c r="W101">
        <v>-4.9999999999999767E-3</v>
      </c>
      <c r="X101">
        <v>-2.0000000000000018E-2</v>
      </c>
      <c r="Y101">
        <v>5.4999999999999938E-2</v>
      </c>
    </row>
    <row r="102" spans="1:25" x14ac:dyDescent="0.3">
      <c r="A102">
        <v>30</v>
      </c>
      <c r="B102" t="s">
        <v>148</v>
      </c>
      <c r="C102" s="1">
        <v>45642.560081018521</v>
      </c>
      <c r="D102" t="b">
        <v>0</v>
      </c>
      <c r="E102" t="b">
        <v>1</v>
      </c>
      <c r="F102">
        <v>15</v>
      </c>
      <c r="G102">
        <v>5.0000000000000001E-3</v>
      </c>
      <c r="H102">
        <v>-206</v>
      </c>
      <c r="I102">
        <v>251</v>
      </c>
      <c r="J102">
        <v>290</v>
      </c>
      <c r="K102">
        <v>-275</v>
      </c>
      <c r="L102">
        <v>0.1125</v>
      </c>
      <c r="M102">
        <v>3.7499999999999999E-2</v>
      </c>
      <c r="N102">
        <v>-1.1425000000000001</v>
      </c>
      <c r="O102">
        <v>1.4125000000000001</v>
      </c>
      <c r="P102">
        <v>209.29749999999993</v>
      </c>
      <c r="Q102">
        <v>108.4175</v>
      </c>
      <c r="R102">
        <v>-3.7500000000000089E-2</v>
      </c>
      <c r="S102">
        <v>7.2500000000000009E-2</v>
      </c>
      <c r="T102">
        <v>-0.86000000000015575</v>
      </c>
      <c r="U102">
        <v>4.0000000000006253E-2</v>
      </c>
      <c r="V102">
        <v>2.2500000000000006E-2</v>
      </c>
      <c r="W102">
        <v>-2.5000000000000022E-3</v>
      </c>
      <c r="X102">
        <v>-3.7500000000000089E-2</v>
      </c>
      <c r="Y102">
        <v>7.2500000000000009E-2</v>
      </c>
    </row>
    <row r="103" spans="1:25" x14ac:dyDescent="0.3">
      <c r="A103">
        <v>31</v>
      </c>
      <c r="B103" t="s">
        <v>148</v>
      </c>
      <c r="C103" s="1">
        <v>45642.560081018521</v>
      </c>
      <c r="D103" t="b">
        <v>0</v>
      </c>
      <c r="E103" t="b">
        <v>1</v>
      </c>
      <c r="F103">
        <v>15.5</v>
      </c>
      <c r="G103">
        <v>5.0000000000000001E-3</v>
      </c>
      <c r="H103">
        <v>-327</v>
      </c>
      <c r="I103">
        <v>361</v>
      </c>
      <c r="J103">
        <v>-56</v>
      </c>
      <c r="K103">
        <v>64</v>
      </c>
      <c r="L103">
        <v>8.5000000000000006E-2</v>
      </c>
      <c r="M103">
        <v>0.02</v>
      </c>
      <c r="N103">
        <v>-1.72</v>
      </c>
      <c r="O103">
        <v>-0.3</v>
      </c>
      <c r="P103">
        <v>210.43999999999994</v>
      </c>
      <c r="Q103">
        <v>107.00500000000001</v>
      </c>
      <c r="R103">
        <v>-4.2499999999999982E-2</v>
      </c>
      <c r="S103">
        <v>0.10250000000000004</v>
      </c>
      <c r="T103">
        <v>-0.82250000000013301</v>
      </c>
      <c r="U103">
        <v>-3.2499999999984652E-2</v>
      </c>
      <c r="V103">
        <v>2.5000000000000022E-3</v>
      </c>
      <c r="W103">
        <v>7.2499999999999995E-2</v>
      </c>
      <c r="X103">
        <v>-4.2499999999999982E-2</v>
      </c>
      <c r="Y103">
        <v>0.10250000000000004</v>
      </c>
    </row>
    <row r="104" spans="1:25" x14ac:dyDescent="0.3">
      <c r="A104">
        <v>32</v>
      </c>
      <c r="B104" t="s">
        <v>148</v>
      </c>
      <c r="C104" s="1">
        <v>45642.560081018521</v>
      </c>
      <c r="D104" t="b">
        <v>0</v>
      </c>
      <c r="E104" t="b">
        <v>1</v>
      </c>
      <c r="F104">
        <v>16</v>
      </c>
      <c r="G104">
        <v>5.0000000000000001E-3</v>
      </c>
      <c r="H104">
        <v>-256</v>
      </c>
      <c r="I104">
        <v>290</v>
      </c>
      <c r="J104">
        <v>-340</v>
      </c>
      <c r="K104">
        <v>377</v>
      </c>
      <c r="L104">
        <v>8.5000000000000006E-2</v>
      </c>
      <c r="M104">
        <v>9.2499999999999999E-2</v>
      </c>
      <c r="N104">
        <v>-1.365</v>
      </c>
      <c r="O104">
        <v>-1.7925</v>
      </c>
      <c r="P104">
        <v>212.15999999999994</v>
      </c>
      <c r="Q104">
        <v>107.30500000000001</v>
      </c>
      <c r="R104">
        <v>-3.0000000000000027E-2</v>
      </c>
      <c r="S104">
        <v>-2.4999999999999911E-2</v>
      </c>
      <c r="T104">
        <v>-0.78000000000014325</v>
      </c>
      <c r="U104">
        <v>-0.13499999999999091</v>
      </c>
      <c r="V104">
        <v>0</v>
      </c>
      <c r="W104">
        <v>9.999999999999995E-3</v>
      </c>
      <c r="X104">
        <v>-3.0000000000000027E-2</v>
      </c>
      <c r="Y104">
        <v>-2.4999999999999911E-2</v>
      </c>
    </row>
    <row r="105" spans="1:25" x14ac:dyDescent="0.3">
      <c r="A105">
        <v>33</v>
      </c>
      <c r="B105" t="s">
        <v>148</v>
      </c>
      <c r="C105" s="1">
        <v>45642.560081018521</v>
      </c>
      <c r="D105" t="b">
        <v>0</v>
      </c>
      <c r="E105" t="b">
        <v>1</v>
      </c>
      <c r="F105">
        <v>16.5</v>
      </c>
      <c r="G105">
        <v>5.0000000000000001E-3</v>
      </c>
      <c r="H105">
        <v>-84</v>
      </c>
      <c r="I105">
        <v>122</v>
      </c>
      <c r="J105">
        <v>-432</v>
      </c>
      <c r="K105">
        <v>457</v>
      </c>
      <c r="L105">
        <v>9.5000000000000001E-2</v>
      </c>
      <c r="M105">
        <v>6.25E-2</v>
      </c>
      <c r="N105">
        <v>-0.51500000000000001</v>
      </c>
      <c r="O105">
        <v>-2.2225000000000001</v>
      </c>
      <c r="P105">
        <v>213.52499999999995</v>
      </c>
      <c r="Q105">
        <v>109.09750000000001</v>
      </c>
      <c r="R105">
        <v>-6.25E-2</v>
      </c>
      <c r="S105">
        <v>0.15249999999999986</v>
      </c>
      <c r="T105">
        <v>-0.75000000000014211</v>
      </c>
      <c r="U105">
        <v>-0.10999999999998522</v>
      </c>
      <c r="V105">
        <v>2.2500000000000006E-2</v>
      </c>
      <c r="W105">
        <v>0.1525</v>
      </c>
      <c r="X105">
        <v>-6.25E-2</v>
      </c>
      <c r="Y105">
        <v>0.15249999999999986</v>
      </c>
    </row>
    <row r="106" spans="1:25" x14ac:dyDescent="0.3">
      <c r="A106">
        <v>34</v>
      </c>
      <c r="B106" t="s">
        <v>148</v>
      </c>
      <c r="C106" s="1">
        <v>45642.560081018521</v>
      </c>
      <c r="D106" t="b">
        <v>0</v>
      </c>
      <c r="E106" t="b">
        <v>1</v>
      </c>
      <c r="F106">
        <v>17</v>
      </c>
      <c r="G106">
        <v>5.0000000000000001E-3</v>
      </c>
      <c r="H106">
        <v>190</v>
      </c>
      <c r="I106">
        <v>-153</v>
      </c>
      <c r="J106">
        <v>-478</v>
      </c>
      <c r="K106">
        <v>511</v>
      </c>
      <c r="L106">
        <v>9.2499999999999999E-2</v>
      </c>
      <c r="M106">
        <v>8.2500000000000004E-2</v>
      </c>
      <c r="N106">
        <v>0.85750000000000004</v>
      </c>
      <c r="O106">
        <v>-2.4725000000000001</v>
      </c>
      <c r="P106">
        <v>214.03999999999994</v>
      </c>
      <c r="Q106">
        <v>111.32000000000001</v>
      </c>
      <c r="R106">
        <v>-4.7499999999999987E-2</v>
      </c>
      <c r="S106">
        <v>2.4999999999999911E-2</v>
      </c>
      <c r="T106">
        <v>-0.68750000000014211</v>
      </c>
      <c r="U106">
        <v>-0.26249999999998863</v>
      </c>
      <c r="V106">
        <v>2.2499999999999992E-2</v>
      </c>
      <c r="W106">
        <v>0</v>
      </c>
      <c r="X106">
        <v>-4.7499999999999987E-2</v>
      </c>
      <c r="Y106">
        <v>2.4999999999999911E-2</v>
      </c>
    </row>
    <row r="107" spans="1:25" x14ac:dyDescent="0.3">
      <c r="A107">
        <v>35</v>
      </c>
      <c r="B107" t="s">
        <v>148</v>
      </c>
      <c r="C107" s="1">
        <v>45642.560081018521</v>
      </c>
      <c r="D107" t="b">
        <v>0</v>
      </c>
      <c r="E107" t="b">
        <v>1</v>
      </c>
      <c r="F107">
        <v>17.5</v>
      </c>
      <c r="G107">
        <v>5.0000000000000001E-3</v>
      </c>
      <c r="H107">
        <v>526</v>
      </c>
      <c r="I107">
        <v>-487</v>
      </c>
      <c r="J107">
        <v>-478</v>
      </c>
      <c r="K107">
        <v>541</v>
      </c>
      <c r="L107">
        <v>9.7500000000000003E-2</v>
      </c>
      <c r="M107">
        <v>0.1575</v>
      </c>
      <c r="N107">
        <v>2.5325000000000002</v>
      </c>
      <c r="O107">
        <v>-2.5474999999999999</v>
      </c>
      <c r="P107">
        <v>213.18249999999995</v>
      </c>
      <c r="Q107">
        <v>113.7925</v>
      </c>
      <c r="R107">
        <v>-1.7500000000000071E-2</v>
      </c>
      <c r="S107">
        <v>6.5000000000000391E-2</v>
      </c>
      <c r="T107">
        <v>-0.64000000000012847</v>
      </c>
      <c r="U107">
        <v>-0.28749999999999432</v>
      </c>
      <c r="V107">
        <v>3.2500000000000001E-2</v>
      </c>
      <c r="W107">
        <v>-6.5000000000000002E-2</v>
      </c>
      <c r="X107">
        <v>-1.7500000000000071E-2</v>
      </c>
      <c r="Y107">
        <v>6.5000000000000391E-2</v>
      </c>
    </row>
    <row r="108" spans="1:25" x14ac:dyDescent="0.3">
      <c r="A108">
        <v>36</v>
      </c>
      <c r="B108" t="s">
        <v>148</v>
      </c>
      <c r="C108" s="1">
        <v>45642.560081018521</v>
      </c>
      <c r="D108" t="b">
        <v>0</v>
      </c>
      <c r="E108" t="b">
        <v>1</v>
      </c>
      <c r="F108">
        <v>18</v>
      </c>
      <c r="G108">
        <v>5.0000000000000001E-3</v>
      </c>
      <c r="H108">
        <v>1633</v>
      </c>
      <c r="I108">
        <v>-1594</v>
      </c>
      <c r="J108">
        <v>164</v>
      </c>
      <c r="K108">
        <v>-210</v>
      </c>
      <c r="L108">
        <v>9.7500000000000003E-2</v>
      </c>
      <c r="M108">
        <v>-0.115</v>
      </c>
      <c r="N108">
        <v>8.0675000000000008</v>
      </c>
      <c r="O108">
        <v>0.93500000000000005</v>
      </c>
      <c r="P108">
        <v>210.64999999999995</v>
      </c>
      <c r="Q108">
        <v>116.34</v>
      </c>
      <c r="R108">
        <v>3.5000000000000142E-2</v>
      </c>
      <c r="S108">
        <v>0.125</v>
      </c>
      <c r="T108">
        <v>-0.62250000000011596</v>
      </c>
      <c r="U108">
        <v>-0.35249999999999204</v>
      </c>
      <c r="V108">
        <v>0.05</v>
      </c>
      <c r="W108">
        <v>2.0000000000000004E-2</v>
      </c>
      <c r="X108">
        <v>3.5000000000000142E-2</v>
      </c>
      <c r="Y108">
        <v>0.125</v>
      </c>
    </row>
    <row r="109" spans="1:25" x14ac:dyDescent="0.3">
      <c r="A109">
        <v>37</v>
      </c>
      <c r="B109" t="s">
        <v>148</v>
      </c>
      <c r="C109" s="1">
        <v>45642.560081018521</v>
      </c>
      <c r="D109" t="b">
        <v>0</v>
      </c>
      <c r="E109" t="b">
        <v>1</v>
      </c>
      <c r="F109">
        <v>18.5</v>
      </c>
      <c r="G109">
        <v>5.0000000000000001E-3</v>
      </c>
      <c r="H109">
        <v>1950</v>
      </c>
      <c r="I109">
        <v>-1913</v>
      </c>
      <c r="J109">
        <v>375</v>
      </c>
      <c r="K109">
        <v>-401</v>
      </c>
      <c r="L109">
        <v>9.2499999999999999E-2</v>
      </c>
      <c r="M109">
        <v>-6.5000000000000002E-2</v>
      </c>
      <c r="N109">
        <v>9.6575000000000006</v>
      </c>
      <c r="O109">
        <v>1.94</v>
      </c>
      <c r="P109">
        <v>202.58249999999995</v>
      </c>
      <c r="Q109">
        <v>115.405</v>
      </c>
      <c r="R109">
        <v>3.7499999999999645E-2</v>
      </c>
      <c r="S109">
        <v>-1.2500000000000178E-2</v>
      </c>
      <c r="T109">
        <v>-0.65750000000011255</v>
      </c>
      <c r="U109">
        <v>-0.47749999999999204</v>
      </c>
      <c r="V109">
        <v>-2.5000000000000022E-3</v>
      </c>
      <c r="W109">
        <v>-6.7500000000000004E-2</v>
      </c>
      <c r="X109">
        <v>3.7499999999999645E-2</v>
      </c>
      <c r="Y109">
        <v>-1.2500000000000178E-2</v>
      </c>
    </row>
    <row r="110" spans="1:25" x14ac:dyDescent="0.3">
      <c r="A110">
        <v>38</v>
      </c>
      <c r="B110" t="s">
        <v>148</v>
      </c>
      <c r="C110" s="1">
        <v>45642.560081018521</v>
      </c>
      <c r="D110" t="b">
        <v>0</v>
      </c>
      <c r="E110" t="b">
        <v>1</v>
      </c>
      <c r="F110">
        <v>19</v>
      </c>
      <c r="G110">
        <v>5.0000000000000001E-3</v>
      </c>
      <c r="H110">
        <v>2023</v>
      </c>
      <c r="I110">
        <v>-1981</v>
      </c>
      <c r="J110">
        <v>456</v>
      </c>
      <c r="K110">
        <v>-443</v>
      </c>
      <c r="L110">
        <v>0.105</v>
      </c>
      <c r="M110">
        <v>3.2500000000000001E-2</v>
      </c>
      <c r="N110">
        <v>10.01</v>
      </c>
      <c r="O110">
        <v>2.2475000000000001</v>
      </c>
      <c r="P110">
        <v>192.92499999999995</v>
      </c>
      <c r="Q110">
        <v>113.465</v>
      </c>
      <c r="R110">
        <v>1.9999999999999574E-2</v>
      </c>
      <c r="S110">
        <v>0.14999999999999991</v>
      </c>
      <c r="T110">
        <v>-0.69500000000010687</v>
      </c>
      <c r="U110">
        <v>-0.4649999999999892</v>
      </c>
      <c r="V110">
        <v>1.4999999999999999E-2</v>
      </c>
      <c r="W110">
        <v>0.05</v>
      </c>
      <c r="X110">
        <v>1.9999999999999574E-2</v>
      </c>
      <c r="Y110">
        <v>0.14999999999999991</v>
      </c>
    </row>
    <row r="111" spans="1:25" x14ac:dyDescent="0.3">
      <c r="A111">
        <v>39</v>
      </c>
      <c r="B111" t="s">
        <v>148</v>
      </c>
      <c r="C111" s="1">
        <v>45642.560081018521</v>
      </c>
      <c r="D111" t="b">
        <v>0</v>
      </c>
      <c r="E111" t="b">
        <v>1</v>
      </c>
      <c r="F111">
        <v>19.5</v>
      </c>
      <c r="G111">
        <v>5.0000000000000001E-3</v>
      </c>
      <c r="H111">
        <v>1918</v>
      </c>
      <c r="I111">
        <v>-1875</v>
      </c>
      <c r="J111">
        <v>279</v>
      </c>
      <c r="K111">
        <v>-295</v>
      </c>
      <c r="L111">
        <v>0.1075</v>
      </c>
      <c r="M111">
        <v>-0.04</v>
      </c>
      <c r="N111">
        <v>9.4824999999999999</v>
      </c>
      <c r="O111">
        <v>1.4350000000000001</v>
      </c>
      <c r="P111">
        <v>182.91499999999996</v>
      </c>
      <c r="Q111">
        <v>111.2175</v>
      </c>
      <c r="R111">
        <v>1.2499999999999289E-2</v>
      </c>
      <c r="S111">
        <v>-6.7499999999999893E-2</v>
      </c>
      <c r="T111">
        <v>-0.71500000000008868</v>
      </c>
      <c r="U111">
        <v>-0.61499999999999488</v>
      </c>
      <c r="V111">
        <v>-2.5000000000000022E-3</v>
      </c>
      <c r="W111">
        <v>-5.7500000000000002E-2</v>
      </c>
      <c r="X111">
        <v>1.2499999999999289E-2</v>
      </c>
      <c r="Y111">
        <v>-6.7499999999999893E-2</v>
      </c>
    </row>
    <row r="112" spans="1:25" x14ac:dyDescent="0.3">
      <c r="A112">
        <v>40</v>
      </c>
      <c r="B112" t="s">
        <v>148</v>
      </c>
      <c r="C112" s="1">
        <v>45642.560081018521</v>
      </c>
      <c r="D112" t="b">
        <v>0</v>
      </c>
      <c r="E112" t="b">
        <v>1</v>
      </c>
      <c r="F112">
        <v>20</v>
      </c>
      <c r="G112">
        <v>5.0000000000000001E-3</v>
      </c>
      <c r="H112">
        <v>1600</v>
      </c>
      <c r="I112">
        <v>-1555</v>
      </c>
      <c r="J112">
        <v>-114</v>
      </c>
      <c r="K112">
        <v>145</v>
      </c>
      <c r="L112">
        <v>0.1125</v>
      </c>
      <c r="M112">
        <v>7.7499999999999999E-2</v>
      </c>
      <c r="N112">
        <v>7.8875000000000002</v>
      </c>
      <c r="O112">
        <v>-0.64749999999999996</v>
      </c>
      <c r="P112">
        <v>173.43249999999998</v>
      </c>
      <c r="Q112">
        <v>109.7825</v>
      </c>
      <c r="R112">
        <v>2.5000000000003908E-3</v>
      </c>
      <c r="S112">
        <v>2.2500000000000075E-2</v>
      </c>
      <c r="T112">
        <v>-0.72750000000007731</v>
      </c>
      <c r="U112">
        <v>-0.54749999999999943</v>
      </c>
      <c r="V112">
        <v>2.5000000000000022E-3</v>
      </c>
      <c r="W112">
        <v>-7.5000000000000067E-3</v>
      </c>
      <c r="X112">
        <v>2.5000000000003908E-3</v>
      </c>
      <c r="Y112">
        <v>2.2500000000000075E-2</v>
      </c>
    </row>
    <row r="113" spans="1:25" x14ac:dyDescent="0.3">
      <c r="A113">
        <v>41</v>
      </c>
      <c r="B113" t="s">
        <v>148</v>
      </c>
      <c r="C113" s="1">
        <v>45642.560081018521</v>
      </c>
      <c r="D113" t="b">
        <v>0</v>
      </c>
      <c r="E113" t="b">
        <v>1</v>
      </c>
      <c r="F113">
        <v>20.5</v>
      </c>
      <c r="G113">
        <v>5.0000000000000001E-3</v>
      </c>
      <c r="H113">
        <v>1348</v>
      </c>
      <c r="I113">
        <v>-1306</v>
      </c>
      <c r="J113">
        <v>-315</v>
      </c>
      <c r="K113">
        <v>368</v>
      </c>
      <c r="L113">
        <v>0.105</v>
      </c>
      <c r="M113">
        <v>0.13250000000000001</v>
      </c>
      <c r="N113">
        <v>6.6349999999999998</v>
      </c>
      <c r="O113">
        <v>-1.7075</v>
      </c>
      <c r="P113">
        <v>165.54499999999999</v>
      </c>
      <c r="Q113">
        <v>110.42999999999999</v>
      </c>
      <c r="R113">
        <v>2.2499999999999964E-2</v>
      </c>
      <c r="S113">
        <v>9.4999999999999973E-2</v>
      </c>
      <c r="T113">
        <v>-0.73000000000007503</v>
      </c>
      <c r="U113">
        <v>-0.57000000000000739</v>
      </c>
      <c r="V113">
        <v>-1.2500000000000011E-2</v>
      </c>
      <c r="W113">
        <v>-2.4999999999999994E-2</v>
      </c>
      <c r="X113">
        <v>2.2499999999999964E-2</v>
      </c>
      <c r="Y113">
        <v>9.4999999999999973E-2</v>
      </c>
    </row>
    <row r="114" spans="1:25" x14ac:dyDescent="0.3">
      <c r="A114">
        <v>42</v>
      </c>
      <c r="B114" t="s">
        <v>148</v>
      </c>
      <c r="C114" s="1">
        <v>45642.560081018521</v>
      </c>
      <c r="D114" t="b">
        <v>0</v>
      </c>
      <c r="E114" t="b">
        <v>1</v>
      </c>
      <c r="F114">
        <v>21</v>
      </c>
      <c r="G114">
        <v>5.0000000000000001E-3</v>
      </c>
      <c r="H114">
        <v>1070</v>
      </c>
      <c r="I114">
        <v>-1037</v>
      </c>
      <c r="J114">
        <v>156</v>
      </c>
      <c r="K114">
        <v>-186</v>
      </c>
      <c r="L114">
        <v>8.2500000000000004E-2</v>
      </c>
      <c r="M114">
        <v>-7.4999999999999997E-2</v>
      </c>
      <c r="N114">
        <v>5.2675000000000001</v>
      </c>
      <c r="O114">
        <v>0.85499999999999998</v>
      </c>
      <c r="P114">
        <v>158.91</v>
      </c>
      <c r="Q114">
        <v>112.13749999999999</v>
      </c>
      <c r="R114">
        <v>-2.5000000000003908E-3</v>
      </c>
      <c r="S114">
        <v>0.10249999999999992</v>
      </c>
      <c r="T114">
        <v>-0.75250000000005457</v>
      </c>
      <c r="U114">
        <v>-0.66500000000000625</v>
      </c>
      <c r="V114">
        <v>-1.7500000000000002E-2</v>
      </c>
      <c r="W114">
        <v>-7.4999999999999928E-3</v>
      </c>
      <c r="X114">
        <v>-2.5000000000003908E-3</v>
      </c>
      <c r="Y114">
        <v>0.10249999999999992</v>
      </c>
    </row>
    <row r="115" spans="1:25" x14ac:dyDescent="0.3">
      <c r="A115">
        <v>43</v>
      </c>
      <c r="B115" t="s">
        <v>148</v>
      </c>
      <c r="C115" s="1">
        <v>45642.560081018521</v>
      </c>
      <c r="D115" t="b">
        <v>0</v>
      </c>
      <c r="E115" t="b">
        <v>1</v>
      </c>
      <c r="F115">
        <v>21.5</v>
      </c>
      <c r="G115">
        <v>5.0000000000000001E-3</v>
      </c>
      <c r="H115">
        <v>1140</v>
      </c>
      <c r="I115">
        <v>-1100</v>
      </c>
      <c r="J115">
        <v>607</v>
      </c>
      <c r="K115">
        <v>-642</v>
      </c>
      <c r="L115">
        <v>0.1</v>
      </c>
      <c r="M115">
        <v>-8.7500000000000008E-2</v>
      </c>
      <c r="N115">
        <v>5.6000000000000005</v>
      </c>
      <c r="O115">
        <v>3.1225000000000001</v>
      </c>
      <c r="P115">
        <v>153.64249999999998</v>
      </c>
      <c r="Q115">
        <v>111.28249999999998</v>
      </c>
      <c r="R115">
        <v>-9.9999999999997868E-3</v>
      </c>
      <c r="S115">
        <v>-1.7500000000000071E-2</v>
      </c>
      <c r="T115">
        <v>-0.75000000000005684</v>
      </c>
      <c r="U115">
        <v>-0.76750000000001251</v>
      </c>
      <c r="V115">
        <v>1.0000000000000009E-2</v>
      </c>
      <c r="W115">
        <v>-9.7500000000000003E-2</v>
      </c>
      <c r="X115">
        <v>-9.9999999999997868E-3</v>
      </c>
      <c r="Y115">
        <v>-1.7500000000000071E-2</v>
      </c>
    </row>
    <row r="116" spans="1:25" x14ac:dyDescent="0.3">
      <c r="A116">
        <v>44</v>
      </c>
      <c r="B116" t="s">
        <v>148</v>
      </c>
      <c r="C116" s="1">
        <v>45642.560081018521</v>
      </c>
      <c r="D116" t="b">
        <v>0</v>
      </c>
      <c r="E116" t="b">
        <v>1</v>
      </c>
      <c r="F116">
        <v>22</v>
      </c>
      <c r="G116">
        <v>5.0000000000000001E-3</v>
      </c>
      <c r="H116">
        <v>1290</v>
      </c>
      <c r="I116">
        <v>-1256</v>
      </c>
      <c r="J116">
        <v>982</v>
      </c>
      <c r="K116">
        <v>-999</v>
      </c>
      <c r="L116">
        <v>8.5000000000000006E-2</v>
      </c>
      <c r="M116">
        <v>-4.2500000000000003E-2</v>
      </c>
      <c r="N116">
        <v>6.3650000000000002</v>
      </c>
      <c r="O116">
        <v>4.9524999999999997</v>
      </c>
      <c r="P116">
        <v>148.04249999999999</v>
      </c>
      <c r="Q116">
        <v>108.15999999999998</v>
      </c>
      <c r="R116">
        <v>-2.7499999999999858E-2</v>
      </c>
      <c r="S116">
        <v>-0.1875</v>
      </c>
      <c r="T116">
        <v>-0.74000000000003752</v>
      </c>
      <c r="U116">
        <v>-0.75000000000001421</v>
      </c>
      <c r="V116">
        <v>1.7500000000000002E-2</v>
      </c>
      <c r="W116">
        <v>-8.7499999999999994E-2</v>
      </c>
      <c r="X116">
        <v>-2.7499999999999858E-2</v>
      </c>
      <c r="Y116">
        <v>-0.1875</v>
      </c>
    </row>
    <row r="117" spans="1:25" x14ac:dyDescent="0.3">
      <c r="A117">
        <v>45</v>
      </c>
      <c r="B117" t="s">
        <v>148</v>
      </c>
      <c r="C117" s="1">
        <v>45642.560081018521</v>
      </c>
      <c r="D117" t="b">
        <v>0</v>
      </c>
      <c r="E117" t="b">
        <v>1</v>
      </c>
      <c r="F117">
        <v>22.5</v>
      </c>
      <c r="G117">
        <v>5.0000000000000001E-3</v>
      </c>
      <c r="H117">
        <v>1556</v>
      </c>
      <c r="I117">
        <v>-1482</v>
      </c>
      <c r="J117">
        <v>1565</v>
      </c>
      <c r="K117">
        <v>-1657</v>
      </c>
      <c r="L117">
        <v>0.185</v>
      </c>
      <c r="M117">
        <v>-0.23</v>
      </c>
      <c r="N117">
        <v>7.5949999999999998</v>
      </c>
      <c r="O117">
        <v>8.0549999999999997</v>
      </c>
      <c r="P117">
        <v>141.67749999999998</v>
      </c>
      <c r="Q117">
        <v>103.20749999999998</v>
      </c>
      <c r="R117">
        <v>-2.2499999999999964E-2</v>
      </c>
      <c r="S117">
        <v>-8.7500000000000355E-2</v>
      </c>
      <c r="T117">
        <v>-0.71250000000003411</v>
      </c>
      <c r="U117">
        <v>-0.56250000000001421</v>
      </c>
      <c r="V117">
        <v>-2.5000000000000022E-3</v>
      </c>
      <c r="W117">
        <v>-0.13750000000000001</v>
      </c>
      <c r="X117">
        <v>-2.2499999999999964E-2</v>
      </c>
      <c r="Y117">
        <v>-8.7500000000000355E-2</v>
      </c>
    </row>
    <row r="118" spans="1:25" x14ac:dyDescent="0.3">
      <c r="A118">
        <v>46</v>
      </c>
      <c r="B118" t="s">
        <v>148</v>
      </c>
      <c r="C118" s="1">
        <v>45642.560081018521</v>
      </c>
      <c r="D118" t="b">
        <v>0</v>
      </c>
      <c r="E118" t="b">
        <v>1</v>
      </c>
      <c r="F118">
        <v>23</v>
      </c>
      <c r="G118">
        <v>5.0000000000000001E-3</v>
      </c>
      <c r="H118">
        <v>1431</v>
      </c>
      <c r="I118">
        <v>-1423</v>
      </c>
      <c r="J118">
        <v>1950</v>
      </c>
      <c r="K118">
        <v>-1942</v>
      </c>
      <c r="L118">
        <v>0.02</v>
      </c>
      <c r="M118">
        <v>0.02</v>
      </c>
      <c r="N118">
        <v>7.1349999999999998</v>
      </c>
      <c r="O118">
        <v>9.73</v>
      </c>
      <c r="P118">
        <v>134.08249999999998</v>
      </c>
      <c r="Q118">
        <v>95.152499999999989</v>
      </c>
      <c r="R118">
        <v>-4.750000000000032E-2</v>
      </c>
      <c r="S118">
        <v>-4.2500000000000426E-2</v>
      </c>
      <c r="T118">
        <v>-0.69000000000002615</v>
      </c>
      <c r="U118">
        <v>-0.47500000000000853</v>
      </c>
      <c r="V118">
        <v>-1.7499999999999998E-2</v>
      </c>
      <c r="W118">
        <v>-7.4999999999999997E-3</v>
      </c>
      <c r="X118">
        <v>-4.750000000000032E-2</v>
      </c>
      <c r="Y118">
        <v>-4.2500000000000426E-2</v>
      </c>
    </row>
    <row r="119" spans="1:25" x14ac:dyDescent="0.3">
      <c r="A119">
        <v>47</v>
      </c>
      <c r="B119" t="s">
        <v>148</v>
      </c>
      <c r="C119" s="1">
        <v>45642.560081018521</v>
      </c>
      <c r="D119" t="b">
        <v>0</v>
      </c>
      <c r="E119" t="b">
        <v>1</v>
      </c>
      <c r="F119">
        <v>23.5</v>
      </c>
      <c r="G119">
        <v>5.0000000000000001E-3</v>
      </c>
      <c r="H119">
        <v>1257</v>
      </c>
      <c r="I119">
        <v>-1237</v>
      </c>
      <c r="J119">
        <v>1821</v>
      </c>
      <c r="K119">
        <v>-1782</v>
      </c>
      <c r="L119">
        <v>0.05</v>
      </c>
      <c r="M119">
        <v>9.7500000000000003E-2</v>
      </c>
      <c r="N119">
        <v>6.2350000000000003</v>
      </c>
      <c r="O119">
        <v>9.0075000000000003</v>
      </c>
      <c r="P119">
        <v>126.94749999999999</v>
      </c>
      <c r="Q119">
        <v>85.422499999999985</v>
      </c>
      <c r="R119">
        <v>-7.499999999999396E-3</v>
      </c>
      <c r="S119">
        <v>4.0000000000000924E-2</v>
      </c>
      <c r="T119">
        <v>-0.64250000000001251</v>
      </c>
      <c r="U119">
        <v>-0.43250000000001876</v>
      </c>
      <c r="V119">
        <v>-3.7500000000000006E-2</v>
      </c>
      <c r="W119">
        <v>-0.10500000000000001</v>
      </c>
      <c r="X119">
        <v>-7.499999999999396E-3</v>
      </c>
      <c r="Y119">
        <v>4.0000000000000924E-2</v>
      </c>
    </row>
    <row r="120" spans="1:25" x14ac:dyDescent="0.3">
      <c r="A120">
        <v>48</v>
      </c>
      <c r="B120" t="s">
        <v>148</v>
      </c>
      <c r="C120" s="1">
        <v>45642.560081018521</v>
      </c>
      <c r="D120" t="b">
        <v>0</v>
      </c>
      <c r="E120" t="b">
        <v>1</v>
      </c>
      <c r="F120">
        <v>24</v>
      </c>
      <c r="G120">
        <v>5.0000000000000001E-3</v>
      </c>
      <c r="H120">
        <v>400</v>
      </c>
      <c r="I120">
        <v>-400</v>
      </c>
      <c r="J120">
        <v>1116</v>
      </c>
      <c r="K120">
        <v>-1102</v>
      </c>
      <c r="L120">
        <v>0</v>
      </c>
      <c r="M120">
        <v>3.5000000000000003E-2</v>
      </c>
      <c r="N120">
        <v>2</v>
      </c>
      <c r="O120">
        <v>5.5449999999999999</v>
      </c>
      <c r="P120">
        <v>120.71249999999999</v>
      </c>
      <c r="Q120">
        <v>76.414999999999992</v>
      </c>
      <c r="R120">
        <v>-5.2500000000000213E-2</v>
      </c>
      <c r="S120">
        <v>-8.0000000000000071E-2</v>
      </c>
      <c r="T120">
        <v>-0.63500000000001933</v>
      </c>
      <c r="U120">
        <v>-0.4725000000000108</v>
      </c>
      <c r="V120">
        <v>-4.2500000000000003E-2</v>
      </c>
      <c r="W120">
        <v>3.5000000000000003E-2</v>
      </c>
      <c r="X120">
        <v>-5.2500000000000213E-2</v>
      </c>
      <c r="Y120">
        <v>-8.0000000000000071E-2</v>
      </c>
    </row>
    <row r="121" spans="1:25" x14ac:dyDescent="0.3">
      <c r="A121">
        <v>49</v>
      </c>
      <c r="B121" t="s">
        <v>148</v>
      </c>
      <c r="C121" s="1">
        <v>45642.560081018521</v>
      </c>
      <c r="D121" t="b">
        <v>0</v>
      </c>
      <c r="E121" t="b">
        <v>1</v>
      </c>
      <c r="F121">
        <v>24.5</v>
      </c>
      <c r="G121">
        <v>5.0000000000000001E-3</v>
      </c>
      <c r="H121">
        <v>-16</v>
      </c>
      <c r="I121">
        <v>47</v>
      </c>
      <c r="J121">
        <v>1045</v>
      </c>
      <c r="K121">
        <v>-1067</v>
      </c>
      <c r="L121">
        <v>7.7499999999999999E-2</v>
      </c>
      <c r="M121">
        <v>-5.5E-2</v>
      </c>
      <c r="N121">
        <v>-0.1575</v>
      </c>
      <c r="O121">
        <v>5.28</v>
      </c>
      <c r="P121">
        <v>118.71249999999999</v>
      </c>
      <c r="Q121">
        <v>70.86999999999999</v>
      </c>
      <c r="R121">
        <v>-2.7499999999999997E-2</v>
      </c>
      <c r="S121">
        <v>-7.0000000000000284E-2</v>
      </c>
      <c r="T121">
        <v>-0.58250000000002444</v>
      </c>
      <c r="U121">
        <v>-0.39250000000001251</v>
      </c>
      <c r="V121">
        <v>7.4999999999999928E-3</v>
      </c>
      <c r="W121">
        <v>-7.4999999999999997E-2</v>
      </c>
      <c r="X121">
        <v>-2.7499999999999997E-2</v>
      </c>
      <c r="Y121">
        <v>-7.0000000000000284E-2</v>
      </c>
    </row>
    <row r="122" spans="1:25" x14ac:dyDescent="0.3">
      <c r="A122">
        <v>50</v>
      </c>
      <c r="B122" t="s">
        <v>148</v>
      </c>
      <c r="C122" s="1">
        <v>45642.560081018521</v>
      </c>
      <c r="D122" t="b">
        <v>0</v>
      </c>
      <c r="E122" t="b">
        <v>1</v>
      </c>
      <c r="F122">
        <v>25</v>
      </c>
      <c r="G122">
        <v>5.0000000000000001E-3</v>
      </c>
      <c r="H122">
        <v>-204</v>
      </c>
      <c r="I122">
        <v>238</v>
      </c>
      <c r="J122">
        <v>1208</v>
      </c>
      <c r="K122">
        <v>-1235</v>
      </c>
      <c r="L122">
        <v>8.5000000000000006E-2</v>
      </c>
      <c r="M122">
        <v>-6.7500000000000004E-2</v>
      </c>
      <c r="N122">
        <v>-1.105</v>
      </c>
      <c r="O122">
        <v>6.1074999999999999</v>
      </c>
      <c r="P122">
        <v>118.86999999999999</v>
      </c>
      <c r="Q122">
        <v>65.589999999999989</v>
      </c>
      <c r="R122">
        <v>-4.0000000000000036E-2</v>
      </c>
      <c r="S122">
        <v>5.7500000000000107E-2</v>
      </c>
      <c r="T122">
        <v>-0.55500000000002103</v>
      </c>
      <c r="U122">
        <v>-0.32250000000001933</v>
      </c>
      <c r="V122">
        <v>2.5000000000000008E-2</v>
      </c>
      <c r="W122">
        <v>-6.7500000000000004E-2</v>
      </c>
      <c r="X122">
        <v>-4.0000000000000036E-2</v>
      </c>
      <c r="Y122">
        <v>5.7500000000000107E-2</v>
      </c>
    </row>
    <row r="123" spans="1:25" x14ac:dyDescent="0.3">
      <c r="A123">
        <v>51</v>
      </c>
      <c r="B123" t="s">
        <v>148</v>
      </c>
      <c r="C123" s="1">
        <v>45642.560081018521</v>
      </c>
      <c r="D123" t="b">
        <v>0</v>
      </c>
      <c r="E123" t="b">
        <v>1</v>
      </c>
      <c r="F123">
        <v>25.5</v>
      </c>
      <c r="G123">
        <v>5.0000000000000001E-3</v>
      </c>
      <c r="H123">
        <v>-266</v>
      </c>
      <c r="I123">
        <v>298</v>
      </c>
      <c r="J123">
        <v>1337</v>
      </c>
      <c r="K123">
        <v>-1351</v>
      </c>
      <c r="L123">
        <v>0.08</v>
      </c>
      <c r="M123">
        <v>-3.5000000000000003E-2</v>
      </c>
      <c r="N123">
        <v>-1.41</v>
      </c>
      <c r="O123">
        <v>6.72</v>
      </c>
      <c r="P123">
        <v>119.97499999999999</v>
      </c>
      <c r="Q123">
        <v>59.482499999999995</v>
      </c>
      <c r="R123">
        <v>-1.2499999999999956E-2</v>
      </c>
      <c r="S123">
        <v>5.7499999999999218E-2</v>
      </c>
      <c r="T123">
        <v>-0.51500000000001478</v>
      </c>
      <c r="U123">
        <v>-0.38000000000001677</v>
      </c>
      <c r="V123">
        <v>2.2499999999999999E-2</v>
      </c>
      <c r="W123">
        <v>-6.7500000000000004E-2</v>
      </c>
      <c r="X123">
        <v>-1.2499999999999956E-2</v>
      </c>
      <c r="Y123">
        <v>5.7499999999999218E-2</v>
      </c>
    </row>
    <row r="124" spans="1:25" x14ac:dyDescent="0.3">
      <c r="A124">
        <v>52</v>
      </c>
      <c r="B124" t="s">
        <v>148</v>
      </c>
      <c r="C124" s="1">
        <v>45642.560081018521</v>
      </c>
      <c r="D124" t="b">
        <v>0</v>
      </c>
      <c r="E124" t="b">
        <v>1</v>
      </c>
      <c r="F124">
        <v>26</v>
      </c>
      <c r="G124">
        <v>5.0000000000000001E-3</v>
      </c>
      <c r="H124">
        <v>-271</v>
      </c>
      <c r="I124">
        <v>300</v>
      </c>
      <c r="J124">
        <v>1389</v>
      </c>
      <c r="K124">
        <v>-1429</v>
      </c>
      <c r="L124">
        <v>7.2499999999999995E-2</v>
      </c>
      <c r="M124">
        <v>-0.1</v>
      </c>
      <c r="N124">
        <v>-1.4275</v>
      </c>
      <c r="O124">
        <v>7.0449999999999999</v>
      </c>
      <c r="P124">
        <v>121.38499999999999</v>
      </c>
      <c r="Q124">
        <v>52.762499999999996</v>
      </c>
      <c r="R124">
        <v>-4.2499999999999982E-2</v>
      </c>
      <c r="S124">
        <v>7.499999999999396E-3</v>
      </c>
      <c r="T124">
        <v>-0.50250000000001194</v>
      </c>
      <c r="U124">
        <v>-0.43750000000001421</v>
      </c>
      <c r="V124">
        <v>-7.5000000000000067E-3</v>
      </c>
      <c r="W124">
        <v>-0.1525</v>
      </c>
      <c r="X124">
        <v>-4.2499999999999982E-2</v>
      </c>
      <c r="Y124">
        <v>7.499999999999396E-3</v>
      </c>
    </row>
    <row r="125" spans="1:25" x14ac:dyDescent="0.3">
      <c r="A125">
        <v>53</v>
      </c>
      <c r="B125" t="s">
        <v>148</v>
      </c>
      <c r="C125" s="1">
        <v>45642.560081018521</v>
      </c>
      <c r="D125" t="b">
        <v>0</v>
      </c>
      <c r="E125" t="b">
        <v>1</v>
      </c>
      <c r="F125">
        <v>26.5</v>
      </c>
      <c r="G125">
        <v>5.0000000000000001E-3</v>
      </c>
      <c r="H125">
        <v>-263</v>
      </c>
      <c r="I125">
        <v>292</v>
      </c>
      <c r="J125">
        <v>1480</v>
      </c>
      <c r="K125">
        <v>-1429</v>
      </c>
      <c r="L125">
        <v>7.2499999999999995E-2</v>
      </c>
      <c r="M125">
        <v>0.1275</v>
      </c>
      <c r="N125">
        <v>-1.3875</v>
      </c>
      <c r="O125">
        <v>7.2725</v>
      </c>
      <c r="P125">
        <v>122.81249999999999</v>
      </c>
      <c r="Q125">
        <v>45.717499999999994</v>
      </c>
      <c r="R125">
        <v>-4.4999999999999929E-2</v>
      </c>
      <c r="S125">
        <v>0.11249999999999982</v>
      </c>
      <c r="T125">
        <v>-0.46000000000002217</v>
      </c>
      <c r="U125">
        <v>-0.4450000000000145</v>
      </c>
      <c r="V125">
        <v>1.4999999999999993E-2</v>
      </c>
      <c r="W125">
        <v>-7.5000000000000067E-3</v>
      </c>
      <c r="X125">
        <v>-4.4999999999999929E-2</v>
      </c>
      <c r="Y125">
        <v>0.11249999999999982</v>
      </c>
    </row>
    <row r="126" spans="1:25" x14ac:dyDescent="0.3">
      <c r="A126">
        <v>54</v>
      </c>
      <c r="B126" t="s">
        <v>148</v>
      </c>
      <c r="C126" s="1">
        <v>45642.560081018521</v>
      </c>
      <c r="D126" t="b">
        <v>0</v>
      </c>
      <c r="E126" t="b">
        <v>1</v>
      </c>
      <c r="F126">
        <v>27</v>
      </c>
      <c r="G126">
        <v>5.0000000000000001E-3</v>
      </c>
      <c r="H126">
        <v>385</v>
      </c>
      <c r="I126">
        <v>-342</v>
      </c>
      <c r="J126">
        <v>1912</v>
      </c>
      <c r="K126">
        <v>-1946</v>
      </c>
      <c r="L126">
        <v>0.1075</v>
      </c>
      <c r="M126">
        <v>-8.5000000000000006E-2</v>
      </c>
      <c r="N126">
        <v>1.8175000000000001</v>
      </c>
      <c r="O126">
        <v>9.6449999999999996</v>
      </c>
      <c r="P126">
        <v>124.19999999999999</v>
      </c>
      <c r="Q126">
        <v>38.444999999999993</v>
      </c>
      <c r="R126">
        <v>-2.2499999999999964E-2</v>
      </c>
      <c r="S126">
        <v>-8.0000000000000071E-2</v>
      </c>
      <c r="T126">
        <v>-0.41500000000002046</v>
      </c>
      <c r="U126">
        <v>-0.55750000000001165</v>
      </c>
      <c r="V126">
        <v>3.2500000000000001E-2</v>
      </c>
      <c r="W126">
        <v>-0.17</v>
      </c>
      <c r="X126">
        <v>-2.2499999999999964E-2</v>
      </c>
      <c r="Y126">
        <v>-8.0000000000000071E-2</v>
      </c>
    </row>
    <row r="127" spans="1:25" x14ac:dyDescent="0.3">
      <c r="A127">
        <v>55</v>
      </c>
      <c r="B127" t="s">
        <v>148</v>
      </c>
      <c r="C127" s="1">
        <v>45642.560081018521</v>
      </c>
      <c r="D127" t="b">
        <v>0</v>
      </c>
      <c r="E127" t="b">
        <v>1</v>
      </c>
      <c r="F127">
        <v>27.5</v>
      </c>
      <c r="G127">
        <v>5.0000000000000001E-3</v>
      </c>
      <c r="H127">
        <v>730</v>
      </c>
      <c r="I127">
        <v>-691</v>
      </c>
      <c r="J127">
        <v>2077</v>
      </c>
      <c r="K127">
        <v>-2076</v>
      </c>
      <c r="L127">
        <v>9.7500000000000003E-2</v>
      </c>
      <c r="M127">
        <v>2.5000000000000001E-3</v>
      </c>
      <c r="N127">
        <v>3.5525000000000002</v>
      </c>
      <c r="O127">
        <v>10.3825</v>
      </c>
      <c r="P127">
        <v>122.38249999999999</v>
      </c>
      <c r="Q127">
        <v>28.799999999999997</v>
      </c>
      <c r="R127">
        <v>-5.7499999999999662E-2</v>
      </c>
      <c r="S127">
        <v>-0.11500000000000021</v>
      </c>
      <c r="T127">
        <v>-0.39250000000001251</v>
      </c>
      <c r="U127">
        <v>-0.47750000000000625</v>
      </c>
      <c r="V127">
        <v>-7.4999999999999928E-3</v>
      </c>
      <c r="W127">
        <v>-0.13</v>
      </c>
      <c r="X127">
        <v>-5.7499999999999662E-2</v>
      </c>
      <c r="Y127">
        <v>-0.11500000000000021</v>
      </c>
    </row>
    <row r="128" spans="1:25" x14ac:dyDescent="0.3">
      <c r="A128">
        <v>56</v>
      </c>
      <c r="B128" t="s">
        <v>148</v>
      </c>
      <c r="C128" s="1">
        <v>45642.560081018521</v>
      </c>
      <c r="D128" t="b">
        <v>0</v>
      </c>
      <c r="E128" t="b">
        <v>1</v>
      </c>
      <c r="F128">
        <v>28</v>
      </c>
      <c r="G128">
        <v>5.0000000000000001E-3</v>
      </c>
      <c r="H128">
        <v>1219</v>
      </c>
      <c r="I128">
        <v>-1181</v>
      </c>
      <c r="J128">
        <v>2345</v>
      </c>
      <c r="K128">
        <v>-2342</v>
      </c>
      <c r="L128">
        <v>9.5000000000000001E-2</v>
      </c>
      <c r="M128">
        <v>7.4999999999999997E-3</v>
      </c>
      <c r="N128">
        <v>6</v>
      </c>
      <c r="O128">
        <v>11.717499999999999</v>
      </c>
      <c r="P128">
        <v>118.83</v>
      </c>
      <c r="Q128">
        <v>18.417499999999997</v>
      </c>
      <c r="R128">
        <v>-2.7499999999999858E-2</v>
      </c>
      <c r="S128">
        <v>-9.7500000000000142E-2</v>
      </c>
      <c r="T128">
        <v>-0.33500000000000796</v>
      </c>
      <c r="U128">
        <v>-0.36250000000000782</v>
      </c>
      <c r="V128">
        <v>2.5000000000000022E-3</v>
      </c>
      <c r="W128">
        <v>1.7500000000000002E-2</v>
      </c>
      <c r="X128">
        <v>-2.7499999999999858E-2</v>
      </c>
      <c r="Y128">
        <v>-9.7500000000000142E-2</v>
      </c>
    </row>
    <row r="129" spans="1:25" x14ac:dyDescent="0.3">
      <c r="A129">
        <v>57</v>
      </c>
      <c r="B129" t="s">
        <v>148</v>
      </c>
      <c r="C129" s="1">
        <v>45642.560081018521</v>
      </c>
      <c r="D129" t="b">
        <v>0</v>
      </c>
      <c r="E129" t="b">
        <v>1</v>
      </c>
      <c r="F129">
        <v>28.5</v>
      </c>
      <c r="G129">
        <v>5.0000000000000001E-3</v>
      </c>
      <c r="H129">
        <v>1528</v>
      </c>
      <c r="I129">
        <v>-1493</v>
      </c>
      <c r="J129">
        <v>2283</v>
      </c>
      <c r="K129">
        <v>-2265</v>
      </c>
      <c r="L129">
        <v>8.7500000000000008E-2</v>
      </c>
      <c r="M129">
        <v>4.4999999999999998E-2</v>
      </c>
      <c r="N129">
        <v>7.5525000000000002</v>
      </c>
      <c r="O129">
        <v>11.370000000000001</v>
      </c>
      <c r="P129">
        <v>112.83</v>
      </c>
      <c r="Q129">
        <v>6.6999999999999957</v>
      </c>
      <c r="R129">
        <v>-3.0000000000000249E-2</v>
      </c>
      <c r="S129">
        <v>-0.17749999999999844</v>
      </c>
      <c r="T129">
        <v>-0.30750000000000455</v>
      </c>
      <c r="U129">
        <v>-0.26500000000000945</v>
      </c>
      <c r="V129">
        <v>5.0000000000000044E-3</v>
      </c>
      <c r="W129">
        <v>-0.12250000000000001</v>
      </c>
      <c r="X129">
        <v>-3.0000000000000249E-2</v>
      </c>
      <c r="Y129">
        <v>-0.17749999999999844</v>
      </c>
    </row>
    <row r="130" spans="1:25" x14ac:dyDescent="0.3">
      <c r="A130">
        <v>58</v>
      </c>
      <c r="B130" t="s">
        <v>148</v>
      </c>
      <c r="C130" s="1">
        <v>45642.560081018521</v>
      </c>
      <c r="D130" t="b">
        <v>0</v>
      </c>
      <c r="E130" t="b">
        <v>1</v>
      </c>
      <c r="F130">
        <v>29</v>
      </c>
      <c r="G130">
        <v>5.0000000000000001E-3</v>
      </c>
      <c r="H130">
        <v>1634</v>
      </c>
      <c r="I130">
        <v>-1589</v>
      </c>
      <c r="J130">
        <v>1673</v>
      </c>
      <c r="K130">
        <v>-1691</v>
      </c>
      <c r="L130">
        <v>0.1125</v>
      </c>
      <c r="M130">
        <v>-4.4999999999999998E-2</v>
      </c>
      <c r="N130">
        <v>8.057500000000001</v>
      </c>
      <c r="O130">
        <v>8.41</v>
      </c>
      <c r="P130">
        <v>105.2775</v>
      </c>
      <c r="Q130">
        <v>-4.6700000000000053</v>
      </c>
      <c r="R130">
        <v>-4.249999999999865E-2</v>
      </c>
      <c r="S130">
        <v>-3.9999999999999147E-2</v>
      </c>
      <c r="T130">
        <v>-0.27750000000000341</v>
      </c>
      <c r="U130">
        <v>-8.7500000000011013E-2</v>
      </c>
      <c r="V130">
        <v>1.7500000000000002E-2</v>
      </c>
      <c r="W130">
        <v>-0.12</v>
      </c>
      <c r="X130">
        <v>-4.249999999999865E-2</v>
      </c>
      <c r="Y130">
        <v>-3.9999999999999147E-2</v>
      </c>
    </row>
    <row r="131" spans="1:25" x14ac:dyDescent="0.3">
      <c r="A131">
        <v>59</v>
      </c>
      <c r="B131" t="s">
        <v>148</v>
      </c>
      <c r="C131" s="1">
        <v>45642.560081018521</v>
      </c>
      <c r="D131" t="b">
        <v>0</v>
      </c>
      <c r="E131" t="b">
        <v>1</v>
      </c>
      <c r="F131">
        <v>29.5</v>
      </c>
      <c r="G131">
        <v>5.0000000000000001E-3</v>
      </c>
      <c r="H131">
        <v>1557</v>
      </c>
      <c r="I131">
        <v>-1510</v>
      </c>
      <c r="J131">
        <v>890</v>
      </c>
      <c r="K131">
        <v>-832</v>
      </c>
      <c r="L131">
        <v>0.11750000000000001</v>
      </c>
      <c r="M131">
        <v>0.14499999999999999</v>
      </c>
      <c r="N131">
        <v>7.6675000000000004</v>
      </c>
      <c r="O131">
        <v>4.3049999999999997</v>
      </c>
      <c r="P131">
        <v>97.22</v>
      </c>
      <c r="Q131">
        <v>-13.080000000000005</v>
      </c>
      <c r="R131">
        <v>-3.5000000000000142E-2</v>
      </c>
      <c r="S131">
        <v>-5.2500000000000213E-2</v>
      </c>
      <c r="T131">
        <v>-0.23500000000001364</v>
      </c>
      <c r="U131">
        <v>-4.7500000000011866E-2</v>
      </c>
      <c r="V131">
        <v>4.0000000000000008E-2</v>
      </c>
      <c r="W131">
        <v>-2.250000000000002E-2</v>
      </c>
      <c r="X131">
        <v>-3.5000000000000142E-2</v>
      </c>
      <c r="Y131">
        <v>-5.2500000000000213E-2</v>
      </c>
    </row>
    <row r="132" spans="1:25" x14ac:dyDescent="0.3">
      <c r="A132">
        <v>60</v>
      </c>
      <c r="B132" t="s">
        <v>148</v>
      </c>
      <c r="C132" s="1">
        <v>45642.560081018521</v>
      </c>
      <c r="D132" t="b">
        <v>0</v>
      </c>
      <c r="E132" t="b">
        <v>1</v>
      </c>
      <c r="F132">
        <v>30</v>
      </c>
      <c r="G132">
        <v>5.0000000000000001E-3</v>
      </c>
      <c r="H132">
        <v>1995</v>
      </c>
      <c r="I132">
        <v>-1957</v>
      </c>
      <c r="J132">
        <v>739</v>
      </c>
      <c r="K132">
        <v>-733</v>
      </c>
      <c r="L132">
        <v>9.5000000000000001E-2</v>
      </c>
      <c r="M132">
        <v>1.4999999999999999E-2</v>
      </c>
      <c r="N132">
        <v>9.8800000000000008</v>
      </c>
      <c r="O132">
        <v>3.68</v>
      </c>
      <c r="P132">
        <v>89.552499999999995</v>
      </c>
      <c r="Q132">
        <v>-17.385000000000005</v>
      </c>
      <c r="R132">
        <v>-1.9999999999999574E-2</v>
      </c>
      <c r="S132">
        <v>6.25E-2</v>
      </c>
      <c r="T132">
        <v>-0.20000000000001705</v>
      </c>
      <c r="U132">
        <v>4.9999999999883471E-3</v>
      </c>
      <c r="V132">
        <v>0.04</v>
      </c>
      <c r="W132">
        <v>7.4999999999999997E-3</v>
      </c>
      <c r="X132">
        <v>-1.9999999999999574E-2</v>
      </c>
      <c r="Y132">
        <v>6.25E-2</v>
      </c>
    </row>
    <row r="133" spans="1:25" x14ac:dyDescent="0.3">
      <c r="A133">
        <v>61</v>
      </c>
      <c r="B133" t="s">
        <v>148</v>
      </c>
      <c r="C133" s="1">
        <v>45642.560081018521</v>
      </c>
      <c r="D133" t="b">
        <v>0</v>
      </c>
      <c r="E133" t="b">
        <v>1</v>
      </c>
      <c r="F133">
        <v>30.5</v>
      </c>
      <c r="G133">
        <v>5.0000000000000001E-3</v>
      </c>
      <c r="H133">
        <v>2074</v>
      </c>
      <c r="I133">
        <v>-2041</v>
      </c>
      <c r="J133">
        <v>937</v>
      </c>
      <c r="K133">
        <v>-917</v>
      </c>
      <c r="L133">
        <v>8.2500000000000004E-2</v>
      </c>
      <c r="M133">
        <v>0.05</v>
      </c>
      <c r="N133">
        <v>10.2875</v>
      </c>
      <c r="O133">
        <v>4.6349999999999998</v>
      </c>
      <c r="P133">
        <v>79.672499999999999</v>
      </c>
      <c r="Q133">
        <v>-21.065000000000005</v>
      </c>
      <c r="R133">
        <v>-7.5000000000002842E-3</v>
      </c>
      <c r="S133">
        <v>2.4999999999999467E-2</v>
      </c>
      <c r="T133">
        <v>-0.18000000000000682</v>
      </c>
      <c r="U133">
        <v>-5.7500000000011653E-2</v>
      </c>
      <c r="V133">
        <v>1.7500000000000002E-2</v>
      </c>
      <c r="W133">
        <v>1.4999999999999999E-2</v>
      </c>
      <c r="X133">
        <v>-7.5000000000002842E-3</v>
      </c>
      <c r="Y133">
        <v>2.4999999999999467E-2</v>
      </c>
    </row>
    <row r="134" spans="1:25" x14ac:dyDescent="0.3">
      <c r="A134">
        <v>62</v>
      </c>
      <c r="B134" t="s">
        <v>148</v>
      </c>
      <c r="C134" s="1">
        <v>45642.560081018521</v>
      </c>
      <c r="D134" t="b">
        <v>0</v>
      </c>
      <c r="E134" t="b">
        <v>1</v>
      </c>
      <c r="F134">
        <v>31</v>
      </c>
      <c r="G134">
        <v>5.0000000000000001E-3</v>
      </c>
      <c r="H134">
        <v>1882</v>
      </c>
      <c r="I134">
        <v>-1851</v>
      </c>
      <c r="J134">
        <v>962</v>
      </c>
      <c r="K134">
        <v>-941</v>
      </c>
      <c r="L134">
        <v>7.7499999999999999E-2</v>
      </c>
      <c r="M134">
        <v>5.2499999999999998E-2</v>
      </c>
      <c r="N134">
        <v>9.3324999999999996</v>
      </c>
      <c r="O134">
        <v>4.7575000000000003</v>
      </c>
      <c r="P134">
        <v>69.385000000000005</v>
      </c>
      <c r="Q134">
        <v>-25.700000000000003</v>
      </c>
      <c r="R134">
        <v>-1.2500000000001066E-2</v>
      </c>
      <c r="S134">
        <v>4.750000000000032E-2</v>
      </c>
      <c r="T134">
        <v>-0.17249999999999943</v>
      </c>
      <c r="U134">
        <v>-8.2500000000010232E-2</v>
      </c>
      <c r="V134">
        <v>-7.5000000000000067E-3</v>
      </c>
      <c r="W134">
        <v>-1.7500000000000009E-2</v>
      </c>
      <c r="X134">
        <v>-1.2500000000001066E-2</v>
      </c>
      <c r="Y134">
        <v>4.750000000000032E-2</v>
      </c>
    </row>
    <row r="135" spans="1:25" x14ac:dyDescent="0.3">
      <c r="A135">
        <v>63</v>
      </c>
      <c r="B135" t="s">
        <v>148</v>
      </c>
      <c r="C135" s="1">
        <v>45642.560081018521</v>
      </c>
      <c r="D135" t="b">
        <v>0</v>
      </c>
      <c r="E135" t="b">
        <v>1</v>
      </c>
      <c r="F135">
        <v>31.5</v>
      </c>
      <c r="G135">
        <v>5.0000000000000001E-3</v>
      </c>
      <c r="H135">
        <v>1384</v>
      </c>
      <c r="I135">
        <v>-1356</v>
      </c>
      <c r="J135">
        <v>874</v>
      </c>
      <c r="K135">
        <v>-869</v>
      </c>
      <c r="L135">
        <v>7.0000000000000007E-2</v>
      </c>
      <c r="M135">
        <v>1.2500000000000001E-2</v>
      </c>
      <c r="N135">
        <v>6.8500000000000005</v>
      </c>
      <c r="O135">
        <v>4.3574999999999999</v>
      </c>
      <c r="P135">
        <v>60.052500000000002</v>
      </c>
      <c r="Q135">
        <v>-30.457500000000003</v>
      </c>
      <c r="R135">
        <v>-1.7499999999999183E-2</v>
      </c>
      <c r="S135">
        <v>2.2499999999999964E-2</v>
      </c>
      <c r="T135">
        <v>-0.16000000000000369</v>
      </c>
      <c r="U135">
        <v>-0.13000000000000966</v>
      </c>
      <c r="V135">
        <v>-2.2499999999999992E-2</v>
      </c>
      <c r="W135">
        <v>-3.2500000000000001E-2</v>
      </c>
      <c r="X135">
        <v>-1.7499999999999183E-2</v>
      </c>
      <c r="Y135">
        <v>2.2499999999999964E-2</v>
      </c>
    </row>
    <row r="136" spans="1:25" x14ac:dyDescent="0.3">
      <c r="A136">
        <v>64</v>
      </c>
      <c r="B136" t="s">
        <v>148</v>
      </c>
      <c r="C136" s="1">
        <v>45642.560081018521</v>
      </c>
      <c r="D136" t="b">
        <v>0</v>
      </c>
      <c r="E136" t="b">
        <v>1</v>
      </c>
      <c r="F136">
        <v>32</v>
      </c>
      <c r="G136">
        <v>5.0000000000000001E-3</v>
      </c>
      <c r="H136">
        <v>1250</v>
      </c>
      <c r="I136">
        <v>-1222</v>
      </c>
      <c r="J136">
        <v>868</v>
      </c>
      <c r="K136">
        <v>-838</v>
      </c>
      <c r="L136">
        <v>7.0000000000000007E-2</v>
      </c>
      <c r="M136">
        <v>7.4999999999999997E-2</v>
      </c>
      <c r="N136">
        <v>6.18</v>
      </c>
      <c r="O136">
        <v>4.2649999999999997</v>
      </c>
      <c r="P136">
        <v>53.202500000000001</v>
      </c>
      <c r="Q136">
        <v>-34.815000000000005</v>
      </c>
      <c r="R136">
        <v>-5.0000000000007816E-3</v>
      </c>
      <c r="S136">
        <v>6.4999999999999503E-2</v>
      </c>
      <c r="T136">
        <v>-0.1425000000000054</v>
      </c>
      <c r="U136">
        <v>-0.15250000000001052</v>
      </c>
      <c r="V136">
        <v>-9.999999999999995E-3</v>
      </c>
      <c r="W136">
        <v>-0.105</v>
      </c>
      <c r="X136">
        <v>-5.0000000000007816E-3</v>
      </c>
      <c r="Y136">
        <v>6.4999999999999503E-2</v>
      </c>
    </row>
    <row r="137" spans="1:25" x14ac:dyDescent="0.3">
      <c r="A137">
        <v>65</v>
      </c>
      <c r="B137" t="s">
        <v>148</v>
      </c>
      <c r="C137" s="1">
        <v>45642.560081018521</v>
      </c>
      <c r="D137" t="b">
        <v>0</v>
      </c>
      <c r="E137" t="b">
        <v>1</v>
      </c>
      <c r="F137">
        <v>32.5</v>
      </c>
      <c r="G137">
        <v>5.0000000000000001E-3</v>
      </c>
      <c r="H137">
        <v>1233</v>
      </c>
      <c r="I137">
        <v>-1202</v>
      </c>
      <c r="J137">
        <v>781</v>
      </c>
      <c r="K137">
        <v>-773</v>
      </c>
      <c r="L137">
        <v>7.7499999999999999E-2</v>
      </c>
      <c r="M137">
        <v>0.02</v>
      </c>
      <c r="N137">
        <v>6.0875000000000004</v>
      </c>
      <c r="O137">
        <v>3.8850000000000002</v>
      </c>
      <c r="P137">
        <v>47.022500000000001</v>
      </c>
      <c r="Q137">
        <v>-39.080000000000005</v>
      </c>
      <c r="R137">
        <v>-2.9999999999999361E-2</v>
      </c>
      <c r="S137">
        <v>-0.11249999999999982</v>
      </c>
      <c r="T137">
        <v>-0.13750000000000284</v>
      </c>
      <c r="U137">
        <v>-0.21750000000000824</v>
      </c>
      <c r="V137">
        <v>-3.5000000000000003E-2</v>
      </c>
      <c r="W137">
        <v>-0.20250000000000001</v>
      </c>
      <c r="X137">
        <v>-2.9999999999999361E-2</v>
      </c>
      <c r="Y137">
        <v>-0.11249999999999982</v>
      </c>
    </row>
    <row r="138" spans="1:25" x14ac:dyDescent="0.3">
      <c r="A138">
        <v>66</v>
      </c>
      <c r="B138" t="s">
        <v>148</v>
      </c>
      <c r="C138" s="1">
        <v>45642.560081018521</v>
      </c>
      <c r="D138" t="b">
        <v>0</v>
      </c>
      <c r="E138" t="b">
        <v>1</v>
      </c>
      <c r="F138">
        <v>33</v>
      </c>
      <c r="G138">
        <v>5.0000000000000001E-3</v>
      </c>
      <c r="H138">
        <v>1228</v>
      </c>
      <c r="I138">
        <v>-1198</v>
      </c>
      <c r="J138">
        <v>-631</v>
      </c>
      <c r="K138">
        <v>558</v>
      </c>
      <c r="L138">
        <v>7.4999999999999997E-2</v>
      </c>
      <c r="M138">
        <v>-0.1825</v>
      </c>
      <c r="N138">
        <v>6.0650000000000004</v>
      </c>
      <c r="O138">
        <v>-2.9725000000000001</v>
      </c>
      <c r="P138">
        <v>40.935000000000002</v>
      </c>
      <c r="Q138">
        <v>-42.965000000000003</v>
      </c>
      <c r="R138">
        <v>-3.5000000000000142E-2</v>
      </c>
      <c r="S138">
        <v>-9.7500000000000142E-2</v>
      </c>
      <c r="T138">
        <v>-0.10750000000000171</v>
      </c>
      <c r="U138">
        <v>-0.10500000000000398</v>
      </c>
      <c r="V138">
        <v>0</v>
      </c>
      <c r="W138">
        <v>-0.17249999999999999</v>
      </c>
      <c r="X138">
        <v>-3.5000000000000142E-2</v>
      </c>
      <c r="Y138">
        <v>-9.7500000000000142E-2</v>
      </c>
    </row>
    <row r="139" spans="1:25" x14ac:dyDescent="0.3">
      <c r="A139">
        <v>67</v>
      </c>
      <c r="B139" t="s">
        <v>148</v>
      </c>
      <c r="C139" s="1">
        <v>45642.560081018521</v>
      </c>
      <c r="D139" t="b">
        <v>0</v>
      </c>
      <c r="E139" t="b">
        <v>1</v>
      </c>
      <c r="F139">
        <v>33.5</v>
      </c>
      <c r="G139">
        <v>5.0000000000000001E-3</v>
      </c>
      <c r="H139">
        <v>1163</v>
      </c>
      <c r="I139">
        <v>-1120</v>
      </c>
      <c r="J139">
        <v>-1602</v>
      </c>
      <c r="K139">
        <v>1531</v>
      </c>
      <c r="L139">
        <v>0.1075</v>
      </c>
      <c r="M139">
        <v>-0.17749999999999999</v>
      </c>
      <c r="N139">
        <v>5.7075000000000005</v>
      </c>
      <c r="O139">
        <v>-7.8325000000000005</v>
      </c>
      <c r="P139">
        <v>34.870000000000005</v>
      </c>
      <c r="Q139">
        <v>-39.992500000000007</v>
      </c>
      <c r="R139">
        <v>-2.4999999999999467E-2</v>
      </c>
      <c r="S139">
        <v>4.4999999999999929E-2</v>
      </c>
      <c r="T139">
        <v>-7.249999999999801E-2</v>
      </c>
      <c r="U139">
        <v>-7.5000000000073896E-3</v>
      </c>
      <c r="V139">
        <v>9.999999999999995E-3</v>
      </c>
      <c r="W139">
        <v>-0.28000000000000003</v>
      </c>
      <c r="X139">
        <v>-2.4999999999999467E-2</v>
      </c>
      <c r="Y139">
        <v>4.4999999999999929E-2</v>
      </c>
    </row>
    <row r="140" spans="1:25" x14ac:dyDescent="0.3">
      <c r="A140">
        <v>68</v>
      </c>
      <c r="B140" t="s">
        <v>148</v>
      </c>
      <c r="C140" s="1">
        <v>45642.560081018521</v>
      </c>
      <c r="D140" t="b">
        <v>0</v>
      </c>
      <c r="E140" t="b">
        <v>1</v>
      </c>
      <c r="F140">
        <v>34</v>
      </c>
      <c r="G140">
        <v>5.0000000000000001E-3</v>
      </c>
      <c r="H140">
        <v>1257</v>
      </c>
      <c r="I140">
        <v>-1212</v>
      </c>
      <c r="J140">
        <v>-2027</v>
      </c>
      <c r="K140">
        <v>2014</v>
      </c>
      <c r="L140">
        <v>0.1125</v>
      </c>
      <c r="M140">
        <v>-3.2500000000000001E-2</v>
      </c>
      <c r="N140">
        <v>6.1725000000000003</v>
      </c>
      <c r="O140">
        <v>-10.102500000000001</v>
      </c>
      <c r="P140">
        <v>29.162500000000001</v>
      </c>
      <c r="Q140">
        <v>-32.160000000000004</v>
      </c>
      <c r="R140">
        <v>-1.7500000000000071E-2</v>
      </c>
      <c r="S140">
        <v>-6.25E-2</v>
      </c>
      <c r="T140">
        <v>-4.7500000000002984E-2</v>
      </c>
      <c r="U140">
        <v>-5.250000000000199E-2</v>
      </c>
      <c r="V140">
        <v>-2.5000000000000022E-3</v>
      </c>
      <c r="W140">
        <v>5.2500000000000005E-2</v>
      </c>
      <c r="X140">
        <v>-1.7500000000000071E-2</v>
      </c>
      <c r="Y140">
        <v>-6.25E-2</v>
      </c>
    </row>
    <row r="141" spans="1:25" x14ac:dyDescent="0.3">
      <c r="A141">
        <v>69</v>
      </c>
      <c r="B141" t="s">
        <v>148</v>
      </c>
      <c r="C141" s="1">
        <v>45642.560081018521</v>
      </c>
      <c r="D141" t="b">
        <v>0</v>
      </c>
      <c r="E141" t="b">
        <v>1</v>
      </c>
      <c r="F141">
        <v>34.5</v>
      </c>
      <c r="G141">
        <v>5.0000000000000001E-3</v>
      </c>
      <c r="H141">
        <v>1299</v>
      </c>
      <c r="I141">
        <v>-1251</v>
      </c>
      <c r="J141">
        <v>-1656</v>
      </c>
      <c r="K141">
        <v>1642</v>
      </c>
      <c r="L141">
        <v>0.12</v>
      </c>
      <c r="M141">
        <v>-3.5000000000000003E-2</v>
      </c>
      <c r="N141">
        <v>6.375</v>
      </c>
      <c r="O141">
        <v>-8.245000000000001</v>
      </c>
      <c r="P141">
        <v>22.990000000000002</v>
      </c>
      <c r="Q141">
        <v>-22.057500000000001</v>
      </c>
      <c r="R141">
        <v>-2.2499999999999964E-2</v>
      </c>
      <c r="S141">
        <v>-0.14500000000000135</v>
      </c>
      <c r="T141">
        <v>-3.0000000000001137E-2</v>
      </c>
      <c r="U141">
        <v>1.0000000000001563E-2</v>
      </c>
      <c r="V141">
        <v>2.7499999999999997E-2</v>
      </c>
      <c r="W141">
        <v>0.13500000000000001</v>
      </c>
      <c r="X141">
        <v>-2.2499999999999964E-2</v>
      </c>
      <c r="Y141">
        <v>-0.14500000000000135</v>
      </c>
    </row>
    <row r="142" spans="1:25" x14ac:dyDescent="0.3">
      <c r="A142">
        <v>70</v>
      </c>
      <c r="B142" t="s">
        <v>148</v>
      </c>
      <c r="C142" s="1">
        <v>45642.560081018521</v>
      </c>
      <c r="D142" t="b">
        <v>0</v>
      </c>
      <c r="E142" t="b">
        <v>1</v>
      </c>
      <c r="F142">
        <v>35</v>
      </c>
      <c r="G142">
        <v>5.0000000000000001E-3</v>
      </c>
      <c r="H142">
        <v>1648</v>
      </c>
      <c r="I142">
        <v>-1598</v>
      </c>
      <c r="J142">
        <v>-1464</v>
      </c>
      <c r="K142">
        <v>1479</v>
      </c>
      <c r="L142">
        <v>0.125</v>
      </c>
      <c r="M142">
        <v>3.7499999999999999E-2</v>
      </c>
      <c r="N142">
        <v>8.1150000000000002</v>
      </c>
      <c r="O142">
        <v>-7.3574999999999999</v>
      </c>
      <c r="P142">
        <v>16.615000000000002</v>
      </c>
      <c r="Q142">
        <v>-13.8125</v>
      </c>
      <c r="R142">
        <v>0</v>
      </c>
      <c r="S142">
        <v>0.10500000000000043</v>
      </c>
      <c r="T142">
        <v>-7.5000000000002842E-3</v>
      </c>
      <c r="U142">
        <v>0.15500000000000114</v>
      </c>
      <c r="V142">
        <v>9.999999999999995E-3</v>
      </c>
      <c r="W142">
        <v>0.03</v>
      </c>
      <c r="X142">
        <v>0</v>
      </c>
      <c r="Y142">
        <v>0.10500000000000043</v>
      </c>
    </row>
    <row r="143" spans="1:25" x14ac:dyDescent="0.3">
      <c r="A143">
        <v>71</v>
      </c>
      <c r="B143" t="s">
        <v>148</v>
      </c>
      <c r="C143" s="1">
        <v>45642.560081018521</v>
      </c>
      <c r="D143" t="b">
        <v>0</v>
      </c>
      <c r="E143" t="b">
        <v>1</v>
      </c>
      <c r="F143">
        <v>35.5</v>
      </c>
      <c r="G143">
        <v>5.0000000000000001E-3</v>
      </c>
      <c r="H143">
        <v>1728</v>
      </c>
      <c r="I143">
        <v>-1672</v>
      </c>
      <c r="J143">
        <v>-1240</v>
      </c>
      <c r="K143">
        <v>1342</v>
      </c>
      <c r="L143">
        <v>0.14000000000000001</v>
      </c>
      <c r="M143">
        <v>0.255</v>
      </c>
      <c r="N143">
        <v>8.5</v>
      </c>
      <c r="O143">
        <v>-6.4550000000000001</v>
      </c>
      <c r="P143">
        <v>8.5</v>
      </c>
      <c r="Q143">
        <v>-6.4550000000000001</v>
      </c>
      <c r="R143">
        <v>-7.5000000000002842E-3</v>
      </c>
      <c r="S143">
        <v>4.9999999999999822E-2</v>
      </c>
      <c r="T143">
        <v>-7.5000000000002842E-3</v>
      </c>
      <c r="U143">
        <v>4.9999999999999822E-2</v>
      </c>
      <c r="V143">
        <v>3.2500000000000015E-2</v>
      </c>
      <c r="W143">
        <v>0.12</v>
      </c>
      <c r="X143">
        <v>-7.5000000000002842E-3</v>
      </c>
      <c r="Y143">
        <v>4.9999999999999822E-2</v>
      </c>
    </row>
    <row r="144" spans="1:25" x14ac:dyDescent="0.3">
      <c r="A144">
        <v>1</v>
      </c>
      <c r="B144" t="s">
        <v>148</v>
      </c>
      <c r="C144" s="1">
        <v>45677.67864583333</v>
      </c>
      <c r="D144" t="b">
        <v>0</v>
      </c>
      <c r="E144" t="b">
        <v>1</v>
      </c>
      <c r="F144">
        <v>0.5</v>
      </c>
      <c r="G144">
        <v>5.0000000000000001E-3</v>
      </c>
      <c r="H144">
        <v>-471</v>
      </c>
      <c r="I144">
        <v>600</v>
      </c>
      <c r="J144">
        <v>2851</v>
      </c>
      <c r="K144">
        <v>-2666</v>
      </c>
      <c r="L144">
        <v>0.32250000000000001</v>
      </c>
      <c r="M144">
        <v>0.46250000000000002</v>
      </c>
      <c r="N144">
        <v>-2.6775000000000002</v>
      </c>
      <c r="O144">
        <v>13.7925</v>
      </c>
      <c r="P144">
        <v>375.74249999999984</v>
      </c>
      <c r="Q144">
        <v>117.74000000000004</v>
      </c>
      <c r="R144">
        <v>2.4999999999999911E-2</v>
      </c>
      <c r="S144">
        <v>2.5000000000000355E-2</v>
      </c>
      <c r="T144">
        <v>-0.29500000000024329</v>
      </c>
      <c r="U144">
        <v>-1.0724999999999625</v>
      </c>
      <c r="V144">
        <v>0.16500000000000001</v>
      </c>
      <c r="W144">
        <v>0.21500000000000002</v>
      </c>
      <c r="X144">
        <v>2.0000000000000018E-2</v>
      </c>
      <c r="Y144">
        <v>1.5000000000000568E-2</v>
      </c>
    </row>
    <row r="145" spans="1:25" x14ac:dyDescent="0.3">
      <c r="A145">
        <v>2</v>
      </c>
      <c r="B145" t="s">
        <v>148</v>
      </c>
      <c r="C145" s="1">
        <v>45677.67864583333</v>
      </c>
      <c r="D145" t="b">
        <v>0</v>
      </c>
      <c r="E145" t="b">
        <v>1</v>
      </c>
      <c r="F145">
        <v>1</v>
      </c>
      <c r="G145">
        <v>5.0000000000000001E-3</v>
      </c>
      <c r="H145">
        <v>-519</v>
      </c>
      <c r="I145">
        <v>669</v>
      </c>
      <c r="J145">
        <v>2708</v>
      </c>
      <c r="K145">
        <v>-2523</v>
      </c>
      <c r="L145">
        <v>0.375</v>
      </c>
      <c r="M145">
        <v>0.46250000000000002</v>
      </c>
      <c r="N145">
        <v>-2.97</v>
      </c>
      <c r="O145">
        <v>13.077500000000001</v>
      </c>
      <c r="P145">
        <v>378.41999999999985</v>
      </c>
      <c r="Q145">
        <v>103.94750000000003</v>
      </c>
      <c r="R145">
        <v>1.2499999999999734E-2</v>
      </c>
      <c r="S145">
        <v>-6.7499999999999005E-2</v>
      </c>
      <c r="T145">
        <v>-0.3150000000002251</v>
      </c>
      <c r="U145">
        <v>-1.0874999999999631</v>
      </c>
      <c r="V145">
        <v>0.10749999999999998</v>
      </c>
      <c r="W145">
        <v>0.30249999999999999</v>
      </c>
      <c r="X145">
        <v>-3.7500000000000089E-2</v>
      </c>
      <c r="Y145">
        <v>-3.2499999999998863E-2</v>
      </c>
    </row>
    <row r="146" spans="1:25" x14ac:dyDescent="0.3">
      <c r="A146">
        <v>3</v>
      </c>
      <c r="B146" t="s">
        <v>148</v>
      </c>
      <c r="C146" s="1">
        <v>45677.67864583333</v>
      </c>
      <c r="D146" t="b">
        <v>0</v>
      </c>
      <c r="E146" t="b">
        <v>1</v>
      </c>
      <c r="F146">
        <v>1.5</v>
      </c>
      <c r="G146">
        <v>5.0000000000000001E-3</v>
      </c>
      <c r="H146">
        <v>109</v>
      </c>
      <c r="I146">
        <v>-2</v>
      </c>
      <c r="J146">
        <v>1426</v>
      </c>
      <c r="K146">
        <v>-1254</v>
      </c>
      <c r="L146">
        <v>0.26750000000000002</v>
      </c>
      <c r="M146">
        <v>0.43</v>
      </c>
      <c r="N146">
        <v>0.27750000000000002</v>
      </c>
      <c r="O146">
        <v>6.7</v>
      </c>
      <c r="P146">
        <v>381.38999999999987</v>
      </c>
      <c r="Q146">
        <v>90.870000000000033</v>
      </c>
      <c r="R146">
        <v>8.2500000000000018E-2</v>
      </c>
      <c r="S146">
        <v>0.10500000000000043</v>
      </c>
      <c r="T146">
        <v>-0.27750000000020236</v>
      </c>
      <c r="U146">
        <v>-1.0549999999999642</v>
      </c>
      <c r="V146">
        <v>0.30249999999999999</v>
      </c>
      <c r="W146">
        <v>0.61</v>
      </c>
      <c r="X146">
        <v>6.2500000000000028E-2</v>
      </c>
      <c r="Y146">
        <v>7.0000000000000284E-2</v>
      </c>
    </row>
    <row r="147" spans="1:25" x14ac:dyDescent="0.3">
      <c r="A147">
        <v>4</v>
      </c>
      <c r="B147" t="s">
        <v>148</v>
      </c>
      <c r="C147" s="1">
        <v>45677.67864583333</v>
      </c>
      <c r="D147" t="b">
        <v>0</v>
      </c>
      <c r="E147" t="b">
        <v>1</v>
      </c>
      <c r="F147">
        <v>2</v>
      </c>
      <c r="G147">
        <v>5.0000000000000001E-3</v>
      </c>
      <c r="H147">
        <v>10</v>
      </c>
      <c r="I147">
        <v>138</v>
      </c>
      <c r="J147">
        <v>1171</v>
      </c>
      <c r="K147">
        <v>-997</v>
      </c>
      <c r="L147">
        <v>0.37</v>
      </c>
      <c r="M147">
        <v>0.435</v>
      </c>
      <c r="N147">
        <v>-0.32</v>
      </c>
      <c r="O147">
        <v>5.42</v>
      </c>
      <c r="P147">
        <v>381.1124999999999</v>
      </c>
      <c r="Q147">
        <v>84.17000000000003</v>
      </c>
      <c r="R147">
        <v>8.7500000000000022E-2</v>
      </c>
      <c r="S147">
        <v>0.11749999999999972</v>
      </c>
      <c r="T147">
        <v>-0.34000000000020236</v>
      </c>
      <c r="U147">
        <v>-1.1249999999999716</v>
      </c>
      <c r="V147">
        <v>0.28749999999999998</v>
      </c>
      <c r="W147">
        <v>0.48749999999999999</v>
      </c>
      <c r="X147">
        <v>1.7500000000000016E-2</v>
      </c>
      <c r="Y147">
        <v>7.749999999999968E-2</v>
      </c>
    </row>
    <row r="148" spans="1:25" x14ac:dyDescent="0.3">
      <c r="A148">
        <v>5</v>
      </c>
      <c r="B148" t="s">
        <v>148</v>
      </c>
      <c r="C148" s="1">
        <v>45677.67864583333</v>
      </c>
      <c r="D148" t="b">
        <v>0</v>
      </c>
      <c r="E148" t="b">
        <v>1</v>
      </c>
      <c r="F148">
        <v>2.5</v>
      </c>
      <c r="G148">
        <v>5.0000000000000001E-3</v>
      </c>
      <c r="H148">
        <v>133</v>
      </c>
      <c r="I148">
        <v>-1</v>
      </c>
      <c r="J148">
        <v>1117</v>
      </c>
      <c r="K148">
        <v>-990</v>
      </c>
      <c r="L148">
        <v>0.33</v>
      </c>
      <c r="M148">
        <v>0.3175</v>
      </c>
      <c r="N148">
        <v>0.33500000000000002</v>
      </c>
      <c r="O148">
        <v>5.2675000000000001</v>
      </c>
      <c r="P148">
        <v>381.43249999999989</v>
      </c>
      <c r="Q148">
        <v>78.750000000000028</v>
      </c>
      <c r="R148">
        <v>7.0000000000000007E-2</v>
      </c>
      <c r="S148">
        <v>0.11500000000000021</v>
      </c>
      <c r="T148">
        <v>-0.35750000000018645</v>
      </c>
      <c r="U148">
        <v>-1.2024999999999721</v>
      </c>
      <c r="V148">
        <v>0.27750000000000002</v>
      </c>
      <c r="W148">
        <v>0.27</v>
      </c>
      <c r="X148">
        <v>3.7500000000000033E-2</v>
      </c>
      <c r="Y148">
        <v>4.0000000000000036E-2</v>
      </c>
    </row>
    <row r="149" spans="1:25" x14ac:dyDescent="0.3">
      <c r="A149">
        <v>6</v>
      </c>
      <c r="B149" t="s">
        <v>148</v>
      </c>
      <c r="C149" s="1">
        <v>45677.67864583333</v>
      </c>
      <c r="D149" t="b">
        <v>0</v>
      </c>
      <c r="E149" t="b">
        <v>1</v>
      </c>
      <c r="F149">
        <v>3</v>
      </c>
      <c r="G149">
        <v>5.0000000000000001E-3</v>
      </c>
      <c r="H149">
        <v>1905</v>
      </c>
      <c r="I149">
        <v>-1775</v>
      </c>
      <c r="J149">
        <v>1296</v>
      </c>
      <c r="K149">
        <v>-1249</v>
      </c>
      <c r="L149">
        <v>0.32500000000000001</v>
      </c>
      <c r="M149">
        <v>0.11750000000000001</v>
      </c>
      <c r="N149">
        <v>9.2000000000000011</v>
      </c>
      <c r="O149">
        <v>6.3624999999999998</v>
      </c>
      <c r="P149">
        <v>381.09749999999991</v>
      </c>
      <c r="Q149">
        <v>73.48250000000003</v>
      </c>
      <c r="R149">
        <v>7.7500000000000568E-2</v>
      </c>
      <c r="S149">
        <v>-5.7500000000000107E-2</v>
      </c>
      <c r="T149">
        <v>-0.39500000000015234</v>
      </c>
      <c r="U149">
        <v>-1.2424999999999642</v>
      </c>
      <c r="V149">
        <v>0.19750000000000001</v>
      </c>
      <c r="W149">
        <v>0.10500000000000001</v>
      </c>
      <c r="X149">
        <v>4.2500000000000426E-2</v>
      </c>
      <c r="Y149">
        <v>-8.0000000000000071E-2</v>
      </c>
    </row>
    <row r="150" spans="1:25" x14ac:dyDescent="0.3">
      <c r="A150">
        <v>7</v>
      </c>
      <c r="B150" t="s">
        <v>148</v>
      </c>
      <c r="C150" s="1">
        <v>45677.67864583333</v>
      </c>
      <c r="D150" t="b">
        <v>0</v>
      </c>
      <c r="E150" t="b">
        <v>1</v>
      </c>
      <c r="F150">
        <v>3.5</v>
      </c>
      <c r="G150">
        <v>5.0000000000000001E-3</v>
      </c>
      <c r="H150">
        <v>2520</v>
      </c>
      <c r="I150">
        <v>-2393</v>
      </c>
      <c r="J150">
        <v>1454</v>
      </c>
      <c r="K150">
        <v>-1425</v>
      </c>
      <c r="L150">
        <v>0.3175</v>
      </c>
      <c r="M150">
        <v>7.2499999999999995E-2</v>
      </c>
      <c r="N150">
        <v>12.282500000000001</v>
      </c>
      <c r="O150">
        <v>7.1974999999999998</v>
      </c>
      <c r="P150">
        <v>371.89749999999992</v>
      </c>
      <c r="Q150">
        <v>67.120000000000033</v>
      </c>
      <c r="R150">
        <v>8.7500000000000355E-2</v>
      </c>
      <c r="S150">
        <v>4.0000000000000036E-2</v>
      </c>
      <c r="T150">
        <v>-0.43750000000011369</v>
      </c>
      <c r="U150">
        <v>-1.1624999999999659</v>
      </c>
      <c r="V150">
        <v>0.20500000000000002</v>
      </c>
      <c r="W150">
        <v>9.7500000000000003E-2</v>
      </c>
      <c r="X150">
        <v>7.0000000000000284E-2</v>
      </c>
      <c r="Y150">
        <v>-2.2499999999999964E-2</v>
      </c>
    </row>
    <row r="151" spans="1:25" x14ac:dyDescent="0.3">
      <c r="A151">
        <v>8</v>
      </c>
      <c r="B151" t="s">
        <v>148</v>
      </c>
      <c r="C151" s="1">
        <v>45677.67864583333</v>
      </c>
      <c r="D151" t="b">
        <v>0</v>
      </c>
      <c r="E151" t="b">
        <v>1</v>
      </c>
      <c r="F151">
        <v>4</v>
      </c>
      <c r="G151">
        <v>5.0000000000000001E-3</v>
      </c>
      <c r="H151">
        <v>2869</v>
      </c>
      <c r="I151">
        <v>-2730</v>
      </c>
      <c r="J151">
        <v>1552</v>
      </c>
      <c r="K151">
        <v>-1511</v>
      </c>
      <c r="L151">
        <v>0.34750000000000003</v>
      </c>
      <c r="M151">
        <v>0.10250000000000001</v>
      </c>
      <c r="N151">
        <v>13.9975</v>
      </c>
      <c r="O151">
        <v>7.6574999999999998</v>
      </c>
      <c r="P151">
        <v>359.6149999999999</v>
      </c>
      <c r="Q151">
        <v>59.922500000000035</v>
      </c>
      <c r="R151">
        <v>6.7500000000000782E-2</v>
      </c>
      <c r="S151">
        <v>-0.10750000000000082</v>
      </c>
      <c r="T151">
        <v>-0.50750000000016371</v>
      </c>
      <c r="U151">
        <v>-1.139999999999965</v>
      </c>
      <c r="V151">
        <v>0.23750000000000004</v>
      </c>
      <c r="W151">
        <v>1.4999999999999999E-2</v>
      </c>
      <c r="X151">
        <v>5.7500000000000995E-2</v>
      </c>
      <c r="Y151">
        <v>-0.10500000000000043</v>
      </c>
    </row>
    <row r="152" spans="1:25" x14ac:dyDescent="0.3">
      <c r="A152">
        <v>9</v>
      </c>
      <c r="B152" t="s">
        <v>148</v>
      </c>
      <c r="C152" s="1">
        <v>45677.67864583333</v>
      </c>
      <c r="D152" t="b">
        <v>0</v>
      </c>
      <c r="E152" t="b">
        <v>1</v>
      </c>
      <c r="F152">
        <v>4.5</v>
      </c>
      <c r="G152">
        <v>5.0000000000000001E-3</v>
      </c>
      <c r="H152">
        <v>3086</v>
      </c>
      <c r="I152">
        <v>-2953</v>
      </c>
      <c r="J152">
        <v>1619</v>
      </c>
      <c r="K152">
        <v>-1541</v>
      </c>
      <c r="L152">
        <v>0.33250000000000002</v>
      </c>
      <c r="M152">
        <v>0.19500000000000001</v>
      </c>
      <c r="N152">
        <v>15.0975</v>
      </c>
      <c r="O152">
        <v>7.9</v>
      </c>
      <c r="P152">
        <v>345.61749999999989</v>
      </c>
      <c r="Q152">
        <v>52.265000000000036</v>
      </c>
      <c r="R152">
        <v>4.4999999999999929E-2</v>
      </c>
      <c r="S152">
        <v>5.2500000000000213E-2</v>
      </c>
      <c r="T152">
        <v>-0.56500000000016826</v>
      </c>
      <c r="U152">
        <v>-1.0349999999999611</v>
      </c>
      <c r="V152">
        <v>0.2525</v>
      </c>
      <c r="W152">
        <v>0.16750000000000001</v>
      </c>
      <c r="X152">
        <v>1.2499999999999289E-2</v>
      </c>
      <c r="Y152">
        <v>7.7500000000000568E-2</v>
      </c>
    </row>
    <row r="153" spans="1:25" x14ac:dyDescent="0.3">
      <c r="A153">
        <v>10</v>
      </c>
      <c r="B153" t="s">
        <v>148</v>
      </c>
      <c r="C153" s="1">
        <v>45677.67864583333</v>
      </c>
      <c r="D153" t="b">
        <v>0</v>
      </c>
      <c r="E153" t="b">
        <v>1</v>
      </c>
      <c r="F153">
        <v>5</v>
      </c>
      <c r="G153">
        <v>5.0000000000000001E-3</v>
      </c>
      <c r="H153">
        <v>3182</v>
      </c>
      <c r="I153">
        <v>-3048</v>
      </c>
      <c r="J153">
        <v>1492</v>
      </c>
      <c r="K153">
        <v>-1422</v>
      </c>
      <c r="L153">
        <v>0.33500000000000002</v>
      </c>
      <c r="M153">
        <v>0.17500000000000002</v>
      </c>
      <c r="N153">
        <v>15.575000000000001</v>
      </c>
      <c r="O153">
        <v>7.2850000000000001</v>
      </c>
      <c r="P153">
        <v>330.51999999999987</v>
      </c>
      <c r="Q153">
        <v>44.365000000000038</v>
      </c>
      <c r="R153">
        <v>2.2500000000000853E-2</v>
      </c>
      <c r="S153">
        <v>-0.27749999999999986</v>
      </c>
      <c r="T153">
        <v>-0.57750000000021373</v>
      </c>
      <c r="U153">
        <v>-1.1124999999999616</v>
      </c>
      <c r="V153">
        <v>0.24250000000000002</v>
      </c>
      <c r="W153">
        <v>0.11000000000000001</v>
      </c>
      <c r="X153">
        <v>-1.7500000000000071E-2</v>
      </c>
      <c r="Y153">
        <v>-0.24500000000000011</v>
      </c>
    </row>
    <row r="154" spans="1:25" x14ac:dyDescent="0.3">
      <c r="A154">
        <v>11</v>
      </c>
      <c r="B154" t="s">
        <v>148</v>
      </c>
      <c r="C154" s="1">
        <v>45677.67864583333</v>
      </c>
      <c r="D154" t="b">
        <v>0</v>
      </c>
      <c r="E154" t="b">
        <v>1</v>
      </c>
      <c r="F154">
        <v>5.5</v>
      </c>
      <c r="G154">
        <v>5.0000000000000001E-3</v>
      </c>
      <c r="H154">
        <v>3170</v>
      </c>
      <c r="I154">
        <v>-3019</v>
      </c>
      <c r="J154">
        <v>1192</v>
      </c>
      <c r="K154">
        <v>-1067</v>
      </c>
      <c r="L154">
        <v>0.3775</v>
      </c>
      <c r="M154">
        <v>0.3125</v>
      </c>
      <c r="N154">
        <v>15.4725</v>
      </c>
      <c r="O154">
        <v>5.6475</v>
      </c>
      <c r="P154">
        <v>314.94499999999988</v>
      </c>
      <c r="Q154">
        <v>37.080000000000034</v>
      </c>
      <c r="R154">
        <v>7.5000000000002842E-3</v>
      </c>
      <c r="S154">
        <v>-0.11000000000000032</v>
      </c>
      <c r="T154">
        <v>-0.5600000000001728</v>
      </c>
      <c r="U154">
        <v>-0.86749999999996419</v>
      </c>
      <c r="V154">
        <v>0.32250000000000001</v>
      </c>
      <c r="W154">
        <v>0.28000000000000003</v>
      </c>
      <c r="X154">
        <v>-3.2500000000000639E-2</v>
      </c>
      <c r="Y154">
        <v>-0.19500000000000028</v>
      </c>
    </row>
    <row r="155" spans="1:25" x14ac:dyDescent="0.3">
      <c r="A155">
        <v>12</v>
      </c>
      <c r="B155" t="s">
        <v>148</v>
      </c>
      <c r="C155" s="1">
        <v>45677.67864583333</v>
      </c>
      <c r="D155" t="b">
        <v>0</v>
      </c>
      <c r="E155" t="b">
        <v>1</v>
      </c>
      <c r="F155">
        <v>6</v>
      </c>
      <c r="G155">
        <v>5.0000000000000001E-3</v>
      </c>
      <c r="H155">
        <v>2644</v>
      </c>
      <c r="I155">
        <v>-2538</v>
      </c>
      <c r="J155">
        <v>-230</v>
      </c>
      <c r="K155">
        <v>420</v>
      </c>
      <c r="L155">
        <v>0.26500000000000001</v>
      </c>
      <c r="M155">
        <v>0.47500000000000003</v>
      </c>
      <c r="N155">
        <v>12.955</v>
      </c>
      <c r="O155">
        <v>-1.625</v>
      </c>
      <c r="P155">
        <v>299.47249999999985</v>
      </c>
      <c r="Q155">
        <v>31.432500000000033</v>
      </c>
      <c r="R155">
        <v>2.7499999999999858E-2</v>
      </c>
      <c r="S155">
        <v>0.12749999999999995</v>
      </c>
      <c r="T155">
        <v>-0.52750000000020236</v>
      </c>
      <c r="U155">
        <v>-0.6724999999999639</v>
      </c>
      <c r="V155">
        <v>0.16500000000000001</v>
      </c>
      <c r="W155">
        <v>0.35000000000000003</v>
      </c>
      <c r="X155">
        <v>9.9999999999997868E-3</v>
      </c>
      <c r="Y155">
        <v>5.0000000000001155E-3</v>
      </c>
    </row>
    <row r="156" spans="1:25" x14ac:dyDescent="0.3">
      <c r="A156">
        <v>13</v>
      </c>
      <c r="B156" t="s">
        <v>148</v>
      </c>
      <c r="C156" s="1">
        <v>45677.67864583333</v>
      </c>
      <c r="D156" t="b">
        <v>0</v>
      </c>
      <c r="E156" t="b">
        <v>1</v>
      </c>
      <c r="F156">
        <v>6.5</v>
      </c>
      <c r="G156">
        <v>5.0000000000000001E-3</v>
      </c>
      <c r="H156">
        <v>2314</v>
      </c>
      <c r="I156">
        <v>-2190</v>
      </c>
      <c r="J156">
        <v>-743</v>
      </c>
      <c r="K156">
        <v>946</v>
      </c>
      <c r="L156">
        <v>0.31</v>
      </c>
      <c r="M156">
        <v>0.50750000000000006</v>
      </c>
      <c r="N156">
        <v>11.26</v>
      </c>
      <c r="O156">
        <v>-4.2225000000000001</v>
      </c>
      <c r="P156">
        <v>286.51749999999987</v>
      </c>
      <c r="Q156">
        <v>33.057500000000033</v>
      </c>
      <c r="R156">
        <v>0</v>
      </c>
      <c r="S156">
        <v>0.10749999999999993</v>
      </c>
      <c r="T156">
        <v>-0.53750000000019327</v>
      </c>
      <c r="U156">
        <v>-0.67749999999996646</v>
      </c>
      <c r="V156">
        <v>0.22999999999999998</v>
      </c>
      <c r="W156">
        <v>0.50250000000000006</v>
      </c>
      <c r="X156">
        <v>-1.9999999999999574E-2</v>
      </c>
      <c r="Y156">
        <v>-4.750000000000032E-2</v>
      </c>
    </row>
    <row r="157" spans="1:25" x14ac:dyDescent="0.3">
      <c r="A157">
        <v>14</v>
      </c>
      <c r="B157" t="s">
        <v>148</v>
      </c>
      <c r="C157" s="1">
        <v>45677.67864583333</v>
      </c>
      <c r="D157" t="b">
        <v>0</v>
      </c>
      <c r="E157" t="b">
        <v>1</v>
      </c>
      <c r="F157">
        <v>7</v>
      </c>
      <c r="G157">
        <v>5.0000000000000001E-3</v>
      </c>
      <c r="H157">
        <v>2015</v>
      </c>
      <c r="I157">
        <v>-1891</v>
      </c>
      <c r="J157">
        <v>-1225</v>
      </c>
      <c r="K157">
        <v>1355</v>
      </c>
      <c r="L157">
        <v>0.31</v>
      </c>
      <c r="M157">
        <v>0.32500000000000001</v>
      </c>
      <c r="N157">
        <v>9.7650000000000006</v>
      </c>
      <c r="O157">
        <v>-6.45</v>
      </c>
      <c r="P157">
        <v>275.25749999999988</v>
      </c>
      <c r="Q157">
        <v>37.28000000000003</v>
      </c>
      <c r="R157">
        <v>0</v>
      </c>
      <c r="S157">
        <v>-2.0000000000000462E-2</v>
      </c>
      <c r="T157">
        <v>-0.51750000000021146</v>
      </c>
      <c r="U157">
        <v>-0.62999999999996703</v>
      </c>
      <c r="V157">
        <v>0.2525</v>
      </c>
      <c r="W157">
        <v>0.26250000000000001</v>
      </c>
      <c r="X157">
        <v>-1.7500000000000071E-2</v>
      </c>
      <c r="Y157">
        <v>-3.2499999999999751E-2</v>
      </c>
    </row>
    <row r="158" spans="1:25" x14ac:dyDescent="0.3">
      <c r="A158">
        <v>15</v>
      </c>
      <c r="B158" t="s">
        <v>148</v>
      </c>
      <c r="C158" s="1">
        <v>45677.67864583333</v>
      </c>
      <c r="D158" t="b">
        <v>0</v>
      </c>
      <c r="E158" t="b">
        <v>1</v>
      </c>
      <c r="F158">
        <v>7.5</v>
      </c>
      <c r="G158">
        <v>5.0000000000000001E-3</v>
      </c>
      <c r="H158">
        <v>1770</v>
      </c>
      <c r="I158">
        <v>-1641</v>
      </c>
      <c r="J158">
        <v>-1549</v>
      </c>
      <c r="K158">
        <v>1666</v>
      </c>
      <c r="L158">
        <v>0.32250000000000001</v>
      </c>
      <c r="M158">
        <v>0.29249999999999998</v>
      </c>
      <c r="N158">
        <v>8.5274999999999999</v>
      </c>
      <c r="O158">
        <v>-8.0374999999999996</v>
      </c>
      <c r="P158">
        <v>265.49249999999989</v>
      </c>
      <c r="Q158">
        <v>43.730000000000032</v>
      </c>
      <c r="R158">
        <v>-1.7500000000000071E-2</v>
      </c>
      <c r="S158">
        <v>-1.2499999999999289E-2</v>
      </c>
      <c r="T158">
        <v>-0.50000000000017053</v>
      </c>
      <c r="U158">
        <v>-0.59749999999996817</v>
      </c>
      <c r="V158">
        <v>0.26</v>
      </c>
      <c r="W158">
        <v>0.12499999999999997</v>
      </c>
      <c r="X158">
        <v>-4.0000000000000924E-2</v>
      </c>
      <c r="Y158">
        <v>3.0000000000001137E-2</v>
      </c>
    </row>
    <row r="159" spans="1:25" x14ac:dyDescent="0.3">
      <c r="A159">
        <v>16</v>
      </c>
      <c r="B159" t="s">
        <v>148</v>
      </c>
      <c r="C159" s="1">
        <v>45677.67864583333</v>
      </c>
      <c r="D159" t="b">
        <v>0</v>
      </c>
      <c r="E159" t="b">
        <v>1</v>
      </c>
      <c r="F159">
        <v>8</v>
      </c>
      <c r="G159">
        <v>5.0000000000000001E-3</v>
      </c>
      <c r="H159">
        <v>1607</v>
      </c>
      <c r="I159">
        <v>-1476</v>
      </c>
      <c r="J159">
        <v>-1781</v>
      </c>
      <c r="K159">
        <v>1916</v>
      </c>
      <c r="L159">
        <v>0.32750000000000001</v>
      </c>
      <c r="M159">
        <v>0.33750000000000002</v>
      </c>
      <c r="N159">
        <v>7.7075000000000005</v>
      </c>
      <c r="O159">
        <v>-9.2424999999999997</v>
      </c>
      <c r="P159">
        <v>256.96499999999992</v>
      </c>
      <c r="Q159">
        <v>51.767500000000034</v>
      </c>
      <c r="R159">
        <v>-2.2499999999999964E-2</v>
      </c>
      <c r="S159">
        <v>4.2500000000000426E-2</v>
      </c>
      <c r="T159">
        <v>-0.46000000000015007</v>
      </c>
      <c r="U159">
        <v>-0.6274999999999693</v>
      </c>
      <c r="V159">
        <v>0.25750000000000001</v>
      </c>
      <c r="W159">
        <v>0.16750000000000001</v>
      </c>
      <c r="X159">
        <v>-3.7499999999999645E-2</v>
      </c>
      <c r="Y159">
        <v>3.2500000000000639E-2</v>
      </c>
    </row>
    <row r="160" spans="1:25" x14ac:dyDescent="0.3">
      <c r="A160">
        <v>17</v>
      </c>
      <c r="B160" t="s">
        <v>148</v>
      </c>
      <c r="C160" s="1">
        <v>45677.67864583333</v>
      </c>
      <c r="D160" t="b">
        <v>0</v>
      </c>
      <c r="E160" t="b">
        <v>1</v>
      </c>
      <c r="F160">
        <v>8.5</v>
      </c>
      <c r="G160">
        <v>5.0000000000000001E-3</v>
      </c>
      <c r="H160">
        <v>1422</v>
      </c>
      <c r="I160">
        <v>-1260</v>
      </c>
      <c r="J160">
        <v>-1720</v>
      </c>
      <c r="K160">
        <v>1875</v>
      </c>
      <c r="L160">
        <v>0.40500000000000003</v>
      </c>
      <c r="M160">
        <v>0.38750000000000001</v>
      </c>
      <c r="N160">
        <v>6.7050000000000001</v>
      </c>
      <c r="O160">
        <v>-8.9875000000000007</v>
      </c>
      <c r="P160">
        <v>249.25749999999994</v>
      </c>
      <c r="Q160">
        <v>61.010000000000034</v>
      </c>
      <c r="R160">
        <v>-6.7499999999999893E-2</v>
      </c>
      <c r="S160">
        <v>-2.500000000001279E-3</v>
      </c>
      <c r="T160">
        <v>-0.42250000000015575</v>
      </c>
      <c r="U160">
        <v>-0.65999999999996817</v>
      </c>
      <c r="V160">
        <v>0.26500000000000001</v>
      </c>
      <c r="W160">
        <v>0.21249999999999999</v>
      </c>
      <c r="X160">
        <v>-7.5000000000000178E-2</v>
      </c>
      <c r="Y160">
        <v>-1.7500000000000071E-2</v>
      </c>
    </row>
    <row r="161" spans="1:25" x14ac:dyDescent="0.3">
      <c r="A161">
        <v>18</v>
      </c>
      <c r="B161" t="s">
        <v>148</v>
      </c>
      <c r="C161" s="1">
        <v>45677.67864583333</v>
      </c>
      <c r="D161" t="b">
        <v>0</v>
      </c>
      <c r="E161" t="b">
        <v>1</v>
      </c>
      <c r="F161">
        <v>9</v>
      </c>
      <c r="G161">
        <v>5.0000000000000001E-3</v>
      </c>
      <c r="H161">
        <v>768</v>
      </c>
      <c r="I161">
        <v>-687</v>
      </c>
      <c r="J161">
        <v>-1040</v>
      </c>
      <c r="K161">
        <v>1161</v>
      </c>
      <c r="L161">
        <v>0.20250000000000001</v>
      </c>
      <c r="M161">
        <v>0.30249999999999999</v>
      </c>
      <c r="N161">
        <v>3.6375000000000002</v>
      </c>
      <c r="O161">
        <v>-5.5025000000000004</v>
      </c>
      <c r="P161">
        <v>242.55249999999992</v>
      </c>
      <c r="Q161">
        <v>69.997500000000031</v>
      </c>
      <c r="R161">
        <v>2.0000000000000018E-2</v>
      </c>
      <c r="S161">
        <v>-2.2499999999999964E-2</v>
      </c>
      <c r="T161">
        <v>-0.34750000000016712</v>
      </c>
      <c r="U161">
        <v>-0.64249999999996987</v>
      </c>
      <c r="V161">
        <v>0.15750000000000003</v>
      </c>
      <c r="W161">
        <v>0.44750000000000001</v>
      </c>
      <c r="X161">
        <v>2.4999999999999467E-3</v>
      </c>
      <c r="Y161">
        <v>-6.25E-2</v>
      </c>
    </row>
    <row r="162" spans="1:25" x14ac:dyDescent="0.3">
      <c r="A162">
        <v>19</v>
      </c>
      <c r="B162" t="s">
        <v>148</v>
      </c>
      <c r="C162" s="1">
        <v>45677.67864583333</v>
      </c>
      <c r="D162" t="b">
        <v>0</v>
      </c>
      <c r="E162" t="b">
        <v>1</v>
      </c>
      <c r="F162">
        <v>9.5</v>
      </c>
      <c r="G162">
        <v>5.0000000000000001E-3</v>
      </c>
      <c r="H162">
        <v>817</v>
      </c>
      <c r="I162">
        <v>-679</v>
      </c>
      <c r="J162">
        <v>-1043</v>
      </c>
      <c r="K162">
        <v>1123</v>
      </c>
      <c r="L162">
        <v>0.34500000000000003</v>
      </c>
      <c r="M162">
        <v>0.2</v>
      </c>
      <c r="N162">
        <v>3.74</v>
      </c>
      <c r="O162">
        <v>-5.415</v>
      </c>
      <c r="P162">
        <v>238.91499999999994</v>
      </c>
      <c r="Q162">
        <v>75.500000000000028</v>
      </c>
      <c r="R162">
        <v>2.2499999999999964E-2</v>
      </c>
      <c r="S162">
        <v>0.11500000000000021</v>
      </c>
      <c r="T162">
        <v>-0.35000000000016485</v>
      </c>
      <c r="U162">
        <v>-0.57999999999996987</v>
      </c>
      <c r="V162">
        <v>0.24750000000000003</v>
      </c>
      <c r="W162">
        <v>0.2</v>
      </c>
      <c r="X162">
        <v>2.2499999999999964E-2</v>
      </c>
      <c r="Y162">
        <v>-8.4999999999999964E-2</v>
      </c>
    </row>
    <row r="163" spans="1:25" x14ac:dyDescent="0.3">
      <c r="A163">
        <v>20</v>
      </c>
      <c r="B163" t="s">
        <v>148</v>
      </c>
      <c r="C163" s="1">
        <v>45677.67864583333</v>
      </c>
      <c r="D163" t="b">
        <v>0</v>
      </c>
      <c r="E163" t="b">
        <v>1</v>
      </c>
      <c r="F163">
        <v>10</v>
      </c>
      <c r="G163">
        <v>5.0000000000000001E-3</v>
      </c>
      <c r="H163">
        <v>845</v>
      </c>
      <c r="I163">
        <v>-706</v>
      </c>
      <c r="J163">
        <v>-1092</v>
      </c>
      <c r="K163">
        <v>1164</v>
      </c>
      <c r="L163">
        <v>0.34750000000000003</v>
      </c>
      <c r="M163">
        <v>0.18</v>
      </c>
      <c r="N163">
        <v>3.8774999999999999</v>
      </c>
      <c r="O163">
        <v>-5.64</v>
      </c>
      <c r="P163">
        <v>235.17499999999993</v>
      </c>
      <c r="Q163">
        <v>80.915000000000035</v>
      </c>
      <c r="R163">
        <v>3.4999999999999698E-2</v>
      </c>
      <c r="S163">
        <v>0.16250000000000053</v>
      </c>
      <c r="T163">
        <v>-0.3725000000001728</v>
      </c>
      <c r="U163">
        <v>-0.49499999999996191</v>
      </c>
      <c r="V163">
        <v>0.25</v>
      </c>
      <c r="W163">
        <v>0.105</v>
      </c>
      <c r="X163">
        <v>1.499999999999968E-2</v>
      </c>
      <c r="Y163">
        <v>-9.9999999999997868E-3</v>
      </c>
    </row>
    <row r="164" spans="1:25" x14ac:dyDescent="0.3">
      <c r="A164">
        <v>21</v>
      </c>
      <c r="B164" t="s">
        <v>148</v>
      </c>
      <c r="C164" s="1">
        <v>45677.67864583333</v>
      </c>
      <c r="D164" t="b">
        <v>0</v>
      </c>
      <c r="E164" t="b">
        <v>1</v>
      </c>
      <c r="F164">
        <v>10.5</v>
      </c>
      <c r="G164">
        <v>5.0000000000000001E-3</v>
      </c>
      <c r="H164">
        <v>759</v>
      </c>
      <c r="I164">
        <v>-622</v>
      </c>
      <c r="J164">
        <v>-1096</v>
      </c>
      <c r="K164">
        <v>1208</v>
      </c>
      <c r="L164">
        <v>0.34250000000000003</v>
      </c>
      <c r="M164">
        <v>0.28000000000000003</v>
      </c>
      <c r="N164">
        <v>3.4525000000000001</v>
      </c>
      <c r="O164">
        <v>-5.76</v>
      </c>
      <c r="P164">
        <v>231.29749999999993</v>
      </c>
      <c r="Q164">
        <v>86.555000000000035</v>
      </c>
      <c r="R164">
        <v>3.7500000000000089E-2</v>
      </c>
      <c r="S164">
        <v>-7.4999999999999289E-2</v>
      </c>
      <c r="T164">
        <v>-0.38750000000015916</v>
      </c>
      <c r="U164">
        <v>-0.4849999999999568</v>
      </c>
      <c r="V164">
        <v>0.25</v>
      </c>
      <c r="W164">
        <v>0.26</v>
      </c>
      <c r="X164">
        <v>3.0000000000000249E-2</v>
      </c>
      <c r="Y164">
        <v>-4.4999999999999929E-2</v>
      </c>
    </row>
    <row r="165" spans="1:25" x14ac:dyDescent="0.3">
      <c r="A165">
        <v>22</v>
      </c>
      <c r="B165" t="s">
        <v>148</v>
      </c>
      <c r="C165" s="1">
        <v>45677.67864583333</v>
      </c>
      <c r="D165" t="b">
        <v>0</v>
      </c>
      <c r="E165" t="b">
        <v>1</v>
      </c>
      <c r="F165">
        <v>11</v>
      </c>
      <c r="G165">
        <v>5.0000000000000001E-3</v>
      </c>
      <c r="H165">
        <v>696</v>
      </c>
      <c r="I165">
        <v>-569</v>
      </c>
      <c r="J165">
        <v>-1179</v>
      </c>
      <c r="K165">
        <v>1255</v>
      </c>
      <c r="L165">
        <v>0.3175</v>
      </c>
      <c r="M165">
        <v>0.19</v>
      </c>
      <c r="N165">
        <v>3.1625000000000001</v>
      </c>
      <c r="O165">
        <v>-6.085</v>
      </c>
      <c r="P165">
        <v>227.84499999999994</v>
      </c>
      <c r="Q165">
        <v>92.31500000000004</v>
      </c>
      <c r="R165">
        <v>1.0000000000000231E-2</v>
      </c>
      <c r="S165">
        <v>-7.749999999999968E-2</v>
      </c>
      <c r="T165">
        <v>-0.41750000000013188</v>
      </c>
      <c r="U165">
        <v>-0.43999999999995509</v>
      </c>
      <c r="V165">
        <v>0.25750000000000001</v>
      </c>
      <c r="W165">
        <v>0.17499999999999999</v>
      </c>
      <c r="X165">
        <v>1.7500000000000071E-2</v>
      </c>
      <c r="Y165">
        <v>-6.4999999999999503E-2</v>
      </c>
    </row>
    <row r="166" spans="1:25" x14ac:dyDescent="0.3">
      <c r="A166">
        <v>23</v>
      </c>
      <c r="B166" t="s">
        <v>148</v>
      </c>
      <c r="C166" s="1">
        <v>45677.67864583333</v>
      </c>
      <c r="D166" t="b">
        <v>0</v>
      </c>
      <c r="E166" t="b">
        <v>1</v>
      </c>
      <c r="F166">
        <v>11.5</v>
      </c>
      <c r="G166">
        <v>5.0000000000000001E-3</v>
      </c>
      <c r="H166">
        <v>592</v>
      </c>
      <c r="I166">
        <v>-471</v>
      </c>
      <c r="J166">
        <v>-1078</v>
      </c>
      <c r="K166">
        <v>1218</v>
      </c>
      <c r="L166">
        <v>0.30249999999999999</v>
      </c>
      <c r="M166">
        <v>0.35000000000000003</v>
      </c>
      <c r="N166">
        <v>2.6575000000000002</v>
      </c>
      <c r="O166">
        <v>-5.74</v>
      </c>
      <c r="P166">
        <v>224.68249999999995</v>
      </c>
      <c r="Q166">
        <v>98.400000000000034</v>
      </c>
      <c r="R166">
        <v>-2.0000000000000018E-2</v>
      </c>
      <c r="S166">
        <v>-0.12000000000000011</v>
      </c>
      <c r="T166">
        <v>-0.43500000000011596</v>
      </c>
      <c r="U166">
        <v>-0.37499999999995737</v>
      </c>
      <c r="V166">
        <v>0.27749999999999997</v>
      </c>
      <c r="W166">
        <v>0.25750000000000006</v>
      </c>
      <c r="X166">
        <v>-1.2499999999999734E-2</v>
      </c>
      <c r="Y166">
        <v>-1.2500000000000178E-2</v>
      </c>
    </row>
    <row r="167" spans="1:25" x14ac:dyDescent="0.3">
      <c r="A167">
        <v>24</v>
      </c>
      <c r="B167" t="s">
        <v>148</v>
      </c>
      <c r="C167" s="1">
        <v>45677.67864583333</v>
      </c>
      <c r="D167" t="b">
        <v>0</v>
      </c>
      <c r="E167" t="b">
        <v>1</v>
      </c>
      <c r="F167">
        <v>12</v>
      </c>
      <c r="G167">
        <v>5.0000000000000001E-3</v>
      </c>
      <c r="H167">
        <v>822</v>
      </c>
      <c r="I167">
        <v>-731</v>
      </c>
      <c r="J167">
        <v>-499</v>
      </c>
      <c r="K167">
        <v>656</v>
      </c>
      <c r="L167">
        <v>0.22750000000000001</v>
      </c>
      <c r="M167">
        <v>0.39250000000000002</v>
      </c>
      <c r="N167">
        <v>3.8825000000000003</v>
      </c>
      <c r="O167">
        <v>-2.8875000000000002</v>
      </c>
      <c r="P167">
        <v>222.02499999999995</v>
      </c>
      <c r="Q167">
        <v>104.14000000000003</v>
      </c>
      <c r="R167">
        <v>-9.9999999999997868E-3</v>
      </c>
      <c r="S167">
        <v>8.2500000000000018E-2</v>
      </c>
      <c r="T167">
        <v>-0.42250000000012733</v>
      </c>
      <c r="U167">
        <v>-0.36249999999996874</v>
      </c>
      <c r="V167">
        <v>0.2175</v>
      </c>
      <c r="W167">
        <v>0.495</v>
      </c>
      <c r="X167">
        <v>7.5000000000002842E-3</v>
      </c>
      <c r="Y167">
        <v>0.1549999999999998</v>
      </c>
    </row>
    <row r="168" spans="1:25" x14ac:dyDescent="0.3">
      <c r="A168">
        <v>25</v>
      </c>
      <c r="B168" t="s">
        <v>148</v>
      </c>
      <c r="C168" s="1">
        <v>45677.67864583333</v>
      </c>
      <c r="D168" t="b">
        <v>0</v>
      </c>
      <c r="E168" t="b">
        <v>1</v>
      </c>
      <c r="F168">
        <v>12.5</v>
      </c>
      <c r="G168">
        <v>5.0000000000000001E-3</v>
      </c>
      <c r="H168">
        <v>538</v>
      </c>
      <c r="I168">
        <v>-413</v>
      </c>
      <c r="J168">
        <v>-62</v>
      </c>
      <c r="K168">
        <v>189</v>
      </c>
      <c r="L168">
        <v>0.3125</v>
      </c>
      <c r="M168">
        <v>0.3175</v>
      </c>
      <c r="N168">
        <v>2.3774999999999999</v>
      </c>
      <c r="O168">
        <v>-0.62750000000000006</v>
      </c>
      <c r="P168">
        <v>218.14249999999996</v>
      </c>
      <c r="Q168">
        <v>107.02750000000003</v>
      </c>
      <c r="R168">
        <v>-3.7500000000000089E-2</v>
      </c>
      <c r="S168">
        <v>-0.10500000000000009</v>
      </c>
      <c r="T168">
        <v>-0.43000000000012051</v>
      </c>
      <c r="U168">
        <v>-0.51749999999996987</v>
      </c>
      <c r="V168">
        <v>0.24</v>
      </c>
      <c r="W168">
        <v>0.46499999999999997</v>
      </c>
      <c r="X168">
        <v>-2.0000000000000018E-2</v>
      </c>
      <c r="Y168">
        <v>-1.0000000000000009E-2</v>
      </c>
    </row>
    <row r="169" spans="1:25" x14ac:dyDescent="0.3">
      <c r="A169">
        <v>26</v>
      </c>
      <c r="B169" t="s">
        <v>148</v>
      </c>
      <c r="C169" s="1">
        <v>45677.67864583333</v>
      </c>
      <c r="D169" t="b">
        <v>0</v>
      </c>
      <c r="E169" t="b">
        <v>1</v>
      </c>
      <c r="F169">
        <v>13</v>
      </c>
      <c r="G169">
        <v>5.0000000000000001E-3</v>
      </c>
      <c r="H169">
        <v>497</v>
      </c>
      <c r="I169">
        <v>-372</v>
      </c>
      <c r="J169">
        <v>-59</v>
      </c>
      <c r="K169">
        <v>205</v>
      </c>
      <c r="L169">
        <v>0.3125</v>
      </c>
      <c r="M169">
        <v>0.36499999999999999</v>
      </c>
      <c r="N169">
        <v>2.1724999999999999</v>
      </c>
      <c r="O169">
        <v>-0.66</v>
      </c>
      <c r="P169">
        <v>215.76499999999996</v>
      </c>
      <c r="Q169">
        <v>107.65500000000003</v>
      </c>
      <c r="R169">
        <v>-4.5000000000000373E-2</v>
      </c>
      <c r="S169">
        <v>-3.0000000000000027E-2</v>
      </c>
      <c r="T169">
        <v>-0.41000000000011028</v>
      </c>
      <c r="U169">
        <v>-0.50749999999997897</v>
      </c>
      <c r="V169">
        <v>0.24249999999999999</v>
      </c>
      <c r="W169">
        <v>0.34749999999999998</v>
      </c>
      <c r="X169">
        <v>-2.2499999999999964E-2</v>
      </c>
      <c r="Y169">
        <v>-5.2499999999999991E-2</v>
      </c>
    </row>
    <row r="170" spans="1:25" x14ac:dyDescent="0.3">
      <c r="A170">
        <v>27</v>
      </c>
      <c r="B170" t="s">
        <v>148</v>
      </c>
      <c r="C170" s="1">
        <v>45677.67864583333</v>
      </c>
      <c r="D170" t="b">
        <v>0</v>
      </c>
      <c r="E170" t="b">
        <v>1</v>
      </c>
      <c r="F170">
        <v>13.5</v>
      </c>
      <c r="G170">
        <v>5.0000000000000001E-3</v>
      </c>
      <c r="H170">
        <v>285</v>
      </c>
      <c r="I170">
        <v>-148</v>
      </c>
      <c r="J170">
        <v>-135</v>
      </c>
      <c r="K170">
        <v>257</v>
      </c>
      <c r="L170">
        <v>0.34250000000000003</v>
      </c>
      <c r="M170">
        <v>0.30499999999999999</v>
      </c>
      <c r="N170">
        <v>1.0825</v>
      </c>
      <c r="O170">
        <v>-0.98</v>
      </c>
      <c r="P170">
        <v>213.59249999999994</v>
      </c>
      <c r="Q170">
        <v>108.31500000000003</v>
      </c>
      <c r="R170">
        <v>-7.5000000000000622E-3</v>
      </c>
      <c r="S170">
        <v>-8.7499999999999911E-2</v>
      </c>
      <c r="T170">
        <v>-0.38750000000013074</v>
      </c>
      <c r="U170">
        <v>-0.45499999999998408</v>
      </c>
      <c r="V170">
        <v>0.255</v>
      </c>
      <c r="W170">
        <v>0.36</v>
      </c>
      <c r="X170">
        <v>-1.0000000000000009E-2</v>
      </c>
      <c r="Y170">
        <v>-2.0000000000000018E-2</v>
      </c>
    </row>
    <row r="171" spans="1:25" x14ac:dyDescent="0.3">
      <c r="A171">
        <v>28</v>
      </c>
      <c r="B171" t="s">
        <v>148</v>
      </c>
      <c r="C171" s="1">
        <v>45677.67864583333</v>
      </c>
      <c r="D171" t="b">
        <v>0</v>
      </c>
      <c r="E171" t="b">
        <v>1</v>
      </c>
      <c r="F171">
        <v>14</v>
      </c>
      <c r="G171">
        <v>5.0000000000000001E-3</v>
      </c>
      <c r="H171">
        <v>333</v>
      </c>
      <c r="I171">
        <v>-204</v>
      </c>
      <c r="J171">
        <v>123</v>
      </c>
      <c r="K171">
        <v>42</v>
      </c>
      <c r="L171">
        <v>0.32250000000000001</v>
      </c>
      <c r="M171">
        <v>0.41250000000000003</v>
      </c>
      <c r="N171">
        <v>1.3425</v>
      </c>
      <c r="O171">
        <v>0.20250000000000001</v>
      </c>
      <c r="P171">
        <v>212.50999999999993</v>
      </c>
      <c r="Q171">
        <v>109.29500000000003</v>
      </c>
      <c r="R171">
        <v>-1.2499999999999956E-2</v>
      </c>
      <c r="S171">
        <v>0.10500000000000001</v>
      </c>
      <c r="T171">
        <v>-0.37750000000013983</v>
      </c>
      <c r="U171">
        <v>-0.43499999999997385</v>
      </c>
      <c r="V171">
        <v>0.23499999999999999</v>
      </c>
      <c r="W171">
        <v>0.32000000000000006</v>
      </c>
      <c r="X171">
        <v>-1.0000000000000009E-2</v>
      </c>
      <c r="Y171">
        <v>0.11000000000000001</v>
      </c>
    </row>
    <row r="172" spans="1:25" x14ac:dyDescent="0.3">
      <c r="A172">
        <v>29</v>
      </c>
      <c r="B172" t="s">
        <v>148</v>
      </c>
      <c r="C172" s="1">
        <v>45677.67864583333</v>
      </c>
      <c r="D172" t="b">
        <v>0</v>
      </c>
      <c r="E172" t="b">
        <v>1</v>
      </c>
      <c r="F172">
        <v>14.5</v>
      </c>
      <c r="G172">
        <v>5.0000000000000001E-3</v>
      </c>
      <c r="H172">
        <v>333</v>
      </c>
      <c r="I172">
        <v>-204</v>
      </c>
      <c r="J172">
        <v>359</v>
      </c>
      <c r="K172">
        <v>-194</v>
      </c>
      <c r="L172">
        <v>0.32250000000000001</v>
      </c>
      <c r="M172">
        <v>0.41250000000000003</v>
      </c>
      <c r="N172">
        <v>1.3425</v>
      </c>
      <c r="O172">
        <v>1.3825000000000001</v>
      </c>
      <c r="P172">
        <v>211.16749999999993</v>
      </c>
      <c r="Q172">
        <v>109.09250000000003</v>
      </c>
      <c r="R172">
        <v>-1.4999999999999902E-2</v>
      </c>
      <c r="S172">
        <v>6.7500000000000115E-2</v>
      </c>
      <c r="T172">
        <v>-0.36750000000014893</v>
      </c>
      <c r="U172">
        <v>-0.54499999999997328</v>
      </c>
      <c r="V172">
        <v>0.255</v>
      </c>
      <c r="W172">
        <v>0.26750000000000007</v>
      </c>
      <c r="X172">
        <v>-3.499999999999992E-2</v>
      </c>
      <c r="Y172">
        <v>0.12250000000000005</v>
      </c>
    </row>
    <row r="173" spans="1:25" x14ac:dyDescent="0.3">
      <c r="A173">
        <v>30</v>
      </c>
      <c r="B173" t="s">
        <v>148</v>
      </c>
      <c r="C173" s="1">
        <v>45677.67864583333</v>
      </c>
      <c r="D173" t="b">
        <v>0</v>
      </c>
      <c r="E173" t="b">
        <v>1</v>
      </c>
      <c r="F173">
        <v>15</v>
      </c>
      <c r="G173">
        <v>5.0000000000000001E-3</v>
      </c>
      <c r="H173">
        <v>-167</v>
      </c>
      <c r="I173">
        <v>318</v>
      </c>
      <c r="J173">
        <v>352</v>
      </c>
      <c r="K173">
        <v>-168</v>
      </c>
      <c r="L173">
        <v>0.3775</v>
      </c>
      <c r="M173">
        <v>0.46</v>
      </c>
      <c r="N173">
        <v>-1.2125000000000001</v>
      </c>
      <c r="O173">
        <v>1.3</v>
      </c>
      <c r="P173">
        <v>209.82499999999993</v>
      </c>
      <c r="Q173">
        <v>107.71000000000004</v>
      </c>
      <c r="R173">
        <v>-7.0000000000000062E-2</v>
      </c>
      <c r="S173">
        <v>-0.11250000000000004</v>
      </c>
      <c r="T173">
        <v>-0.33250000000015234</v>
      </c>
      <c r="U173">
        <v>-0.66749999999996135</v>
      </c>
      <c r="V173">
        <v>0.28749999999999998</v>
      </c>
      <c r="W173">
        <v>0.42000000000000004</v>
      </c>
      <c r="X173">
        <v>-0.10750000000000015</v>
      </c>
      <c r="Y173">
        <v>-4.0000000000000036E-2</v>
      </c>
    </row>
    <row r="174" spans="1:25" x14ac:dyDescent="0.3">
      <c r="A174">
        <v>31</v>
      </c>
      <c r="B174" t="s">
        <v>148</v>
      </c>
      <c r="C174" s="1">
        <v>45677.67864583333</v>
      </c>
      <c r="D174" t="b">
        <v>0</v>
      </c>
      <c r="E174" t="b">
        <v>1</v>
      </c>
      <c r="F174">
        <v>15.5</v>
      </c>
      <c r="G174">
        <v>5.0000000000000001E-3</v>
      </c>
      <c r="H174">
        <v>-280</v>
      </c>
      <c r="I174">
        <v>406</v>
      </c>
      <c r="J174">
        <v>-57</v>
      </c>
      <c r="K174">
        <v>138</v>
      </c>
      <c r="L174">
        <v>0.315</v>
      </c>
      <c r="M174">
        <v>0.20250000000000001</v>
      </c>
      <c r="N174">
        <v>-1.7150000000000001</v>
      </c>
      <c r="O174">
        <v>-0.48749999999999999</v>
      </c>
      <c r="P174">
        <v>211.03749999999994</v>
      </c>
      <c r="Q174">
        <v>106.41000000000004</v>
      </c>
      <c r="R174">
        <v>4.9999999999998934E-3</v>
      </c>
      <c r="S174">
        <v>-0.1875</v>
      </c>
      <c r="T174">
        <v>-0.22500000000013642</v>
      </c>
      <c r="U174">
        <v>-0.62749999999995509</v>
      </c>
      <c r="V174">
        <v>0.23249999999999998</v>
      </c>
      <c r="W174">
        <v>0.255</v>
      </c>
      <c r="X174">
        <v>-3.7500000000000089E-2</v>
      </c>
      <c r="Y174">
        <v>-8.4999999999999964E-2</v>
      </c>
    </row>
    <row r="175" spans="1:25" x14ac:dyDescent="0.3">
      <c r="A175">
        <v>32</v>
      </c>
      <c r="B175" t="s">
        <v>148</v>
      </c>
      <c r="C175" s="1">
        <v>45677.67864583333</v>
      </c>
      <c r="D175" t="b">
        <v>0</v>
      </c>
      <c r="E175" t="b">
        <v>1</v>
      </c>
      <c r="F175">
        <v>16</v>
      </c>
      <c r="G175">
        <v>5.0000000000000001E-3</v>
      </c>
      <c r="H175">
        <v>-202</v>
      </c>
      <c r="I175">
        <v>337</v>
      </c>
      <c r="J175">
        <v>-360</v>
      </c>
      <c r="K175">
        <v>400</v>
      </c>
      <c r="L175">
        <v>0.33750000000000002</v>
      </c>
      <c r="M175">
        <v>0.1</v>
      </c>
      <c r="N175">
        <v>-1.3474999999999999</v>
      </c>
      <c r="O175">
        <v>-1.9000000000000001</v>
      </c>
      <c r="P175">
        <v>212.75249999999994</v>
      </c>
      <c r="Q175">
        <v>106.89750000000004</v>
      </c>
      <c r="R175">
        <v>1.7500000000000071E-2</v>
      </c>
      <c r="S175">
        <v>-0.10750000000000015</v>
      </c>
      <c r="T175">
        <v>-0.18750000000014211</v>
      </c>
      <c r="U175">
        <v>-0.54249999999996135</v>
      </c>
      <c r="V175">
        <v>0.2525</v>
      </c>
      <c r="W175">
        <v>1.7500000000000002E-2</v>
      </c>
      <c r="X175">
        <v>-1.2499999999999956E-2</v>
      </c>
      <c r="Y175">
        <v>-0.13250000000000006</v>
      </c>
    </row>
    <row r="176" spans="1:25" x14ac:dyDescent="0.3">
      <c r="A176">
        <v>33</v>
      </c>
      <c r="B176" t="s">
        <v>148</v>
      </c>
      <c r="C176" s="1">
        <v>45677.67864583333</v>
      </c>
      <c r="D176" t="b">
        <v>0</v>
      </c>
      <c r="E176" t="b">
        <v>1</v>
      </c>
      <c r="F176">
        <v>16.5</v>
      </c>
      <c r="G176">
        <v>5.0000000000000001E-3</v>
      </c>
      <c r="H176">
        <v>-37</v>
      </c>
      <c r="I176">
        <v>175</v>
      </c>
      <c r="J176">
        <v>-416</v>
      </c>
      <c r="K176">
        <v>512</v>
      </c>
      <c r="L176">
        <v>0.34500000000000003</v>
      </c>
      <c r="M176">
        <v>0.24</v>
      </c>
      <c r="N176">
        <v>-0.53</v>
      </c>
      <c r="O176">
        <v>-2.3199999999999998</v>
      </c>
      <c r="P176">
        <v>214.09999999999994</v>
      </c>
      <c r="Q176">
        <v>108.79750000000004</v>
      </c>
      <c r="R176">
        <v>-1.5000000000000013E-2</v>
      </c>
      <c r="S176">
        <v>-9.7499999999999698E-2</v>
      </c>
      <c r="T176">
        <v>-0.17500000000015348</v>
      </c>
      <c r="U176">
        <v>-0.40999999999995396</v>
      </c>
      <c r="V176">
        <v>0.27250000000000002</v>
      </c>
      <c r="W176">
        <v>0.32999999999999996</v>
      </c>
      <c r="X176">
        <v>-7.7500000000000013E-2</v>
      </c>
      <c r="Y176">
        <v>5.500000000000016E-2</v>
      </c>
    </row>
    <row r="177" spans="1:25" x14ac:dyDescent="0.3">
      <c r="A177">
        <v>34</v>
      </c>
      <c r="B177" t="s">
        <v>148</v>
      </c>
      <c r="C177" s="1">
        <v>45677.67864583333</v>
      </c>
      <c r="D177" t="b">
        <v>0</v>
      </c>
      <c r="E177" t="b">
        <v>1</v>
      </c>
      <c r="F177">
        <v>17</v>
      </c>
      <c r="G177">
        <v>5.0000000000000001E-3</v>
      </c>
      <c r="H177">
        <v>243</v>
      </c>
      <c r="I177">
        <v>-100</v>
      </c>
      <c r="J177">
        <v>-485</v>
      </c>
      <c r="K177">
        <v>553</v>
      </c>
      <c r="L177">
        <v>0.35749999999999998</v>
      </c>
      <c r="M177">
        <v>0.17</v>
      </c>
      <c r="N177">
        <v>0.85750000000000004</v>
      </c>
      <c r="O177">
        <v>-2.5950000000000002</v>
      </c>
      <c r="P177">
        <v>214.62999999999994</v>
      </c>
      <c r="Q177">
        <v>111.11750000000004</v>
      </c>
      <c r="R177">
        <v>0</v>
      </c>
      <c r="S177">
        <v>-0.12250000000000005</v>
      </c>
      <c r="T177">
        <v>-9.7500000000138698E-2</v>
      </c>
      <c r="U177">
        <v>-0.46499999999996078</v>
      </c>
      <c r="V177">
        <v>0.28749999999999998</v>
      </c>
      <c r="W177">
        <v>8.7500000000000008E-2</v>
      </c>
      <c r="X177">
        <v>-4.7499999999999987E-2</v>
      </c>
      <c r="Y177">
        <v>-9.7500000000000142E-2</v>
      </c>
    </row>
    <row r="178" spans="1:25" x14ac:dyDescent="0.3">
      <c r="A178">
        <v>35</v>
      </c>
      <c r="B178" t="s">
        <v>148</v>
      </c>
      <c r="C178" s="1">
        <v>45677.67864583333</v>
      </c>
      <c r="D178" t="b">
        <v>0</v>
      </c>
      <c r="E178" t="b">
        <v>1</v>
      </c>
      <c r="F178">
        <v>17.5</v>
      </c>
      <c r="G178">
        <v>5.0000000000000001E-3</v>
      </c>
      <c r="H178">
        <v>573</v>
      </c>
      <c r="I178">
        <v>-444</v>
      </c>
      <c r="J178">
        <v>-443</v>
      </c>
      <c r="K178">
        <v>591</v>
      </c>
      <c r="L178">
        <v>0.32250000000000001</v>
      </c>
      <c r="M178">
        <v>0.37</v>
      </c>
      <c r="N178">
        <v>2.5425</v>
      </c>
      <c r="O178">
        <v>-2.585</v>
      </c>
      <c r="P178">
        <v>213.77249999999995</v>
      </c>
      <c r="Q178">
        <v>113.71250000000003</v>
      </c>
      <c r="R178">
        <v>9.9999999999997868E-3</v>
      </c>
      <c r="S178">
        <v>-3.7500000000000089E-2</v>
      </c>
      <c r="T178">
        <v>-5.0000000000125056E-2</v>
      </c>
      <c r="U178">
        <v>-0.36749999999996419</v>
      </c>
      <c r="V178">
        <v>0.25750000000000001</v>
      </c>
      <c r="W178">
        <v>0.14749999999999999</v>
      </c>
      <c r="X178">
        <v>-7.5000000000002842E-3</v>
      </c>
      <c r="Y178">
        <v>2.7500000000000302E-2</v>
      </c>
    </row>
    <row r="179" spans="1:25" x14ac:dyDescent="0.3">
      <c r="A179">
        <v>36</v>
      </c>
      <c r="B179" t="s">
        <v>148</v>
      </c>
      <c r="C179" s="1">
        <v>45677.67864583333</v>
      </c>
      <c r="D179" t="b">
        <v>0</v>
      </c>
      <c r="E179" t="b">
        <v>1</v>
      </c>
      <c r="F179">
        <v>18</v>
      </c>
      <c r="G179">
        <v>5.0000000000000001E-3</v>
      </c>
      <c r="H179">
        <v>1683</v>
      </c>
      <c r="I179">
        <v>-1561</v>
      </c>
      <c r="J179">
        <v>227</v>
      </c>
      <c r="K179">
        <v>-97</v>
      </c>
      <c r="L179">
        <v>0.30499999999999999</v>
      </c>
      <c r="M179">
        <v>0.32500000000000001</v>
      </c>
      <c r="N179">
        <v>8.11</v>
      </c>
      <c r="O179">
        <v>0.81</v>
      </c>
      <c r="P179">
        <v>211.22999999999996</v>
      </c>
      <c r="Q179">
        <v>116.29750000000003</v>
      </c>
      <c r="R179">
        <v>4.249999999999865E-2</v>
      </c>
      <c r="S179">
        <v>-0.125</v>
      </c>
      <c r="T179">
        <v>-4.2500000000103455E-2</v>
      </c>
      <c r="U179">
        <v>-0.3949999999999676</v>
      </c>
      <c r="V179">
        <v>0.25750000000000001</v>
      </c>
      <c r="W179">
        <v>0.46</v>
      </c>
      <c r="X179">
        <v>7.7499999999998792E-2</v>
      </c>
      <c r="Y179">
        <v>0</v>
      </c>
    </row>
    <row r="180" spans="1:25" x14ac:dyDescent="0.3">
      <c r="A180">
        <v>37</v>
      </c>
      <c r="B180" t="s">
        <v>148</v>
      </c>
      <c r="C180" s="1">
        <v>45677.67864583333</v>
      </c>
      <c r="D180" t="b">
        <v>0</v>
      </c>
      <c r="E180" t="b">
        <v>1</v>
      </c>
      <c r="F180">
        <v>18.5</v>
      </c>
      <c r="G180">
        <v>5.0000000000000001E-3</v>
      </c>
      <c r="H180">
        <v>2003</v>
      </c>
      <c r="I180">
        <v>-1862</v>
      </c>
      <c r="J180">
        <v>442</v>
      </c>
      <c r="K180">
        <v>-318</v>
      </c>
      <c r="L180">
        <v>0.35249999999999998</v>
      </c>
      <c r="M180">
        <v>0.31</v>
      </c>
      <c r="N180">
        <v>9.6624999999999996</v>
      </c>
      <c r="O180">
        <v>1.9000000000000001</v>
      </c>
      <c r="P180">
        <v>203.11999999999998</v>
      </c>
      <c r="Q180">
        <v>115.48750000000003</v>
      </c>
      <c r="R180">
        <v>4.9999999999990052E-3</v>
      </c>
      <c r="S180">
        <v>-3.9999999999999813E-2</v>
      </c>
      <c r="T180">
        <v>-0.12000000000008981</v>
      </c>
      <c r="U180">
        <v>-0.3949999999999676</v>
      </c>
      <c r="V180">
        <v>0.25749999999999995</v>
      </c>
      <c r="W180">
        <v>0.3075</v>
      </c>
      <c r="X180">
        <v>4.249999999999865E-2</v>
      </c>
      <c r="Y180">
        <v>-5.2499999999999991E-2</v>
      </c>
    </row>
    <row r="181" spans="1:25" x14ac:dyDescent="0.3">
      <c r="A181">
        <v>38</v>
      </c>
      <c r="B181" t="s">
        <v>148</v>
      </c>
      <c r="C181" s="1">
        <v>45677.67864583333</v>
      </c>
      <c r="D181" t="b">
        <v>0</v>
      </c>
      <c r="E181" t="b">
        <v>1</v>
      </c>
      <c r="F181">
        <v>19</v>
      </c>
      <c r="G181">
        <v>5.0000000000000001E-3</v>
      </c>
      <c r="H181">
        <v>2070</v>
      </c>
      <c r="I181">
        <v>-1936</v>
      </c>
      <c r="J181">
        <v>486</v>
      </c>
      <c r="K181">
        <v>-389</v>
      </c>
      <c r="L181">
        <v>0.33500000000000002</v>
      </c>
      <c r="M181">
        <v>0.24249999999999999</v>
      </c>
      <c r="N181">
        <v>10.015000000000001</v>
      </c>
      <c r="O181">
        <v>2.1875</v>
      </c>
      <c r="P181">
        <v>193.45749999999998</v>
      </c>
      <c r="Q181">
        <v>113.58750000000002</v>
      </c>
      <c r="R181">
        <v>5.0000000000007816E-3</v>
      </c>
      <c r="S181">
        <v>-6.0000000000000053E-2</v>
      </c>
      <c r="T181">
        <v>-0.16250000000007958</v>
      </c>
      <c r="U181">
        <v>-0.34249999999997272</v>
      </c>
      <c r="V181">
        <v>0.24500000000000002</v>
      </c>
      <c r="W181">
        <v>0.26</v>
      </c>
      <c r="X181">
        <v>2.5000000000000355E-2</v>
      </c>
      <c r="Y181">
        <v>8.9999999999999858E-2</v>
      </c>
    </row>
    <row r="182" spans="1:25" x14ac:dyDescent="0.3">
      <c r="A182">
        <v>39</v>
      </c>
      <c r="B182" t="s">
        <v>148</v>
      </c>
      <c r="C182" s="1">
        <v>45677.67864583333</v>
      </c>
      <c r="D182" t="b">
        <v>0</v>
      </c>
      <c r="E182" t="b">
        <v>1</v>
      </c>
      <c r="F182">
        <v>19.5</v>
      </c>
      <c r="G182">
        <v>5.0000000000000001E-3</v>
      </c>
      <c r="H182">
        <v>1965</v>
      </c>
      <c r="I182">
        <v>-1827</v>
      </c>
      <c r="J182">
        <v>410</v>
      </c>
      <c r="K182">
        <v>-203</v>
      </c>
      <c r="L182">
        <v>0.34500000000000003</v>
      </c>
      <c r="M182">
        <v>0.51749999999999996</v>
      </c>
      <c r="N182">
        <v>9.48</v>
      </c>
      <c r="O182">
        <v>1.5325</v>
      </c>
      <c r="P182">
        <v>183.44249999999997</v>
      </c>
      <c r="Q182">
        <v>111.40000000000002</v>
      </c>
      <c r="R182">
        <v>-2.4999999999995026E-3</v>
      </c>
      <c r="S182">
        <v>9.749999999999992E-2</v>
      </c>
      <c r="T182">
        <v>-0.18750000000008527</v>
      </c>
      <c r="U182">
        <v>-0.43249999999997613</v>
      </c>
      <c r="V182">
        <v>0.23500000000000004</v>
      </c>
      <c r="W182">
        <v>0.49999999999999994</v>
      </c>
      <c r="X182">
        <v>9.9999999999997868E-3</v>
      </c>
      <c r="Y182">
        <v>3.0000000000000027E-2</v>
      </c>
    </row>
    <row r="183" spans="1:25" x14ac:dyDescent="0.3">
      <c r="A183">
        <v>40</v>
      </c>
      <c r="B183" t="s">
        <v>148</v>
      </c>
      <c r="C183" s="1">
        <v>45677.67864583333</v>
      </c>
      <c r="D183" t="b">
        <v>0</v>
      </c>
      <c r="E183" t="b">
        <v>1</v>
      </c>
      <c r="F183">
        <v>20</v>
      </c>
      <c r="G183">
        <v>5.0000000000000001E-3</v>
      </c>
      <c r="H183">
        <v>1644</v>
      </c>
      <c r="I183">
        <v>-1510</v>
      </c>
      <c r="J183">
        <v>-72</v>
      </c>
      <c r="K183">
        <v>192</v>
      </c>
      <c r="L183">
        <v>0.33500000000000002</v>
      </c>
      <c r="M183">
        <v>0.3</v>
      </c>
      <c r="N183">
        <v>7.8849999999999998</v>
      </c>
      <c r="O183">
        <v>-0.66</v>
      </c>
      <c r="P183">
        <v>173.96249999999998</v>
      </c>
      <c r="Q183">
        <v>109.86750000000002</v>
      </c>
      <c r="R183">
        <v>-2.5000000000003908E-3</v>
      </c>
      <c r="S183">
        <v>-1.2500000000000067E-2</v>
      </c>
      <c r="T183">
        <v>-0.19750000000007617</v>
      </c>
      <c r="U183">
        <v>-0.46249999999997726</v>
      </c>
      <c r="V183">
        <v>0.22500000000000003</v>
      </c>
      <c r="W183">
        <v>0.21499999999999997</v>
      </c>
      <c r="X183">
        <v>0</v>
      </c>
      <c r="Y183">
        <v>1.0000000000000009E-2</v>
      </c>
    </row>
    <row r="184" spans="1:25" x14ac:dyDescent="0.3">
      <c r="A184">
        <v>41</v>
      </c>
      <c r="B184" t="s">
        <v>148</v>
      </c>
      <c r="C184" s="1">
        <v>45677.67864583333</v>
      </c>
      <c r="D184" t="b">
        <v>0</v>
      </c>
      <c r="E184" t="b">
        <v>1</v>
      </c>
      <c r="F184">
        <v>20.5</v>
      </c>
      <c r="G184">
        <v>5.0000000000000001E-3</v>
      </c>
      <c r="H184">
        <v>1391</v>
      </c>
      <c r="I184">
        <v>-1258</v>
      </c>
      <c r="J184">
        <v>-249</v>
      </c>
      <c r="K184">
        <v>441</v>
      </c>
      <c r="L184">
        <v>0.33250000000000002</v>
      </c>
      <c r="M184">
        <v>0.48</v>
      </c>
      <c r="N184">
        <v>6.6225000000000005</v>
      </c>
      <c r="O184">
        <v>-1.7250000000000001</v>
      </c>
      <c r="P184">
        <v>166.07749999999999</v>
      </c>
      <c r="Q184">
        <v>110.52750000000002</v>
      </c>
      <c r="R184">
        <v>-1.2499999999999289E-2</v>
      </c>
      <c r="S184">
        <v>-1.7500000000000071E-2</v>
      </c>
      <c r="T184">
        <v>-0.19750000000007617</v>
      </c>
      <c r="U184">
        <v>-0.47249999999998238</v>
      </c>
      <c r="V184">
        <v>0.21500000000000002</v>
      </c>
      <c r="W184">
        <v>0.32250000000000001</v>
      </c>
      <c r="X184">
        <v>1.0000000000000675E-2</v>
      </c>
      <c r="Y184">
        <v>7.7499999999999902E-2</v>
      </c>
    </row>
    <row r="185" spans="1:25" x14ac:dyDescent="0.3">
      <c r="A185">
        <v>42</v>
      </c>
      <c r="B185" t="s">
        <v>148</v>
      </c>
      <c r="C185" s="1">
        <v>45677.67864583333</v>
      </c>
      <c r="D185" t="b">
        <v>0</v>
      </c>
      <c r="E185" t="b">
        <v>1</v>
      </c>
      <c r="F185">
        <v>21</v>
      </c>
      <c r="G185">
        <v>5.0000000000000001E-3</v>
      </c>
      <c r="H185">
        <v>1118</v>
      </c>
      <c r="I185">
        <v>-993</v>
      </c>
      <c r="J185">
        <v>264</v>
      </c>
      <c r="K185">
        <v>-96</v>
      </c>
      <c r="L185">
        <v>0.3125</v>
      </c>
      <c r="M185">
        <v>0.42</v>
      </c>
      <c r="N185">
        <v>5.2774999999999999</v>
      </c>
      <c r="O185">
        <v>0.9</v>
      </c>
      <c r="P185">
        <v>159.45499999999998</v>
      </c>
      <c r="Q185">
        <v>112.25250000000001</v>
      </c>
      <c r="R185">
        <v>9.9999999999997868E-3</v>
      </c>
      <c r="S185">
        <v>4.500000000000004E-2</v>
      </c>
      <c r="T185">
        <v>-0.20750000000006708</v>
      </c>
      <c r="U185">
        <v>-0.54999999999998295</v>
      </c>
      <c r="V185">
        <v>0.21249999999999999</v>
      </c>
      <c r="W185">
        <v>0.48749999999999999</v>
      </c>
      <c r="X185">
        <v>7.499999999999396E-3</v>
      </c>
      <c r="Y185">
        <v>0.14749999999999996</v>
      </c>
    </row>
    <row r="186" spans="1:25" x14ac:dyDescent="0.3">
      <c r="A186">
        <v>43</v>
      </c>
      <c r="B186" t="s">
        <v>148</v>
      </c>
      <c r="C186" s="1">
        <v>45677.67864583333</v>
      </c>
      <c r="D186" t="b">
        <v>0</v>
      </c>
      <c r="E186" t="b">
        <v>1</v>
      </c>
      <c r="F186">
        <v>21.5</v>
      </c>
      <c r="G186">
        <v>5.0000000000000001E-3</v>
      </c>
      <c r="H186">
        <v>1191</v>
      </c>
      <c r="I186">
        <v>-1058</v>
      </c>
      <c r="J186">
        <v>711</v>
      </c>
      <c r="K186">
        <v>-561</v>
      </c>
      <c r="L186">
        <v>0.33250000000000002</v>
      </c>
      <c r="M186">
        <v>0.375</v>
      </c>
      <c r="N186">
        <v>5.6225000000000005</v>
      </c>
      <c r="O186">
        <v>3.18</v>
      </c>
      <c r="P186">
        <v>154.17749999999998</v>
      </c>
      <c r="Q186">
        <v>111.35250000000001</v>
      </c>
      <c r="R186">
        <v>2.2499999999999964E-2</v>
      </c>
      <c r="S186">
        <v>5.7500000000000107E-2</v>
      </c>
      <c r="T186">
        <v>-0.21500000000006025</v>
      </c>
      <c r="U186">
        <v>-0.69749999999999091</v>
      </c>
      <c r="V186">
        <v>0.24250000000000002</v>
      </c>
      <c r="W186">
        <v>0.36499999999999999</v>
      </c>
      <c r="X186">
        <v>1.2500000000000178E-2</v>
      </c>
      <c r="Y186">
        <v>4.0000000000000036E-2</v>
      </c>
    </row>
    <row r="187" spans="1:25" x14ac:dyDescent="0.3">
      <c r="A187">
        <v>44</v>
      </c>
      <c r="B187" t="s">
        <v>148</v>
      </c>
      <c r="C187" s="1">
        <v>45677.67864583333</v>
      </c>
      <c r="D187" t="b">
        <v>0</v>
      </c>
      <c r="E187" t="b">
        <v>1</v>
      </c>
      <c r="F187">
        <v>22</v>
      </c>
      <c r="G187">
        <v>5.0000000000000001E-3</v>
      </c>
      <c r="H187">
        <v>1339</v>
      </c>
      <c r="I187">
        <v>-1218</v>
      </c>
      <c r="J187">
        <v>1101</v>
      </c>
      <c r="K187">
        <v>-1010</v>
      </c>
      <c r="L187">
        <v>0.30249999999999999</v>
      </c>
      <c r="M187">
        <v>0.22750000000000001</v>
      </c>
      <c r="N187">
        <v>6.3925000000000001</v>
      </c>
      <c r="O187">
        <v>5.2774999999999999</v>
      </c>
      <c r="P187">
        <v>148.55499999999998</v>
      </c>
      <c r="Q187">
        <v>108.1725</v>
      </c>
      <c r="R187">
        <v>2.7499999999999858E-2</v>
      </c>
      <c r="S187">
        <v>0.32500000000000018</v>
      </c>
      <c r="T187">
        <v>-0.22750000000004889</v>
      </c>
      <c r="U187">
        <v>-0.73749999999999716</v>
      </c>
      <c r="V187">
        <v>0.23499999999999999</v>
      </c>
      <c r="W187">
        <v>0.1825</v>
      </c>
      <c r="X187">
        <v>0</v>
      </c>
      <c r="Y187">
        <v>0.13750000000000018</v>
      </c>
    </row>
    <row r="188" spans="1:25" x14ac:dyDescent="0.3">
      <c r="A188">
        <v>45</v>
      </c>
      <c r="B188" t="s">
        <v>148</v>
      </c>
      <c r="C188" s="1">
        <v>45677.67864583333</v>
      </c>
      <c r="D188" t="b">
        <v>0</v>
      </c>
      <c r="E188" t="b">
        <v>1</v>
      </c>
      <c r="F188">
        <v>22.5</v>
      </c>
      <c r="G188">
        <v>5.0000000000000001E-3</v>
      </c>
      <c r="H188">
        <v>1616</v>
      </c>
      <c r="I188">
        <v>-1435</v>
      </c>
      <c r="J188">
        <v>1668</v>
      </c>
      <c r="K188">
        <v>-1645</v>
      </c>
      <c r="L188">
        <v>0.45250000000000001</v>
      </c>
      <c r="M188">
        <v>5.7500000000000002E-2</v>
      </c>
      <c r="N188">
        <v>7.6275000000000004</v>
      </c>
      <c r="O188">
        <v>8.2825000000000006</v>
      </c>
      <c r="P188">
        <v>142.16249999999997</v>
      </c>
      <c r="Q188">
        <v>102.895</v>
      </c>
      <c r="R188">
        <v>3.2500000000000639E-2</v>
      </c>
      <c r="S188">
        <v>0.22750000000000092</v>
      </c>
      <c r="T188">
        <v>-0.22750000000004889</v>
      </c>
      <c r="U188">
        <v>-0.875</v>
      </c>
      <c r="V188">
        <v>0.26500000000000001</v>
      </c>
      <c r="W188">
        <v>0.15</v>
      </c>
      <c r="X188">
        <v>1.0000000000000675E-2</v>
      </c>
      <c r="Y188">
        <v>0.14000000000000057</v>
      </c>
    </row>
    <row r="189" spans="1:25" x14ac:dyDescent="0.3">
      <c r="A189">
        <v>46</v>
      </c>
      <c r="B189" t="s">
        <v>148</v>
      </c>
      <c r="C189" s="1">
        <v>45677.67864583333</v>
      </c>
      <c r="D189" t="b">
        <v>0</v>
      </c>
      <c r="E189" t="b">
        <v>1</v>
      </c>
      <c r="F189">
        <v>23</v>
      </c>
      <c r="G189">
        <v>5.0000000000000001E-3</v>
      </c>
      <c r="H189">
        <v>1484</v>
      </c>
      <c r="I189">
        <v>-1379</v>
      </c>
      <c r="J189">
        <v>2022</v>
      </c>
      <c r="K189">
        <v>-1876</v>
      </c>
      <c r="L189">
        <v>0.26250000000000001</v>
      </c>
      <c r="M189">
        <v>0.36499999999999999</v>
      </c>
      <c r="N189">
        <v>7.1574999999999998</v>
      </c>
      <c r="O189">
        <v>9.745000000000001</v>
      </c>
      <c r="P189">
        <v>134.53499999999997</v>
      </c>
      <c r="Q189">
        <v>94.612499999999997</v>
      </c>
      <c r="R189">
        <v>2.2499999999999964E-2</v>
      </c>
      <c r="S189">
        <v>1.5000000000000568E-2</v>
      </c>
      <c r="T189">
        <v>-0.23750000000003979</v>
      </c>
      <c r="U189">
        <v>-1.0150000000000006</v>
      </c>
      <c r="V189">
        <v>0.22500000000000001</v>
      </c>
      <c r="W189">
        <v>0.33749999999999997</v>
      </c>
      <c r="X189">
        <v>-2.5000000000000355E-2</v>
      </c>
      <c r="Y189">
        <v>-2.7499999999999858E-2</v>
      </c>
    </row>
    <row r="190" spans="1:25" x14ac:dyDescent="0.3">
      <c r="A190">
        <v>47</v>
      </c>
      <c r="B190" t="s">
        <v>148</v>
      </c>
      <c r="C190" s="1">
        <v>45677.67864583333</v>
      </c>
      <c r="D190" t="b">
        <v>0</v>
      </c>
      <c r="E190" t="b">
        <v>1</v>
      </c>
      <c r="F190">
        <v>23.5</v>
      </c>
      <c r="G190">
        <v>5.0000000000000001E-3</v>
      </c>
      <c r="H190">
        <v>1307</v>
      </c>
      <c r="I190">
        <v>-1188</v>
      </c>
      <c r="J190">
        <v>1871</v>
      </c>
      <c r="K190">
        <v>-1706</v>
      </c>
      <c r="L190">
        <v>0.29749999999999999</v>
      </c>
      <c r="M190">
        <v>0.41250000000000003</v>
      </c>
      <c r="N190">
        <v>6.2374999999999998</v>
      </c>
      <c r="O190">
        <v>8.9425000000000008</v>
      </c>
      <c r="P190">
        <v>127.37749999999997</v>
      </c>
      <c r="Q190">
        <v>84.867499999999993</v>
      </c>
      <c r="R190">
        <v>2.4999999999995026E-3</v>
      </c>
      <c r="S190">
        <v>-6.4999999999999503E-2</v>
      </c>
      <c r="T190">
        <v>-0.21250000000003411</v>
      </c>
      <c r="U190">
        <v>-0.98750000000001137</v>
      </c>
      <c r="V190">
        <v>0.20999999999999996</v>
      </c>
      <c r="W190">
        <v>0.21000000000000002</v>
      </c>
      <c r="X190">
        <v>-4.9999999999998934E-3</v>
      </c>
      <c r="Y190">
        <v>-2.4999999999998579E-2</v>
      </c>
    </row>
    <row r="191" spans="1:25" x14ac:dyDescent="0.3">
      <c r="A191">
        <v>48</v>
      </c>
      <c r="B191" t="s">
        <v>148</v>
      </c>
      <c r="C191" s="1">
        <v>45677.67864583333</v>
      </c>
      <c r="D191" t="b">
        <v>0</v>
      </c>
      <c r="E191" t="b">
        <v>1</v>
      </c>
      <c r="F191">
        <v>24</v>
      </c>
      <c r="G191">
        <v>5.0000000000000001E-3</v>
      </c>
      <c r="H191">
        <v>450</v>
      </c>
      <c r="I191">
        <v>-345</v>
      </c>
      <c r="J191">
        <v>1207</v>
      </c>
      <c r="K191">
        <v>-1053</v>
      </c>
      <c r="L191">
        <v>0.26250000000000001</v>
      </c>
      <c r="M191">
        <v>0.38500000000000001</v>
      </c>
      <c r="N191">
        <v>1.9875</v>
      </c>
      <c r="O191">
        <v>5.65</v>
      </c>
      <c r="P191">
        <v>121.13999999999997</v>
      </c>
      <c r="Q191">
        <v>75.924999999999997</v>
      </c>
      <c r="R191">
        <v>-1.2499999999999956E-2</v>
      </c>
      <c r="S191">
        <v>0.10500000000000043</v>
      </c>
      <c r="T191">
        <v>-0.20750000000003865</v>
      </c>
      <c r="U191">
        <v>-0.96250000000000568</v>
      </c>
      <c r="V191">
        <v>0.22</v>
      </c>
      <c r="W191">
        <v>0.38500000000000001</v>
      </c>
      <c r="X191">
        <v>-6.5000000000000169E-2</v>
      </c>
      <c r="Y191">
        <v>2.5000000000000355E-2</v>
      </c>
    </row>
    <row r="192" spans="1:25" x14ac:dyDescent="0.3">
      <c r="A192">
        <v>49</v>
      </c>
      <c r="B192" t="s">
        <v>148</v>
      </c>
      <c r="C192" s="1">
        <v>45677.67864583333</v>
      </c>
      <c r="D192" t="b">
        <v>0</v>
      </c>
      <c r="E192" t="b">
        <v>1</v>
      </c>
      <c r="F192">
        <v>24.5</v>
      </c>
      <c r="G192">
        <v>5.0000000000000001E-3</v>
      </c>
      <c r="H192">
        <v>43</v>
      </c>
      <c r="I192">
        <v>103</v>
      </c>
      <c r="J192">
        <v>1155</v>
      </c>
      <c r="K192">
        <v>-1004</v>
      </c>
      <c r="L192">
        <v>0.36499999999999999</v>
      </c>
      <c r="M192">
        <v>0.3775</v>
      </c>
      <c r="N192">
        <v>-0.15</v>
      </c>
      <c r="O192">
        <v>5.3975</v>
      </c>
      <c r="P192">
        <v>119.15249999999997</v>
      </c>
      <c r="Q192">
        <v>70.274999999999991</v>
      </c>
      <c r="R192">
        <v>7.5000000000000067E-3</v>
      </c>
      <c r="S192">
        <v>0.11749999999999972</v>
      </c>
      <c r="T192">
        <v>-0.14250000000004093</v>
      </c>
      <c r="U192">
        <v>-0.98750000000001137</v>
      </c>
      <c r="V192">
        <v>0.29499999999999998</v>
      </c>
      <c r="W192">
        <v>0.35749999999999998</v>
      </c>
      <c r="X192">
        <v>-1.999999999999999E-2</v>
      </c>
      <c r="Y192">
        <v>4.7499999999999432E-2</v>
      </c>
    </row>
    <row r="193" spans="1:25" x14ac:dyDescent="0.3">
      <c r="A193">
        <v>50</v>
      </c>
      <c r="B193" t="s">
        <v>148</v>
      </c>
      <c r="C193" s="1">
        <v>45677.67864583333</v>
      </c>
      <c r="D193" t="b">
        <v>0</v>
      </c>
      <c r="E193" t="b">
        <v>1</v>
      </c>
      <c r="F193">
        <v>25</v>
      </c>
      <c r="G193">
        <v>5.0000000000000001E-3</v>
      </c>
      <c r="H193">
        <v>-157</v>
      </c>
      <c r="I193">
        <v>292</v>
      </c>
      <c r="J193">
        <v>1267</v>
      </c>
      <c r="K193">
        <v>-1170</v>
      </c>
      <c r="L193">
        <v>0.33750000000000002</v>
      </c>
      <c r="M193">
        <v>0.24249999999999999</v>
      </c>
      <c r="N193">
        <v>-1.1225000000000001</v>
      </c>
      <c r="O193">
        <v>6.0925000000000002</v>
      </c>
      <c r="P193">
        <v>119.30249999999998</v>
      </c>
      <c r="Q193">
        <v>64.877499999999998</v>
      </c>
      <c r="R193">
        <v>-1.7500000000000071E-2</v>
      </c>
      <c r="S193">
        <v>-1.499999999999968E-2</v>
      </c>
      <c r="T193">
        <v>-0.1225000000000307</v>
      </c>
      <c r="U193">
        <v>-1.0350000000000108</v>
      </c>
      <c r="V193">
        <v>0.27750000000000002</v>
      </c>
      <c r="W193">
        <v>0.24249999999999999</v>
      </c>
      <c r="X193">
        <v>-5.7500000000000107E-2</v>
      </c>
      <c r="Y193">
        <v>4.2500000000000426E-2</v>
      </c>
    </row>
    <row r="194" spans="1:25" x14ac:dyDescent="0.3">
      <c r="A194">
        <v>51</v>
      </c>
      <c r="B194" t="s">
        <v>148</v>
      </c>
      <c r="C194" s="1">
        <v>45677.67864583333</v>
      </c>
      <c r="D194" t="b">
        <v>0</v>
      </c>
      <c r="E194" t="b">
        <v>1</v>
      </c>
      <c r="F194">
        <v>25.5</v>
      </c>
      <c r="G194">
        <v>5.0000000000000001E-3</v>
      </c>
      <c r="H194">
        <v>-224</v>
      </c>
      <c r="I194">
        <v>355</v>
      </c>
      <c r="J194">
        <v>1386</v>
      </c>
      <c r="K194">
        <v>-1262</v>
      </c>
      <c r="L194">
        <v>0.32750000000000001</v>
      </c>
      <c r="M194">
        <v>0.31</v>
      </c>
      <c r="N194">
        <v>-1.4475</v>
      </c>
      <c r="O194">
        <v>6.62</v>
      </c>
      <c r="P194">
        <v>120.42499999999998</v>
      </c>
      <c r="Q194">
        <v>58.785000000000004</v>
      </c>
      <c r="R194">
        <v>-3.7500000000000089E-2</v>
      </c>
      <c r="S194">
        <v>-9.9999999999999645E-2</v>
      </c>
      <c r="T194">
        <v>-6.5000000000026148E-2</v>
      </c>
      <c r="U194">
        <v>-1.0775000000000077</v>
      </c>
      <c r="V194">
        <v>0.27</v>
      </c>
      <c r="W194">
        <v>0.27749999999999997</v>
      </c>
      <c r="X194">
        <v>-5.0000000000000044E-2</v>
      </c>
      <c r="Y194">
        <v>-4.2500000000000426E-2</v>
      </c>
    </row>
    <row r="195" spans="1:25" x14ac:dyDescent="0.3">
      <c r="A195">
        <v>52</v>
      </c>
      <c r="B195" t="s">
        <v>148</v>
      </c>
      <c r="C195" s="1">
        <v>45677.67864583333</v>
      </c>
      <c r="D195" t="b">
        <v>0</v>
      </c>
      <c r="E195" t="b">
        <v>1</v>
      </c>
      <c r="F195">
        <v>26</v>
      </c>
      <c r="G195">
        <v>5.0000000000000001E-3</v>
      </c>
      <c r="H195">
        <v>-214</v>
      </c>
      <c r="I195">
        <v>352</v>
      </c>
      <c r="J195">
        <v>1446</v>
      </c>
      <c r="K195">
        <v>-1333</v>
      </c>
      <c r="L195">
        <v>0.34500000000000003</v>
      </c>
      <c r="M195">
        <v>0.28250000000000003</v>
      </c>
      <c r="N195">
        <v>-1.415</v>
      </c>
      <c r="O195">
        <v>6.9474999999999998</v>
      </c>
      <c r="P195">
        <v>121.87249999999999</v>
      </c>
      <c r="Q195">
        <v>52.165000000000006</v>
      </c>
      <c r="R195">
        <v>1.2499999999999956E-2</v>
      </c>
      <c r="S195">
        <v>-9.7500000000000142E-2</v>
      </c>
      <c r="T195">
        <v>-1.5000000000014779E-2</v>
      </c>
      <c r="U195">
        <v>-1.0350000000000037</v>
      </c>
      <c r="V195">
        <v>0.26500000000000001</v>
      </c>
      <c r="W195">
        <v>0.23000000000000004</v>
      </c>
      <c r="X195">
        <v>-3.0000000000000027E-2</v>
      </c>
      <c r="Y195">
        <v>-9.0000000000000746E-2</v>
      </c>
    </row>
    <row r="196" spans="1:25" x14ac:dyDescent="0.3">
      <c r="A196">
        <v>53</v>
      </c>
      <c r="B196" t="s">
        <v>148</v>
      </c>
      <c r="C196" s="1">
        <v>45677.67864583333</v>
      </c>
      <c r="D196" t="b">
        <v>0</v>
      </c>
      <c r="E196" t="b">
        <v>1</v>
      </c>
      <c r="F196">
        <v>26.5</v>
      </c>
      <c r="G196">
        <v>5.0000000000000001E-3</v>
      </c>
      <c r="H196">
        <v>-201</v>
      </c>
      <c r="I196">
        <v>344</v>
      </c>
      <c r="J196">
        <v>1519</v>
      </c>
      <c r="K196">
        <v>-1319</v>
      </c>
      <c r="L196">
        <v>0.35749999999999998</v>
      </c>
      <c r="M196">
        <v>0.5</v>
      </c>
      <c r="N196">
        <v>-1.3625</v>
      </c>
      <c r="O196">
        <v>7.0949999999999998</v>
      </c>
      <c r="P196">
        <v>123.28749999999999</v>
      </c>
      <c r="Q196">
        <v>45.217500000000008</v>
      </c>
      <c r="R196">
        <v>2.4999999999999911E-2</v>
      </c>
      <c r="S196">
        <v>-0.17750000000000021</v>
      </c>
      <c r="T196">
        <v>1.4999999999986358E-2</v>
      </c>
      <c r="U196">
        <v>-0.94500000000000028</v>
      </c>
      <c r="V196">
        <v>0.3</v>
      </c>
      <c r="W196">
        <v>0.36499999999999999</v>
      </c>
      <c r="X196">
        <v>-2.0000000000000018E-2</v>
      </c>
      <c r="Y196">
        <v>-6.5000000000000391E-2</v>
      </c>
    </row>
    <row r="197" spans="1:25" x14ac:dyDescent="0.3">
      <c r="A197">
        <v>54</v>
      </c>
      <c r="B197" t="s">
        <v>148</v>
      </c>
      <c r="C197" s="1">
        <v>45677.67864583333</v>
      </c>
      <c r="D197" t="b">
        <v>0</v>
      </c>
      <c r="E197" t="b">
        <v>1</v>
      </c>
      <c r="F197">
        <v>27</v>
      </c>
      <c r="G197">
        <v>5.0000000000000001E-3</v>
      </c>
      <c r="H197">
        <v>447</v>
      </c>
      <c r="I197">
        <v>-302</v>
      </c>
      <c r="J197">
        <v>2015</v>
      </c>
      <c r="K197">
        <v>-1865</v>
      </c>
      <c r="L197">
        <v>0.36249999999999999</v>
      </c>
      <c r="M197">
        <v>0.375</v>
      </c>
      <c r="N197">
        <v>1.8725000000000001</v>
      </c>
      <c r="O197">
        <v>9.7000000000000011</v>
      </c>
      <c r="P197">
        <v>124.64999999999999</v>
      </c>
      <c r="Q197">
        <v>38.122500000000009</v>
      </c>
      <c r="R197">
        <v>5.4999999999999938E-2</v>
      </c>
      <c r="S197">
        <v>5.5000000000001492E-2</v>
      </c>
      <c r="T197">
        <v>3.4999999999982379E-2</v>
      </c>
      <c r="U197">
        <v>-0.87999999999999545</v>
      </c>
      <c r="V197">
        <v>0.28749999999999998</v>
      </c>
      <c r="W197">
        <v>0.28999999999999998</v>
      </c>
      <c r="X197">
        <v>3.2499999999999973E-2</v>
      </c>
      <c r="Y197">
        <v>-2.4999999999998579E-2</v>
      </c>
    </row>
    <row r="198" spans="1:25" x14ac:dyDescent="0.3">
      <c r="A198">
        <v>55</v>
      </c>
      <c r="B198" t="s">
        <v>148</v>
      </c>
      <c r="C198" s="1">
        <v>45677.67864583333</v>
      </c>
      <c r="D198" t="b">
        <v>0</v>
      </c>
      <c r="E198" t="b">
        <v>1</v>
      </c>
      <c r="F198">
        <v>27.5</v>
      </c>
      <c r="G198">
        <v>5.0000000000000001E-3</v>
      </c>
      <c r="H198">
        <v>783</v>
      </c>
      <c r="I198">
        <v>-663</v>
      </c>
      <c r="J198">
        <v>2138</v>
      </c>
      <c r="K198">
        <v>-2024</v>
      </c>
      <c r="L198">
        <v>0.3</v>
      </c>
      <c r="M198">
        <v>0.28500000000000003</v>
      </c>
      <c r="N198">
        <v>3.6150000000000002</v>
      </c>
      <c r="O198">
        <v>10.404999999999999</v>
      </c>
      <c r="P198">
        <v>122.77749999999999</v>
      </c>
      <c r="Q198">
        <v>28.422500000000007</v>
      </c>
      <c r="R198">
        <v>6.25E-2</v>
      </c>
      <c r="S198">
        <v>2.2499999999999076E-2</v>
      </c>
      <c r="T198">
        <v>2.4999999999835154E-3</v>
      </c>
      <c r="U198">
        <v>-0.85499999999999687</v>
      </c>
      <c r="V198">
        <v>0.19500000000000001</v>
      </c>
      <c r="W198">
        <v>0.15250000000000002</v>
      </c>
      <c r="X198">
        <v>5.0000000000003375E-3</v>
      </c>
      <c r="Y198">
        <v>-9.2500000000001137E-2</v>
      </c>
    </row>
    <row r="199" spans="1:25" x14ac:dyDescent="0.3">
      <c r="A199">
        <v>56</v>
      </c>
      <c r="B199" t="s">
        <v>148</v>
      </c>
      <c r="C199" s="1">
        <v>45677.67864583333</v>
      </c>
      <c r="D199" t="b">
        <v>0</v>
      </c>
      <c r="E199" t="b">
        <v>1</v>
      </c>
      <c r="F199">
        <v>28</v>
      </c>
      <c r="G199">
        <v>5.0000000000000001E-3</v>
      </c>
      <c r="H199">
        <v>1272</v>
      </c>
      <c r="I199">
        <v>-1150</v>
      </c>
      <c r="J199">
        <v>2400</v>
      </c>
      <c r="K199">
        <v>-2272</v>
      </c>
      <c r="L199">
        <v>0.30499999999999999</v>
      </c>
      <c r="M199">
        <v>0.32</v>
      </c>
      <c r="N199">
        <v>6.0549999999999997</v>
      </c>
      <c r="O199">
        <v>11.68</v>
      </c>
      <c r="P199">
        <v>119.16249999999999</v>
      </c>
      <c r="Q199">
        <v>18.017500000000005</v>
      </c>
      <c r="R199">
        <v>5.4999999999999716E-2</v>
      </c>
      <c r="S199">
        <v>-3.7499999999999645E-2</v>
      </c>
      <c r="T199">
        <v>-2.5000000000119371E-3</v>
      </c>
      <c r="U199">
        <v>-0.76249999999999929</v>
      </c>
      <c r="V199">
        <v>0.21249999999999999</v>
      </c>
      <c r="W199">
        <v>0.33</v>
      </c>
      <c r="X199">
        <v>2.7499999999999858E-2</v>
      </c>
      <c r="Y199">
        <v>-0.13499999999999979</v>
      </c>
    </row>
    <row r="200" spans="1:25" x14ac:dyDescent="0.3">
      <c r="A200">
        <v>57</v>
      </c>
      <c r="B200" t="s">
        <v>148</v>
      </c>
      <c r="C200" s="1">
        <v>45677.67864583333</v>
      </c>
      <c r="D200" t="b">
        <v>0</v>
      </c>
      <c r="E200" t="b">
        <v>1</v>
      </c>
      <c r="F200">
        <v>28.5</v>
      </c>
      <c r="G200">
        <v>5.0000000000000001E-3</v>
      </c>
      <c r="H200">
        <v>1590</v>
      </c>
      <c r="I200">
        <v>-1464</v>
      </c>
      <c r="J200">
        <v>2385</v>
      </c>
      <c r="K200">
        <v>-2199</v>
      </c>
      <c r="L200">
        <v>0.315</v>
      </c>
      <c r="M200">
        <v>0.46500000000000002</v>
      </c>
      <c r="N200">
        <v>7.6349999999999998</v>
      </c>
      <c r="O200">
        <v>11.46</v>
      </c>
      <c r="P200">
        <v>113.1075</v>
      </c>
      <c r="Q200">
        <v>6.3375000000000039</v>
      </c>
      <c r="R200">
        <v>8.2499999999999574E-2</v>
      </c>
      <c r="S200">
        <v>8.9999999999999858E-2</v>
      </c>
      <c r="T200">
        <v>-3.0000000000001137E-2</v>
      </c>
      <c r="U200">
        <v>-0.62750000000000128</v>
      </c>
      <c r="V200">
        <v>0.23249999999999998</v>
      </c>
      <c r="W200">
        <v>0.29749999999999999</v>
      </c>
      <c r="X200">
        <v>5.2499999999999325E-2</v>
      </c>
      <c r="Y200">
        <v>-8.7499999999998579E-2</v>
      </c>
    </row>
    <row r="201" spans="1:25" x14ac:dyDescent="0.3">
      <c r="A201">
        <v>58</v>
      </c>
      <c r="B201" t="s">
        <v>148</v>
      </c>
      <c r="C201" s="1">
        <v>45677.67864583333</v>
      </c>
      <c r="D201" t="b">
        <v>0</v>
      </c>
      <c r="E201" t="b">
        <v>1</v>
      </c>
      <c r="F201">
        <v>29</v>
      </c>
      <c r="G201">
        <v>5.0000000000000001E-3</v>
      </c>
      <c r="H201">
        <v>1683</v>
      </c>
      <c r="I201">
        <v>-1558</v>
      </c>
      <c r="J201">
        <v>1748</v>
      </c>
      <c r="K201">
        <v>-1590</v>
      </c>
      <c r="L201">
        <v>0.3125</v>
      </c>
      <c r="M201">
        <v>0.39500000000000002</v>
      </c>
      <c r="N201">
        <v>8.1025000000000009</v>
      </c>
      <c r="O201">
        <v>8.3450000000000006</v>
      </c>
      <c r="P201">
        <v>105.4725</v>
      </c>
      <c r="Q201">
        <v>-5.1224999999999969</v>
      </c>
      <c r="R201">
        <v>4.4999999999999929E-2</v>
      </c>
      <c r="S201">
        <v>-6.4999999999999503E-2</v>
      </c>
      <c r="T201">
        <v>-8.2500000000010232E-2</v>
      </c>
      <c r="U201">
        <v>-0.5400000000000027</v>
      </c>
      <c r="V201">
        <v>0.2175</v>
      </c>
      <c r="W201">
        <v>0.32</v>
      </c>
      <c r="X201">
        <v>2.500000000001279E-3</v>
      </c>
      <c r="Y201">
        <v>-0.10499999999999865</v>
      </c>
    </row>
    <row r="202" spans="1:25" x14ac:dyDescent="0.3">
      <c r="A202">
        <v>59</v>
      </c>
      <c r="B202" t="s">
        <v>148</v>
      </c>
      <c r="C202" s="1">
        <v>45677.67864583333</v>
      </c>
      <c r="D202" t="b">
        <v>0</v>
      </c>
      <c r="E202" t="b">
        <v>1</v>
      </c>
      <c r="F202">
        <v>29.5</v>
      </c>
      <c r="G202">
        <v>5.0000000000000001E-3</v>
      </c>
      <c r="H202">
        <v>1606</v>
      </c>
      <c r="I202">
        <v>-1478</v>
      </c>
      <c r="J202">
        <v>922</v>
      </c>
      <c r="K202">
        <v>-762</v>
      </c>
      <c r="L202">
        <v>0.32</v>
      </c>
      <c r="M202">
        <v>0.4</v>
      </c>
      <c r="N202">
        <v>7.71</v>
      </c>
      <c r="O202">
        <v>4.21</v>
      </c>
      <c r="P202">
        <v>97.36999999999999</v>
      </c>
      <c r="Q202">
        <v>-13.467499999999998</v>
      </c>
      <c r="R202">
        <v>4.2499999999999538E-2</v>
      </c>
      <c r="S202">
        <v>-9.4999999999999751E-2</v>
      </c>
      <c r="T202">
        <v>-8.5000000000022169E-2</v>
      </c>
      <c r="U202">
        <v>-0.43500000000000405</v>
      </c>
      <c r="V202">
        <v>0.24249999999999999</v>
      </c>
      <c r="W202">
        <v>0.23250000000000001</v>
      </c>
      <c r="X202">
        <v>7.499999999999396E-3</v>
      </c>
      <c r="Y202">
        <v>-0.14749999999999996</v>
      </c>
    </row>
    <row r="203" spans="1:25" x14ac:dyDescent="0.3">
      <c r="A203">
        <v>60</v>
      </c>
      <c r="B203" t="s">
        <v>148</v>
      </c>
      <c r="C203" s="1">
        <v>45677.67864583333</v>
      </c>
      <c r="D203" t="b">
        <v>0</v>
      </c>
      <c r="E203" t="b">
        <v>1</v>
      </c>
      <c r="F203">
        <v>30</v>
      </c>
      <c r="G203">
        <v>5.0000000000000001E-3</v>
      </c>
      <c r="H203">
        <v>2044</v>
      </c>
      <c r="I203">
        <v>-1923</v>
      </c>
      <c r="J203">
        <v>801</v>
      </c>
      <c r="K203">
        <v>-665</v>
      </c>
      <c r="L203">
        <v>0.30249999999999999</v>
      </c>
      <c r="M203">
        <v>0.34</v>
      </c>
      <c r="N203">
        <v>9.9175000000000004</v>
      </c>
      <c r="O203">
        <v>3.665</v>
      </c>
      <c r="P203">
        <v>89.66</v>
      </c>
      <c r="Q203">
        <v>-17.677499999999998</v>
      </c>
      <c r="R203">
        <v>3.7499999999999645E-2</v>
      </c>
      <c r="S203">
        <v>-1.5000000000000124E-2</v>
      </c>
      <c r="T203">
        <v>-9.2500000000015348E-2</v>
      </c>
      <c r="U203">
        <v>-0.28750000000000497</v>
      </c>
      <c r="V203">
        <v>0.2475</v>
      </c>
      <c r="W203">
        <v>0.33250000000000002</v>
      </c>
      <c r="X203">
        <v>1.7500000000000071E-2</v>
      </c>
      <c r="Y203">
        <v>4.7499999999999876E-2</v>
      </c>
    </row>
    <row r="204" spans="1:25" x14ac:dyDescent="0.3">
      <c r="A204">
        <v>61</v>
      </c>
      <c r="B204" t="s">
        <v>148</v>
      </c>
      <c r="C204" s="1">
        <v>45677.67864583333</v>
      </c>
      <c r="D204" t="b">
        <v>0</v>
      </c>
      <c r="E204" t="b">
        <v>1</v>
      </c>
      <c r="F204">
        <v>30.5</v>
      </c>
      <c r="G204">
        <v>5.0000000000000001E-3</v>
      </c>
      <c r="H204">
        <v>2121</v>
      </c>
      <c r="I204">
        <v>-1995</v>
      </c>
      <c r="J204">
        <v>951</v>
      </c>
      <c r="K204">
        <v>-863</v>
      </c>
      <c r="L204">
        <v>0.315</v>
      </c>
      <c r="M204">
        <v>0.22</v>
      </c>
      <c r="N204">
        <v>10.290000000000001</v>
      </c>
      <c r="O204">
        <v>4.5350000000000001</v>
      </c>
      <c r="P204">
        <v>79.742499999999993</v>
      </c>
      <c r="Q204">
        <v>-21.342499999999998</v>
      </c>
      <c r="R204">
        <v>2.500000000001279E-3</v>
      </c>
      <c r="S204">
        <v>-9.9999999999999645E-2</v>
      </c>
      <c r="T204">
        <v>-0.11000000000001364</v>
      </c>
      <c r="U204">
        <v>-0.33500000000000441</v>
      </c>
      <c r="V204">
        <v>0.25</v>
      </c>
      <c r="W204">
        <v>0.185</v>
      </c>
      <c r="X204">
        <v>-4.9999999999990052E-3</v>
      </c>
      <c r="Y204">
        <v>-7.5000000000000178E-2</v>
      </c>
    </row>
    <row r="205" spans="1:25" x14ac:dyDescent="0.3">
      <c r="A205">
        <v>62</v>
      </c>
      <c r="B205" t="s">
        <v>148</v>
      </c>
      <c r="C205" s="1">
        <v>45677.67864583333</v>
      </c>
      <c r="D205" t="b">
        <v>0</v>
      </c>
      <c r="E205" t="b">
        <v>1</v>
      </c>
      <c r="F205">
        <v>31</v>
      </c>
      <c r="G205">
        <v>5.0000000000000001E-3</v>
      </c>
      <c r="H205">
        <v>1928</v>
      </c>
      <c r="I205">
        <v>-1797</v>
      </c>
      <c r="J205">
        <v>991</v>
      </c>
      <c r="K205">
        <v>-868</v>
      </c>
      <c r="L205">
        <v>0.32750000000000001</v>
      </c>
      <c r="M205">
        <v>0.3075</v>
      </c>
      <c r="N205">
        <v>9.3125</v>
      </c>
      <c r="O205">
        <v>4.6475</v>
      </c>
      <c r="P205">
        <v>69.452499999999986</v>
      </c>
      <c r="Q205">
        <v>-25.877499999999998</v>
      </c>
      <c r="R205">
        <v>-1.9999999999999574E-2</v>
      </c>
      <c r="S205">
        <v>-0.11000000000000032</v>
      </c>
      <c r="T205">
        <v>-0.10500000000001819</v>
      </c>
      <c r="U205">
        <v>-0.26000000000000512</v>
      </c>
      <c r="V205">
        <v>0.24249999999999999</v>
      </c>
      <c r="W205">
        <v>0.23749999999999999</v>
      </c>
      <c r="X205">
        <v>-3.2500000000000639E-2</v>
      </c>
      <c r="Y205">
        <v>-6.25E-2</v>
      </c>
    </row>
    <row r="206" spans="1:25" x14ac:dyDescent="0.3">
      <c r="A206">
        <v>63</v>
      </c>
      <c r="B206" t="s">
        <v>148</v>
      </c>
      <c r="C206" s="1">
        <v>45677.67864583333</v>
      </c>
      <c r="D206" t="b">
        <v>0</v>
      </c>
      <c r="E206" t="b">
        <v>1</v>
      </c>
      <c r="F206">
        <v>31.5</v>
      </c>
      <c r="G206">
        <v>5.0000000000000001E-3</v>
      </c>
      <c r="H206">
        <v>1435</v>
      </c>
      <c r="I206">
        <v>-1297</v>
      </c>
      <c r="J206">
        <v>930</v>
      </c>
      <c r="K206">
        <v>-811</v>
      </c>
      <c r="L206">
        <v>0.34500000000000003</v>
      </c>
      <c r="M206">
        <v>0.29749999999999999</v>
      </c>
      <c r="N206">
        <v>6.83</v>
      </c>
      <c r="O206">
        <v>4.3525</v>
      </c>
      <c r="P206">
        <v>60.139999999999993</v>
      </c>
      <c r="Q206">
        <v>-30.524999999999999</v>
      </c>
      <c r="R206">
        <v>-2.0000000000000462E-2</v>
      </c>
      <c r="S206">
        <v>-4.9999999999998934E-3</v>
      </c>
      <c r="T206">
        <v>-7.2500000000012221E-2</v>
      </c>
      <c r="U206">
        <v>-0.19750000000000512</v>
      </c>
      <c r="V206">
        <v>0.25250000000000006</v>
      </c>
      <c r="W206">
        <v>0.2525</v>
      </c>
      <c r="X206">
        <v>-3.7499999999999645E-2</v>
      </c>
      <c r="Y206">
        <v>1.7500000000000071E-2</v>
      </c>
    </row>
    <row r="207" spans="1:25" x14ac:dyDescent="0.3">
      <c r="A207">
        <v>64</v>
      </c>
      <c r="B207" t="s">
        <v>148</v>
      </c>
      <c r="C207" s="1">
        <v>45677.67864583333</v>
      </c>
      <c r="D207" t="b">
        <v>0</v>
      </c>
      <c r="E207" t="b">
        <v>1</v>
      </c>
      <c r="F207">
        <v>32</v>
      </c>
      <c r="G207">
        <v>5.0000000000000001E-3</v>
      </c>
      <c r="H207">
        <v>1303</v>
      </c>
      <c r="I207">
        <v>-1166</v>
      </c>
      <c r="J207">
        <v>922</v>
      </c>
      <c r="K207">
        <v>-777</v>
      </c>
      <c r="L207">
        <v>0.34250000000000003</v>
      </c>
      <c r="M207">
        <v>0.36249999999999999</v>
      </c>
      <c r="N207">
        <v>6.1725000000000003</v>
      </c>
      <c r="O207">
        <v>4.2475000000000005</v>
      </c>
      <c r="P207">
        <v>53.309999999999995</v>
      </c>
      <c r="Q207">
        <v>-34.877499999999998</v>
      </c>
      <c r="R207">
        <v>-7.499999999999396E-3</v>
      </c>
      <c r="S207">
        <v>-1.7499999999999183E-2</v>
      </c>
      <c r="T207">
        <v>-3.50000000000108E-2</v>
      </c>
      <c r="U207">
        <v>-0.21500000000000341</v>
      </c>
      <c r="V207">
        <v>0.26250000000000001</v>
      </c>
      <c r="W207">
        <v>0.1825</v>
      </c>
      <c r="X207">
        <v>-1.2500000000000178E-2</v>
      </c>
      <c r="Y207">
        <v>4.750000000000032E-2</v>
      </c>
    </row>
    <row r="208" spans="1:25" x14ac:dyDescent="0.3">
      <c r="A208">
        <v>65</v>
      </c>
      <c r="B208" t="s">
        <v>148</v>
      </c>
      <c r="C208" s="1">
        <v>45677.67864583333</v>
      </c>
      <c r="D208" t="b">
        <v>0</v>
      </c>
      <c r="E208" t="b">
        <v>1</v>
      </c>
      <c r="F208">
        <v>32.5</v>
      </c>
      <c r="G208">
        <v>5.0000000000000001E-3</v>
      </c>
      <c r="H208">
        <v>1278</v>
      </c>
      <c r="I208">
        <v>-1149</v>
      </c>
      <c r="J208">
        <v>865</v>
      </c>
      <c r="K208">
        <v>-693</v>
      </c>
      <c r="L208">
        <v>0.32250000000000001</v>
      </c>
      <c r="M208">
        <v>0.43</v>
      </c>
      <c r="N208">
        <v>6.0674999999999999</v>
      </c>
      <c r="O208">
        <v>3.895</v>
      </c>
      <c r="P208">
        <v>47.137499999999996</v>
      </c>
      <c r="Q208">
        <v>-39.125</v>
      </c>
      <c r="R208">
        <v>-2.0000000000000462E-2</v>
      </c>
      <c r="S208">
        <v>9.9999999999997868E-3</v>
      </c>
      <c r="T208">
        <v>-2.2500000000007958E-2</v>
      </c>
      <c r="U208">
        <v>-0.26250000000000284</v>
      </c>
      <c r="V208">
        <v>0.21000000000000002</v>
      </c>
      <c r="W208">
        <v>0.20749999999999999</v>
      </c>
      <c r="X208">
        <v>-4.9999999999999822E-2</v>
      </c>
      <c r="Y208">
        <v>-0.10250000000000004</v>
      </c>
    </row>
    <row r="209" spans="1:25" x14ac:dyDescent="0.3">
      <c r="A209">
        <v>66</v>
      </c>
      <c r="B209" t="s">
        <v>148</v>
      </c>
      <c r="C209" s="1">
        <v>45677.67864583333</v>
      </c>
      <c r="D209" t="b">
        <v>0</v>
      </c>
      <c r="E209" t="b">
        <v>1</v>
      </c>
      <c r="F209">
        <v>33</v>
      </c>
      <c r="G209">
        <v>5.0000000000000001E-3</v>
      </c>
      <c r="H209">
        <v>1281</v>
      </c>
      <c r="I209">
        <v>-1158</v>
      </c>
      <c r="J209">
        <v>-539</v>
      </c>
      <c r="K209">
        <v>698</v>
      </c>
      <c r="L209">
        <v>0.3075</v>
      </c>
      <c r="M209">
        <v>0.39750000000000002</v>
      </c>
      <c r="N209">
        <v>6.0975000000000001</v>
      </c>
      <c r="O209">
        <v>-3.0925000000000002</v>
      </c>
      <c r="P209">
        <v>41.069999999999993</v>
      </c>
      <c r="Q209">
        <v>-43.02</v>
      </c>
      <c r="R209">
        <v>3.2499999999999751E-2</v>
      </c>
      <c r="S209">
        <v>-0.12000000000000011</v>
      </c>
      <c r="T209">
        <v>2.74999999999892E-2</v>
      </c>
      <c r="U209">
        <v>-0.16000000000000369</v>
      </c>
      <c r="V209">
        <v>0.23249999999999998</v>
      </c>
      <c r="W209">
        <v>0.40750000000000003</v>
      </c>
      <c r="X209">
        <v>-2.5000000000003908E-3</v>
      </c>
      <c r="Y209">
        <v>-0.21750000000000025</v>
      </c>
    </row>
    <row r="210" spans="1:25" x14ac:dyDescent="0.3">
      <c r="A210">
        <v>67</v>
      </c>
      <c r="B210" t="s">
        <v>148</v>
      </c>
      <c r="C210" s="1">
        <v>45677.67864583333</v>
      </c>
      <c r="D210" t="b">
        <v>0</v>
      </c>
      <c r="E210" t="b">
        <v>1</v>
      </c>
      <c r="F210">
        <v>33.5</v>
      </c>
      <c r="G210">
        <v>5.0000000000000001E-3</v>
      </c>
      <c r="H210">
        <v>1221</v>
      </c>
      <c r="I210">
        <v>-1079</v>
      </c>
      <c r="J210">
        <v>-1504</v>
      </c>
      <c r="K210">
        <v>1659</v>
      </c>
      <c r="L210">
        <v>0.35499999999999998</v>
      </c>
      <c r="M210">
        <v>0.38750000000000001</v>
      </c>
      <c r="N210">
        <v>5.75</v>
      </c>
      <c r="O210">
        <v>-7.9074999999999998</v>
      </c>
      <c r="P210">
        <v>34.972499999999997</v>
      </c>
      <c r="Q210">
        <v>-39.927500000000002</v>
      </c>
      <c r="R210">
        <v>4.2499999999999538E-2</v>
      </c>
      <c r="S210">
        <v>-7.4999999999999289E-2</v>
      </c>
      <c r="T210">
        <v>2.9999999999994031E-2</v>
      </c>
      <c r="U210">
        <v>5.7499999999997442E-2</v>
      </c>
      <c r="V210">
        <v>0.25749999999999995</v>
      </c>
      <c r="W210">
        <v>0.28500000000000003</v>
      </c>
      <c r="X210">
        <v>1.7500000000000071E-2</v>
      </c>
      <c r="Y210">
        <v>-2.9999999999999361E-2</v>
      </c>
    </row>
    <row r="211" spans="1:25" x14ac:dyDescent="0.3">
      <c r="A211">
        <v>68</v>
      </c>
      <c r="B211" t="s">
        <v>148</v>
      </c>
      <c r="C211" s="1">
        <v>45677.67864583333</v>
      </c>
      <c r="D211" t="b">
        <v>0</v>
      </c>
      <c r="E211" t="b">
        <v>1</v>
      </c>
      <c r="F211">
        <v>34</v>
      </c>
      <c r="G211">
        <v>5.0000000000000001E-3</v>
      </c>
      <c r="H211">
        <v>1306</v>
      </c>
      <c r="I211">
        <v>-1163</v>
      </c>
      <c r="J211">
        <v>-1967</v>
      </c>
      <c r="K211">
        <v>2035</v>
      </c>
      <c r="L211">
        <v>0.35749999999999998</v>
      </c>
      <c r="M211">
        <v>0.17</v>
      </c>
      <c r="N211">
        <v>6.1725000000000003</v>
      </c>
      <c r="O211">
        <v>-10.005000000000001</v>
      </c>
      <c r="P211">
        <v>29.2225</v>
      </c>
      <c r="Q211">
        <v>-32.020000000000003</v>
      </c>
      <c r="R211">
        <v>0</v>
      </c>
      <c r="S211">
        <v>9.7500000000000142E-2</v>
      </c>
      <c r="T211">
        <v>1.2499999999995737E-2</v>
      </c>
      <c r="U211">
        <v>8.7499999999998579E-2</v>
      </c>
      <c r="V211">
        <v>0.24249999999999999</v>
      </c>
      <c r="W211">
        <v>0.255</v>
      </c>
      <c r="X211">
        <v>-1.7500000000000071E-2</v>
      </c>
      <c r="Y211">
        <v>3.5000000000000142E-2</v>
      </c>
    </row>
    <row r="212" spans="1:25" x14ac:dyDescent="0.3">
      <c r="A212">
        <v>69</v>
      </c>
      <c r="B212" t="s">
        <v>148</v>
      </c>
      <c r="C212" s="1">
        <v>45677.67864583333</v>
      </c>
      <c r="D212" t="b">
        <v>0</v>
      </c>
      <c r="E212" t="b">
        <v>1</v>
      </c>
      <c r="F212">
        <v>34.5</v>
      </c>
      <c r="G212">
        <v>5.0000000000000001E-3</v>
      </c>
      <c r="H212">
        <v>1344</v>
      </c>
      <c r="I212">
        <v>-1204</v>
      </c>
      <c r="J212">
        <v>-1578</v>
      </c>
      <c r="K212">
        <v>1678</v>
      </c>
      <c r="L212">
        <v>0.35000000000000003</v>
      </c>
      <c r="M212">
        <v>0.25</v>
      </c>
      <c r="N212">
        <v>6.37</v>
      </c>
      <c r="O212">
        <v>-8.14</v>
      </c>
      <c r="P212">
        <v>23.05</v>
      </c>
      <c r="Q212">
        <v>-22.015000000000001</v>
      </c>
      <c r="R212">
        <v>-4.9999999999998934E-3</v>
      </c>
      <c r="S212">
        <v>0.10500000000000043</v>
      </c>
      <c r="T212">
        <v>2.9999999999997584E-2</v>
      </c>
      <c r="U212">
        <v>5.250000000000199E-2</v>
      </c>
      <c r="V212">
        <v>0.25750000000000006</v>
      </c>
      <c r="W212">
        <v>0.42000000000000004</v>
      </c>
      <c r="X212">
        <v>-2.7499999999999858E-2</v>
      </c>
      <c r="Y212">
        <v>-4.0000000000000924E-2</v>
      </c>
    </row>
    <row r="213" spans="1:25" x14ac:dyDescent="0.3">
      <c r="A213">
        <v>70</v>
      </c>
      <c r="B213" t="s">
        <v>148</v>
      </c>
      <c r="C213" s="1">
        <v>45677.67864583333</v>
      </c>
      <c r="D213" t="b">
        <v>0</v>
      </c>
      <c r="E213" t="b">
        <v>1</v>
      </c>
      <c r="F213">
        <v>35</v>
      </c>
      <c r="G213">
        <v>5.0000000000000001E-3</v>
      </c>
      <c r="H213">
        <v>1697</v>
      </c>
      <c r="I213">
        <v>-1557</v>
      </c>
      <c r="J213">
        <v>-1416</v>
      </c>
      <c r="K213">
        <v>1568</v>
      </c>
      <c r="L213">
        <v>0.35000000000000003</v>
      </c>
      <c r="M213">
        <v>0.38</v>
      </c>
      <c r="N213">
        <v>8.1349999999999998</v>
      </c>
      <c r="O213">
        <v>-7.46</v>
      </c>
      <c r="P213">
        <v>16.68</v>
      </c>
      <c r="Q213">
        <v>-13.875</v>
      </c>
      <c r="R213">
        <v>1.9999999999999574E-2</v>
      </c>
      <c r="S213">
        <v>-0.10250000000000004</v>
      </c>
      <c r="T213">
        <v>5.7499999999997442E-2</v>
      </c>
      <c r="U213">
        <v>9.2500000000001137E-2</v>
      </c>
      <c r="V213">
        <v>0.23500000000000004</v>
      </c>
      <c r="W213">
        <v>0.3725</v>
      </c>
      <c r="X213">
        <v>1.9999999999999574E-2</v>
      </c>
      <c r="Y213">
        <v>2.5000000000003908E-3</v>
      </c>
    </row>
    <row r="214" spans="1:25" x14ac:dyDescent="0.3">
      <c r="A214">
        <v>71</v>
      </c>
      <c r="B214" t="s">
        <v>148</v>
      </c>
      <c r="C214" s="1">
        <v>45677.67864583333</v>
      </c>
      <c r="D214" t="b">
        <v>0</v>
      </c>
      <c r="E214" t="b">
        <v>1</v>
      </c>
      <c r="F214">
        <v>35.5</v>
      </c>
      <c r="G214">
        <v>5.0000000000000001E-3</v>
      </c>
      <c r="H214">
        <v>1783</v>
      </c>
      <c r="I214">
        <v>-1635</v>
      </c>
      <c r="J214">
        <v>-1169</v>
      </c>
      <c r="K214">
        <v>1397</v>
      </c>
      <c r="L214">
        <v>0.37</v>
      </c>
      <c r="M214">
        <v>0.57000000000000006</v>
      </c>
      <c r="N214">
        <v>8.5449999999999999</v>
      </c>
      <c r="O214">
        <v>-6.415</v>
      </c>
      <c r="P214">
        <v>8.5449999999999999</v>
      </c>
      <c r="Q214">
        <v>-6.415</v>
      </c>
      <c r="R214">
        <v>4.4999999999999929E-2</v>
      </c>
      <c r="S214">
        <v>4.0000000000000036E-2</v>
      </c>
      <c r="T214">
        <v>3.7499999999999645E-2</v>
      </c>
      <c r="U214">
        <v>8.9999999999999858E-2</v>
      </c>
      <c r="V214">
        <v>0.26250000000000001</v>
      </c>
      <c r="W214">
        <v>0.43500000000000005</v>
      </c>
      <c r="X214">
        <v>3.7499999999999645E-2</v>
      </c>
      <c r="Y214">
        <v>8.9999999999999858E-2</v>
      </c>
    </row>
    <row r="215" spans="1:25" x14ac:dyDescent="0.3">
      <c r="A215">
        <v>1</v>
      </c>
      <c r="B215" t="s">
        <v>148</v>
      </c>
      <c r="C215" s="1">
        <v>45691.391168981485</v>
      </c>
      <c r="D215" t="b">
        <v>0</v>
      </c>
      <c r="E215" t="b">
        <v>1</v>
      </c>
      <c r="F215">
        <v>0.5</v>
      </c>
      <c r="G215">
        <v>5.0000000000000001E-3</v>
      </c>
      <c r="H215">
        <v>-446</v>
      </c>
      <c r="I215">
        <v>593</v>
      </c>
      <c r="J215">
        <v>2846</v>
      </c>
      <c r="K215">
        <v>-2670</v>
      </c>
      <c r="L215">
        <v>0.36749999999999999</v>
      </c>
      <c r="M215">
        <v>0.44</v>
      </c>
      <c r="N215">
        <v>-2.5975000000000001</v>
      </c>
      <c r="O215">
        <v>13.790000000000001</v>
      </c>
      <c r="P215">
        <v>374.06250000000011</v>
      </c>
      <c r="Q215">
        <v>117.70500000000001</v>
      </c>
      <c r="R215">
        <v>8.0000000000000071E-2</v>
      </c>
      <c r="S215">
        <v>-2.4999999999995026E-3</v>
      </c>
      <c r="T215">
        <v>-1.9749999999999659</v>
      </c>
      <c r="U215">
        <v>-1.1074999999999875</v>
      </c>
      <c r="V215">
        <v>0.21</v>
      </c>
      <c r="W215">
        <v>0.1925</v>
      </c>
      <c r="X215">
        <v>0.10000000000000009</v>
      </c>
      <c r="Y215">
        <v>1.2500000000001066E-2</v>
      </c>
    </row>
    <row r="216" spans="1:25" x14ac:dyDescent="0.3">
      <c r="A216">
        <v>2</v>
      </c>
      <c r="B216" t="s">
        <v>148</v>
      </c>
      <c r="C216" s="1">
        <v>45691.391168981485</v>
      </c>
      <c r="D216" t="b">
        <v>0</v>
      </c>
      <c r="E216" t="b">
        <v>1</v>
      </c>
      <c r="F216">
        <v>1</v>
      </c>
      <c r="G216">
        <v>5.0000000000000001E-3</v>
      </c>
      <c r="H216">
        <v>-478</v>
      </c>
      <c r="I216">
        <v>676</v>
      </c>
      <c r="J216">
        <v>2732</v>
      </c>
      <c r="K216">
        <v>-2486</v>
      </c>
      <c r="L216">
        <v>0.495</v>
      </c>
      <c r="M216">
        <v>0.61499999999999999</v>
      </c>
      <c r="N216">
        <v>-2.8850000000000002</v>
      </c>
      <c r="O216">
        <v>13.045</v>
      </c>
      <c r="P216">
        <v>376.66000000000014</v>
      </c>
      <c r="Q216">
        <v>103.91500000000001</v>
      </c>
      <c r="R216">
        <v>8.4999999999999964E-2</v>
      </c>
      <c r="S216">
        <v>-3.2500000000000639E-2</v>
      </c>
      <c r="T216">
        <v>-2.0749999999999318</v>
      </c>
      <c r="U216">
        <v>-1.1199999999999903</v>
      </c>
      <c r="V216">
        <v>0.22749999999999998</v>
      </c>
      <c r="W216">
        <v>0.45499999999999996</v>
      </c>
      <c r="X216">
        <v>4.7499999999999876E-2</v>
      </c>
      <c r="Y216">
        <v>-6.4999999999999503E-2</v>
      </c>
    </row>
    <row r="217" spans="1:25" x14ac:dyDescent="0.3">
      <c r="A217">
        <v>3</v>
      </c>
      <c r="B217" t="s">
        <v>148</v>
      </c>
      <c r="C217" s="1">
        <v>45691.391168981485</v>
      </c>
      <c r="D217" t="b">
        <v>0</v>
      </c>
      <c r="E217" t="b">
        <v>1</v>
      </c>
      <c r="F217">
        <v>1.5</v>
      </c>
      <c r="G217">
        <v>5.0000000000000001E-3</v>
      </c>
      <c r="H217">
        <v>106</v>
      </c>
      <c r="I217">
        <v>10</v>
      </c>
      <c r="J217">
        <v>1408</v>
      </c>
      <c r="K217">
        <v>-1275</v>
      </c>
      <c r="L217">
        <v>0.28999999999999998</v>
      </c>
      <c r="M217">
        <v>0.33250000000000002</v>
      </c>
      <c r="N217">
        <v>0.24</v>
      </c>
      <c r="O217">
        <v>6.7075000000000005</v>
      </c>
      <c r="P217">
        <v>379.54500000000013</v>
      </c>
      <c r="Q217">
        <v>90.87</v>
      </c>
      <c r="R217">
        <v>-3.7500000000000033E-2</v>
      </c>
      <c r="S217">
        <v>7.5000000000002842E-3</v>
      </c>
      <c r="T217">
        <v>-2.1224999999999454</v>
      </c>
      <c r="U217">
        <v>-1.0549999999999926</v>
      </c>
      <c r="V217">
        <v>0.32499999999999996</v>
      </c>
      <c r="W217">
        <v>0.51249999999999996</v>
      </c>
      <c r="X217">
        <v>2.4999999999999994E-2</v>
      </c>
      <c r="Y217">
        <v>7.7500000000000568E-2</v>
      </c>
    </row>
    <row r="218" spans="1:25" x14ac:dyDescent="0.3">
      <c r="A218">
        <v>4</v>
      </c>
      <c r="B218" t="s">
        <v>148</v>
      </c>
      <c r="C218" s="1">
        <v>45691.391168981485</v>
      </c>
      <c r="D218" t="b">
        <v>0</v>
      </c>
      <c r="E218" t="b">
        <v>1</v>
      </c>
      <c r="F218">
        <v>2</v>
      </c>
      <c r="G218">
        <v>5.0000000000000001E-3</v>
      </c>
      <c r="H218">
        <v>8</v>
      </c>
      <c r="I218">
        <v>140</v>
      </c>
      <c r="J218">
        <v>1123</v>
      </c>
      <c r="K218">
        <v>-1037</v>
      </c>
      <c r="L218">
        <v>0.37</v>
      </c>
      <c r="M218">
        <v>0.215</v>
      </c>
      <c r="N218">
        <v>-0.33</v>
      </c>
      <c r="O218">
        <v>5.4</v>
      </c>
      <c r="P218">
        <v>379.30500000000012</v>
      </c>
      <c r="Q218">
        <v>84.162500000000009</v>
      </c>
      <c r="R218">
        <v>-1.0000000000000009E-2</v>
      </c>
      <c r="S218">
        <v>-1.9999999999999574E-2</v>
      </c>
      <c r="T218">
        <v>-2.1474999999999795</v>
      </c>
      <c r="U218">
        <v>-1.1324999999999932</v>
      </c>
      <c r="V218">
        <v>0.28749999999999998</v>
      </c>
      <c r="W218">
        <v>0.26750000000000002</v>
      </c>
      <c r="X218">
        <v>7.5000000000000067E-3</v>
      </c>
      <c r="Y218">
        <v>5.7500000000000107E-2</v>
      </c>
    </row>
    <row r="219" spans="1:25" x14ac:dyDescent="0.3">
      <c r="A219">
        <v>5</v>
      </c>
      <c r="B219" t="s">
        <v>148</v>
      </c>
      <c r="C219" s="1">
        <v>45691.391168981485</v>
      </c>
      <c r="D219" t="b">
        <v>0</v>
      </c>
      <c r="E219" t="b">
        <v>1</v>
      </c>
      <c r="F219">
        <v>2.5</v>
      </c>
      <c r="G219">
        <v>5.0000000000000001E-3</v>
      </c>
      <c r="H219">
        <v>141</v>
      </c>
      <c r="I219">
        <v>8</v>
      </c>
      <c r="J219">
        <v>1091</v>
      </c>
      <c r="K219">
        <v>-995</v>
      </c>
      <c r="L219">
        <v>0.3725</v>
      </c>
      <c r="M219">
        <v>0.24</v>
      </c>
      <c r="N219">
        <v>0.33250000000000002</v>
      </c>
      <c r="O219">
        <v>5.2149999999999999</v>
      </c>
      <c r="P219">
        <v>379.6350000000001</v>
      </c>
      <c r="Q219">
        <v>78.762500000000003</v>
      </c>
      <c r="R219">
        <v>-2.5000000000000022E-3</v>
      </c>
      <c r="S219">
        <v>-5.2500000000000213E-2</v>
      </c>
      <c r="T219">
        <v>-2.1549999999999727</v>
      </c>
      <c r="U219">
        <v>-1.1899999999999977</v>
      </c>
      <c r="V219">
        <v>0.32</v>
      </c>
      <c r="W219">
        <v>0.1925</v>
      </c>
      <c r="X219">
        <v>3.5000000000000031E-2</v>
      </c>
      <c r="Y219">
        <v>-1.2500000000000178E-2</v>
      </c>
    </row>
    <row r="220" spans="1:25" x14ac:dyDescent="0.3">
      <c r="A220">
        <v>6</v>
      </c>
      <c r="B220" t="s">
        <v>148</v>
      </c>
      <c r="C220" s="1">
        <v>45691.391168981485</v>
      </c>
      <c r="D220" t="b">
        <v>0</v>
      </c>
      <c r="E220" t="b">
        <v>1</v>
      </c>
      <c r="F220">
        <v>3</v>
      </c>
      <c r="G220">
        <v>5.0000000000000001E-3</v>
      </c>
      <c r="H220">
        <v>1911</v>
      </c>
      <c r="I220">
        <v>-1754</v>
      </c>
      <c r="J220">
        <v>1320</v>
      </c>
      <c r="K220">
        <v>-1315</v>
      </c>
      <c r="L220">
        <v>0.39250000000000002</v>
      </c>
      <c r="M220">
        <v>1.2500000000000001E-2</v>
      </c>
      <c r="N220">
        <v>9.1624999999999996</v>
      </c>
      <c r="O220">
        <v>6.5875000000000004</v>
      </c>
      <c r="P220">
        <v>379.30250000000012</v>
      </c>
      <c r="Q220">
        <v>73.547499999999999</v>
      </c>
      <c r="R220">
        <v>-3.7500000000001421E-2</v>
      </c>
      <c r="S220">
        <v>0.22500000000000053</v>
      </c>
      <c r="T220">
        <v>-2.1899999999999409</v>
      </c>
      <c r="U220">
        <v>-1.1774999999999949</v>
      </c>
      <c r="V220">
        <v>0.26500000000000001</v>
      </c>
      <c r="W220">
        <v>0</v>
      </c>
      <c r="X220">
        <v>4.9999999999990052E-3</v>
      </c>
      <c r="Y220">
        <v>0.14500000000000046</v>
      </c>
    </row>
    <row r="221" spans="1:25" x14ac:dyDescent="0.3">
      <c r="A221">
        <v>7</v>
      </c>
      <c r="B221" t="s">
        <v>148</v>
      </c>
      <c r="C221" s="1">
        <v>45691.391168981485</v>
      </c>
      <c r="D221" t="b">
        <v>0</v>
      </c>
      <c r="E221" t="b">
        <v>1</v>
      </c>
      <c r="F221">
        <v>3.5</v>
      </c>
      <c r="G221">
        <v>5.0000000000000001E-3</v>
      </c>
      <c r="H221">
        <v>2519</v>
      </c>
      <c r="I221">
        <v>-2369</v>
      </c>
      <c r="J221">
        <v>1419</v>
      </c>
      <c r="K221">
        <v>-1450</v>
      </c>
      <c r="L221">
        <v>0.375</v>
      </c>
      <c r="M221">
        <v>-7.7499999999999999E-2</v>
      </c>
      <c r="N221">
        <v>12.22</v>
      </c>
      <c r="O221">
        <v>7.1725000000000003</v>
      </c>
      <c r="P221">
        <v>370.1400000000001</v>
      </c>
      <c r="Q221">
        <v>66.959999999999994</v>
      </c>
      <c r="R221">
        <v>-6.25E-2</v>
      </c>
      <c r="S221">
        <v>-2.4999999999999467E-2</v>
      </c>
      <c r="T221">
        <v>-2.1949999999999363</v>
      </c>
      <c r="U221">
        <v>-1.3225000000000051</v>
      </c>
      <c r="V221">
        <v>0.26250000000000001</v>
      </c>
      <c r="W221">
        <v>-5.2499999999999998E-2</v>
      </c>
      <c r="X221">
        <v>7.5000000000002842E-3</v>
      </c>
      <c r="Y221">
        <v>-4.7499999999999432E-2</v>
      </c>
    </row>
    <row r="222" spans="1:25" x14ac:dyDescent="0.3">
      <c r="A222">
        <v>8</v>
      </c>
      <c r="B222" t="s">
        <v>148</v>
      </c>
      <c r="C222" s="1">
        <v>45691.391168981485</v>
      </c>
      <c r="D222" t="b">
        <v>0</v>
      </c>
      <c r="E222" t="b">
        <v>1</v>
      </c>
      <c r="F222">
        <v>4</v>
      </c>
      <c r="G222">
        <v>5.0000000000000001E-3</v>
      </c>
      <c r="H222">
        <v>2864</v>
      </c>
      <c r="I222">
        <v>-2715</v>
      </c>
      <c r="J222">
        <v>1572</v>
      </c>
      <c r="K222">
        <v>-1562</v>
      </c>
      <c r="L222">
        <v>0.3725</v>
      </c>
      <c r="M222">
        <v>2.5000000000000001E-2</v>
      </c>
      <c r="N222">
        <v>13.9475</v>
      </c>
      <c r="O222">
        <v>7.835</v>
      </c>
      <c r="P222">
        <v>357.92000000000007</v>
      </c>
      <c r="Q222">
        <v>59.787499999999994</v>
      </c>
      <c r="R222">
        <v>-5.0000000000000711E-2</v>
      </c>
      <c r="S222">
        <v>0.17750000000000021</v>
      </c>
      <c r="T222">
        <v>-2.2024999999999864</v>
      </c>
      <c r="U222">
        <v>-1.2750000000000057</v>
      </c>
      <c r="V222">
        <v>0.26250000000000001</v>
      </c>
      <c r="W222">
        <v>-6.25E-2</v>
      </c>
      <c r="X222">
        <v>7.5000000000002842E-3</v>
      </c>
      <c r="Y222">
        <v>7.2499999999999787E-2</v>
      </c>
    </row>
    <row r="223" spans="1:25" x14ac:dyDescent="0.3">
      <c r="A223">
        <v>9</v>
      </c>
      <c r="B223" t="s">
        <v>148</v>
      </c>
      <c r="C223" s="1">
        <v>45691.391168981485</v>
      </c>
      <c r="D223" t="b">
        <v>0</v>
      </c>
      <c r="E223" t="b">
        <v>1</v>
      </c>
      <c r="F223">
        <v>4.5</v>
      </c>
      <c r="G223">
        <v>5.0000000000000001E-3</v>
      </c>
      <c r="H223">
        <v>3087</v>
      </c>
      <c r="I223">
        <v>-2948</v>
      </c>
      <c r="J223">
        <v>1592</v>
      </c>
      <c r="K223">
        <v>-1539</v>
      </c>
      <c r="L223">
        <v>0.34750000000000003</v>
      </c>
      <c r="M223">
        <v>0.13250000000000001</v>
      </c>
      <c r="N223">
        <v>15.0875</v>
      </c>
      <c r="O223">
        <v>7.8275000000000006</v>
      </c>
      <c r="P223">
        <v>343.97250000000008</v>
      </c>
      <c r="Q223">
        <v>51.952499999999993</v>
      </c>
      <c r="R223">
        <v>-9.9999999999997868E-3</v>
      </c>
      <c r="S223">
        <v>-7.2499999999999787E-2</v>
      </c>
      <c r="T223">
        <v>-2.2099999999999795</v>
      </c>
      <c r="U223">
        <v>-1.3475000000000037</v>
      </c>
      <c r="V223">
        <v>0.26750000000000002</v>
      </c>
      <c r="W223">
        <v>0.10500000000000001</v>
      </c>
      <c r="X223">
        <v>2.4999999999995026E-3</v>
      </c>
      <c r="Y223">
        <v>5.0000000000007816E-3</v>
      </c>
    </row>
    <row r="224" spans="1:25" x14ac:dyDescent="0.3">
      <c r="A224">
        <v>10</v>
      </c>
      <c r="B224" t="s">
        <v>148</v>
      </c>
      <c r="C224" s="1">
        <v>45691.391168981485</v>
      </c>
      <c r="D224" t="b">
        <v>0</v>
      </c>
      <c r="E224" t="b">
        <v>1</v>
      </c>
      <c r="F224">
        <v>5</v>
      </c>
      <c r="G224">
        <v>5.0000000000000001E-3</v>
      </c>
      <c r="H224">
        <v>3186</v>
      </c>
      <c r="I224">
        <v>-3051</v>
      </c>
      <c r="J224">
        <v>1521</v>
      </c>
      <c r="K224">
        <v>-1450</v>
      </c>
      <c r="L224">
        <v>0.33750000000000002</v>
      </c>
      <c r="M224">
        <v>0.17749999999999999</v>
      </c>
      <c r="N224">
        <v>15.592500000000001</v>
      </c>
      <c r="O224">
        <v>7.4275000000000002</v>
      </c>
      <c r="P224">
        <v>328.8850000000001</v>
      </c>
      <c r="Q224">
        <v>44.124999999999993</v>
      </c>
      <c r="R224">
        <v>1.7500000000000071E-2</v>
      </c>
      <c r="S224">
        <v>0.14250000000000007</v>
      </c>
      <c r="T224">
        <v>-2.2124999999999773</v>
      </c>
      <c r="U224">
        <v>-1.3525000000000063</v>
      </c>
      <c r="V224">
        <v>0.24500000000000002</v>
      </c>
      <c r="W224">
        <v>0.11249999999999999</v>
      </c>
      <c r="X224">
        <v>0</v>
      </c>
      <c r="Y224">
        <v>-0.10250000000000004</v>
      </c>
    </row>
    <row r="225" spans="1:25" x14ac:dyDescent="0.3">
      <c r="A225">
        <v>11</v>
      </c>
      <c r="B225" t="s">
        <v>148</v>
      </c>
      <c r="C225" s="1">
        <v>45691.391168981485</v>
      </c>
      <c r="D225" t="b">
        <v>0</v>
      </c>
      <c r="E225" t="b">
        <v>1</v>
      </c>
      <c r="F225">
        <v>5.5</v>
      </c>
      <c r="G225">
        <v>5.0000000000000001E-3</v>
      </c>
      <c r="H225">
        <v>3158</v>
      </c>
      <c r="I225">
        <v>-3040</v>
      </c>
      <c r="J225">
        <v>1183</v>
      </c>
      <c r="K225">
        <v>-1048</v>
      </c>
      <c r="L225">
        <v>0.29499999999999998</v>
      </c>
      <c r="M225">
        <v>0.33750000000000002</v>
      </c>
      <c r="N225">
        <v>15.495000000000001</v>
      </c>
      <c r="O225">
        <v>5.5774999999999997</v>
      </c>
      <c r="P225">
        <v>313.29250000000008</v>
      </c>
      <c r="Q225">
        <v>36.697499999999991</v>
      </c>
      <c r="R225">
        <v>2.2500000000000853E-2</v>
      </c>
      <c r="S225">
        <v>-7.0000000000000284E-2</v>
      </c>
      <c r="T225">
        <v>-2.2124999999999773</v>
      </c>
      <c r="U225">
        <v>-1.2500000000000071</v>
      </c>
      <c r="V225">
        <v>0.24</v>
      </c>
      <c r="W225">
        <v>0.30500000000000005</v>
      </c>
      <c r="X225">
        <v>-9.9999999999997868E-3</v>
      </c>
      <c r="Y225">
        <v>-0.26500000000000057</v>
      </c>
    </row>
    <row r="226" spans="1:25" x14ac:dyDescent="0.3">
      <c r="A226">
        <v>12</v>
      </c>
      <c r="B226" t="s">
        <v>148</v>
      </c>
      <c r="C226" s="1">
        <v>45691.391168981485</v>
      </c>
      <c r="D226" t="b">
        <v>0</v>
      </c>
      <c r="E226" t="b">
        <v>1</v>
      </c>
      <c r="F226">
        <v>6</v>
      </c>
      <c r="G226">
        <v>5.0000000000000001E-3</v>
      </c>
      <c r="H226">
        <v>2649</v>
      </c>
      <c r="I226">
        <v>-2520</v>
      </c>
      <c r="J226">
        <v>-235</v>
      </c>
      <c r="K226">
        <v>444</v>
      </c>
      <c r="L226">
        <v>0.32250000000000001</v>
      </c>
      <c r="M226">
        <v>0.52249999999999996</v>
      </c>
      <c r="N226">
        <v>12.922499999999999</v>
      </c>
      <c r="O226">
        <v>-1.6975</v>
      </c>
      <c r="P226">
        <v>297.79750000000007</v>
      </c>
      <c r="Q226">
        <v>31.119999999999994</v>
      </c>
      <c r="R226">
        <v>-3.2500000000000639E-2</v>
      </c>
      <c r="S226">
        <v>-7.2500000000000009E-2</v>
      </c>
      <c r="T226">
        <v>-2.2024999999999864</v>
      </c>
      <c r="U226">
        <v>-0.98500000000000298</v>
      </c>
      <c r="V226">
        <v>0.2225</v>
      </c>
      <c r="W226">
        <v>0.39749999999999996</v>
      </c>
      <c r="X226">
        <v>-2.2500000000000853E-2</v>
      </c>
      <c r="Y226">
        <v>-6.7499999999999893E-2</v>
      </c>
    </row>
    <row r="227" spans="1:25" x14ac:dyDescent="0.3">
      <c r="A227">
        <v>13</v>
      </c>
      <c r="B227" t="s">
        <v>148</v>
      </c>
      <c r="C227" s="1">
        <v>45691.391168981485</v>
      </c>
      <c r="D227" t="b">
        <v>0</v>
      </c>
      <c r="E227" t="b">
        <v>1</v>
      </c>
      <c r="F227">
        <v>6.5</v>
      </c>
      <c r="G227">
        <v>5.0000000000000001E-3</v>
      </c>
      <c r="H227">
        <v>2331</v>
      </c>
      <c r="I227">
        <v>-2185</v>
      </c>
      <c r="J227">
        <v>-819</v>
      </c>
      <c r="K227">
        <v>916</v>
      </c>
      <c r="L227">
        <v>0.36499999999999999</v>
      </c>
      <c r="M227">
        <v>0.24249999999999999</v>
      </c>
      <c r="N227">
        <v>11.290000000000001</v>
      </c>
      <c r="O227">
        <v>-4.3375000000000004</v>
      </c>
      <c r="P227">
        <v>284.87500000000006</v>
      </c>
      <c r="Q227">
        <v>32.817499999999995</v>
      </c>
      <c r="R227">
        <v>3.0000000000001137E-2</v>
      </c>
      <c r="S227">
        <v>-0.11500000000000021</v>
      </c>
      <c r="T227">
        <v>-2.1800000000000068</v>
      </c>
      <c r="U227">
        <v>-0.91750000000000398</v>
      </c>
      <c r="V227">
        <v>0.28499999999999998</v>
      </c>
      <c r="W227">
        <v>0.23749999999999999</v>
      </c>
      <c r="X227">
        <v>1.0000000000001563E-2</v>
      </c>
      <c r="Y227">
        <v>-0.16250000000000053</v>
      </c>
    </row>
    <row r="228" spans="1:25" x14ac:dyDescent="0.3">
      <c r="A228">
        <v>14</v>
      </c>
      <c r="B228" t="s">
        <v>148</v>
      </c>
      <c r="C228" s="1">
        <v>45691.391168981485</v>
      </c>
      <c r="D228" t="b">
        <v>0</v>
      </c>
      <c r="E228" t="b">
        <v>1</v>
      </c>
      <c r="F228">
        <v>7</v>
      </c>
      <c r="G228">
        <v>5.0000000000000001E-3</v>
      </c>
      <c r="H228">
        <v>2033</v>
      </c>
      <c r="I228">
        <v>-1883</v>
      </c>
      <c r="J228">
        <v>-1223</v>
      </c>
      <c r="K228">
        <v>1306</v>
      </c>
      <c r="L228">
        <v>0.375</v>
      </c>
      <c r="M228">
        <v>0.20750000000000002</v>
      </c>
      <c r="N228">
        <v>9.7900000000000009</v>
      </c>
      <c r="O228">
        <v>-6.3224999999999998</v>
      </c>
      <c r="P228">
        <v>273.58500000000004</v>
      </c>
      <c r="Q228">
        <v>37.154999999999994</v>
      </c>
      <c r="R228">
        <v>2.5000000000000355E-2</v>
      </c>
      <c r="S228">
        <v>0.12750000000000039</v>
      </c>
      <c r="T228">
        <v>-2.1900000000000546</v>
      </c>
      <c r="U228">
        <v>-0.75500000000000256</v>
      </c>
      <c r="V228">
        <v>0.3175</v>
      </c>
      <c r="W228">
        <v>0.14500000000000002</v>
      </c>
      <c r="X228">
        <v>7.5000000000002842E-3</v>
      </c>
      <c r="Y228">
        <v>9.5000000000000639E-2</v>
      </c>
    </row>
    <row r="229" spans="1:25" x14ac:dyDescent="0.3">
      <c r="A229">
        <v>15</v>
      </c>
      <c r="B229" t="s">
        <v>148</v>
      </c>
      <c r="C229" s="1">
        <v>45691.391168981485</v>
      </c>
      <c r="D229" t="b">
        <v>0</v>
      </c>
      <c r="E229" t="b">
        <v>1</v>
      </c>
      <c r="F229">
        <v>7.5</v>
      </c>
      <c r="G229">
        <v>5.0000000000000001E-3</v>
      </c>
      <c r="H229">
        <v>1780</v>
      </c>
      <c r="I229">
        <v>-1628</v>
      </c>
      <c r="J229">
        <v>-1546</v>
      </c>
      <c r="K229">
        <v>1637</v>
      </c>
      <c r="L229">
        <v>0.38</v>
      </c>
      <c r="M229">
        <v>0.22750000000000001</v>
      </c>
      <c r="N229">
        <v>8.52</v>
      </c>
      <c r="O229">
        <v>-7.9575000000000005</v>
      </c>
      <c r="P229">
        <v>263.79500000000002</v>
      </c>
      <c r="Q229">
        <v>43.477499999999992</v>
      </c>
      <c r="R229">
        <v>-7.5000000000002842E-3</v>
      </c>
      <c r="S229">
        <v>7.9999999999999183E-2</v>
      </c>
      <c r="T229">
        <v>-2.1975000000000477</v>
      </c>
      <c r="U229">
        <v>-0.85000000000000853</v>
      </c>
      <c r="V229">
        <v>0.3175</v>
      </c>
      <c r="W229">
        <v>0.06</v>
      </c>
      <c r="X229">
        <v>-4.7500000000001208E-2</v>
      </c>
      <c r="Y229">
        <v>0.11000000000000032</v>
      </c>
    </row>
    <row r="230" spans="1:25" x14ac:dyDescent="0.3">
      <c r="A230">
        <v>16</v>
      </c>
      <c r="B230" t="s">
        <v>148</v>
      </c>
      <c r="C230" s="1">
        <v>45691.391168981485</v>
      </c>
      <c r="D230" t="b">
        <v>0</v>
      </c>
      <c r="E230" t="b">
        <v>1</v>
      </c>
      <c r="F230">
        <v>8</v>
      </c>
      <c r="G230">
        <v>5.0000000000000001E-3</v>
      </c>
      <c r="H230">
        <v>1608</v>
      </c>
      <c r="I230">
        <v>-1462</v>
      </c>
      <c r="J230">
        <v>-1842</v>
      </c>
      <c r="K230">
        <v>1884</v>
      </c>
      <c r="L230">
        <v>0.36499999999999999</v>
      </c>
      <c r="M230">
        <v>0.105</v>
      </c>
      <c r="N230">
        <v>7.6749999999999998</v>
      </c>
      <c r="O230">
        <v>-9.3149999999999995</v>
      </c>
      <c r="P230">
        <v>255.27500000000001</v>
      </c>
      <c r="Q230">
        <v>51.434999999999995</v>
      </c>
      <c r="R230">
        <v>-3.2500000000000639E-2</v>
      </c>
      <c r="S230">
        <v>-7.2499999999999787E-2</v>
      </c>
      <c r="T230">
        <v>-2.1500000000000625</v>
      </c>
      <c r="U230">
        <v>-0.96000000000000796</v>
      </c>
      <c r="V230">
        <v>0.29499999999999998</v>
      </c>
      <c r="W230">
        <v>-6.5000000000000016E-2</v>
      </c>
      <c r="X230">
        <v>-7.0000000000000284E-2</v>
      </c>
      <c r="Y230">
        <v>-3.9999999999999147E-2</v>
      </c>
    </row>
    <row r="231" spans="1:25" x14ac:dyDescent="0.3">
      <c r="A231">
        <v>17</v>
      </c>
      <c r="B231" t="s">
        <v>148</v>
      </c>
      <c r="C231" s="1">
        <v>45691.391168981485</v>
      </c>
      <c r="D231" t="b">
        <v>0</v>
      </c>
      <c r="E231" t="b">
        <v>1</v>
      </c>
      <c r="F231">
        <v>8.5</v>
      </c>
      <c r="G231">
        <v>5.0000000000000001E-3</v>
      </c>
      <c r="H231">
        <v>1423</v>
      </c>
      <c r="I231">
        <v>-1271</v>
      </c>
      <c r="J231">
        <v>-1744</v>
      </c>
      <c r="K231">
        <v>1871</v>
      </c>
      <c r="L231">
        <v>0.38</v>
      </c>
      <c r="M231">
        <v>0.3175</v>
      </c>
      <c r="N231">
        <v>6.7350000000000003</v>
      </c>
      <c r="O231">
        <v>-9.0374999999999996</v>
      </c>
      <c r="P231">
        <v>247.6</v>
      </c>
      <c r="Q231">
        <v>60.749999999999993</v>
      </c>
      <c r="R231">
        <v>3.0000000000000249E-2</v>
      </c>
      <c r="S231">
        <v>-4.9999999999998934E-2</v>
      </c>
      <c r="T231">
        <v>-2.0800000000000978</v>
      </c>
      <c r="U231">
        <v>-0.92000000000000881</v>
      </c>
      <c r="V231">
        <v>0.24</v>
      </c>
      <c r="W231">
        <v>0.14249999999999999</v>
      </c>
      <c r="X231">
        <v>-4.4999999999999929E-2</v>
      </c>
      <c r="Y231">
        <v>-6.7499999999999005E-2</v>
      </c>
    </row>
    <row r="232" spans="1:25" x14ac:dyDescent="0.3">
      <c r="A232">
        <v>18</v>
      </c>
      <c r="B232" t="s">
        <v>148</v>
      </c>
      <c r="C232" s="1">
        <v>45691.391168981485</v>
      </c>
      <c r="D232" t="b">
        <v>0</v>
      </c>
      <c r="E232" t="b">
        <v>1</v>
      </c>
      <c r="F232">
        <v>9</v>
      </c>
      <c r="G232">
        <v>5.0000000000000001E-3</v>
      </c>
      <c r="H232">
        <v>781</v>
      </c>
      <c r="I232">
        <v>-668</v>
      </c>
      <c r="J232">
        <v>-1059</v>
      </c>
      <c r="K232">
        <v>1165</v>
      </c>
      <c r="L232">
        <v>0.28250000000000003</v>
      </c>
      <c r="M232">
        <v>0.26500000000000001</v>
      </c>
      <c r="N232">
        <v>3.6225000000000001</v>
      </c>
      <c r="O232">
        <v>-5.5600000000000005</v>
      </c>
      <c r="P232">
        <v>240.86499999999998</v>
      </c>
      <c r="Q232">
        <v>69.787499999999994</v>
      </c>
      <c r="R232">
        <v>-1.5000000000000124E-2</v>
      </c>
      <c r="S232">
        <v>-5.7500000000000107E-2</v>
      </c>
      <c r="T232">
        <v>-2.0350000000001103</v>
      </c>
      <c r="U232">
        <v>-0.85250000000000625</v>
      </c>
      <c r="V232">
        <v>0.23750000000000004</v>
      </c>
      <c r="W232">
        <v>0.41000000000000003</v>
      </c>
      <c r="X232">
        <v>-1.2500000000000178E-2</v>
      </c>
      <c r="Y232">
        <v>-0.12000000000000011</v>
      </c>
    </row>
    <row r="233" spans="1:25" x14ac:dyDescent="0.3">
      <c r="A233">
        <v>19</v>
      </c>
      <c r="B233" t="s">
        <v>148</v>
      </c>
      <c r="C233" s="1">
        <v>45691.391168981485</v>
      </c>
      <c r="D233" t="b">
        <v>0</v>
      </c>
      <c r="E233" t="b">
        <v>1</v>
      </c>
      <c r="F233">
        <v>9.5</v>
      </c>
      <c r="G233">
        <v>5.0000000000000001E-3</v>
      </c>
      <c r="H233">
        <v>819</v>
      </c>
      <c r="I233">
        <v>-661</v>
      </c>
      <c r="J233">
        <v>-1026</v>
      </c>
      <c r="K233">
        <v>1097</v>
      </c>
      <c r="L233">
        <v>0.39500000000000002</v>
      </c>
      <c r="M233">
        <v>0.17749999999999999</v>
      </c>
      <c r="N233">
        <v>3.7</v>
      </c>
      <c r="O233">
        <v>-5.3075000000000001</v>
      </c>
      <c r="P233">
        <v>237.24249999999998</v>
      </c>
      <c r="Q233">
        <v>75.347499999999997</v>
      </c>
      <c r="R233">
        <v>-4.0000000000000036E-2</v>
      </c>
      <c r="S233">
        <v>0.10749999999999993</v>
      </c>
      <c r="T233">
        <v>-2.0225000000001216</v>
      </c>
      <c r="U233">
        <v>-0.73250000000000171</v>
      </c>
      <c r="V233">
        <v>0.29749999999999999</v>
      </c>
      <c r="W233">
        <v>0.17749999999999999</v>
      </c>
      <c r="X233">
        <v>-1.7500000000000071E-2</v>
      </c>
      <c r="Y233">
        <v>2.2499999999999964E-2</v>
      </c>
    </row>
    <row r="234" spans="1:25" x14ac:dyDescent="0.3">
      <c r="A234">
        <v>20</v>
      </c>
      <c r="B234" t="s">
        <v>148</v>
      </c>
      <c r="C234" s="1">
        <v>45691.391168981485</v>
      </c>
      <c r="D234" t="b">
        <v>0</v>
      </c>
      <c r="E234" t="b">
        <v>1</v>
      </c>
      <c r="F234">
        <v>10</v>
      </c>
      <c r="G234">
        <v>5.0000000000000001E-3</v>
      </c>
      <c r="H234">
        <v>836</v>
      </c>
      <c r="I234">
        <v>-686</v>
      </c>
      <c r="J234">
        <v>-1114</v>
      </c>
      <c r="K234">
        <v>1162</v>
      </c>
      <c r="L234">
        <v>0.375</v>
      </c>
      <c r="M234">
        <v>0.12</v>
      </c>
      <c r="N234">
        <v>3.8050000000000002</v>
      </c>
      <c r="O234">
        <v>-5.69</v>
      </c>
      <c r="P234">
        <v>233.54249999999999</v>
      </c>
      <c r="Q234">
        <v>80.655000000000001</v>
      </c>
      <c r="R234">
        <v>-7.2499999999999787E-2</v>
      </c>
      <c r="S234">
        <v>-5.0000000000000711E-2</v>
      </c>
      <c r="T234">
        <v>-2.0050000000001091</v>
      </c>
      <c r="U234">
        <v>-0.75499999999999545</v>
      </c>
      <c r="V234">
        <v>0.27749999999999997</v>
      </c>
      <c r="W234">
        <v>4.4999999999999998E-2</v>
      </c>
      <c r="X234">
        <v>-5.7500000000000107E-2</v>
      </c>
      <c r="Y234">
        <v>-6.0000000000000497E-2</v>
      </c>
    </row>
    <row r="235" spans="1:25" x14ac:dyDescent="0.3">
      <c r="A235">
        <v>21</v>
      </c>
      <c r="B235" t="s">
        <v>148</v>
      </c>
      <c r="C235" s="1">
        <v>45691.391168981485</v>
      </c>
      <c r="D235" t="b">
        <v>0</v>
      </c>
      <c r="E235" t="b">
        <v>1</v>
      </c>
      <c r="F235">
        <v>10.5</v>
      </c>
      <c r="G235">
        <v>5.0000000000000001E-3</v>
      </c>
      <c r="H235">
        <v>749</v>
      </c>
      <c r="I235">
        <v>-606</v>
      </c>
      <c r="J235">
        <v>-1108</v>
      </c>
      <c r="K235">
        <v>1173</v>
      </c>
      <c r="L235">
        <v>0.35749999999999998</v>
      </c>
      <c r="M235">
        <v>0.16250000000000001</v>
      </c>
      <c r="N235">
        <v>3.3875000000000002</v>
      </c>
      <c r="O235">
        <v>-5.7024999999999997</v>
      </c>
      <c r="P235">
        <v>229.73749999999998</v>
      </c>
      <c r="Q235">
        <v>86.344999999999999</v>
      </c>
      <c r="R235">
        <v>-6.4999999999999947E-2</v>
      </c>
      <c r="S235">
        <v>5.7500000000000107E-2</v>
      </c>
      <c r="T235">
        <v>-1.9475000000001046</v>
      </c>
      <c r="U235">
        <v>-0.69499999999999318</v>
      </c>
      <c r="V235">
        <v>0.26500000000000001</v>
      </c>
      <c r="W235">
        <v>0.14250000000000002</v>
      </c>
      <c r="X235">
        <v>-3.4999999999999698E-2</v>
      </c>
      <c r="Y235">
        <v>1.2500000000000178E-2</v>
      </c>
    </row>
    <row r="236" spans="1:25" x14ac:dyDescent="0.3">
      <c r="A236">
        <v>22</v>
      </c>
      <c r="B236" t="s">
        <v>148</v>
      </c>
      <c r="C236" s="1">
        <v>45691.391168981485</v>
      </c>
      <c r="D236" t="b">
        <v>0</v>
      </c>
      <c r="E236" t="b">
        <v>1</v>
      </c>
      <c r="F236">
        <v>11</v>
      </c>
      <c r="G236">
        <v>5.0000000000000001E-3</v>
      </c>
      <c r="H236">
        <v>700</v>
      </c>
      <c r="I236">
        <v>-555</v>
      </c>
      <c r="J236">
        <v>-1178</v>
      </c>
      <c r="K236">
        <v>1240</v>
      </c>
      <c r="L236">
        <v>0.36249999999999999</v>
      </c>
      <c r="M236">
        <v>0.155</v>
      </c>
      <c r="N236">
        <v>3.1375000000000002</v>
      </c>
      <c r="O236">
        <v>-6.0449999999999999</v>
      </c>
      <c r="P236">
        <v>226.35</v>
      </c>
      <c r="Q236">
        <v>92.047499999999999</v>
      </c>
      <c r="R236">
        <v>-2.4999999999999911E-2</v>
      </c>
      <c r="S236">
        <v>4.0000000000000036E-2</v>
      </c>
      <c r="T236">
        <v>-1.9125000000000796</v>
      </c>
      <c r="U236">
        <v>-0.70749999999999602</v>
      </c>
      <c r="V236">
        <v>0.30249999999999999</v>
      </c>
      <c r="W236">
        <v>0.14000000000000001</v>
      </c>
      <c r="X236">
        <v>-7.4999999999998401E-3</v>
      </c>
      <c r="Y236">
        <v>-2.4999999999999467E-2</v>
      </c>
    </row>
    <row r="237" spans="1:25" x14ac:dyDescent="0.3">
      <c r="A237">
        <v>23</v>
      </c>
      <c r="B237" t="s">
        <v>148</v>
      </c>
      <c r="C237" s="1">
        <v>45691.391168981485</v>
      </c>
      <c r="D237" t="b">
        <v>0</v>
      </c>
      <c r="E237" t="b">
        <v>1</v>
      </c>
      <c r="F237">
        <v>11.5</v>
      </c>
      <c r="G237">
        <v>5.0000000000000001E-3</v>
      </c>
      <c r="H237">
        <v>596</v>
      </c>
      <c r="I237">
        <v>-453</v>
      </c>
      <c r="J237">
        <v>-1071</v>
      </c>
      <c r="K237">
        <v>1232</v>
      </c>
      <c r="L237">
        <v>0.35749999999999998</v>
      </c>
      <c r="M237">
        <v>0.40250000000000002</v>
      </c>
      <c r="N237">
        <v>2.6225000000000001</v>
      </c>
      <c r="O237">
        <v>-5.7575000000000003</v>
      </c>
      <c r="P237">
        <v>223.21250000000001</v>
      </c>
      <c r="Q237">
        <v>98.092500000000001</v>
      </c>
      <c r="R237">
        <v>-3.5000000000000142E-2</v>
      </c>
      <c r="S237">
        <v>-1.7500000000000071E-2</v>
      </c>
      <c r="T237">
        <v>-1.905000000000058</v>
      </c>
      <c r="U237">
        <v>-0.68249999999999034</v>
      </c>
      <c r="V237">
        <v>0.33249999999999996</v>
      </c>
      <c r="W237">
        <v>0.31000000000000005</v>
      </c>
      <c r="X237">
        <v>-4.7499999999999876E-2</v>
      </c>
      <c r="Y237">
        <v>-3.0000000000000249E-2</v>
      </c>
    </row>
    <row r="238" spans="1:25" x14ac:dyDescent="0.3">
      <c r="A238">
        <v>24</v>
      </c>
      <c r="B238" t="s">
        <v>148</v>
      </c>
      <c r="C238" s="1">
        <v>45691.391168981485</v>
      </c>
      <c r="D238" t="b">
        <v>0</v>
      </c>
      <c r="E238" t="b">
        <v>1</v>
      </c>
      <c r="F238">
        <v>12</v>
      </c>
      <c r="G238">
        <v>5.0000000000000001E-3</v>
      </c>
      <c r="H238">
        <v>828</v>
      </c>
      <c r="I238">
        <v>-722</v>
      </c>
      <c r="J238">
        <v>-480</v>
      </c>
      <c r="K238">
        <v>664</v>
      </c>
      <c r="L238">
        <v>0.26500000000000001</v>
      </c>
      <c r="M238">
        <v>0.46</v>
      </c>
      <c r="N238">
        <v>3.875</v>
      </c>
      <c r="O238">
        <v>-2.86</v>
      </c>
      <c r="P238">
        <v>220.59</v>
      </c>
      <c r="Q238">
        <v>103.85</v>
      </c>
      <c r="R238">
        <v>-7.5000000000002842E-3</v>
      </c>
      <c r="S238">
        <v>2.7500000000000302E-2</v>
      </c>
      <c r="T238">
        <v>-1.8575000000000728</v>
      </c>
      <c r="U238">
        <v>-0.65250000000000341</v>
      </c>
      <c r="V238">
        <v>0.255</v>
      </c>
      <c r="W238">
        <v>0.5625</v>
      </c>
      <c r="X238">
        <v>0</v>
      </c>
      <c r="Y238">
        <v>0.18250000000000011</v>
      </c>
    </row>
    <row r="239" spans="1:25" x14ac:dyDescent="0.3">
      <c r="A239">
        <v>25</v>
      </c>
      <c r="B239" t="s">
        <v>148</v>
      </c>
      <c r="C239" s="1">
        <v>45691.391168981485</v>
      </c>
      <c r="D239" t="b">
        <v>0</v>
      </c>
      <c r="E239" t="b">
        <v>1</v>
      </c>
      <c r="F239">
        <v>12.5</v>
      </c>
      <c r="G239">
        <v>5.0000000000000001E-3</v>
      </c>
      <c r="H239">
        <v>548</v>
      </c>
      <c r="I239">
        <v>-408</v>
      </c>
      <c r="J239">
        <v>-80</v>
      </c>
      <c r="K239">
        <v>204</v>
      </c>
      <c r="L239">
        <v>0.35000000000000003</v>
      </c>
      <c r="M239">
        <v>0.31</v>
      </c>
      <c r="N239">
        <v>2.39</v>
      </c>
      <c r="O239">
        <v>-0.71</v>
      </c>
      <c r="P239">
        <v>216.715</v>
      </c>
      <c r="Q239">
        <v>106.71</v>
      </c>
      <c r="R239">
        <v>1.2500000000000178E-2</v>
      </c>
      <c r="S239">
        <v>-8.2499999999999907E-2</v>
      </c>
      <c r="T239">
        <v>-1.8575000000000728</v>
      </c>
      <c r="U239">
        <v>-0.83500000000000796</v>
      </c>
      <c r="V239">
        <v>0.27750000000000002</v>
      </c>
      <c r="W239">
        <v>0.45750000000000002</v>
      </c>
      <c r="X239">
        <v>-7.4999999999998401E-3</v>
      </c>
      <c r="Y239">
        <v>-9.2499999999999916E-2</v>
      </c>
    </row>
    <row r="240" spans="1:25" x14ac:dyDescent="0.3">
      <c r="A240">
        <v>26</v>
      </c>
      <c r="B240" t="s">
        <v>148</v>
      </c>
      <c r="C240" s="1">
        <v>45691.391168981485</v>
      </c>
      <c r="D240" t="b">
        <v>0</v>
      </c>
      <c r="E240" t="b">
        <v>1</v>
      </c>
      <c r="F240">
        <v>13</v>
      </c>
      <c r="G240">
        <v>5.0000000000000001E-3</v>
      </c>
      <c r="H240">
        <v>501</v>
      </c>
      <c r="I240">
        <v>-366</v>
      </c>
      <c r="J240">
        <v>-106</v>
      </c>
      <c r="K240">
        <v>193</v>
      </c>
      <c r="L240">
        <v>0.33750000000000002</v>
      </c>
      <c r="M240">
        <v>0.2175</v>
      </c>
      <c r="N240">
        <v>2.1675</v>
      </c>
      <c r="O240">
        <v>-0.74750000000000005</v>
      </c>
      <c r="P240">
        <v>214.32500000000002</v>
      </c>
      <c r="Q240">
        <v>107.41999999999999</v>
      </c>
      <c r="R240">
        <v>-4.9999999999998934E-3</v>
      </c>
      <c r="S240">
        <v>-8.7500000000000022E-2</v>
      </c>
      <c r="T240">
        <v>-1.8500000000000512</v>
      </c>
      <c r="U240">
        <v>-0.74250000000002103</v>
      </c>
      <c r="V240">
        <v>0.26750000000000002</v>
      </c>
      <c r="W240">
        <v>0.2</v>
      </c>
      <c r="X240">
        <v>-2.7499999999999858E-2</v>
      </c>
      <c r="Y240">
        <v>-0.14000000000000001</v>
      </c>
    </row>
    <row r="241" spans="1:25" x14ac:dyDescent="0.3">
      <c r="A241">
        <v>27</v>
      </c>
      <c r="B241" t="s">
        <v>148</v>
      </c>
      <c r="C241" s="1">
        <v>45691.391168981485</v>
      </c>
      <c r="D241" t="b">
        <v>0</v>
      </c>
      <c r="E241" t="b">
        <v>1</v>
      </c>
      <c r="F241">
        <v>13.5</v>
      </c>
      <c r="G241">
        <v>5.0000000000000001E-3</v>
      </c>
      <c r="H241">
        <v>283</v>
      </c>
      <c r="I241">
        <v>-137</v>
      </c>
      <c r="J241">
        <v>-156</v>
      </c>
      <c r="K241">
        <v>247</v>
      </c>
      <c r="L241">
        <v>0.36499999999999999</v>
      </c>
      <c r="M241">
        <v>0.22750000000000001</v>
      </c>
      <c r="N241">
        <v>1.05</v>
      </c>
      <c r="O241">
        <v>-1.0075000000000001</v>
      </c>
      <c r="P241">
        <v>212.15750000000003</v>
      </c>
      <c r="Q241">
        <v>108.16749999999999</v>
      </c>
      <c r="R241">
        <v>-3.2499999999999973E-2</v>
      </c>
      <c r="S241">
        <v>-2.750000000000008E-2</v>
      </c>
      <c r="T241">
        <v>-1.8225000000000477</v>
      </c>
      <c r="U241">
        <v>-0.60250000000002046</v>
      </c>
      <c r="V241">
        <v>0.27749999999999997</v>
      </c>
      <c r="W241">
        <v>0.28250000000000003</v>
      </c>
      <c r="X241">
        <v>-4.2499999999999982E-2</v>
      </c>
      <c r="Y241">
        <v>-4.7500000000000098E-2</v>
      </c>
    </row>
    <row r="242" spans="1:25" x14ac:dyDescent="0.3">
      <c r="A242">
        <v>28</v>
      </c>
      <c r="B242" t="s">
        <v>148</v>
      </c>
      <c r="C242" s="1">
        <v>45691.391168981485</v>
      </c>
      <c r="D242" t="b">
        <v>0</v>
      </c>
      <c r="E242" t="b">
        <v>1</v>
      </c>
      <c r="F242">
        <v>14</v>
      </c>
      <c r="G242">
        <v>5.0000000000000001E-3</v>
      </c>
      <c r="H242">
        <v>338</v>
      </c>
      <c r="I242">
        <v>-188</v>
      </c>
      <c r="J242">
        <v>41</v>
      </c>
      <c r="K242">
        <v>-13</v>
      </c>
      <c r="L242">
        <v>0.375</v>
      </c>
      <c r="M242">
        <v>7.0000000000000007E-2</v>
      </c>
      <c r="N242">
        <v>1.3149999999999999</v>
      </c>
      <c r="O242">
        <v>0.13500000000000001</v>
      </c>
      <c r="P242">
        <v>211.10750000000002</v>
      </c>
      <c r="Q242">
        <v>109.17499999999998</v>
      </c>
      <c r="R242">
        <v>-2.750000000000008E-2</v>
      </c>
      <c r="S242">
        <v>-6.7500000000000004E-2</v>
      </c>
      <c r="T242">
        <v>-1.780000000000058</v>
      </c>
      <c r="U242">
        <v>-0.55500000000002103</v>
      </c>
      <c r="V242">
        <v>0.28749999999999998</v>
      </c>
      <c r="W242">
        <v>-2.2499999999999992E-2</v>
      </c>
      <c r="X242">
        <v>-3.7500000000000089E-2</v>
      </c>
      <c r="Y242">
        <v>4.250000000000001E-2</v>
      </c>
    </row>
    <row r="243" spans="1:25" x14ac:dyDescent="0.3">
      <c r="A243">
        <v>29</v>
      </c>
      <c r="B243" t="s">
        <v>148</v>
      </c>
      <c r="C243" s="1">
        <v>45691.391168981485</v>
      </c>
      <c r="D243" t="b">
        <v>0</v>
      </c>
      <c r="E243" t="b">
        <v>1</v>
      </c>
      <c r="F243">
        <v>14.5</v>
      </c>
      <c r="G243">
        <v>5.0000000000000001E-3</v>
      </c>
      <c r="H243">
        <v>335</v>
      </c>
      <c r="I243">
        <v>-192</v>
      </c>
      <c r="J243">
        <v>351</v>
      </c>
      <c r="K243">
        <v>-248</v>
      </c>
      <c r="L243">
        <v>0.35749999999999998</v>
      </c>
      <c r="M243">
        <v>0.25750000000000001</v>
      </c>
      <c r="N243">
        <v>1.3175000000000001</v>
      </c>
      <c r="O243">
        <v>1.4975000000000001</v>
      </c>
      <c r="P243">
        <v>209.79250000000002</v>
      </c>
      <c r="Q243">
        <v>109.03999999999998</v>
      </c>
      <c r="R243">
        <v>-2.4999999999999911E-2</v>
      </c>
      <c r="S243">
        <v>0.11499999999999999</v>
      </c>
      <c r="T243">
        <v>-1.7425000000000637</v>
      </c>
      <c r="U243">
        <v>-0.59750000000002501</v>
      </c>
      <c r="V243">
        <v>0.28999999999999998</v>
      </c>
      <c r="W243">
        <v>0.11250000000000002</v>
      </c>
      <c r="X243">
        <v>-5.9999999999999831E-2</v>
      </c>
      <c r="Y243">
        <v>0.23750000000000004</v>
      </c>
    </row>
    <row r="244" spans="1:25" x14ac:dyDescent="0.3">
      <c r="A244">
        <v>30</v>
      </c>
      <c r="B244" t="s">
        <v>148</v>
      </c>
      <c r="C244" s="1">
        <v>45691.391168981485</v>
      </c>
      <c r="D244" t="b">
        <v>0</v>
      </c>
      <c r="E244" t="b">
        <v>1</v>
      </c>
      <c r="F244">
        <v>15</v>
      </c>
      <c r="G244">
        <v>5.0000000000000001E-3</v>
      </c>
      <c r="H244">
        <v>-167</v>
      </c>
      <c r="I244">
        <v>307</v>
      </c>
      <c r="J244">
        <v>349</v>
      </c>
      <c r="K244">
        <v>-215</v>
      </c>
      <c r="L244">
        <v>0.35000000000000003</v>
      </c>
      <c r="M244">
        <v>0.33500000000000002</v>
      </c>
      <c r="N244">
        <v>-1.1850000000000001</v>
      </c>
      <c r="O244">
        <v>1.41</v>
      </c>
      <c r="P244">
        <v>208.47500000000002</v>
      </c>
      <c r="Q244">
        <v>107.54249999999998</v>
      </c>
      <c r="R244">
        <v>2.750000000000008E-2</v>
      </c>
      <c r="S244">
        <v>0.10999999999999988</v>
      </c>
      <c r="T244">
        <v>-1.6825000000000614</v>
      </c>
      <c r="U244">
        <v>-0.83500000000002217</v>
      </c>
      <c r="V244">
        <v>0.26</v>
      </c>
      <c r="W244">
        <v>0.29500000000000004</v>
      </c>
      <c r="X244">
        <v>-8.0000000000000071E-2</v>
      </c>
      <c r="Y244">
        <v>6.999999999999984E-2</v>
      </c>
    </row>
    <row r="245" spans="1:25" x14ac:dyDescent="0.3">
      <c r="A245">
        <v>31</v>
      </c>
      <c r="B245" t="s">
        <v>148</v>
      </c>
      <c r="C245" s="1">
        <v>45691.391168981485</v>
      </c>
      <c r="D245" t="b">
        <v>0</v>
      </c>
      <c r="E245" t="b">
        <v>1</v>
      </c>
      <c r="F245">
        <v>15.5</v>
      </c>
      <c r="G245">
        <v>5.0000000000000001E-3</v>
      </c>
      <c r="H245">
        <v>-273</v>
      </c>
      <c r="I245">
        <v>413</v>
      </c>
      <c r="J245">
        <v>50</v>
      </c>
      <c r="K245">
        <v>105</v>
      </c>
      <c r="L245">
        <v>0.35000000000000003</v>
      </c>
      <c r="M245">
        <v>0.38750000000000001</v>
      </c>
      <c r="N245">
        <v>-1.7150000000000001</v>
      </c>
      <c r="O245">
        <v>-0.13750000000000001</v>
      </c>
      <c r="P245">
        <v>209.66000000000003</v>
      </c>
      <c r="Q245">
        <v>106.13249999999998</v>
      </c>
      <c r="R245">
        <v>0</v>
      </c>
      <c r="S245">
        <v>0.35</v>
      </c>
      <c r="T245">
        <v>-1.6025000000000489</v>
      </c>
      <c r="U245">
        <v>-0.90500000000001535</v>
      </c>
      <c r="V245">
        <v>0.26750000000000002</v>
      </c>
      <c r="W245">
        <v>0.44</v>
      </c>
      <c r="X245">
        <v>-3.7500000000000089E-2</v>
      </c>
      <c r="Y245">
        <v>0.26500000000000001</v>
      </c>
    </row>
    <row r="246" spans="1:25" x14ac:dyDescent="0.3">
      <c r="A246">
        <v>32</v>
      </c>
      <c r="B246" t="s">
        <v>148</v>
      </c>
      <c r="C246" s="1">
        <v>45691.391168981485</v>
      </c>
      <c r="D246" t="b">
        <v>0</v>
      </c>
      <c r="E246" t="b">
        <v>1</v>
      </c>
      <c r="F246">
        <v>16</v>
      </c>
      <c r="G246">
        <v>5.0000000000000001E-3</v>
      </c>
      <c r="H246">
        <v>-198</v>
      </c>
      <c r="I246">
        <v>344</v>
      </c>
      <c r="J246">
        <v>-284</v>
      </c>
      <c r="K246">
        <v>408</v>
      </c>
      <c r="L246">
        <v>0.36499999999999999</v>
      </c>
      <c r="M246">
        <v>0.31</v>
      </c>
      <c r="N246">
        <v>-1.355</v>
      </c>
      <c r="O246">
        <v>-1.73</v>
      </c>
      <c r="P246">
        <v>211.37500000000003</v>
      </c>
      <c r="Q246">
        <v>106.26999999999998</v>
      </c>
      <c r="R246">
        <v>-7.5000000000000622E-3</v>
      </c>
      <c r="S246">
        <v>0.17000000000000015</v>
      </c>
      <c r="T246">
        <v>-1.5650000000000546</v>
      </c>
      <c r="U246">
        <v>-1.1700000000000159</v>
      </c>
      <c r="V246">
        <v>0.27999999999999997</v>
      </c>
      <c r="W246">
        <v>0.22749999999999998</v>
      </c>
      <c r="X246">
        <v>-2.0000000000000018E-2</v>
      </c>
      <c r="Y246">
        <v>3.7500000000000089E-2</v>
      </c>
    </row>
    <row r="247" spans="1:25" x14ac:dyDescent="0.3">
      <c r="A247">
        <v>33</v>
      </c>
      <c r="B247" t="s">
        <v>148</v>
      </c>
      <c r="C247" s="1">
        <v>45691.391168981485</v>
      </c>
      <c r="D247" t="b">
        <v>0</v>
      </c>
      <c r="E247" t="b">
        <v>1</v>
      </c>
      <c r="F247">
        <v>16.5</v>
      </c>
      <c r="G247">
        <v>5.0000000000000001E-3</v>
      </c>
      <c r="H247">
        <v>-27</v>
      </c>
      <c r="I247">
        <v>178</v>
      </c>
      <c r="J247">
        <v>-415</v>
      </c>
      <c r="K247">
        <v>476</v>
      </c>
      <c r="L247">
        <v>0.3775</v>
      </c>
      <c r="M247">
        <v>0.1525</v>
      </c>
      <c r="N247">
        <v>-0.51249999999999996</v>
      </c>
      <c r="O247">
        <v>-2.2275</v>
      </c>
      <c r="P247">
        <v>212.73000000000002</v>
      </c>
      <c r="Q247">
        <v>107.99999999999999</v>
      </c>
      <c r="R247">
        <v>1.7500000000000071E-2</v>
      </c>
      <c r="S247">
        <v>9.2499999999999805E-2</v>
      </c>
      <c r="T247">
        <v>-1.5450000000000728</v>
      </c>
      <c r="U247">
        <v>-1.2075000000000102</v>
      </c>
      <c r="V247">
        <v>0.30499999999999999</v>
      </c>
      <c r="W247">
        <v>0.24249999999999999</v>
      </c>
      <c r="X247">
        <v>-5.9999999999999942E-2</v>
      </c>
      <c r="Y247">
        <v>0.14749999999999996</v>
      </c>
    </row>
    <row r="248" spans="1:25" x14ac:dyDescent="0.3">
      <c r="A248">
        <v>34</v>
      </c>
      <c r="B248" t="s">
        <v>148</v>
      </c>
      <c r="C248" s="1">
        <v>45691.391168981485</v>
      </c>
      <c r="D248" t="b">
        <v>0</v>
      </c>
      <c r="E248" t="b">
        <v>1</v>
      </c>
      <c r="F248">
        <v>17</v>
      </c>
      <c r="G248">
        <v>5.0000000000000001E-3</v>
      </c>
      <c r="H248">
        <v>238</v>
      </c>
      <c r="I248">
        <v>-98</v>
      </c>
      <c r="J248">
        <v>-474</v>
      </c>
      <c r="K248">
        <v>496</v>
      </c>
      <c r="L248">
        <v>0.35000000000000003</v>
      </c>
      <c r="M248">
        <v>5.5E-2</v>
      </c>
      <c r="N248">
        <v>0.84</v>
      </c>
      <c r="O248">
        <v>-2.4250000000000003</v>
      </c>
      <c r="P248">
        <v>213.24250000000001</v>
      </c>
      <c r="Q248">
        <v>110.22749999999999</v>
      </c>
      <c r="R248">
        <v>-1.7500000000000071E-2</v>
      </c>
      <c r="S248">
        <v>0.16999999999999993</v>
      </c>
      <c r="T248">
        <v>-1.4850000000000705</v>
      </c>
      <c r="U248">
        <v>-1.355000000000004</v>
      </c>
      <c r="V248">
        <v>0.28000000000000003</v>
      </c>
      <c r="W248">
        <v>-2.7500000000000004E-2</v>
      </c>
      <c r="X248">
        <v>-6.5000000000000058E-2</v>
      </c>
      <c r="Y248">
        <v>7.2499999999999787E-2</v>
      </c>
    </row>
    <row r="249" spans="1:25" x14ac:dyDescent="0.3">
      <c r="A249">
        <v>35</v>
      </c>
      <c r="B249" t="s">
        <v>148</v>
      </c>
      <c r="C249" s="1">
        <v>45691.391168981485</v>
      </c>
      <c r="D249" t="b">
        <v>0</v>
      </c>
      <c r="E249" t="b">
        <v>1</v>
      </c>
      <c r="F249">
        <v>17.5</v>
      </c>
      <c r="G249">
        <v>5.0000000000000001E-3</v>
      </c>
      <c r="H249">
        <v>579</v>
      </c>
      <c r="I249">
        <v>-437</v>
      </c>
      <c r="J249">
        <v>-438</v>
      </c>
      <c r="K249">
        <v>543</v>
      </c>
      <c r="L249">
        <v>0.35499999999999998</v>
      </c>
      <c r="M249">
        <v>0.26250000000000001</v>
      </c>
      <c r="N249">
        <v>2.54</v>
      </c>
      <c r="O249">
        <v>-2.4525000000000001</v>
      </c>
      <c r="P249">
        <v>212.4025</v>
      </c>
      <c r="Q249">
        <v>112.65249999999999</v>
      </c>
      <c r="R249">
        <v>-2.4999999999999467E-3</v>
      </c>
      <c r="S249">
        <v>0.13249999999999984</v>
      </c>
      <c r="T249">
        <v>-1.4200000000000728</v>
      </c>
      <c r="U249">
        <v>-1.4275000000000091</v>
      </c>
      <c r="V249">
        <v>0.28999999999999998</v>
      </c>
      <c r="W249">
        <v>4.0000000000000008E-2</v>
      </c>
      <c r="X249">
        <v>-1.0000000000000231E-2</v>
      </c>
      <c r="Y249">
        <v>0.16000000000000014</v>
      </c>
    </row>
    <row r="250" spans="1:25" x14ac:dyDescent="0.3">
      <c r="A250">
        <v>36</v>
      </c>
      <c r="B250" t="s">
        <v>148</v>
      </c>
      <c r="C250" s="1">
        <v>45691.391168981485</v>
      </c>
      <c r="D250" t="b">
        <v>0</v>
      </c>
      <c r="E250" t="b">
        <v>1</v>
      </c>
      <c r="F250">
        <v>18</v>
      </c>
      <c r="G250">
        <v>5.0000000000000001E-3</v>
      </c>
      <c r="H250">
        <v>1686</v>
      </c>
      <c r="I250">
        <v>-1527</v>
      </c>
      <c r="J250">
        <v>193</v>
      </c>
      <c r="K250">
        <v>-114</v>
      </c>
      <c r="L250">
        <v>0.39750000000000002</v>
      </c>
      <c r="M250">
        <v>0.19750000000000001</v>
      </c>
      <c r="N250">
        <v>8.0325000000000006</v>
      </c>
      <c r="O250">
        <v>0.76750000000000007</v>
      </c>
      <c r="P250">
        <v>209.86250000000001</v>
      </c>
      <c r="Q250">
        <v>115.10499999999999</v>
      </c>
      <c r="R250">
        <v>-7.7499999999998792E-2</v>
      </c>
      <c r="S250">
        <v>-4.2499999999999982E-2</v>
      </c>
      <c r="T250">
        <v>-1.4100000000000534</v>
      </c>
      <c r="U250">
        <v>-1.5875000000000057</v>
      </c>
      <c r="V250">
        <v>0.35000000000000003</v>
      </c>
      <c r="W250">
        <v>0.33250000000000002</v>
      </c>
      <c r="X250">
        <v>0</v>
      </c>
      <c r="Y250">
        <v>-4.2499999999999982E-2</v>
      </c>
    </row>
    <row r="251" spans="1:25" x14ac:dyDescent="0.3">
      <c r="A251">
        <v>37</v>
      </c>
      <c r="B251" t="s">
        <v>148</v>
      </c>
      <c r="C251" s="1">
        <v>45691.391168981485</v>
      </c>
      <c r="D251" t="b">
        <v>0</v>
      </c>
      <c r="E251" t="b">
        <v>1</v>
      </c>
      <c r="F251">
        <v>18.5</v>
      </c>
      <c r="G251">
        <v>5.0000000000000001E-3</v>
      </c>
      <c r="H251">
        <v>2003</v>
      </c>
      <c r="I251">
        <v>-1843</v>
      </c>
      <c r="J251">
        <v>428</v>
      </c>
      <c r="K251">
        <v>-381</v>
      </c>
      <c r="L251">
        <v>0.4</v>
      </c>
      <c r="M251">
        <v>0.11750000000000001</v>
      </c>
      <c r="N251">
        <v>9.6150000000000002</v>
      </c>
      <c r="O251">
        <v>2.0225</v>
      </c>
      <c r="P251">
        <v>201.83</v>
      </c>
      <c r="Q251">
        <v>114.33749999999999</v>
      </c>
      <c r="R251">
        <v>-4.7499999999999432E-2</v>
      </c>
      <c r="S251">
        <v>0.12249999999999983</v>
      </c>
      <c r="T251">
        <v>-1.4100000000000534</v>
      </c>
      <c r="U251">
        <v>-1.5450000000000017</v>
      </c>
      <c r="V251">
        <v>0.30500000000000005</v>
      </c>
      <c r="W251">
        <v>0.115</v>
      </c>
      <c r="X251">
        <v>-5.0000000000007816E-3</v>
      </c>
      <c r="Y251">
        <v>6.999999999999984E-2</v>
      </c>
    </row>
    <row r="252" spans="1:25" x14ac:dyDescent="0.3">
      <c r="A252">
        <v>38</v>
      </c>
      <c r="B252" t="s">
        <v>148</v>
      </c>
      <c r="C252" s="1">
        <v>45691.391168981485</v>
      </c>
      <c r="D252" t="b">
        <v>0</v>
      </c>
      <c r="E252" t="b">
        <v>1</v>
      </c>
      <c r="F252">
        <v>19</v>
      </c>
      <c r="G252">
        <v>5.0000000000000001E-3</v>
      </c>
      <c r="H252">
        <v>2067</v>
      </c>
      <c r="I252">
        <v>-1919</v>
      </c>
      <c r="J252">
        <v>463</v>
      </c>
      <c r="K252">
        <v>-403</v>
      </c>
      <c r="L252">
        <v>0.37</v>
      </c>
      <c r="M252">
        <v>0.15</v>
      </c>
      <c r="N252">
        <v>9.9649999999999999</v>
      </c>
      <c r="O252">
        <v>2.165</v>
      </c>
      <c r="P252">
        <v>192.215</v>
      </c>
      <c r="Q252">
        <v>112.315</v>
      </c>
      <c r="R252">
        <v>-5.0000000000000711E-2</v>
      </c>
      <c r="S252">
        <v>-2.2499999999999964E-2</v>
      </c>
      <c r="T252">
        <v>-1.405000000000058</v>
      </c>
      <c r="U252">
        <v>-1.6149999999999949</v>
      </c>
      <c r="V252">
        <v>0.28000000000000003</v>
      </c>
      <c r="W252">
        <v>0.16749999999999998</v>
      </c>
      <c r="X252">
        <v>-2.5000000000000355E-2</v>
      </c>
      <c r="Y252">
        <v>6.7499999999999893E-2</v>
      </c>
    </row>
    <row r="253" spans="1:25" x14ac:dyDescent="0.3">
      <c r="A253">
        <v>39</v>
      </c>
      <c r="B253" t="s">
        <v>148</v>
      </c>
      <c r="C253" s="1">
        <v>45691.391168981485</v>
      </c>
      <c r="D253" t="b">
        <v>0</v>
      </c>
      <c r="E253" t="b">
        <v>1</v>
      </c>
      <c r="F253">
        <v>19.5</v>
      </c>
      <c r="G253">
        <v>5.0000000000000001E-3</v>
      </c>
      <c r="H253">
        <v>1969</v>
      </c>
      <c r="I253">
        <v>-1822</v>
      </c>
      <c r="J253">
        <v>377</v>
      </c>
      <c r="K253">
        <v>-219</v>
      </c>
      <c r="L253">
        <v>0.36749999999999999</v>
      </c>
      <c r="M253">
        <v>0.39500000000000002</v>
      </c>
      <c r="N253">
        <v>9.4775000000000009</v>
      </c>
      <c r="O253">
        <v>1.49</v>
      </c>
      <c r="P253">
        <v>182.25</v>
      </c>
      <c r="Q253">
        <v>110.14999999999999</v>
      </c>
      <c r="R253">
        <v>-2.4999999999995026E-3</v>
      </c>
      <c r="S253">
        <v>-4.2499999999999982E-2</v>
      </c>
      <c r="T253">
        <v>-1.3800000000000523</v>
      </c>
      <c r="U253">
        <v>-1.6825000000000045</v>
      </c>
      <c r="V253">
        <v>0.25750000000000001</v>
      </c>
      <c r="W253">
        <v>0.3775</v>
      </c>
      <c r="X253">
        <v>7.5000000000002842E-3</v>
      </c>
      <c r="Y253">
        <v>-1.2499999999999956E-2</v>
      </c>
    </row>
    <row r="254" spans="1:25" x14ac:dyDescent="0.3">
      <c r="A254">
        <v>40</v>
      </c>
      <c r="B254" t="s">
        <v>148</v>
      </c>
      <c r="C254" s="1">
        <v>45691.391168981485</v>
      </c>
      <c r="D254" t="b">
        <v>0</v>
      </c>
      <c r="E254" t="b">
        <v>1</v>
      </c>
      <c r="F254">
        <v>20</v>
      </c>
      <c r="G254">
        <v>5.0000000000000001E-3</v>
      </c>
      <c r="H254">
        <v>1650</v>
      </c>
      <c r="I254">
        <v>-1504</v>
      </c>
      <c r="J254">
        <v>-110</v>
      </c>
      <c r="K254">
        <v>182</v>
      </c>
      <c r="L254">
        <v>0.36499999999999999</v>
      </c>
      <c r="M254">
        <v>0.18</v>
      </c>
      <c r="N254">
        <v>7.8849999999999998</v>
      </c>
      <c r="O254">
        <v>-0.73</v>
      </c>
      <c r="P254">
        <v>172.77250000000001</v>
      </c>
      <c r="Q254">
        <v>108.66</v>
      </c>
      <c r="R254">
        <v>0</v>
      </c>
      <c r="S254">
        <v>-6.9999999999999951E-2</v>
      </c>
      <c r="T254">
        <v>-1.3875000000000455</v>
      </c>
      <c r="U254">
        <v>-1.6700000000000017</v>
      </c>
      <c r="V254">
        <v>0.255</v>
      </c>
      <c r="W254">
        <v>9.4999999999999987E-2</v>
      </c>
      <c r="X254">
        <v>0</v>
      </c>
      <c r="Y254">
        <v>-5.9999999999999942E-2</v>
      </c>
    </row>
    <row r="255" spans="1:25" x14ac:dyDescent="0.3">
      <c r="A255">
        <v>41</v>
      </c>
      <c r="B255" t="s">
        <v>148</v>
      </c>
      <c r="C255" s="1">
        <v>45691.391168981485</v>
      </c>
      <c r="D255" t="b">
        <v>0</v>
      </c>
      <c r="E255" t="b">
        <v>1</v>
      </c>
      <c r="F255">
        <v>20.5</v>
      </c>
      <c r="G255">
        <v>5.0000000000000001E-3</v>
      </c>
      <c r="H255">
        <v>1393</v>
      </c>
      <c r="I255">
        <v>-1246</v>
      </c>
      <c r="J255">
        <v>-291</v>
      </c>
      <c r="K255">
        <v>418</v>
      </c>
      <c r="L255">
        <v>0.36749999999999999</v>
      </c>
      <c r="M255">
        <v>0.3175</v>
      </c>
      <c r="N255">
        <v>6.5975000000000001</v>
      </c>
      <c r="O255">
        <v>-1.7725</v>
      </c>
      <c r="P255">
        <v>164.88750000000002</v>
      </c>
      <c r="Q255">
        <v>109.39</v>
      </c>
      <c r="R255">
        <v>-2.5000000000000355E-2</v>
      </c>
      <c r="S255">
        <v>-4.7499999999999876E-2</v>
      </c>
      <c r="T255">
        <v>-1.3875000000000455</v>
      </c>
      <c r="U255">
        <v>-1.6099999999999994</v>
      </c>
      <c r="V255">
        <v>0.25</v>
      </c>
      <c r="W255">
        <v>0.16</v>
      </c>
      <c r="X255">
        <v>-1.499999999999968E-2</v>
      </c>
      <c r="Y255">
        <v>3.0000000000000027E-2</v>
      </c>
    </row>
    <row r="256" spans="1:25" x14ac:dyDescent="0.3">
      <c r="A256">
        <v>42</v>
      </c>
      <c r="B256" t="s">
        <v>148</v>
      </c>
      <c r="C256" s="1">
        <v>45691.391168981485</v>
      </c>
      <c r="D256" t="b">
        <v>0</v>
      </c>
      <c r="E256" t="b">
        <v>1</v>
      </c>
      <c r="F256">
        <v>21</v>
      </c>
      <c r="G256">
        <v>5.0000000000000001E-3</v>
      </c>
      <c r="H256">
        <v>1105</v>
      </c>
      <c r="I256">
        <v>-977</v>
      </c>
      <c r="J256">
        <v>236</v>
      </c>
      <c r="K256">
        <v>-77</v>
      </c>
      <c r="L256">
        <v>0.32</v>
      </c>
      <c r="M256">
        <v>0.39750000000000002</v>
      </c>
      <c r="N256">
        <v>5.2050000000000001</v>
      </c>
      <c r="O256">
        <v>0.78249999999999997</v>
      </c>
      <c r="P256">
        <v>158.29000000000002</v>
      </c>
      <c r="Q256">
        <v>111.16249999999999</v>
      </c>
      <c r="R256">
        <v>-7.2499999999999787E-2</v>
      </c>
      <c r="S256">
        <v>-0.11750000000000005</v>
      </c>
      <c r="T256">
        <v>-1.3725000000000307</v>
      </c>
      <c r="U256">
        <v>-1.6400000000000006</v>
      </c>
      <c r="V256">
        <v>0.22</v>
      </c>
      <c r="W256">
        <v>0.46500000000000002</v>
      </c>
      <c r="X256">
        <v>-6.5000000000000391E-2</v>
      </c>
      <c r="Y256">
        <v>2.9999999999999916E-2</v>
      </c>
    </row>
    <row r="257" spans="1:25" x14ac:dyDescent="0.3">
      <c r="A257">
        <v>43</v>
      </c>
      <c r="B257" t="s">
        <v>148</v>
      </c>
      <c r="C257" s="1">
        <v>45691.391168981485</v>
      </c>
      <c r="D257" t="b">
        <v>0</v>
      </c>
      <c r="E257" t="b">
        <v>1</v>
      </c>
      <c r="F257">
        <v>21.5</v>
      </c>
      <c r="G257">
        <v>5.0000000000000001E-3</v>
      </c>
      <c r="H257">
        <v>1174</v>
      </c>
      <c r="I257">
        <v>-1041</v>
      </c>
      <c r="J257">
        <v>686</v>
      </c>
      <c r="K257">
        <v>-611</v>
      </c>
      <c r="L257">
        <v>0.33250000000000002</v>
      </c>
      <c r="M257">
        <v>0.1875</v>
      </c>
      <c r="N257">
        <v>5.5375000000000005</v>
      </c>
      <c r="O257">
        <v>3.2425000000000002</v>
      </c>
      <c r="P257">
        <v>153.08500000000001</v>
      </c>
      <c r="Q257">
        <v>110.38</v>
      </c>
      <c r="R257">
        <v>-8.4999999999999964E-2</v>
      </c>
      <c r="S257">
        <v>6.25E-2</v>
      </c>
      <c r="T257">
        <v>-1.307500000000033</v>
      </c>
      <c r="U257">
        <v>-1.6700000000000017</v>
      </c>
      <c r="V257">
        <v>0.24250000000000002</v>
      </c>
      <c r="W257">
        <v>0.17749999999999999</v>
      </c>
      <c r="X257">
        <v>-7.2499999999999787E-2</v>
      </c>
      <c r="Y257">
        <v>0.10250000000000004</v>
      </c>
    </row>
    <row r="258" spans="1:25" x14ac:dyDescent="0.3">
      <c r="A258">
        <v>44</v>
      </c>
      <c r="B258" t="s">
        <v>148</v>
      </c>
      <c r="C258" s="1">
        <v>45691.391168981485</v>
      </c>
      <c r="D258" t="b">
        <v>0</v>
      </c>
      <c r="E258" t="b">
        <v>1</v>
      </c>
      <c r="F258">
        <v>22</v>
      </c>
      <c r="G258">
        <v>5.0000000000000001E-3</v>
      </c>
      <c r="H258">
        <v>1327</v>
      </c>
      <c r="I258">
        <v>-1192</v>
      </c>
      <c r="J258">
        <v>1109</v>
      </c>
      <c r="K258">
        <v>-1011</v>
      </c>
      <c r="L258">
        <v>0.33750000000000002</v>
      </c>
      <c r="M258">
        <v>0.245</v>
      </c>
      <c r="N258">
        <v>6.2975000000000003</v>
      </c>
      <c r="O258">
        <v>5.3</v>
      </c>
      <c r="P258">
        <v>147.54750000000001</v>
      </c>
      <c r="Q258">
        <v>107.13749999999999</v>
      </c>
      <c r="R258">
        <v>-9.4999999999999751E-2</v>
      </c>
      <c r="S258">
        <v>2.2499999999999964E-2</v>
      </c>
      <c r="T258">
        <v>-1.2350000000000136</v>
      </c>
      <c r="U258">
        <v>-1.772500000000008</v>
      </c>
      <c r="V258">
        <v>0.27</v>
      </c>
      <c r="W258">
        <v>0.2</v>
      </c>
      <c r="X258">
        <v>-9.4999999999999751E-2</v>
      </c>
      <c r="Y258">
        <v>0.16000000000000014</v>
      </c>
    </row>
    <row r="259" spans="1:25" x14ac:dyDescent="0.3">
      <c r="A259">
        <v>45</v>
      </c>
      <c r="B259" t="s">
        <v>148</v>
      </c>
      <c r="C259" s="1">
        <v>45691.391168981485</v>
      </c>
      <c r="D259" t="b">
        <v>0</v>
      </c>
      <c r="E259" t="b">
        <v>1</v>
      </c>
      <c r="F259">
        <v>22.5</v>
      </c>
      <c r="G259">
        <v>5.0000000000000001E-3</v>
      </c>
      <c r="H259">
        <v>1603</v>
      </c>
      <c r="I259">
        <v>-1415</v>
      </c>
      <c r="J259">
        <v>1677</v>
      </c>
      <c r="K259">
        <v>-1571</v>
      </c>
      <c r="L259">
        <v>0.47000000000000003</v>
      </c>
      <c r="M259">
        <v>0.26500000000000001</v>
      </c>
      <c r="N259">
        <v>7.5449999999999999</v>
      </c>
      <c r="O259">
        <v>8.120000000000001</v>
      </c>
      <c r="P259">
        <v>141.25</v>
      </c>
      <c r="Q259">
        <v>101.83749999999999</v>
      </c>
      <c r="R259">
        <v>-8.2500000000000462E-2</v>
      </c>
      <c r="S259">
        <v>-0.16249999999999964</v>
      </c>
      <c r="T259">
        <v>-1.1400000000000148</v>
      </c>
      <c r="U259">
        <v>-1.9325000000000045</v>
      </c>
      <c r="V259">
        <v>0.28250000000000003</v>
      </c>
      <c r="W259">
        <v>0.35750000000000004</v>
      </c>
      <c r="X259">
        <v>-7.2499999999999787E-2</v>
      </c>
      <c r="Y259">
        <v>-2.2499999999999076E-2</v>
      </c>
    </row>
    <row r="260" spans="1:25" x14ac:dyDescent="0.3">
      <c r="A260">
        <v>46</v>
      </c>
      <c r="B260" t="s">
        <v>148</v>
      </c>
      <c r="C260" s="1">
        <v>45691.391168981485</v>
      </c>
      <c r="D260" t="b">
        <v>0</v>
      </c>
      <c r="E260" t="b">
        <v>1</v>
      </c>
      <c r="F260">
        <v>23</v>
      </c>
      <c r="G260">
        <v>5.0000000000000001E-3</v>
      </c>
      <c r="H260">
        <v>1493</v>
      </c>
      <c r="I260">
        <v>-1393</v>
      </c>
      <c r="J260">
        <v>1998</v>
      </c>
      <c r="K260">
        <v>-1928</v>
      </c>
      <c r="L260">
        <v>0.25</v>
      </c>
      <c r="M260">
        <v>0.17500000000000002</v>
      </c>
      <c r="N260">
        <v>7.2149999999999999</v>
      </c>
      <c r="O260">
        <v>9.8149999999999995</v>
      </c>
      <c r="P260">
        <v>133.70500000000001</v>
      </c>
      <c r="Q260">
        <v>93.717499999999987</v>
      </c>
      <c r="R260">
        <v>5.7500000000000107E-2</v>
      </c>
      <c r="S260">
        <v>6.9999999999998508E-2</v>
      </c>
      <c r="T260">
        <v>-1.0674999999999955</v>
      </c>
      <c r="U260">
        <v>-1.9100000000000108</v>
      </c>
      <c r="V260">
        <v>0.21249999999999999</v>
      </c>
      <c r="W260">
        <v>0.14750000000000002</v>
      </c>
      <c r="X260">
        <v>3.2499999999999751E-2</v>
      </c>
      <c r="Y260">
        <v>4.249999999999865E-2</v>
      </c>
    </row>
    <row r="261" spans="1:25" x14ac:dyDescent="0.3">
      <c r="A261">
        <v>47</v>
      </c>
      <c r="B261" t="s">
        <v>148</v>
      </c>
      <c r="C261" s="1">
        <v>45691.391168981485</v>
      </c>
      <c r="D261" t="b">
        <v>0</v>
      </c>
      <c r="E261" t="b">
        <v>1</v>
      </c>
      <c r="F261">
        <v>23.5</v>
      </c>
      <c r="G261">
        <v>5.0000000000000001E-3</v>
      </c>
      <c r="H261">
        <v>1303</v>
      </c>
      <c r="I261">
        <v>-1201</v>
      </c>
      <c r="J261">
        <v>1851</v>
      </c>
      <c r="K261">
        <v>-1715</v>
      </c>
      <c r="L261">
        <v>0.255</v>
      </c>
      <c r="M261">
        <v>0.34</v>
      </c>
      <c r="N261">
        <v>6.26</v>
      </c>
      <c r="O261">
        <v>8.9150000000000009</v>
      </c>
      <c r="P261">
        <v>126.49000000000001</v>
      </c>
      <c r="Q261">
        <v>83.902499999999989</v>
      </c>
      <c r="R261">
        <v>2.2499999999999964E-2</v>
      </c>
      <c r="S261">
        <v>-2.7499999999999858E-2</v>
      </c>
      <c r="T261">
        <v>-1.0999999999999943</v>
      </c>
      <c r="U261">
        <v>-1.9525000000000148</v>
      </c>
      <c r="V261">
        <v>0.16749999999999998</v>
      </c>
      <c r="W261">
        <v>0.13750000000000001</v>
      </c>
      <c r="X261">
        <v>1.7500000000000071E-2</v>
      </c>
      <c r="Y261">
        <v>-5.2499999999998437E-2</v>
      </c>
    </row>
    <row r="262" spans="1:25" x14ac:dyDescent="0.3">
      <c r="A262">
        <v>48</v>
      </c>
      <c r="B262" t="s">
        <v>148</v>
      </c>
      <c r="C262" s="1">
        <v>45691.391168981485</v>
      </c>
      <c r="D262" t="b">
        <v>0</v>
      </c>
      <c r="E262" t="b">
        <v>1</v>
      </c>
      <c r="F262">
        <v>24</v>
      </c>
      <c r="G262">
        <v>5.0000000000000001E-3</v>
      </c>
      <c r="H262">
        <v>461</v>
      </c>
      <c r="I262">
        <v>-360</v>
      </c>
      <c r="J262">
        <v>1196</v>
      </c>
      <c r="K262">
        <v>-1069</v>
      </c>
      <c r="L262">
        <v>0.2525</v>
      </c>
      <c r="M262">
        <v>0.3175</v>
      </c>
      <c r="N262">
        <v>2.0525000000000002</v>
      </c>
      <c r="O262">
        <v>5.6625000000000005</v>
      </c>
      <c r="P262">
        <v>120.23</v>
      </c>
      <c r="Q262">
        <v>74.987499999999983</v>
      </c>
      <c r="R262">
        <v>6.5000000000000169E-2</v>
      </c>
      <c r="S262">
        <v>1.2500000000000178E-2</v>
      </c>
      <c r="T262">
        <v>-1.1175000000000068</v>
      </c>
      <c r="U262">
        <v>-1.9000000000000199</v>
      </c>
      <c r="V262">
        <v>0.21</v>
      </c>
      <c r="W262">
        <v>0.3175</v>
      </c>
      <c r="X262">
        <v>0</v>
      </c>
      <c r="Y262">
        <v>3.7500000000000533E-2</v>
      </c>
    </row>
    <row r="263" spans="1:25" x14ac:dyDescent="0.3">
      <c r="A263">
        <v>49</v>
      </c>
      <c r="B263" t="s">
        <v>148</v>
      </c>
      <c r="C263" s="1">
        <v>45691.391168981485</v>
      </c>
      <c r="D263" t="b">
        <v>0</v>
      </c>
      <c r="E263" t="b">
        <v>1</v>
      </c>
      <c r="F263">
        <v>24.5</v>
      </c>
      <c r="G263">
        <v>5.0000000000000001E-3</v>
      </c>
      <c r="H263">
        <v>42</v>
      </c>
      <c r="I263">
        <v>98</v>
      </c>
      <c r="J263">
        <v>1076</v>
      </c>
      <c r="K263">
        <v>-994</v>
      </c>
      <c r="L263">
        <v>0.35000000000000003</v>
      </c>
      <c r="M263">
        <v>0.20500000000000002</v>
      </c>
      <c r="N263">
        <v>-0.14000000000000001</v>
      </c>
      <c r="O263">
        <v>5.1749999999999998</v>
      </c>
      <c r="P263">
        <v>118.17750000000001</v>
      </c>
      <c r="Q263">
        <v>69.324999999999989</v>
      </c>
      <c r="R263">
        <v>9.9999999999999811E-3</v>
      </c>
      <c r="S263">
        <v>-0.22250000000000014</v>
      </c>
      <c r="T263">
        <v>-1.1175000000000068</v>
      </c>
      <c r="U263">
        <v>-1.9375000000000142</v>
      </c>
      <c r="V263">
        <v>0.28000000000000003</v>
      </c>
      <c r="W263">
        <v>0.18500000000000003</v>
      </c>
      <c r="X263">
        <v>-1.0000000000000009E-2</v>
      </c>
      <c r="Y263">
        <v>-0.17500000000000071</v>
      </c>
    </row>
    <row r="264" spans="1:25" x14ac:dyDescent="0.3">
      <c r="A264">
        <v>50</v>
      </c>
      <c r="B264" t="s">
        <v>148</v>
      </c>
      <c r="C264" s="1">
        <v>45691.391168981485</v>
      </c>
      <c r="D264" t="b">
        <v>0</v>
      </c>
      <c r="E264" t="b">
        <v>1</v>
      </c>
      <c r="F264">
        <v>25</v>
      </c>
      <c r="G264">
        <v>5.0000000000000001E-3</v>
      </c>
      <c r="H264">
        <v>-147</v>
      </c>
      <c r="I264">
        <v>292</v>
      </c>
      <c r="J264">
        <v>1212</v>
      </c>
      <c r="K264">
        <v>-1203</v>
      </c>
      <c r="L264">
        <v>0.36249999999999999</v>
      </c>
      <c r="M264">
        <v>2.2499999999999999E-2</v>
      </c>
      <c r="N264">
        <v>-1.0974999999999999</v>
      </c>
      <c r="O264">
        <v>6.0375000000000005</v>
      </c>
      <c r="P264">
        <v>118.31750000000001</v>
      </c>
      <c r="Q264">
        <v>64.149999999999991</v>
      </c>
      <c r="R264">
        <v>2.5000000000000133E-2</v>
      </c>
      <c r="S264">
        <v>-5.4999999999999716E-2</v>
      </c>
      <c r="T264">
        <v>-1.1075000000000017</v>
      </c>
      <c r="U264">
        <v>-1.7625000000000171</v>
      </c>
      <c r="V264">
        <v>0.30249999999999999</v>
      </c>
      <c r="W264">
        <v>2.2499999999999999E-2</v>
      </c>
      <c r="X264">
        <v>-3.2499999999999973E-2</v>
      </c>
      <c r="Y264">
        <v>-1.2499999999999289E-2</v>
      </c>
    </row>
    <row r="265" spans="1:25" x14ac:dyDescent="0.3">
      <c r="A265">
        <v>51</v>
      </c>
      <c r="B265" t="s">
        <v>148</v>
      </c>
      <c r="C265" s="1">
        <v>45691.391168981485</v>
      </c>
      <c r="D265" t="b">
        <v>0</v>
      </c>
      <c r="E265" t="b">
        <v>1</v>
      </c>
      <c r="F265">
        <v>25.5</v>
      </c>
      <c r="G265">
        <v>5.0000000000000001E-3</v>
      </c>
      <c r="H265">
        <v>-221</v>
      </c>
      <c r="I265">
        <v>362</v>
      </c>
      <c r="J265">
        <v>1364</v>
      </c>
      <c r="K265">
        <v>-1325</v>
      </c>
      <c r="L265">
        <v>0.35249999999999998</v>
      </c>
      <c r="M265">
        <v>9.7500000000000003E-2</v>
      </c>
      <c r="N265">
        <v>-1.4575</v>
      </c>
      <c r="O265">
        <v>6.7225000000000001</v>
      </c>
      <c r="P265">
        <v>119.41500000000001</v>
      </c>
      <c r="Q265">
        <v>58.112499999999997</v>
      </c>
      <c r="R265">
        <v>-1.0000000000000009E-2</v>
      </c>
      <c r="S265">
        <v>0.10250000000000004</v>
      </c>
      <c r="T265">
        <v>-1.0750000000000028</v>
      </c>
      <c r="U265">
        <v>-1.7500000000000142</v>
      </c>
      <c r="V265">
        <v>0.29499999999999998</v>
      </c>
      <c r="W265">
        <v>6.5000000000000002E-2</v>
      </c>
      <c r="X265">
        <v>-6.0000000000000053E-2</v>
      </c>
      <c r="Y265">
        <v>5.9999999999999609E-2</v>
      </c>
    </row>
    <row r="266" spans="1:25" x14ac:dyDescent="0.3">
      <c r="A266">
        <v>52</v>
      </c>
      <c r="B266" t="s">
        <v>148</v>
      </c>
      <c r="C266" s="1">
        <v>45691.391168981485</v>
      </c>
      <c r="D266" t="b">
        <v>0</v>
      </c>
      <c r="E266" t="b">
        <v>1</v>
      </c>
      <c r="F266">
        <v>26</v>
      </c>
      <c r="G266">
        <v>5.0000000000000001E-3</v>
      </c>
      <c r="H266">
        <v>-212</v>
      </c>
      <c r="I266">
        <v>354</v>
      </c>
      <c r="J266">
        <v>1434</v>
      </c>
      <c r="K266">
        <v>-1410</v>
      </c>
      <c r="L266">
        <v>0.35499999999999998</v>
      </c>
      <c r="M266">
        <v>0.06</v>
      </c>
      <c r="N266">
        <v>-1.415</v>
      </c>
      <c r="O266">
        <v>7.11</v>
      </c>
      <c r="P266">
        <v>120.8725</v>
      </c>
      <c r="Q266">
        <v>51.39</v>
      </c>
      <c r="R266">
        <v>0</v>
      </c>
      <c r="S266">
        <v>0.16250000000000053</v>
      </c>
      <c r="T266">
        <v>-1.0150000000000006</v>
      </c>
      <c r="U266">
        <v>-1.8100000000000094</v>
      </c>
      <c r="V266">
        <v>0.27499999999999997</v>
      </c>
      <c r="W266">
        <v>7.4999999999999997E-3</v>
      </c>
      <c r="X266">
        <v>-3.0000000000000027E-2</v>
      </c>
      <c r="Y266">
        <v>7.2499999999999787E-2</v>
      </c>
    </row>
    <row r="267" spans="1:25" x14ac:dyDescent="0.3">
      <c r="A267">
        <v>53</v>
      </c>
      <c r="B267" t="s">
        <v>148</v>
      </c>
      <c r="C267" s="1">
        <v>45691.391168981485</v>
      </c>
      <c r="D267" t="b">
        <v>0</v>
      </c>
      <c r="E267" t="b">
        <v>1</v>
      </c>
      <c r="F267">
        <v>26.5</v>
      </c>
      <c r="G267">
        <v>5.0000000000000001E-3</v>
      </c>
      <c r="H267">
        <v>-200</v>
      </c>
      <c r="I267">
        <v>346</v>
      </c>
      <c r="J267">
        <v>1498</v>
      </c>
      <c r="K267">
        <v>-1362</v>
      </c>
      <c r="L267">
        <v>0.36499999999999999</v>
      </c>
      <c r="M267">
        <v>0.34</v>
      </c>
      <c r="N267">
        <v>-1.365</v>
      </c>
      <c r="O267">
        <v>7.15</v>
      </c>
      <c r="P267">
        <v>122.28750000000001</v>
      </c>
      <c r="Q267">
        <v>44.28</v>
      </c>
      <c r="R267">
        <v>-2.4999999999999467E-3</v>
      </c>
      <c r="S267">
        <v>5.5000000000000604E-2</v>
      </c>
      <c r="T267">
        <v>-0.98499999999999943</v>
      </c>
      <c r="U267">
        <v>-1.8825000000000074</v>
      </c>
      <c r="V267">
        <v>0.3075</v>
      </c>
      <c r="W267">
        <v>0.20500000000000002</v>
      </c>
      <c r="X267">
        <v>-2.2499999999999964E-2</v>
      </c>
      <c r="Y267">
        <v>-9.9999999999997868E-3</v>
      </c>
    </row>
    <row r="268" spans="1:25" x14ac:dyDescent="0.3">
      <c r="A268">
        <v>54</v>
      </c>
      <c r="B268" t="s">
        <v>148</v>
      </c>
      <c r="C268" s="1">
        <v>45691.391168981485</v>
      </c>
      <c r="D268" t="b">
        <v>0</v>
      </c>
      <c r="E268" t="b">
        <v>1</v>
      </c>
      <c r="F268">
        <v>27</v>
      </c>
      <c r="G268">
        <v>5.0000000000000001E-3</v>
      </c>
      <c r="H268">
        <v>429</v>
      </c>
      <c r="I268">
        <v>-260</v>
      </c>
      <c r="J268">
        <v>1962</v>
      </c>
      <c r="K268">
        <v>-1843</v>
      </c>
      <c r="L268">
        <v>0.42249999999999999</v>
      </c>
      <c r="M268">
        <v>0.29749999999999999</v>
      </c>
      <c r="N268">
        <v>1.7225000000000001</v>
      </c>
      <c r="O268">
        <v>9.5125000000000011</v>
      </c>
      <c r="P268">
        <v>123.6525</v>
      </c>
      <c r="Q268">
        <v>37.130000000000003</v>
      </c>
      <c r="R268">
        <v>-0.14999999999999991</v>
      </c>
      <c r="S268">
        <v>-0.1875</v>
      </c>
      <c r="T268">
        <v>-0.96250000000000568</v>
      </c>
      <c r="U268">
        <v>-1.8725000000000023</v>
      </c>
      <c r="V268">
        <v>0.34749999999999998</v>
      </c>
      <c r="W268">
        <v>0.21249999999999997</v>
      </c>
      <c r="X268">
        <v>-0.11749999999999994</v>
      </c>
      <c r="Y268">
        <v>-0.21249999999999858</v>
      </c>
    </row>
    <row r="269" spans="1:25" x14ac:dyDescent="0.3">
      <c r="A269">
        <v>55</v>
      </c>
      <c r="B269" t="s">
        <v>148</v>
      </c>
      <c r="C269" s="1">
        <v>45691.391168981485</v>
      </c>
      <c r="D269" t="b">
        <v>0</v>
      </c>
      <c r="E269" t="b">
        <v>1</v>
      </c>
      <c r="F269">
        <v>27.5</v>
      </c>
      <c r="G269">
        <v>5.0000000000000001E-3</v>
      </c>
      <c r="H269">
        <v>783</v>
      </c>
      <c r="I269">
        <v>-639</v>
      </c>
      <c r="J269">
        <v>2175</v>
      </c>
      <c r="K269">
        <v>-2036</v>
      </c>
      <c r="L269">
        <v>0.36</v>
      </c>
      <c r="M269">
        <v>0.34750000000000003</v>
      </c>
      <c r="N269">
        <v>3.5550000000000002</v>
      </c>
      <c r="O269">
        <v>10.5275</v>
      </c>
      <c r="P269">
        <v>121.93</v>
      </c>
      <c r="Q269">
        <v>27.617500000000003</v>
      </c>
      <c r="R269">
        <v>-6.0000000000000053E-2</v>
      </c>
      <c r="S269">
        <v>0.1225000000000005</v>
      </c>
      <c r="T269">
        <v>-0.84499999999999886</v>
      </c>
      <c r="U269">
        <v>-1.6600000000000001</v>
      </c>
      <c r="V269">
        <v>0.255</v>
      </c>
      <c r="W269">
        <v>0.21500000000000002</v>
      </c>
      <c r="X269">
        <v>-5.4999999999999716E-2</v>
      </c>
      <c r="Y269">
        <v>2.9999999999999361E-2</v>
      </c>
    </row>
    <row r="270" spans="1:25" x14ac:dyDescent="0.3">
      <c r="A270">
        <v>56</v>
      </c>
      <c r="B270" t="s">
        <v>148</v>
      </c>
      <c r="C270" s="1">
        <v>45691.391168981485</v>
      </c>
      <c r="D270" t="b">
        <v>0</v>
      </c>
      <c r="E270" t="b">
        <v>1</v>
      </c>
      <c r="F270">
        <v>28</v>
      </c>
      <c r="G270">
        <v>5.0000000000000001E-3</v>
      </c>
      <c r="H270">
        <v>1266</v>
      </c>
      <c r="I270">
        <v>-1121</v>
      </c>
      <c r="J270">
        <v>2401</v>
      </c>
      <c r="K270">
        <v>-2275</v>
      </c>
      <c r="L270">
        <v>0.36249999999999999</v>
      </c>
      <c r="M270">
        <v>0.315</v>
      </c>
      <c r="N270">
        <v>5.9675000000000002</v>
      </c>
      <c r="O270">
        <v>11.69</v>
      </c>
      <c r="P270">
        <v>118.375</v>
      </c>
      <c r="Q270">
        <v>17.090000000000003</v>
      </c>
      <c r="R270">
        <v>-8.7499999999999467E-2</v>
      </c>
      <c r="S270">
        <v>9.9999999999997868E-3</v>
      </c>
      <c r="T270">
        <v>-0.79000000000000625</v>
      </c>
      <c r="U270">
        <v>-1.6900000000000013</v>
      </c>
      <c r="V270">
        <v>0.27</v>
      </c>
      <c r="W270">
        <v>0.32500000000000001</v>
      </c>
      <c r="X270">
        <v>-5.9999999999999609E-2</v>
      </c>
      <c r="Y270">
        <v>-0.125</v>
      </c>
    </row>
    <row r="271" spans="1:25" x14ac:dyDescent="0.3">
      <c r="A271">
        <v>57</v>
      </c>
      <c r="B271" t="s">
        <v>148</v>
      </c>
      <c r="C271" s="1">
        <v>45691.391168981485</v>
      </c>
      <c r="D271" t="b">
        <v>0</v>
      </c>
      <c r="E271" t="b">
        <v>1</v>
      </c>
      <c r="F271">
        <v>28.5</v>
      </c>
      <c r="G271">
        <v>5.0000000000000001E-3</v>
      </c>
      <c r="H271">
        <v>1573</v>
      </c>
      <c r="I271">
        <v>-1444</v>
      </c>
      <c r="J271">
        <v>2365</v>
      </c>
      <c r="K271">
        <v>-2221</v>
      </c>
      <c r="L271">
        <v>0.32250000000000001</v>
      </c>
      <c r="M271">
        <v>0.36</v>
      </c>
      <c r="N271">
        <v>7.5425000000000004</v>
      </c>
      <c r="O271">
        <v>11.465</v>
      </c>
      <c r="P271">
        <v>112.4075</v>
      </c>
      <c r="Q271">
        <v>5.4000000000000021</v>
      </c>
      <c r="R271">
        <v>-9.2499999999999361E-2</v>
      </c>
      <c r="S271">
        <v>4.9999999999990052E-3</v>
      </c>
      <c r="T271">
        <v>-0.73000000000000398</v>
      </c>
      <c r="U271">
        <v>-1.5650000000000031</v>
      </c>
      <c r="V271">
        <v>0.24</v>
      </c>
      <c r="W271">
        <v>0.19249999999999998</v>
      </c>
      <c r="X271">
        <v>-4.0000000000000036E-2</v>
      </c>
      <c r="Y271">
        <v>-8.2499999999999574E-2</v>
      </c>
    </row>
    <row r="272" spans="1:25" x14ac:dyDescent="0.3">
      <c r="A272">
        <v>58</v>
      </c>
      <c r="B272" t="s">
        <v>148</v>
      </c>
      <c r="C272" s="1">
        <v>45691.391168981485</v>
      </c>
      <c r="D272" t="b">
        <v>0</v>
      </c>
      <c r="E272" t="b">
        <v>1</v>
      </c>
      <c r="F272">
        <v>29</v>
      </c>
      <c r="G272">
        <v>5.0000000000000001E-3</v>
      </c>
      <c r="H272">
        <v>1670</v>
      </c>
      <c r="I272">
        <v>-1549</v>
      </c>
      <c r="J272">
        <v>1724</v>
      </c>
      <c r="K272">
        <v>-1598</v>
      </c>
      <c r="L272">
        <v>0.30249999999999999</v>
      </c>
      <c r="M272">
        <v>0.315</v>
      </c>
      <c r="N272">
        <v>8.0474999999999994</v>
      </c>
      <c r="O272">
        <v>8.3049999999999997</v>
      </c>
      <c r="P272">
        <v>104.86499999999999</v>
      </c>
      <c r="Q272">
        <v>-6.0649999999999977</v>
      </c>
      <c r="R272">
        <v>-5.5000000000001492E-2</v>
      </c>
      <c r="S272">
        <v>-4.0000000000000924E-2</v>
      </c>
      <c r="T272">
        <v>-0.69000000000001194</v>
      </c>
      <c r="U272">
        <v>-1.4825000000000035</v>
      </c>
      <c r="V272">
        <v>0.20749999999999999</v>
      </c>
      <c r="W272">
        <v>0.24</v>
      </c>
      <c r="X272">
        <v>-5.2500000000000213E-2</v>
      </c>
      <c r="Y272">
        <v>-0.14499999999999957</v>
      </c>
    </row>
    <row r="273" spans="1:25" x14ac:dyDescent="0.3">
      <c r="A273">
        <v>59</v>
      </c>
      <c r="B273" t="s">
        <v>148</v>
      </c>
      <c r="C273" s="1">
        <v>45691.391168981485</v>
      </c>
      <c r="D273" t="b">
        <v>0</v>
      </c>
      <c r="E273" t="b">
        <v>1</v>
      </c>
      <c r="F273">
        <v>29.5</v>
      </c>
      <c r="G273">
        <v>5.0000000000000001E-3</v>
      </c>
      <c r="H273">
        <v>1588</v>
      </c>
      <c r="I273">
        <v>-1456</v>
      </c>
      <c r="J273">
        <v>970</v>
      </c>
      <c r="K273">
        <v>-764</v>
      </c>
      <c r="L273">
        <v>0.33</v>
      </c>
      <c r="M273">
        <v>0.51500000000000001</v>
      </c>
      <c r="N273">
        <v>7.61</v>
      </c>
      <c r="O273">
        <v>4.335</v>
      </c>
      <c r="P273">
        <v>96.817499999999995</v>
      </c>
      <c r="Q273">
        <v>-14.369999999999997</v>
      </c>
      <c r="R273">
        <v>-9.9999999999999645E-2</v>
      </c>
      <c r="S273">
        <v>0.125</v>
      </c>
      <c r="T273">
        <v>-0.63750000000001705</v>
      </c>
      <c r="U273">
        <v>-1.3375000000000039</v>
      </c>
      <c r="V273">
        <v>0.2525</v>
      </c>
      <c r="W273">
        <v>0.34750000000000003</v>
      </c>
      <c r="X273">
        <v>-9.2500000000000249E-2</v>
      </c>
      <c r="Y273">
        <v>-2.2499999999999964E-2</v>
      </c>
    </row>
    <row r="274" spans="1:25" x14ac:dyDescent="0.3">
      <c r="A274">
        <v>60</v>
      </c>
      <c r="B274" t="s">
        <v>148</v>
      </c>
      <c r="C274" s="1">
        <v>45691.391168981485</v>
      </c>
      <c r="D274" t="b">
        <v>0</v>
      </c>
      <c r="E274" t="b">
        <v>1</v>
      </c>
      <c r="F274">
        <v>30</v>
      </c>
      <c r="G274">
        <v>5.0000000000000001E-3</v>
      </c>
      <c r="H274">
        <v>2030</v>
      </c>
      <c r="I274">
        <v>-1891</v>
      </c>
      <c r="J274">
        <v>801</v>
      </c>
      <c r="K274">
        <v>-653</v>
      </c>
      <c r="L274">
        <v>0.34750000000000003</v>
      </c>
      <c r="M274">
        <v>0.37</v>
      </c>
      <c r="N274">
        <v>9.8025000000000002</v>
      </c>
      <c r="O274">
        <v>3.6350000000000002</v>
      </c>
      <c r="P274">
        <v>89.207499999999996</v>
      </c>
      <c r="Q274">
        <v>-18.704999999999998</v>
      </c>
      <c r="R274">
        <v>-0.11500000000000021</v>
      </c>
      <c r="S274">
        <v>-2.9999999999999805E-2</v>
      </c>
      <c r="T274">
        <v>-0.54500000000001592</v>
      </c>
      <c r="U274">
        <v>-1.3150000000000048</v>
      </c>
      <c r="V274">
        <v>0.29250000000000004</v>
      </c>
      <c r="W274">
        <v>0.36249999999999999</v>
      </c>
      <c r="X274">
        <v>-9.7500000000000142E-2</v>
      </c>
      <c r="Y274">
        <v>1.7500000000000071E-2</v>
      </c>
    </row>
    <row r="275" spans="1:25" x14ac:dyDescent="0.3">
      <c r="A275">
        <v>61</v>
      </c>
      <c r="B275" t="s">
        <v>148</v>
      </c>
      <c r="C275" s="1">
        <v>45691.391168981485</v>
      </c>
      <c r="D275" t="b">
        <v>0</v>
      </c>
      <c r="E275" t="b">
        <v>1</v>
      </c>
      <c r="F275">
        <v>30.5</v>
      </c>
      <c r="G275">
        <v>5.0000000000000001E-3</v>
      </c>
      <c r="H275">
        <v>2119</v>
      </c>
      <c r="I275">
        <v>-1989</v>
      </c>
      <c r="J275">
        <v>907</v>
      </c>
      <c r="K275">
        <v>-882</v>
      </c>
      <c r="L275">
        <v>0.32500000000000001</v>
      </c>
      <c r="M275">
        <v>6.25E-2</v>
      </c>
      <c r="N275">
        <v>10.27</v>
      </c>
      <c r="O275">
        <v>4.4725000000000001</v>
      </c>
      <c r="P275">
        <v>79.405000000000001</v>
      </c>
      <c r="Q275">
        <v>-22.34</v>
      </c>
      <c r="R275">
        <v>-2.000000000000135E-2</v>
      </c>
      <c r="S275">
        <v>-6.25E-2</v>
      </c>
      <c r="T275">
        <v>-0.44750000000000512</v>
      </c>
      <c r="U275">
        <v>-1.3325000000000067</v>
      </c>
      <c r="V275">
        <v>0.26</v>
      </c>
      <c r="W275">
        <v>2.7499999999999997E-2</v>
      </c>
      <c r="X275">
        <v>-2.5000000000000355E-2</v>
      </c>
      <c r="Y275">
        <v>-0.13750000000000018</v>
      </c>
    </row>
    <row r="276" spans="1:25" x14ac:dyDescent="0.3">
      <c r="A276">
        <v>62</v>
      </c>
      <c r="B276" t="s">
        <v>148</v>
      </c>
      <c r="C276" s="1">
        <v>45691.391168981485</v>
      </c>
      <c r="D276" t="b">
        <v>0</v>
      </c>
      <c r="E276" t="b">
        <v>1</v>
      </c>
      <c r="F276">
        <v>31</v>
      </c>
      <c r="G276">
        <v>5.0000000000000001E-3</v>
      </c>
      <c r="H276">
        <v>1924</v>
      </c>
      <c r="I276">
        <v>-1803</v>
      </c>
      <c r="J276">
        <v>967</v>
      </c>
      <c r="K276">
        <v>-902</v>
      </c>
      <c r="L276">
        <v>0.30249999999999999</v>
      </c>
      <c r="M276">
        <v>0.16250000000000001</v>
      </c>
      <c r="N276">
        <v>9.3175000000000008</v>
      </c>
      <c r="O276">
        <v>4.6725000000000003</v>
      </c>
      <c r="P276">
        <v>69.135000000000005</v>
      </c>
      <c r="Q276">
        <v>-26.8125</v>
      </c>
      <c r="R276">
        <v>5.0000000000007816E-3</v>
      </c>
      <c r="S276">
        <v>2.5000000000000355E-2</v>
      </c>
      <c r="T276">
        <v>-0.42249999999999943</v>
      </c>
      <c r="U276">
        <v>-1.1950000000000074</v>
      </c>
      <c r="V276">
        <v>0.21749999999999997</v>
      </c>
      <c r="W276">
        <v>9.2499999999999999E-2</v>
      </c>
      <c r="X276">
        <v>-2.7499999999999858E-2</v>
      </c>
      <c r="Y276">
        <v>-3.7499999999999645E-2</v>
      </c>
    </row>
    <row r="277" spans="1:25" x14ac:dyDescent="0.3">
      <c r="A277">
        <v>63</v>
      </c>
      <c r="B277" t="s">
        <v>148</v>
      </c>
      <c r="C277" s="1">
        <v>45691.391168981485</v>
      </c>
      <c r="D277" t="b">
        <v>0</v>
      </c>
      <c r="E277" t="b">
        <v>1</v>
      </c>
      <c r="F277">
        <v>31.5</v>
      </c>
      <c r="G277">
        <v>5.0000000000000001E-3</v>
      </c>
      <c r="H277">
        <v>1438</v>
      </c>
      <c r="I277">
        <v>-1300</v>
      </c>
      <c r="J277">
        <v>927</v>
      </c>
      <c r="K277">
        <v>-835</v>
      </c>
      <c r="L277">
        <v>0.34500000000000003</v>
      </c>
      <c r="M277">
        <v>0.23</v>
      </c>
      <c r="N277">
        <v>6.8449999999999998</v>
      </c>
      <c r="O277">
        <v>4.4050000000000002</v>
      </c>
      <c r="P277">
        <v>59.81750000000001</v>
      </c>
      <c r="Q277">
        <v>-31.484999999999999</v>
      </c>
      <c r="R277">
        <v>1.499999999999968E-2</v>
      </c>
      <c r="S277">
        <v>5.2500000000000213E-2</v>
      </c>
      <c r="T277">
        <v>-0.39499999999999602</v>
      </c>
      <c r="U277">
        <v>-1.157500000000006</v>
      </c>
      <c r="V277">
        <v>0.25250000000000006</v>
      </c>
      <c r="W277">
        <v>0.185</v>
      </c>
      <c r="X277">
        <v>-2.2499999999999964E-2</v>
      </c>
      <c r="Y277">
        <v>7.0000000000000284E-2</v>
      </c>
    </row>
    <row r="278" spans="1:25" x14ac:dyDescent="0.3">
      <c r="A278">
        <v>64</v>
      </c>
      <c r="B278" t="s">
        <v>148</v>
      </c>
      <c r="C278" s="1">
        <v>45691.391168981485</v>
      </c>
      <c r="D278" t="b">
        <v>0</v>
      </c>
      <c r="E278" t="b">
        <v>1</v>
      </c>
      <c r="F278">
        <v>32</v>
      </c>
      <c r="G278">
        <v>5.0000000000000001E-3</v>
      </c>
      <c r="H278">
        <v>1292</v>
      </c>
      <c r="I278">
        <v>-1157</v>
      </c>
      <c r="J278">
        <v>869</v>
      </c>
      <c r="K278">
        <v>-800</v>
      </c>
      <c r="L278">
        <v>0.33750000000000002</v>
      </c>
      <c r="M278">
        <v>0.17250000000000001</v>
      </c>
      <c r="N278">
        <v>6.1225000000000005</v>
      </c>
      <c r="O278">
        <v>4.1725000000000003</v>
      </c>
      <c r="P278">
        <v>52.972500000000011</v>
      </c>
      <c r="Q278">
        <v>-35.89</v>
      </c>
      <c r="R278">
        <v>-4.9999999999999822E-2</v>
      </c>
      <c r="S278">
        <v>-7.5000000000000178E-2</v>
      </c>
      <c r="T278">
        <v>-0.37249999999999517</v>
      </c>
      <c r="U278">
        <v>-1.2275000000000063</v>
      </c>
      <c r="V278">
        <v>0.25750000000000001</v>
      </c>
      <c r="W278">
        <v>-7.4999999999999789E-3</v>
      </c>
      <c r="X278">
        <v>-6.25E-2</v>
      </c>
      <c r="Y278">
        <v>-2.7499999999999858E-2</v>
      </c>
    </row>
    <row r="279" spans="1:25" x14ac:dyDescent="0.3">
      <c r="A279">
        <v>65</v>
      </c>
      <c r="B279" t="s">
        <v>148</v>
      </c>
      <c r="C279" s="1">
        <v>45691.391168981485</v>
      </c>
      <c r="D279" t="b">
        <v>0</v>
      </c>
      <c r="E279" t="b">
        <v>1</v>
      </c>
      <c r="F279">
        <v>32.5</v>
      </c>
      <c r="G279">
        <v>5.0000000000000001E-3</v>
      </c>
      <c r="H279">
        <v>1285</v>
      </c>
      <c r="I279">
        <v>-1145</v>
      </c>
      <c r="J279">
        <v>816</v>
      </c>
      <c r="K279">
        <v>-695</v>
      </c>
      <c r="L279">
        <v>0.35000000000000003</v>
      </c>
      <c r="M279">
        <v>0.30249999999999999</v>
      </c>
      <c r="N279">
        <v>6.0750000000000002</v>
      </c>
      <c r="O279">
        <v>3.7774999999999999</v>
      </c>
      <c r="P279">
        <v>46.850000000000009</v>
      </c>
      <c r="Q279">
        <v>-40.0625</v>
      </c>
      <c r="R279">
        <v>7.5000000000002842E-3</v>
      </c>
      <c r="S279">
        <v>-0.11750000000000016</v>
      </c>
      <c r="T279">
        <v>-0.30999999999999517</v>
      </c>
      <c r="U279">
        <v>-1.2000000000000028</v>
      </c>
      <c r="V279">
        <v>0.23750000000000004</v>
      </c>
      <c r="W279">
        <v>7.9999999999999988E-2</v>
      </c>
      <c r="X279">
        <v>-4.2499999999999538E-2</v>
      </c>
      <c r="Y279">
        <v>-0.2200000000000002</v>
      </c>
    </row>
    <row r="280" spans="1:25" x14ac:dyDescent="0.3">
      <c r="A280">
        <v>66</v>
      </c>
      <c r="B280" t="s">
        <v>148</v>
      </c>
      <c r="C280" s="1">
        <v>45691.391168981485</v>
      </c>
      <c r="D280" t="b">
        <v>0</v>
      </c>
      <c r="E280" t="b">
        <v>1</v>
      </c>
      <c r="F280">
        <v>33</v>
      </c>
      <c r="G280">
        <v>5.0000000000000001E-3</v>
      </c>
      <c r="H280">
        <v>1282</v>
      </c>
      <c r="I280">
        <v>-1154</v>
      </c>
      <c r="J280">
        <v>-534</v>
      </c>
      <c r="K280">
        <v>748</v>
      </c>
      <c r="L280">
        <v>0.32</v>
      </c>
      <c r="M280">
        <v>0.53500000000000003</v>
      </c>
      <c r="N280">
        <v>6.09</v>
      </c>
      <c r="O280">
        <v>-3.2050000000000001</v>
      </c>
      <c r="P280">
        <v>40.775000000000006</v>
      </c>
      <c r="Q280">
        <v>-43.84</v>
      </c>
      <c r="R280">
        <v>-7.5000000000002842E-3</v>
      </c>
      <c r="S280">
        <v>-0.11249999999999982</v>
      </c>
      <c r="T280">
        <v>-0.26749999999999829</v>
      </c>
      <c r="U280">
        <v>-0.98000000000000398</v>
      </c>
      <c r="V280">
        <v>0.245</v>
      </c>
      <c r="W280">
        <v>0.54500000000000004</v>
      </c>
      <c r="X280">
        <v>-1.0000000000000675E-2</v>
      </c>
      <c r="Y280">
        <v>-0.33000000000000007</v>
      </c>
    </row>
    <row r="281" spans="1:25" x14ac:dyDescent="0.3">
      <c r="A281">
        <v>67</v>
      </c>
      <c r="B281" t="s">
        <v>148</v>
      </c>
      <c r="C281" s="1">
        <v>45691.391168981485</v>
      </c>
      <c r="D281" t="b">
        <v>0</v>
      </c>
      <c r="E281" t="b">
        <v>1</v>
      </c>
      <c r="F281">
        <v>33.5</v>
      </c>
      <c r="G281">
        <v>5.0000000000000001E-3</v>
      </c>
      <c r="H281">
        <v>1209</v>
      </c>
      <c r="I281">
        <v>-1070</v>
      </c>
      <c r="J281">
        <v>-1572</v>
      </c>
      <c r="K281">
        <v>1645</v>
      </c>
      <c r="L281">
        <v>0.34750000000000003</v>
      </c>
      <c r="M281">
        <v>0.1825</v>
      </c>
      <c r="N281">
        <v>5.6974999999999998</v>
      </c>
      <c r="O281">
        <v>-8.0425000000000004</v>
      </c>
      <c r="P281">
        <v>34.685000000000002</v>
      </c>
      <c r="Q281">
        <v>-40.635000000000005</v>
      </c>
      <c r="R281">
        <v>-5.2500000000000213E-2</v>
      </c>
      <c r="S281">
        <v>-0.13500000000000068</v>
      </c>
      <c r="T281">
        <v>-0.25750000000000028</v>
      </c>
      <c r="U281">
        <v>-0.65000000000000568</v>
      </c>
      <c r="V281">
        <v>0.25</v>
      </c>
      <c r="W281">
        <v>7.9999999999999988E-2</v>
      </c>
      <c r="X281">
        <v>-3.5000000000000142E-2</v>
      </c>
      <c r="Y281">
        <v>-0.16500000000000004</v>
      </c>
    </row>
    <row r="282" spans="1:25" x14ac:dyDescent="0.3">
      <c r="A282">
        <v>68</v>
      </c>
      <c r="B282" t="s">
        <v>148</v>
      </c>
      <c r="C282" s="1">
        <v>45691.391168981485</v>
      </c>
      <c r="D282" t="b">
        <v>0</v>
      </c>
      <c r="E282" t="b">
        <v>1</v>
      </c>
      <c r="F282">
        <v>34</v>
      </c>
      <c r="G282">
        <v>5.0000000000000001E-3</v>
      </c>
      <c r="H282">
        <v>1303</v>
      </c>
      <c r="I282">
        <v>-1153</v>
      </c>
      <c r="J282">
        <v>-2009</v>
      </c>
      <c r="K282">
        <v>2027</v>
      </c>
      <c r="L282">
        <v>0.375</v>
      </c>
      <c r="M282">
        <v>4.4999999999999998E-2</v>
      </c>
      <c r="N282">
        <v>6.1400000000000006</v>
      </c>
      <c r="O282">
        <v>-10.09</v>
      </c>
      <c r="P282">
        <v>28.987500000000001</v>
      </c>
      <c r="Q282">
        <v>-32.592500000000001</v>
      </c>
      <c r="R282">
        <v>-3.2499999999999751E-2</v>
      </c>
      <c r="S282">
        <v>-8.4999999999999076E-2</v>
      </c>
      <c r="T282">
        <v>-0.22250000000000369</v>
      </c>
      <c r="U282">
        <v>-0.48499999999999943</v>
      </c>
      <c r="V282">
        <v>0.26</v>
      </c>
      <c r="W282">
        <v>0.13</v>
      </c>
      <c r="X282">
        <v>-4.9999999999999822E-2</v>
      </c>
      <c r="Y282">
        <v>-4.9999999999998934E-2</v>
      </c>
    </row>
    <row r="283" spans="1:25" x14ac:dyDescent="0.3">
      <c r="A283">
        <v>69</v>
      </c>
      <c r="B283" t="s">
        <v>148</v>
      </c>
      <c r="C283" s="1">
        <v>45691.391168981485</v>
      </c>
      <c r="D283" t="b">
        <v>0</v>
      </c>
      <c r="E283" t="b">
        <v>1</v>
      </c>
      <c r="F283">
        <v>34.5</v>
      </c>
      <c r="G283">
        <v>5.0000000000000001E-3</v>
      </c>
      <c r="H283">
        <v>1342</v>
      </c>
      <c r="I283">
        <v>-1191</v>
      </c>
      <c r="J283">
        <v>-1635</v>
      </c>
      <c r="K283">
        <v>1741</v>
      </c>
      <c r="L283">
        <v>0.3775</v>
      </c>
      <c r="M283">
        <v>0.26500000000000001</v>
      </c>
      <c r="N283">
        <v>6.3325000000000005</v>
      </c>
      <c r="O283">
        <v>-8.44</v>
      </c>
      <c r="P283">
        <v>22.8475</v>
      </c>
      <c r="Q283">
        <v>-22.502499999999998</v>
      </c>
      <c r="R283">
        <v>-3.7499999999999645E-2</v>
      </c>
      <c r="S283">
        <v>-0.29999999999999893</v>
      </c>
      <c r="T283">
        <v>-0.17250000000000298</v>
      </c>
      <c r="U283">
        <v>-0.43499999999999517</v>
      </c>
      <c r="V283">
        <v>0.28500000000000003</v>
      </c>
      <c r="W283">
        <v>0.43500000000000005</v>
      </c>
      <c r="X283">
        <v>-6.4999999999999503E-2</v>
      </c>
      <c r="Y283">
        <v>-0.33999999999999986</v>
      </c>
    </row>
    <row r="284" spans="1:25" x14ac:dyDescent="0.3">
      <c r="A284">
        <v>70</v>
      </c>
      <c r="B284" t="s">
        <v>148</v>
      </c>
      <c r="C284" s="1">
        <v>45691.391168981485</v>
      </c>
      <c r="D284" t="b">
        <v>0</v>
      </c>
      <c r="E284" t="b">
        <v>1</v>
      </c>
      <c r="F284">
        <v>35</v>
      </c>
      <c r="G284">
        <v>5.0000000000000001E-3</v>
      </c>
      <c r="H284">
        <v>1689</v>
      </c>
      <c r="I284">
        <v>-1538</v>
      </c>
      <c r="J284">
        <v>-1449</v>
      </c>
      <c r="K284">
        <v>1530</v>
      </c>
      <c r="L284">
        <v>0.3775</v>
      </c>
      <c r="M284">
        <v>0.20250000000000001</v>
      </c>
      <c r="N284">
        <v>8.0675000000000008</v>
      </c>
      <c r="O284">
        <v>-7.4474999999999998</v>
      </c>
      <c r="P284">
        <v>16.515000000000001</v>
      </c>
      <c r="Q284">
        <v>-14.0625</v>
      </c>
      <c r="R284">
        <v>-6.7499999999999005E-2</v>
      </c>
      <c r="S284">
        <v>1.2500000000000178E-2</v>
      </c>
      <c r="T284">
        <v>-0.10750000000000171</v>
      </c>
      <c r="U284">
        <v>-9.4999999999998863E-2</v>
      </c>
      <c r="V284">
        <v>0.26250000000000001</v>
      </c>
      <c r="W284">
        <v>0.19500000000000001</v>
      </c>
      <c r="X284">
        <v>-4.7499999999999432E-2</v>
      </c>
      <c r="Y284">
        <v>1.5000000000000568E-2</v>
      </c>
    </row>
    <row r="285" spans="1:25" x14ac:dyDescent="0.3">
      <c r="A285">
        <v>71</v>
      </c>
      <c r="B285" t="s">
        <v>148</v>
      </c>
      <c r="C285" s="1">
        <v>45691.391168981485</v>
      </c>
      <c r="D285" t="b">
        <v>0</v>
      </c>
      <c r="E285" t="b">
        <v>1</v>
      </c>
      <c r="F285">
        <v>35.5</v>
      </c>
      <c r="G285">
        <v>5.0000000000000001E-3</v>
      </c>
      <c r="H285">
        <v>1765</v>
      </c>
      <c r="I285">
        <v>-1614</v>
      </c>
      <c r="J285">
        <v>-1204</v>
      </c>
      <c r="K285">
        <v>1442</v>
      </c>
      <c r="L285">
        <v>0.3775</v>
      </c>
      <c r="M285">
        <v>0.59499999999999997</v>
      </c>
      <c r="N285">
        <v>8.4474999999999998</v>
      </c>
      <c r="O285">
        <v>-6.6150000000000002</v>
      </c>
      <c r="P285">
        <v>8.4474999999999998</v>
      </c>
      <c r="Q285">
        <v>-6.6150000000000002</v>
      </c>
      <c r="R285">
        <v>-9.7500000000000142E-2</v>
      </c>
      <c r="S285">
        <v>-0.20000000000000018</v>
      </c>
      <c r="T285">
        <v>-6.0000000000000497E-2</v>
      </c>
      <c r="U285">
        <v>-0.11000000000000032</v>
      </c>
      <c r="V285">
        <v>0.27</v>
      </c>
      <c r="W285">
        <v>0.45999999999999996</v>
      </c>
      <c r="X285">
        <v>-6.0000000000000497E-2</v>
      </c>
      <c r="Y285">
        <v>-0.11000000000000032</v>
      </c>
    </row>
    <row r="286" spans="1:25" x14ac:dyDescent="0.3">
      <c r="A286">
        <v>1</v>
      </c>
      <c r="B286" t="s">
        <v>148</v>
      </c>
      <c r="C286" s="1">
        <v>45699.424861111111</v>
      </c>
      <c r="D286" t="b">
        <v>0</v>
      </c>
      <c r="E286" t="b">
        <v>0</v>
      </c>
      <c r="F286">
        <v>0.5</v>
      </c>
      <c r="G286">
        <v>5.0000000000000001E-3</v>
      </c>
      <c r="H286">
        <v>-491</v>
      </c>
      <c r="I286">
        <v>645</v>
      </c>
      <c r="J286">
        <v>2750</v>
      </c>
      <c r="K286">
        <v>-2795</v>
      </c>
      <c r="L286">
        <v>0.38500000000000001</v>
      </c>
      <c r="M286">
        <v>-0.1125</v>
      </c>
      <c r="N286">
        <v>-2.84</v>
      </c>
      <c r="O286">
        <v>13.862500000000001</v>
      </c>
      <c r="P286">
        <v>373.27249999999998</v>
      </c>
      <c r="Q286">
        <v>122.55249999999998</v>
      </c>
      <c r="R286">
        <v>-0.24249999999999972</v>
      </c>
      <c r="S286">
        <v>7.2499999999999787E-2</v>
      </c>
      <c r="T286">
        <v>-2.7650000000001</v>
      </c>
      <c r="U286">
        <v>3.7399999999999807</v>
      </c>
      <c r="V286">
        <v>0.22750000000000001</v>
      </c>
      <c r="W286">
        <v>-0.36</v>
      </c>
      <c r="X286">
        <v>-0.14249999999999963</v>
      </c>
      <c r="Y286">
        <v>8.5000000000000853E-2</v>
      </c>
    </row>
    <row r="287" spans="1:25" x14ac:dyDescent="0.3">
      <c r="A287">
        <v>2</v>
      </c>
      <c r="B287" t="s">
        <v>148</v>
      </c>
      <c r="C287" s="1">
        <v>45699.424861111111</v>
      </c>
      <c r="D287" t="b">
        <v>0</v>
      </c>
      <c r="E287" t="b">
        <v>0</v>
      </c>
      <c r="F287">
        <v>1</v>
      </c>
      <c r="G287">
        <v>5.0000000000000001E-3</v>
      </c>
      <c r="H287">
        <v>-534</v>
      </c>
      <c r="I287">
        <v>712</v>
      </c>
      <c r="J287">
        <v>2620</v>
      </c>
      <c r="K287">
        <v>-2645</v>
      </c>
      <c r="L287">
        <v>0.44500000000000001</v>
      </c>
      <c r="M287">
        <v>-6.25E-2</v>
      </c>
      <c r="N287">
        <v>-3.1150000000000002</v>
      </c>
      <c r="O287">
        <v>13.1625</v>
      </c>
      <c r="P287">
        <v>376.11249999999995</v>
      </c>
      <c r="Q287">
        <v>108.68999999999998</v>
      </c>
      <c r="R287">
        <v>-0.22999999999999998</v>
      </c>
      <c r="S287">
        <v>0.11749999999999972</v>
      </c>
      <c r="T287">
        <v>-2.622500000000116</v>
      </c>
      <c r="U287">
        <v>3.6549999999999869</v>
      </c>
      <c r="V287">
        <v>0.17749999999999999</v>
      </c>
      <c r="W287">
        <v>-0.2225</v>
      </c>
      <c r="X287">
        <v>-0.18250000000000011</v>
      </c>
      <c r="Y287">
        <v>5.2500000000000213E-2</v>
      </c>
    </row>
    <row r="288" spans="1:25" x14ac:dyDescent="0.3">
      <c r="A288">
        <v>3</v>
      </c>
      <c r="B288" t="s">
        <v>148</v>
      </c>
      <c r="C288" s="1">
        <v>45699.424861111111</v>
      </c>
      <c r="D288" t="b">
        <v>0</v>
      </c>
      <c r="E288" t="b">
        <v>0</v>
      </c>
      <c r="F288">
        <v>1.5</v>
      </c>
      <c r="G288">
        <v>5.0000000000000001E-3</v>
      </c>
      <c r="H288">
        <v>104</v>
      </c>
      <c r="I288">
        <v>27</v>
      </c>
      <c r="J288">
        <v>1251</v>
      </c>
      <c r="K288">
        <v>-1357</v>
      </c>
      <c r="L288">
        <v>0.32750000000000001</v>
      </c>
      <c r="M288">
        <v>-0.26500000000000001</v>
      </c>
      <c r="N288">
        <v>0.1925</v>
      </c>
      <c r="O288">
        <v>6.5200000000000005</v>
      </c>
      <c r="P288">
        <v>379.22749999999996</v>
      </c>
      <c r="Q288">
        <v>95.527499999999989</v>
      </c>
      <c r="R288">
        <v>-4.7499999999999987E-2</v>
      </c>
      <c r="S288">
        <v>-0.1875</v>
      </c>
      <c r="T288">
        <v>-2.4400000000001114</v>
      </c>
      <c r="U288">
        <v>3.602499999999992</v>
      </c>
      <c r="V288">
        <v>0.36250000000000004</v>
      </c>
      <c r="W288">
        <v>-8.500000000000002E-2</v>
      </c>
      <c r="X288">
        <v>-2.2499999999999992E-2</v>
      </c>
      <c r="Y288">
        <v>-0.10999999999999943</v>
      </c>
    </row>
    <row r="289" spans="1:25" x14ac:dyDescent="0.3">
      <c r="A289">
        <v>4</v>
      </c>
      <c r="B289" t="s">
        <v>148</v>
      </c>
      <c r="C289" s="1">
        <v>45699.424861111111</v>
      </c>
      <c r="D289" t="b">
        <v>0</v>
      </c>
      <c r="E289" t="b">
        <v>0</v>
      </c>
      <c r="F289">
        <v>2</v>
      </c>
      <c r="G289">
        <v>5.0000000000000001E-3</v>
      </c>
      <c r="H289">
        <v>-19</v>
      </c>
      <c r="I289">
        <v>161</v>
      </c>
      <c r="J289">
        <v>1031</v>
      </c>
      <c r="K289">
        <v>-1075</v>
      </c>
      <c r="L289">
        <v>0.35499999999999998</v>
      </c>
      <c r="M289">
        <v>-0.11</v>
      </c>
      <c r="N289">
        <v>-0.45</v>
      </c>
      <c r="O289">
        <v>5.2649999999999997</v>
      </c>
      <c r="P289">
        <v>379.03499999999997</v>
      </c>
      <c r="Q289">
        <v>89.007499999999993</v>
      </c>
      <c r="R289">
        <v>-0.12</v>
      </c>
      <c r="S289">
        <v>-0.13500000000000068</v>
      </c>
      <c r="T289">
        <v>-2.4175000000001319</v>
      </c>
      <c r="U289">
        <v>3.7124999999999915</v>
      </c>
      <c r="V289">
        <v>0.27249999999999996</v>
      </c>
      <c r="W289">
        <v>-5.7500000000000002E-2</v>
      </c>
      <c r="X289">
        <v>-0.11249999999999999</v>
      </c>
      <c r="Y289">
        <v>-7.7500000000000568E-2</v>
      </c>
    </row>
    <row r="290" spans="1:25" x14ac:dyDescent="0.3">
      <c r="A290">
        <v>5</v>
      </c>
      <c r="B290" t="s">
        <v>148</v>
      </c>
      <c r="C290" s="1">
        <v>45699.424861111111</v>
      </c>
      <c r="D290" t="b">
        <v>0</v>
      </c>
      <c r="E290" t="b">
        <v>0</v>
      </c>
      <c r="F290">
        <v>2.5</v>
      </c>
      <c r="G290">
        <v>5.0000000000000001E-3</v>
      </c>
      <c r="H290">
        <v>118</v>
      </c>
      <c r="I290">
        <v>27</v>
      </c>
      <c r="J290">
        <v>1018</v>
      </c>
      <c r="K290">
        <v>-1016</v>
      </c>
      <c r="L290">
        <v>0.36249999999999999</v>
      </c>
      <c r="M290">
        <v>5.0000000000000001E-3</v>
      </c>
      <c r="N290">
        <v>0.22750000000000001</v>
      </c>
      <c r="O290">
        <v>5.085</v>
      </c>
      <c r="P290">
        <v>379.48499999999996</v>
      </c>
      <c r="Q290">
        <v>83.742499999999993</v>
      </c>
      <c r="R290">
        <v>-0.10500000000000001</v>
      </c>
      <c r="S290">
        <v>-0.12999999999999989</v>
      </c>
      <c r="T290">
        <v>-2.3050000000001205</v>
      </c>
      <c r="U290">
        <v>3.789999999999992</v>
      </c>
      <c r="V290">
        <v>0.31</v>
      </c>
      <c r="W290">
        <v>-4.2500000000000003E-2</v>
      </c>
      <c r="X290">
        <v>-6.9999999999999979E-2</v>
      </c>
      <c r="Y290">
        <v>-0.14250000000000007</v>
      </c>
    </row>
    <row r="291" spans="1:25" x14ac:dyDescent="0.3">
      <c r="A291">
        <v>6</v>
      </c>
      <c r="B291" t="s">
        <v>148</v>
      </c>
      <c r="C291" s="1">
        <v>45699.424861111111</v>
      </c>
      <c r="D291" t="b">
        <v>0</v>
      </c>
      <c r="E291" t="b">
        <v>0</v>
      </c>
      <c r="F291">
        <v>3</v>
      </c>
      <c r="G291">
        <v>5.0000000000000001E-3</v>
      </c>
      <c r="H291">
        <v>1899</v>
      </c>
      <c r="I291">
        <v>-1756</v>
      </c>
      <c r="J291">
        <v>1251</v>
      </c>
      <c r="K291">
        <v>-1361</v>
      </c>
      <c r="L291">
        <v>0.35749999999999998</v>
      </c>
      <c r="M291">
        <v>-0.27500000000000002</v>
      </c>
      <c r="N291">
        <v>9.1375000000000011</v>
      </c>
      <c r="O291">
        <v>6.53</v>
      </c>
      <c r="P291">
        <v>379.25749999999994</v>
      </c>
      <c r="Q291">
        <v>78.657499999999999</v>
      </c>
      <c r="R291">
        <v>-2.4999999999998579E-2</v>
      </c>
      <c r="S291">
        <v>-5.7500000000000107E-2</v>
      </c>
      <c r="T291">
        <v>-2.2350000000001273</v>
      </c>
      <c r="U291">
        <v>3.9325000000000045</v>
      </c>
      <c r="V291">
        <v>0.22999999999999998</v>
      </c>
      <c r="W291">
        <v>-0.28750000000000003</v>
      </c>
      <c r="X291">
        <v>-1.9999999999999574E-2</v>
      </c>
      <c r="Y291">
        <v>8.7500000000000355E-2</v>
      </c>
    </row>
    <row r="292" spans="1:25" x14ac:dyDescent="0.3">
      <c r="A292">
        <v>7</v>
      </c>
      <c r="B292" t="s">
        <v>148</v>
      </c>
      <c r="C292" s="1">
        <v>45699.424861111111</v>
      </c>
      <c r="D292" t="b">
        <v>0</v>
      </c>
      <c r="E292" t="b">
        <v>0</v>
      </c>
      <c r="F292">
        <v>3.5</v>
      </c>
      <c r="G292">
        <v>5.0000000000000001E-3</v>
      </c>
      <c r="H292">
        <v>2508</v>
      </c>
      <c r="I292">
        <v>-2370</v>
      </c>
      <c r="J292">
        <v>1416</v>
      </c>
      <c r="K292">
        <v>-1484</v>
      </c>
      <c r="L292">
        <v>0.34500000000000003</v>
      </c>
      <c r="M292">
        <v>-0.17</v>
      </c>
      <c r="N292">
        <v>12.195</v>
      </c>
      <c r="O292">
        <v>7.25</v>
      </c>
      <c r="P292">
        <v>370.11999999999995</v>
      </c>
      <c r="Q292">
        <v>72.127499999999998</v>
      </c>
      <c r="R292">
        <v>-2.5000000000000355E-2</v>
      </c>
      <c r="S292">
        <v>7.749999999999968E-2</v>
      </c>
      <c r="T292">
        <v>-2.2150000000000887</v>
      </c>
      <c r="U292">
        <v>3.8449999999999989</v>
      </c>
      <c r="V292">
        <v>0.23250000000000004</v>
      </c>
      <c r="W292">
        <v>-0.14500000000000002</v>
      </c>
      <c r="X292">
        <v>-1.7500000000000071E-2</v>
      </c>
      <c r="Y292">
        <v>3.0000000000000249E-2</v>
      </c>
    </row>
    <row r="293" spans="1:25" x14ac:dyDescent="0.3">
      <c r="A293">
        <v>8</v>
      </c>
      <c r="B293" t="s">
        <v>148</v>
      </c>
      <c r="C293" s="1">
        <v>45699.424861111111</v>
      </c>
      <c r="D293" t="b">
        <v>0</v>
      </c>
      <c r="E293" t="b">
        <v>0</v>
      </c>
      <c r="F293">
        <v>4</v>
      </c>
      <c r="G293">
        <v>5.0000000000000001E-3</v>
      </c>
      <c r="H293">
        <v>2852</v>
      </c>
      <c r="I293">
        <v>-2710</v>
      </c>
      <c r="J293">
        <v>1559</v>
      </c>
      <c r="K293">
        <v>-1613</v>
      </c>
      <c r="L293">
        <v>0.35499999999999998</v>
      </c>
      <c r="M293">
        <v>-0.13500000000000001</v>
      </c>
      <c r="N293">
        <v>13.905000000000001</v>
      </c>
      <c r="O293">
        <v>7.9300000000000006</v>
      </c>
      <c r="P293">
        <v>357.92499999999995</v>
      </c>
      <c r="Q293">
        <v>64.877499999999998</v>
      </c>
      <c r="R293">
        <v>-4.249999999999865E-2</v>
      </c>
      <c r="S293">
        <v>9.5000000000000639E-2</v>
      </c>
      <c r="T293">
        <v>-2.1975000000001046</v>
      </c>
      <c r="U293">
        <v>3.8149999999999977</v>
      </c>
      <c r="V293">
        <v>0.245</v>
      </c>
      <c r="W293">
        <v>-0.22250000000000003</v>
      </c>
      <c r="X293">
        <v>-3.4999999999998366E-2</v>
      </c>
      <c r="Y293">
        <v>0.16750000000000043</v>
      </c>
    </row>
    <row r="294" spans="1:25" x14ac:dyDescent="0.3">
      <c r="A294">
        <v>9</v>
      </c>
      <c r="B294" t="s">
        <v>148</v>
      </c>
      <c r="C294" s="1">
        <v>45699.424861111111</v>
      </c>
      <c r="D294" t="b">
        <v>0</v>
      </c>
      <c r="E294" t="b">
        <v>0</v>
      </c>
      <c r="F294">
        <v>4.5</v>
      </c>
      <c r="G294">
        <v>5.0000000000000001E-3</v>
      </c>
      <c r="H294">
        <v>3072</v>
      </c>
      <c r="I294">
        <v>-2934</v>
      </c>
      <c r="J294">
        <v>1601</v>
      </c>
      <c r="K294">
        <v>-1616</v>
      </c>
      <c r="L294">
        <v>0.34500000000000003</v>
      </c>
      <c r="M294">
        <v>-3.7499999999999999E-2</v>
      </c>
      <c r="N294">
        <v>15.015000000000001</v>
      </c>
      <c r="O294">
        <v>8.0425000000000004</v>
      </c>
      <c r="P294">
        <v>344.02</v>
      </c>
      <c r="Q294">
        <v>56.947499999999991</v>
      </c>
      <c r="R294">
        <v>-7.2499999999999787E-2</v>
      </c>
      <c r="S294">
        <v>0.21499999999999986</v>
      </c>
      <c r="T294">
        <v>-2.1625000000000796</v>
      </c>
      <c r="U294">
        <v>3.6474999999999937</v>
      </c>
      <c r="V294">
        <v>0.26500000000000001</v>
      </c>
      <c r="W294">
        <v>-6.5000000000000002E-2</v>
      </c>
      <c r="X294">
        <v>-7.0000000000000284E-2</v>
      </c>
      <c r="Y294">
        <v>0.22000000000000064</v>
      </c>
    </row>
    <row r="295" spans="1:25" x14ac:dyDescent="0.3">
      <c r="A295">
        <v>10</v>
      </c>
      <c r="B295" t="s">
        <v>148</v>
      </c>
      <c r="C295" s="1">
        <v>45699.424861111111</v>
      </c>
      <c r="D295" t="b">
        <v>0</v>
      </c>
      <c r="E295" t="b">
        <v>0</v>
      </c>
      <c r="F295">
        <v>5</v>
      </c>
      <c r="G295">
        <v>5.0000000000000001E-3</v>
      </c>
      <c r="H295">
        <v>3168</v>
      </c>
      <c r="I295">
        <v>-3035</v>
      </c>
      <c r="J295">
        <v>1495</v>
      </c>
      <c r="K295">
        <v>-1525</v>
      </c>
      <c r="L295">
        <v>0.33250000000000002</v>
      </c>
      <c r="M295">
        <v>-7.4999999999999997E-2</v>
      </c>
      <c r="N295">
        <v>15.5075</v>
      </c>
      <c r="O295">
        <v>7.55</v>
      </c>
      <c r="P295">
        <v>329.005</v>
      </c>
      <c r="Q295">
        <v>48.904999999999994</v>
      </c>
      <c r="R295">
        <v>-8.5000000000000853E-2</v>
      </c>
      <c r="S295">
        <v>0.12249999999999961</v>
      </c>
      <c r="T295">
        <v>-2.0925000000000864</v>
      </c>
      <c r="U295">
        <v>3.4274999999999949</v>
      </c>
      <c r="V295">
        <v>0.24000000000000002</v>
      </c>
      <c r="W295">
        <v>-0.14000000000000001</v>
      </c>
      <c r="X295">
        <v>-8.5000000000000853E-2</v>
      </c>
      <c r="Y295">
        <v>1.9999999999999574E-2</v>
      </c>
    </row>
    <row r="296" spans="1:25" x14ac:dyDescent="0.3">
      <c r="A296">
        <v>11</v>
      </c>
      <c r="B296" t="s">
        <v>148</v>
      </c>
      <c r="C296" s="1">
        <v>45699.424861111111</v>
      </c>
      <c r="D296" t="b">
        <v>0</v>
      </c>
      <c r="E296" t="b">
        <v>0</v>
      </c>
      <c r="F296">
        <v>5.5</v>
      </c>
      <c r="G296">
        <v>5.0000000000000001E-3</v>
      </c>
      <c r="H296">
        <v>3148</v>
      </c>
      <c r="I296">
        <v>-3001</v>
      </c>
      <c r="J296">
        <v>1137</v>
      </c>
      <c r="K296">
        <v>-1201</v>
      </c>
      <c r="L296">
        <v>0.36749999999999999</v>
      </c>
      <c r="M296">
        <v>-0.16</v>
      </c>
      <c r="N296">
        <v>15.3725</v>
      </c>
      <c r="O296">
        <v>5.8449999999999998</v>
      </c>
      <c r="P296">
        <v>313.4975</v>
      </c>
      <c r="Q296">
        <v>41.354999999999997</v>
      </c>
      <c r="R296">
        <v>-0.1225000000000005</v>
      </c>
      <c r="S296">
        <v>0.26750000000000007</v>
      </c>
      <c r="T296">
        <v>-2.00750000000005</v>
      </c>
      <c r="U296">
        <v>3.4074999999999989</v>
      </c>
      <c r="V296">
        <v>0.3125</v>
      </c>
      <c r="W296">
        <v>-0.1925</v>
      </c>
      <c r="X296">
        <v>-0.13250000000000028</v>
      </c>
      <c r="Y296">
        <v>2.4999999999995026E-3</v>
      </c>
    </row>
    <row r="297" spans="1:25" x14ac:dyDescent="0.3">
      <c r="A297">
        <v>12</v>
      </c>
      <c r="B297" t="s">
        <v>148</v>
      </c>
      <c r="C297" s="1">
        <v>45699.424861111111</v>
      </c>
      <c r="D297" t="b">
        <v>0</v>
      </c>
      <c r="E297" t="b">
        <v>0</v>
      </c>
      <c r="F297">
        <v>6</v>
      </c>
      <c r="G297">
        <v>5.0000000000000001E-3</v>
      </c>
      <c r="H297">
        <v>2626</v>
      </c>
      <c r="I297">
        <v>-2542</v>
      </c>
      <c r="J297">
        <v>-289</v>
      </c>
      <c r="K297">
        <v>229</v>
      </c>
      <c r="L297">
        <v>0.21</v>
      </c>
      <c r="M297">
        <v>-0.15</v>
      </c>
      <c r="N297">
        <v>12.92</v>
      </c>
      <c r="O297">
        <v>-1.2949999999999999</v>
      </c>
      <c r="P297">
        <v>298.125</v>
      </c>
      <c r="Q297">
        <v>35.51</v>
      </c>
      <c r="R297">
        <v>-2.4999999999995026E-3</v>
      </c>
      <c r="S297">
        <v>0.40250000000000008</v>
      </c>
      <c r="T297">
        <v>-1.8750000000000568</v>
      </c>
      <c r="U297">
        <v>3.4050000000000011</v>
      </c>
      <c r="V297">
        <v>0.10999999999999999</v>
      </c>
      <c r="W297">
        <v>-0.27500000000000002</v>
      </c>
      <c r="X297">
        <v>-2.5000000000000355E-2</v>
      </c>
      <c r="Y297">
        <v>0.33500000000000019</v>
      </c>
    </row>
    <row r="298" spans="1:25" x14ac:dyDescent="0.3">
      <c r="A298">
        <v>13</v>
      </c>
      <c r="B298" t="s">
        <v>148</v>
      </c>
      <c r="C298" s="1">
        <v>45699.424861111111</v>
      </c>
      <c r="D298" t="b">
        <v>0</v>
      </c>
      <c r="E298" t="b">
        <v>0</v>
      </c>
      <c r="F298">
        <v>6.5</v>
      </c>
      <c r="G298">
        <v>5.0000000000000001E-3</v>
      </c>
      <c r="H298">
        <v>2336</v>
      </c>
      <c r="I298">
        <v>-2194</v>
      </c>
      <c r="J298">
        <v>-818</v>
      </c>
      <c r="K298">
        <v>830</v>
      </c>
      <c r="L298">
        <v>0.35499999999999998</v>
      </c>
      <c r="M298">
        <v>0.03</v>
      </c>
      <c r="N298">
        <v>11.325000000000001</v>
      </c>
      <c r="O298">
        <v>-4.12</v>
      </c>
      <c r="P298">
        <v>285.20499999999998</v>
      </c>
      <c r="Q298">
        <v>36.805</v>
      </c>
      <c r="R298">
        <v>3.5000000000000142E-2</v>
      </c>
      <c r="S298">
        <v>0.21750000000000025</v>
      </c>
      <c r="T298">
        <v>-1.8500000000000796</v>
      </c>
      <c r="U298">
        <v>3.0700000000000003</v>
      </c>
      <c r="V298">
        <v>0.27499999999999997</v>
      </c>
      <c r="W298">
        <v>2.4999999999999998E-2</v>
      </c>
      <c r="X298">
        <v>4.5000000000001705E-2</v>
      </c>
      <c r="Y298">
        <v>5.4999999999999716E-2</v>
      </c>
    </row>
    <row r="299" spans="1:25" x14ac:dyDescent="0.3">
      <c r="A299">
        <v>14</v>
      </c>
      <c r="B299" t="s">
        <v>148</v>
      </c>
      <c r="C299" s="1">
        <v>45699.424861111111</v>
      </c>
      <c r="D299" t="b">
        <v>0</v>
      </c>
      <c r="E299" t="b">
        <v>0</v>
      </c>
      <c r="F299">
        <v>7</v>
      </c>
      <c r="G299">
        <v>5.0000000000000001E-3</v>
      </c>
      <c r="H299">
        <v>2037</v>
      </c>
      <c r="I299">
        <v>-1899</v>
      </c>
      <c r="J299">
        <v>-1273</v>
      </c>
      <c r="K299">
        <v>1256</v>
      </c>
      <c r="L299">
        <v>0.34500000000000003</v>
      </c>
      <c r="M299">
        <v>-4.2500000000000003E-2</v>
      </c>
      <c r="N299">
        <v>9.84</v>
      </c>
      <c r="O299">
        <v>-6.3224999999999998</v>
      </c>
      <c r="P299">
        <v>273.88</v>
      </c>
      <c r="Q299">
        <v>40.924999999999997</v>
      </c>
      <c r="R299">
        <v>4.9999999999998934E-2</v>
      </c>
      <c r="S299">
        <v>0</v>
      </c>
      <c r="T299">
        <v>-1.8950000000000955</v>
      </c>
      <c r="U299">
        <v>3.0150000000000006</v>
      </c>
      <c r="V299">
        <v>0.28750000000000003</v>
      </c>
      <c r="W299">
        <v>-0.10500000000000001</v>
      </c>
      <c r="X299">
        <v>5.7499999999999218E-2</v>
      </c>
      <c r="Y299">
        <v>9.5000000000000639E-2</v>
      </c>
    </row>
    <row r="300" spans="1:25" x14ac:dyDescent="0.3">
      <c r="A300">
        <v>15</v>
      </c>
      <c r="B300" t="s">
        <v>148</v>
      </c>
      <c r="C300" s="1">
        <v>45699.424861111111</v>
      </c>
      <c r="D300" t="b">
        <v>0</v>
      </c>
      <c r="E300" t="b">
        <v>0</v>
      </c>
      <c r="F300">
        <v>7.5</v>
      </c>
      <c r="G300">
        <v>5.0000000000000001E-3</v>
      </c>
      <c r="H300">
        <v>1803</v>
      </c>
      <c r="I300">
        <v>-1653</v>
      </c>
      <c r="J300">
        <v>-1602</v>
      </c>
      <c r="K300">
        <v>1575</v>
      </c>
      <c r="L300">
        <v>0.375</v>
      </c>
      <c r="M300">
        <v>-6.7500000000000004E-2</v>
      </c>
      <c r="N300">
        <v>8.64</v>
      </c>
      <c r="O300">
        <v>-7.9424999999999999</v>
      </c>
      <c r="P300">
        <v>264.04000000000002</v>
      </c>
      <c r="Q300">
        <v>47.247499999999995</v>
      </c>
      <c r="R300">
        <v>0.12000000000000099</v>
      </c>
      <c r="S300">
        <v>1.5000000000000568E-2</v>
      </c>
      <c r="T300">
        <v>-1.9525000000000432</v>
      </c>
      <c r="U300">
        <v>2.9199999999999946</v>
      </c>
      <c r="V300">
        <v>0.3125</v>
      </c>
      <c r="W300">
        <v>-0.23500000000000001</v>
      </c>
      <c r="X300">
        <v>7.2499999999999787E-2</v>
      </c>
      <c r="Y300">
        <v>0.12500000000000089</v>
      </c>
    </row>
    <row r="301" spans="1:25" x14ac:dyDescent="0.3">
      <c r="A301">
        <v>16</v>
      </c>
      <c r="B301" t="s">
        <v>148</v>
      </c>
      <c r="C301" s="1">
        <v>45699.424861111111</v>
      </c>
      <c r="D301" t="b">
        <v>0</v>
      </c>
      <c r="E301" t="b">
        <v>0</v>
      </c>
      <c r="F301">
        <v>8</v>
      </c>
      <c r="G301">
        <v>5.0000000000000001E-3</v>
      </c>
      <c r="H301">
        <v>1633</v>
      </c>
      <c r="I301">
        <v>-1493</v>
      </c>
      <c r="J301">
        <v>-1856</v>
      </c>
      <c r="K301">
        <v>1831</v>
      </c>
      <c r="L301">
        <v>0.35000000000000003</v>
      </c>
      <c r="M301">
        <v>-6.25E-2</v>
      </c>
      <c r="N301">
        <v>7.8150000000000004</v>
      </c>
      <c r="O301">
        <v>-9.2174999999999994</v>
      </c>
      <c r="P301">
        <v>255.4</v>
      </c>
      <c r="Q301">
        <v>55.19</v>
      </c>
      <c r="R301">
        <v>0.14000000000000057</v>
      </c>
      <c r="S301">
        <v>9.7500000000000142E-2</v>
      </c>
      <c r="T301">
        <v>-2.0250000000000625</v>
      </c>
      <c r="U301">
        <v>2.7949999999999946</v>
      </c>
      <c r="V301">
        <v>0.28000000000000003</v>
      </c>
      <c r="W301">
        <v>-0.23250000000000001</v>
      </c>
      <c r="X301">
        <v>7.0000000000000284E-2</v>
      </c>
      <c r="Y301">
        <v>5.7500000000000995E-2</v>
      </c>
    </row>
    <row r="302" spans="1:25" x14ac:dyDescent="0.3">
      <c r="A302">
        <v>17</v>
      </c>
      <c r="B302" t="s">
        <v>148</v>
      </c>
      <c r="C302" s="1">
        <v>45699.424861111111</v>
      </c>
      <c r="D302" t="b">
        <v>0</v>
      </c>
      <c r="E302" t="b">
        <v>0</v>
      </c>
      <c r="F302">
        <v>8.5</v>
      </c>
      <c r="G302">
        <v>5.0000000000000001E-3</v>
      </c>
      <c r="H302">
        <v>1437</v>
      </c>
      <c r="I302">
        <v>-1293</v>
      </c>
      <c r="J302">
        <v>-1809</v>
      </c>
      <c r="K302">
        <v>1744</v>
      </c>
      <c r="L302">
        <v>0.36</v>
      </c>
      <c r="M302">
        <v>-0.16250000000000001</v>
      </c>
      <c r="N302">
        <v>6.8250000000000002</v>
      </c>
      <c r="O302">
        <v>-8.8825000000000003</v>
      </c>
      <c r="P302">
        <v>247.58500000000001</v>
      </c>
      <c r="Q302">
        <v>64.407499999999999</v>
      </c>
      <c r="R302">
        <v>8.9999999999999858E-2</v>
      </c>
      <c r="S302">
        <v>0.15499999999999936</v>
      </c>
      <c r="T302">
        <v>-2.0950000000000841</v>
      </c>
      <c r="U302">
        <v>2.7374999999999972</v>
      </c>
      <c r="V302">
        <v>0.21999999999999997</v>
      </c>
      <c r="W302">
        <v>-0.33750000000000002</v>
      </c>
      <c r="X302">
        <v>4.4999999999999929E-2</v>
      </c>
      <c r="Y302">
        <v>8.7500000000000355E-2</v>
      </c>
    </row>
    <row r="303" spans="1:25" x14ac:dyDescent="0.3">
      <c r="A303">
        <v>18</v>
      </c>
      <c r="B303" t="s">
        <v>148</v>
      </c>
      <c r="C303" s="1">
        <v>45699.424861111111</v>
      </c>
      <c r="D303" t="b">
        <v>0</v>
      </c>
      <c r="E303" t="b">
        <v>0</v>
      </c>
      <c r="F303">
        <v>9</v>
      </c>
      <c r="G303">
        <v>5.0000000000000001E-3</v>
      </c>
      <c r="H303">
        <v>806</v>
      </c>
      <c r="I303">
        <v>-713</v>
      </c>
      <c r="J303">
        <v>-1149</v>
      </c>
      <c r="K303">
        <v>1038</v>
      </c>
      <c r="L303">
        <v>0.23250000000000001</v>
      </c>
      <c r="M303">
        <v>-0.27750000000000002</v>
      </c>
      <c r="N303">
        <v>3.7974999999999999</v>
      </c>
      <c r="O303">
        <v>-5.4675000000000002</v>
      </c>
      <c r="P303">
        <v>240.76000000000002</v>
      </c>
      <c r="Q303">
        <v>73.289999999999992</v>
      </c>
      <c r="R303">
        <v>0.17499999999999982</v>
      </c>
      <c r="S303">
        <v>9.2500000000000249E-2</v>
      </c>
      <c r="T303">
        <v>-2.1400000000000716</v>
      </c>
      <c r="U303">
        <v>2.6499999999999915</v>
      </c>
      <c r="V303">
        <v>0.1875</v>
      </c>
      <c r="W303">
        <v>-0.13250000000000003</v>
      </c>
      <c r="X303">
        <v>0.16249999999999964</v>
      </c>
      <c r="Y303">
        <v>-2.7499999999999858E-2</v>
      </c>
    </row>
    <row r="304" spans="1:25" x14ac:dyDescent="0.3">
      <c r="A304">
        <v>19</v>
      </c>
      <c r="B304" t="s">
        <v>148</v>
      </c>
      <c r="C304" s="1">
        <v>45699.424861111111</v>
      </c>
      <c r="D304" t="b">
        <v>0</v>
      </c>
      <c r="E304" t="b">
        <v>0</v>
      </c>
      <c r="F304">
        <v>9.5</v>
      </c>
      <c r="G304">
        <v>5.0000000000000001E-3</v>
      </c>
      <c r="H304">
        <v>835</v>
      </c>
      <c r="I304">
        <v>-681</v>
      </c>
      <c r="J304">
        <v>-1095</v>
      </c>
      <c r="K304">
        <v>1041</v>
      </c>
      <c r="L304">
        <v>0.38500000000000001</v>
      </c>
      <c r="M304">
        <v>-0.13500000000000001</v>
      </c>
      <c r="N304">
        <v>3.79</v>
      </c>
      <c r="O304">
        <v>-5.34</v>
      </c>
      <c r="P304">
        <v>236.96250000000001</v>
      </c>
      <c r="Q304">
        <v>78.757499999999993</v>
      </c>
      <c r="R304">
        <v>8.9999999999999858E-2</v>
      </c>
      <c r="S304">
        <v>-3.2499999999999751E-2</v>
      </c>
      <c r="T304">
        <v>-2.3025000000000944</v>
      </c>
      <c r="U304">
        <v>2.6774999999999949</v>
      </c>
      <c r="V304">
        <v>0.28749999999999998</v>
      </c>
      <c r="W304">
        <v>-0.13500000000000001</v>
      </c>
      <c r="X304">
        <v>7.2499999999999787E-2</v>
      </c>
      <c r="Y304">
        <v>-9.9999999999997868E-3</v>
      </c>
    </row>
    <row r="305" spans="1:25" x14ac:dyDescent="0.3">
      <c r="A305">
        <v>20</v>
      </c>
      <c r="B305" t="s">
        <v>148</v>
      </c>
      <c r="C305" s="1">
        <v>45699.424861111111</v>
      </c>
      <c r="D305" t="b">
        <v>0</v>
      </c>
      <c r="E305" t="b">
        <v>0</v>
      </c>
      <c r="F305">
        <v>10</v>
      </c>
      <c r="G305">
        <v>5.0000000000000001E-3</v>
      </c>
      <c r="H305">
        <v>857</v>
      </c>
      <c r="I305">
        <v>-703</v>
      </c>
      <c r="J305">
        <v>-1169</v>
      </c>
      <c r="K305">
        <v>1099</v>
      </c>
      <c r="L305">
        <v>0.38500000000000001</v>
      </c>
      <c r="M305">
        <v>-0.17500000000000002</v>
      </c>
      <c r="N305">
        <v>3.9</v>
      </c>
      <c r="O305">
        <v>-5.67</v>
      </c>
      <c r="P305">
        <v>233.17250000000001</v>
      </c>
      <c r="Q305">
        <v>84.097499999999997</v>
      </c>
      <c r="R305">
        <v>9.4999999999999751E-2</v>
      </c>
      <c r="S305">
        <v>2.0000000000000462E-2</v>
      </c>
      <c r="T305">
        <v>-2.3750000000000853</v>
      </c>
      <c r="U305">
        <v>2.6875</v>
      </c>
      <c r="V305">
        <v>0.28749999999999998</v>
      </c>
      <c r="W305">
        <v>-0.25</v>
      </c>
      <c r="X305">
        <v>3.7499999999999645E-2</v>
      </c>
      <c r="Y305">
        <v>-4.0000000000000036E-2</v>
      </c>
    </row>
    <row r="306" spans="1:25" x14ac:dyDescent="0.3">
      <c r="A306">
        <v>21</v>
      </c>
      <c r="B306" t="s">
        <v>148</v>
      </c>
      <c r="C306" s="1">
        <v>45699.424861111111</v>
      </c>
      <c r="D306" t="b">
        <v>0</v>
      </c>
      <c r="E306" t="b">
        <v>0</v>
      </c>
      <c r="F306">
        <v>10.5</v>
      </c>
      <c r="G306">
        <v>5.0000000000000001E-3</v>
      </c>
      <c r="H306">
        <v>764</v>
      </c>
      <c r="I306">
        <v>-617</v>
      </c>
      <c r="J306">
        <v>-1178</v>
      </c>
      <c r="K306">
        <v>1148</v>
      </c>
      <c r="L306">
        <v>0.36749999999999999</v>
      </c>
      <c r="M306">
        <v>-7.4999999999999997E-2</v>
      </c>
      <c r="N306">
        <v>3.4525000000000001</v>
      </c>
      <c r="O306">
        <v>-5.8150000000000004</v>
      </c>
      <c r="P306">
        <v>229.27250000000001</v>
      </c>
      <c r="Q306">
        <v>89.767499999999998</v>
      </c>
      <c r="R306">
        <v>6.4999999999999947E-2</v>
      </c>
      <c r="S306">
        <v>-0.11250000000000071</v>
      </c>
      <c r="T306">
        <v>-2.4125000000000796</v>
      </c>
      <c r="U306">
        <v>2.7275000000000063</v>
      </c>
      <c r="V306">
        <v>0.27500000000000002</v>
      </c>
      <c r="W306">
        <v>-9.5000000000000001E-2</v>
      </c>
      <c r="X306">
        <v>3.0000000000000249E-2</v>
      </c>
      <c r="Y306">
        <v>-0.10000000000000053</v>
      </c>
    </row>
    <row r="307" spans="1:25" x14ac:dyDescent="0.3">
      <c r="A307">
        <v>22</v>
      </c>
      <c r="B307" t="s">
        <v>148</v>
      </c>
      <c r="C307" s="1">
        <v>45699.424861111111</v>
      </c>
      <c r="D307" t="b">
        <v>0</v>
      </c>
      <c r="E307" t="b">
        <v>0</v>
      </c>
      <c r="F307">
        <v>11</v>
      </c>
      <c r="G307">
        <v>5.0000000000000001E-3</v>
      </c>
      <c r="H307">
        <v>714</v>
      </c>
      <c r="I307">
        <v>-562</v>
      </c>
      <c r="J307">
        <v>-1227</v>
      </c>
      <c r="K307">
        <v>1223</v>
      </c>
      <c r="L307">
        <v>0.38</v>
      </c>
      <c r="M307">
        <v>-0.01</v>
      </c>
      <c r="N307">
        <v>3.19</v>
      </c>
      <c r="O307">
        <v>-6.125</v>
      </c>
      <c r="P307">
        <v>225.82000000000002</v>
      </c>
      <c r="Q307">
        <v>95.582499999999996</v>
      </c>
      <c r="R307">
        <v>5.2499999999999769E-2</v>
      </c>
      <c r="S307">
        <v>-8.0000000000000071E-2</v>
      </c>
      <c r="T307">
        <v>-2.4425000000000523</v>
      </c>
      <c r="U307">
        <v>2.8275000000000006</v>
      </c>
      <c r="V307">
        <v>0.32</v>
      </c>
      <c r="W307">
        <v>-2.5000000000000001E-2</v>
      </c>
      <c r="X307">
        <v>4.4999999999999929E-2</v>
      </c>
      <c r="Y307">
        <v>-0.10499999999999954</v>
      </c>
    </row>
    <row r="308" spans="1:25" x14ac:dyDescent="0.3">
      <c r="A308">
        <v>23</v>
      </c>
      <c r="B308" t="s">
        <v>148</v>
      </c>
      <c r="C308" s="1">
        <v>45699.424861111111</v>
      </c>
      <c r="D308" t="b">
        <v>0</v>
      </c>
      <c r="E308" t="b">
        <v>0</v>
      </c>
      <c r="F308">
        <v>11.5</v>
      </c>
      <c r="G308">
        <v>5.0000000000000001E-3</v>
      </c>
      <c r="H308">
        <v>613</v>
      </c>
      <c r="I308">
        <v>-475</v>
      </c>
      <c r="J308">
        <v>-1128</v>
      </c>
      <c r="K308">
        <v>1113</v>
      </c>
      <c r="L308">
        <v>0.34500000000000003</v>
      </c>
      <c r="M308">
        <v>-3.7499999999999999E-2</v>
      </c>
      <c r="N308">
        <v>2.72</v>
      </c>
      <c r="O308">
        <v>-5.6025</v>
      </c>
      <c r="P308">
        <v>222.63000000000002</v>
      </c>
      <c r="Q308">
        <v>101.7075</v>
      </c>
      <c r="R308">
        <v>9.7500000000000142E-2</v>
      </c>
      <c r="S308">
        <v>0.15500000000000025</v>
      </c>
      <c r="T308">
        <v>-2.4875000000000398</v>
      </c>
      <c r="U308">
        <v>2.9325000000000045</v>
      </c>
      <c r="V308">
        <v>0.32</v>
      </c>
      <c r="W308">
        <v>-0.13</v>
      </c>
      <c r="X308">
        <v>5.0000000000000266E-2</v>
      </c>
      <c r="Y308">
        <v>0.125</v>
      </c>
    </row>
    <row r="309" spans="1:25" x14ac:dyDescent="0.3">
      <c r="A309">
        <v>24</v>
      </c>
      <c r="B309" t="s">
        <v>148</v>
      </c>
      <c r="C309" s="1">
        <v>45699.424861111111</v>
      </c>
      <c r="D309" t="b">
        <v>0</v>
      </c>
      <c r="E309" t="b">
        <v>0</v>
      </c>
      <c r="F309">
        <v>12</v>
      </c>
      <c r="G309">
        <v>5.0000000000000001E-3</v>
      </c>
      <c r="H309">
        <v>840</v>
      </c>
      <c r="I309">
        <v>-740</v>
      </c>
      <c r="J309">
        <v>-623</v>
      </c>
      <c r="K309">
        <v>541</v>
      </c>
      <c r="L309">
        <v>0.25</v>
      </c>
      <c r="M309">
        <v>-0.20500000000000002</v>
      </c>
      <c r="N309">
        <v>3.95</v>
      </c>
      <c r="O309">
        <v>-2.91</v>
      </c>
      <c r="P309">
        <v>219.91000000000003</v>
      </c>
      <c r="Q309">
        <v>107.31</v>
      </c>
      <c r="R309">
        <v>7.5000000000000178E-2</v>
      </c>
      <c r="S309">
        <v>-5.0000000000000266E-2</v>
      </c>
      <c r="T309">
        <v>-2.5375000000000512</v>
      </c>
      <c r="U309">
        <v>2.8075000000000045</v>
      </c>
      <c r="V309">
        <v>0.24</v>
      </c>
      <c r="W309">
        <v>-0.10250000000000001</v>
      </c>
      <c r="X309">
        <v>7.5000000000000178E-2</v>
      </c>
      <c r="Y309">
        <v>0.13249999999999984</v>
      </c>
    </row>
    <row r="310" spans="1:25" x14ac:dyDescent="0.3">
      <c r="A310">
        <v>25</v>
      </c>
      <c r="B310" t="s">
        <v>148</v>
      </c>
      <c r="C310" s="1">
        <v>45699.424861111111</v>
      </c>
      <c r="D310" t="b">
        <v>0</v>
      </c>
      <c r="E310" t="b">
        <v>0</v>
      </c>
      <c r="F310">
        <v>12.5</v>
      </c>
      <c r="G310">
        <v>5.0000000000000001E-3</v>
      </c>
      <c r="H310">
        <v>540</v>
      </c>
      <c r="I310">
        <v>-419</v>
      </c>
      <c r="J310">
        <v>-124</v>
      </c>
      <c r="K310">
        <v>22</v>
      </c>
      <c r="L310">
        <v>0.30249999999999999</v>
      </c>
      <c r="M310">
        <v>-0.255</v>
      </c>
      <c r="N310">
        <v>2.3975</v>
      </c>
      <c r="O310">
        <v>-0.36499999999999999</v>
      </c>
      <c r="P310">
        <v>215.96000000000004</v>
      </c>
      <c r="Q310">
        <v>110.22</v>
      </c>
      <c r="R310">
        <v>7.4999999999998401E-3</v>
      </c>
      <c r="S310">
        <v>0.34499999999999997</v>
      </c>
      <c r="T310">
        <v>-2.6125000000000398</v>
      </c>
      <c r="U310">
        <v>2.6749999999999972</v>
      </c>
      <c r="V310">
        <v>0.22999999999999998</v>
      </c>
      <c r="W310">
        <v>-0.10750000000000001</v>
      </c>
      <c r="X310">
        <v>0</v>
      </c>
      <c r="Y310">
        <v>0.25250000000000006</v>
      </c>
    </row>
    <row r="311" spans="1:25" x14ac:dyDescent="0.3">
      <c r="A311">
        <v>26</v>
      </c>
      <c r="B311" t="s">
        <v>148</v>
      </c>
      <c r="C311" s="1">
        <v>45699.424861111111</v>
      </c>
      <c r="D311" t="b">
        <v>0</v>
      </c>
      <c r="E311" t="b">
        <v>0</v>
      </c>
      <c r="F311">
        <v>13</v>
      </c>
      <c r="G311">
        <v>5.0000000000000001E-3</v>
      </c>
      <c r="H311">
        <v>506</v>
      </c>
      <c r="I311">
        <v>-369</v>
      </c>
      <c r="J311">
        <v>-163</v>
      </c>
      <c r="K311">
        <v>99</v>
      </c>
      <c r="L311">
        <v>0.34250000000000003</v>
      </c>
      <c r="M311">
        <v>-0.16</v>
      </c>
      <c r="N311">
        <v>2.1875</v>
      </c>
      <c r="O311">
        <v>-0.65500000000000003</v>
      </c>
      <c r="P311">
        <v>213.56250000000003</v>
      </c>
      <c r="Q311">
        <v>110.58499999999999</v>
      </c>
      <c r="R311">
        <v>2.0000000000000018E-2</v>
      </c>
      <c r="S311">
        <v>9.2500000000000027E-2</v>
      </c>
      <c r="T311">
        <v>-2.6125000000000398</v>
      </c>
      <c r="U311">
        <v>2.4224999999999852</v>
      </c>
      <c r="V311">
        <v>0.27250000000000002</v>
      </c>
      <c r="W311">
        <v>-0.17749999999999999</v>
      </c>
      <c r="X311">
        <v>-7.4999999999998401E-3</v>
      </c>
      <c r="Y311">
        <v>-4.7499999999999987E-2</v>
      </c>
    </row>
    <row r="312" spans="1:25" x14ac:dyDescent="0.3">
      <c r="A312">
        <v>27</v>
      </c>
      <c r="B312" t="s">
        <v>148</v>
      </c>
      <c r="C312" s="1">
        <v>45699.424861111111</v>
      </c>
      <c r="D312" t="b">
        <v>0</v>
      </c>
      <c r="E312" t="b">
        <v>0</v>
      </c>
      <c r="F312">
        <v>13.5</v>
      </c>
      <c r="G312">
        <v>5.0000000000000001E-3</v>
      </c>
      <c r="H312">
        <v>291</v>
      </c>
      <c r="I312">
        <v>-146</v>
      </c>
      <c r="J312">
        <v>-233</v>
      </c>
      <c r="K312">
        <v>173</v>
      </c>
      <c r="L312">
        <v>0.36249999999999999</v>
      </c>
      <c r="M312">
        <v>-0.15</v>
      </c>
      <c r="N312">
        <v>1.0925</v>
      </c>
      <c r="O312">
        <v>-1.0150000000000001</v>
      </c>
      <c r="P312">
        <v>211.37500000000003</v>
      </c>
      <c r="Q312">
        <v>111.24</v>
      </c>
      <c r="R312">
        <v>4.2499999999999982E-2</v>
      </c>
      <c r="S312">
        <v>-7.5000000000000622E-3</v>
      </c>
      <c r="T312">
        <v>-2.6050000000000466</v>
      </c>
      <c r="U312">
        <v>2.4699999999999847</v>
      </c>
      <c r="V312">
        <v>0.27499999999999997</v>
      </c>
      <c r="W312">
        <v>-9.5000000000000001E-2</v>
      </c>
      <c r="X312">
        <v>0</v>
      </c>
      <c r="Y312">
        <v>-5.500000000000016E-2</v>
      </c>
    </row>
    <row r="313" spans="1:25" x14ac:dyDescent="0.3">
      <c r="A313">
        <v>28</v>
      </c>
      <c r="B313" t="s">
        <v>148</v>
      </c>
      <c r="C313" s="1">
        <v>45699.424861111111</v>
      </c>
      <c r="D313" t="b">
        <v>0</v>
      </c>
      <c r="E313" t="b">
        <v>0</v>
      </c>
      <c r="F313">
        <v>14</v>
      </c>
      <c r="G313">
        <v>5.0000000000000001E-3</v>
      </c>
      <c r="H313">
        <v>328</v>
      </c>
      <c r="I313">
        <v>-193</v>
      </c>
      <c r="J313">
        <v>15</v>
      </c>
      <c r="K313">
        <v>-68</v>
      </c>
      <c r="L313">
        <v>0.33750000000000002</v>
      </c>
      <c r="M313">
        <v>-0.13250000000000001</v>
      </c>
      <c r="N313">
        <v>1.3025</v>
      </c>
      <c r="O313">
        <v>0.20750000000000002</v>
      </c>
      <c r="P313">
        <v>210.28250000000003</v>
      </c>
      <c r="Q313">
        <v>112.255</v>
      </c>
      <c r="R313">
        <v>-1.2499999999999956E-2</v>
      </c>
      <c r="S313">
        <v>7.2500000000000009E-2</v>
      </c>
      <c r="T313">
        <v>-2.6050000000000466</v>
      </c>
      <c r="U313">
        <v>2.5249999999999915</v>
      </c>
      <c r="V313">
        <v>0.25</v>
      </c>
      <c r="W313">
        <v>-0.22500000000000001</v>
      </c>
      <c r="X313">
        <v>-5.0000000000000044E-2</v>
      </c>
      <c r="Y313">
        <v>0.11500000000000002</v>
      </c>
    </row>
    <row r="314" spans="1:25" x14ac:dyDescent="0.3">
      <c r="A314">
        <v>29</v>
      </c>
      <c r="B314" t="s">
        <v>148</v>
      </c>
      <c r="C314" s="1">
        <v>45699.424861111111</v>
      </c>
      <c r="D314" t="b">
        <v>0</v>
      </c>
      <c r="E314" t="b">
        <v>0</v>
      </c>
      <c r="F314">
        <v>14.5</v>
      </c>
      <c r="G314">
        <v>5.0000000000000001E-3</v>
      </c>
      <c r="H314">
        <v>320</v>
      </c>
      <c r="I314">
        <v>-201</v>
      </c>
      <c r="J314">
        <v>302</v>
      </c>
      <c r="K314">
        <v>-318</v>
      </c>
      <c r="L314">
        <v>0.29749999999999999</v>
      </c>
      <c r="M314">
        <v>-0.04</v>
      </c>
      <c r="N314">
        <v>1.3025</v>
      </c>
      <c r="O314">
        <v>1.55</v>
      </c>
      <c r="P314">
        <v>208.98000000000002</v>
      </c>
      <c r="Q314">
        <v>112.0475</v>
      </c>
      <c r="R314">
        <v>-1.5000000000000124E-2</v>
      </c>
      <c r="S314">
        <v>5.2499999999999991E-2</v>
      </c>
      <c r="T314">
        <v>-2.5550000000000637</v>
      </c>
      <c r="U314">
        <v>2.4099999999999966</v>
      </c>
      <c r="V314">
        <v>0.22999999999999998</v>
      </c>
      <c r="W314">
        <v>-0.185</v>
      </c>
      <c r="X314">
        <v>-7.4999999999999956E-2</v>
      </c>
      <c r="Y314">
        <v>0.29000000000000004</v>
      </c>
    </row>
    <row r="315" spans="1:25" x14ac:dyDescent="0.3">
      <c r="A315">
        <v>30</v>
      </c>
      <c r="B315" t="s">
        <v>148</v>
      </c>
      <c r="C315" s="1">
        <v>45699.424861111111</v>
      </c>
      <c r="D315" t="b">
        <v>0</v>
      </c>
      <c r="E315" t="b">
        <v>0</v>
      </c>
      <c r="F315">
        <v>15</v>
      </c>
      <c r="G315">
        <v>5.0000000000000001E-3</v>
      </c>
      <c r="H315">
        <v>-178</v>
      </c>
      <c r="I315">
        <v>312</v>
      </c>
      <c r="J315">
        <v>266</v>
      </c>
      <c r="K315">
        <v>-347</v>
      </c>
      <c r="L315">
        <v>0.33500000000000002</v>
      </c>
      <c r="M315">
        <v>-0.20250000000000001</v>
      </c>
      <c r="N315">
        <v>-1.2250000000000001</v>
      </c>
      <c r="O315">
        <v>1.5325</v>
      </c>
      <c r="P315">
        <v>207.67750000000001</v>
      </c>
      <c r="Q315">
        <v>110.4975</v>
      </c>
      <c r="R315">
        <v>-4.0000000000000036E-2</v>
      </c>
      <c r="S315">
        <v>0.12250000000000005</v>
      </c>
      <c r="T315">
        <v>-2.480000000000075</v>
      </c>
      <c r="U315">
        <v>2.1200000000000045</v>
      </c>
      <c r="V315">
        <v>0.24500000000000002</v>
      </c>
      <c r="W315">
        <v>-0.24250000000000002</v>
      </c>
      <c r="X315">
        <v>-0.12000000000000011</v>
      </c>
      <c r="Y315">
        <v>0.19249999999999989</v>
      </c>
    </row>
    <row r="316" spans="1:25" x14ac:dyDescent="0.3">
      <c r="A316">
        <v>31</v>
      </c>
      <c r="B316" t="s">
        <v>148</v>
      </c>
      <c r="C316" s="1">
        <v>45699.424861111111</v>
      </c>
      <c r="D316" t="b">
        <v>0</v>
      </c>
      <c r="E316" t="b">
        <v>0</v>
      </c>
      <c r="F316">
        <v>15.5</v>
      </c>
      <c r="G316">
        <v>5.0000000000000001E-3</v>
      </c>
      <c r="H316">
        <v>-280</v>
      </c>
      <c r="I316">
        <v>414</v>
      </c>
      <c r="J316">
        <v>-89</v>
      </c>
      <c r="K316">
        <v>62</v>
      </c>
      <c r="L316">
        <v>0.33500000000000002</v>
      </c>
      <c r="M316">
        <v>-6.7500000000000004E-2</v>
      </c>
      <c r="N316">
        <v>-1.7350000000000001</v>
      </c>
      <c r="O316">
        <v>-0.3775</v>
      </c>
      <c r="P316">
        <v>208.9025</v>
      </c>
      <c r="Q316">
        <v>108.965</v>
      </c>
      <c r="R316">
        <v>-2.0000000000000018E-2</v>
      </c>
      <c r="S316">
        <v>-0.24</v>
      </c>
      <c r="T316">
        <v>-2.3600000000000705</v>
      </c>
      <c r="U316">
        <v>1.9275000000000091</v>
      </c>
      <c r="V316">
        <v>0.2525</v>
      </c>
      <c r="W316">
        <v>-1.5000000000000006E-2</v>
      </c>
      <c r="X316">
        <v>-5.7500000000000107E-2</v>
      </c>
      <c r="Y316">
        <v>2.5000000000000022E-2</v>
      </c>
    </row>
    <row r="317" spans="1:25" x14ac:dyDescent="0.3">
      <c r="A317">
        <v>32</v>
      </c>
      <c r="B317" t="s">
        <v>148</v>
      </c>
      <c r="C317" s="1">
        <v>45699.424861111111</v>
      </c>
      <c r="D317" t="b">
        <v>0</v>
      </c>
      <c r="E317" t="b">
        <v>0</v>
      </c>
      <c r="F317">
        <v>16</v>
      </c>
      <c r="G317">
        <v>5.0000000000000001E-3</v>
      </c>
      <c r="H317">
        <v>-202</v>
      </c>
      <c r="I317">
        <v>347</v>
      </c>
      <c r="J317">
        <v>-362</v>
      </c>
      <c r="K317">
        <v>351</v>
      </c>
      <c r="L317">
        <v>0.36249999999999999</v>
      </c>
      <c r="M317">
        <v>-2.75E-2</v>
      </c>
      <c r="N317">
        <v>-1.3725000000000001</v>
      </c>
      <c r="O317">
        <v>-1.7825</v>
      </c>
      <c r="P317">
        <v>210.63750000000002</v>
      </c>
      <c r="Q317">
        <v>109.3425</v>
      </c>
      <c r="R317">
        <v>-1.7500000000000071E-2</v>
      </c>
      <c r="S317">
        <v>-5.2499999999999991E-2</v>
      </c>
      <c r="T317">
        <v>-2.3025000000000659</v>
      </c>
      <c r="U317">
        <v>1.9025000000000034</v>
      </c>
      <c r="V317">
        <v>0.27749999999999997</v>
      </c>
      <c r="W317">
        <v>-0.11</v>
      </c>
      <c r="X317">
        <v>-3.7500000000000089E-2</v>
      </c>
      <c r="Y317">
        <v>-1.4999999999999902E-2</v>
      </c>
    </row>
    <row r="318" spans="1:25" x14ac:dyDescent="0.3">
      <c r="A318">
        <v>33</v>
      </c>
      <c r="B318" t="s">
        <v>148</v>
      </c>
      <c r="C318" s="1">
        <v>45699.424861111111</v>
      </c>
      <c r="D318" t="b">
        <v>0</v>
      </c>
      <c r="E318" t="b">
        <v>0</v>
      </c>
      <c r="F318">
        <v>16.5</v>
      </c>
      <c r="G318">
        <v>5.0000000000000001E-3</v>
      </c>
      <c r="H318">
        <v>-33</v>
      </c>
      <c r="I318">
        <v>170</v>
      </c>
      <c r="J318">
        <v>-476</v>
      </c>
      <c r="K318">
        <v>435</v>
      </c>
      <c r="L318">
        <v>0.34250000000000003</v>
      </c>
      <c r="M318">
        <v>-0.10250000000000001</v>
      </c>
      <c r="N318">
        <v>-0.50750000000000006</v>
      </c>
      <c r="O318">
        <v>-2.2774999999999999</v>
      </c>
      <c r="P318">
        <v>212.01000000000002</v>
      </c>
      <c r="Q318">
        <v>111.125</v>
      </c>
      <c r="R318">
        <v>4.9999999999998934E-3</v>
      </c>
      <c r="S318">
        <v>-4.9999999999999822E-2</v>
      </c>
      <c r="T318">
        <v>-2.2650000000000716</v>
      </c>
      <c r="U318">
        <v>1.917500000000004</v>
      </c>
      <c r="V318">
        <v>0.27</v>
      </c>
      <c r="W318">
        <v>-1.2500000000000011E-2</v>
      </c>
      <c r="X318">
        <v>-5.5000000000000049E-2</v>
      </c>
      <c r="Y318">
        <v>9.7500000000000142E-2</v>
      </c>
    </row>
    <row r="319" spans="1:25" x14ac:dyDescent="0.3">
      <c r="A319">
        <v>34</v>
      </c>
      <c r="B319" t="s">
        <v>148</v>
      </c>
      <c r="C319" s="1">
        <v>45699.424861111111</v>
      </c>
      <c r="D319" t="b">
        <v>0</v>
      </c>
      <c r="E319" t="b">
        <v>0</v>
      </c>
      <c r="F319">
        <v>17</v>
      </c>
      <c r="G319">
        <v>5.0000000000000001E-3</v>
      </c>
      <c r="H319">
        <v>249</v>
      </c>
      <c r="I319">
        <v>-100</v>
      </c>
      <c r="J319">
        <v>-483</v>
      </c>
      <c r="K319">
        <v>463</v>
      </c>
      <c r="L319">
        <v>0.3725</v>
      </c>
      <c r="M319">
        <v>-0.05</v>
      </c>
      <c r="N319">
        <v>0.87250000000000005</v>
      </c>
      <c r="O319">
        <v>-2.3650000000000002</v>
      </c>
      <c r="P319">
        <v>212.51750000000001</v>
      </c>
      <c r="Q319">
        <v>113.4025</v>
      </c>
      <c r="R319">
        <v>3.2500000000000084E-2</v>
      </c>
      <c r="S319">
        <v>6.0000000000000053E-2</v>
      </c>
      <c r="T319">
        <v>-2.2100000000000648</v>
      </c>
      <c r="U319">
        <v>1.8200000000000074</v>
      </c>
      <c r="V319">
        <v>0.30249999999999999</v>
      </c>
      <c r="W319">
        <v>-0.13250000000000001</v>
      </c>
      <c r="X319">
        <v>-3.2499999999999973E-2</v>
      </c>
      <c r="Y319">
        <v>0.13249999999999984</v>
      </c>
    </row>
    <row r="320" spans="1:25" x14ac:dyDescent="0.3">
      <c r="A320">
        <v>35</v>
      </c>
      <c r="B320" t="s">
        <v>148</v>
      </c>
      <c r="C320" s="1">
        <v>45699.424861111111</v>
      </c>
      <c r="D320" t="b">
        <v>0</v>
      </c>
      <c r="E320" t="b">
        <v>0</v>
      </c>
      <c r="F320">
        <v>17.5</v>
      </c>
      <c r="G320">
        <v>5.0000000000000001E-3</v>
      </c>
      <c r="H320">
        <v>581</v>
      </c>
      <c r="I320">
        <v>-438</v>
      </c>
      <c r="J320">
        <v>-494</v>
      </c>
      <c r="K320">
        <v>510</v>
      </c>
      <c r="L320">
        <v>0.35749999999999998</v>
      </c>
      <c r="M320">
        <v>0.04</v>
      </c>
      <c r="N320">
        <v>2.5474999999999999</v>
      </c>
      <c r="O320">
        <v>-2.5100000000000002</v>
      </c>
      <c r="P320">
        <v>211.64500000000001</v>
      </c>
      <c r="Q320">
        <v>115.7675</v>
      </c>
      <c r="R320">
        <v>7.4999999999998401E-3</v>
      </c>
      <c r="S320">
        <v>-5.7500000000000107E-2</v>
      </c>
      <c r="T320">
        <v>-2.1775000000000659</v>
      </c>
      <c r="U320">
        <v>1.6875</v>
      </c>
      <c r="V320">
        <v>0.29249999999999998</v>
      </c>
      <c r="W320">
        <v>-0.1825</v>
      </c>
      <c r="X320">
        <v>-2.5000000000003908E-3</v>
      </c>
      <c r="Y320">
        <v>0.10250000000000004</v>
      </c>
    </row>
    <row r="321" spans="1:25" x14ac:dyDescent="0.3">
      <c r="A321">
        <v>36</v>
      </c>
      <c r="B321" t="s">
        <v>148</v>
      </c>
      <c r="C321" s="1">
        <v>45699.424861111111</v>
      </c>
      <c r="D321" t="b">
        <v>0</v>
      </c>
      <c r="E321" t="b">
        <v>0</v>
      </c>
      <c r="F321">
        <v>18</v>
      </c>
      <c r="G321">
        <v>5.0000000000000001E-3</v>
      </c>
      <c r="H321">
        <v>1671</v>
      </c>
      <c r="I321">
        <v>-1550</v>
      </c>
      <c r="J321">
        <v>111</v>
      </c>
      <c r="K321">
        <v>-249</v>
      </c>
      <c r="L321">
        <v>0.30249999999999999</v>
      </c>
      <c r="M321">
        <v>-0.34500000000000003</v>
      </c>
      <c r="N321">
        <v>8.0525000000000002</v>
      </c>
      <c r="O321">
        <v>0.9</v>
      </c>
      <c r="P321">
        <v>209.0975</v>
      </c>
      <c r="Q321">
        <v>118.2775</v>
      </c>
      <c r="R321">
        <v>1.9999999999999574E-2</v>
      </c>
      <c r="S321">
        <v>0.13249999999999995</v>
      </c>
      <c r="T321">
        <v>-2.1750000000000682</v>
      </c>
      <c r="U321">
        <v>1.585000000000008</v>
      </c>
      <c r="V321">
        <v>0.255</v>
      </c>
      <c r="W321">
        <v>-0.21000000000000002</v>
      </c>
      <c r="X321">
        <v>1.9999999999999574E-2</v>
      </c>
      <c r="Y321">
        <v>8.9999999999999969E-2</v>
      </c>
    </row>
    <row r="322" spans="1:25" x14ac:dyDescent="0.3">
      <c r="A322">
        <v>37</v>
      </c>
      <c r="B322" t="s">
        <v>148</v>
      </c>
      <c r="C322" s="1">
        <v>45699.424861111111</v>
      </c>
      <c r="D322" t="b">
        <v>0</v>
      </c>
      <c r="E322" t="b">
        <v>0</v>
      </c>
      <c r="F322">
        <v>18.5</v>
      </c>
      <c r="G322">
        <v>5.0000000000000001E-3</v>
      </c>
      <c r="H322">
        <v>1994</v>
      </c>
      <c r="I322">
        <v>-1856</v>
      </c>
      <c r="J322">
        <v>385</v>
      </c>
      <c r="K322">
        <v>-419</v>
      </c>
      <c r="L322">
        <v>0.34500000000000003</v>
      </c>
      <c r="M322">
        <v>-8.5000000000000006E-2</v>
      </c>
      <c r="N322">
        <v>9.625</v>
      </c>
      <c r="O322">
        <v>2.0100000000000002</v>
      </c>
      <c r="P322">
        <v>201.04499999999999</v>
      </c>
      <c r="Q322">
        <v>117.3775</v>
      </c>
      <c r="R322">
        <v>9.9999999999997868E-3</v>
      </c>
      <c r="S322">
        <v>-1.2499999999999734E-2</v>
      </c>
      <c r="T322">
        <v>-2.1950000000000784</v>
      </c>
      <c r="U322">
        <v>1.4950000000000045</v>
      </c>
      <c r="V322">
        <v>0.25</v>
      </c>
      <c r="W322">
        <v>-8.7500000000000008E-2</v>
      </c>
      <c r="X322">
        <v>4.9999999999990052E-3</v>
      </c>
      <c r="Y322">
        <v>5.7500000000000107E-2</v>
      </c>
    </row>
    <row r="323" spans="1:25" x14ac:dyDescent="0.3">
      <c r="A323">
        <v>38</v>
      </c>
      <c r="B323" t="s">
        <v>148</v>
      </c>
      <c r="C323" s="1">
        <v>45699.424861111111</v>
      </c>
      <c r="D323" t="b">
        <v>0</v>
      </c>
      <c r="E323" t="b">
        <v>0</v>
      </c>
      <c r="F323">
        <v>19</v>
      </c>
      <c r="G323">
        <v>5.0000000000000001E-3</v>
      </c>
      <c r="H323">
        <v>2068</v>
      </c>
      <c r="I323">
        <v>-1916</v>
      </c>
      <c r="J323">
        <v>440</v>
      </c>
      <c r="K323">
        <v>-479</v>
      </c>
      <c r="L323">
        <v>0.38</v>
      </c>
      <c r="M323">
        <v>-9.7500000000000003E-2</v>
      </c>
      <c r="N323">
        <v>9.9600000000000009</v>
      </c>
      <c r="O323">
        <v>2.2974999999999999</v>
      </c>
      <c r="P323">
        <v>191.42</v>
      </c>
      <c r="Q323">
        <v>115.36749999999999</v>
      </c>
      <c r="R323">
        <v>-4.9999999999990052E-3</v>
      </c>
      <c r="S323">
        <v>0.13249999999999984</v>
      </c>
      <c r="T323">
        <v>-2.2000000000000739</v>
      </c>
      <c r="U323">
        <v>1.4375</v>
      </c>
      <c r="V323">
        <v>0.29000000000000004</v>
      </c>
      <c r="W323">
        <v>-0.08</v>
      </c>
      <c r="X323">
        <v>-2.9999999999999361E-2</v>
      </c>
      <c r="Y323">
        <v>0.19999999999999973</v>
      </c>
    </row>
    <row r="324" spans="1:25" x14ac:dyDescent="0.3">
      <c r="A324">
        <v>39</v>
      </c>
      <c r="B324" t="s">
        <v>148</v>
      </c>
      <c r="C324" s="1">
        <v>45699.424861111111</v>
      </c>
      <c r="D324" t="b">
        <v>0</v>
      </c>
      <c r="E324" t="b">
        <v>0</v>
      </c>
      <c r="F324">
        <v>19.5</v>
      </c>
      <c r="G324">
        <v>5.0000000000000001E-3</v>
      </c>
      <c r="H324">
        <v>1966</v>
      </c>
      <c r="I324">
        <v>-1815</v>
      </c>
      <c r="J324">
        <v>311</v>
      </c>
      <c r="K324">
        <v>-304</v>
      </c>
      <c r="L324">
        <v>0.3775</v>
      </c>
      <c r="M324">
        <v>1.7500000000000002E-2</v>
      </c>
      <c r="N324">
        <v>9.4525000000000006</v>
      </c>
      <c r="O324">
        <v>1.5375000000000001</v>
      </c>
      <c r="P324">
        <v>181.45999999999998</v>
      </c>
      <c r="Q324">
        <v>113.07</v>
      </c>
      <c r="R324">
        <v>-2.5000000000000355E-2</v>
      </c>
      <c r="S324">
        <v>4.7500000000000098E-2</v>
      </c>
      <c r="T324">
        <v>-2.1700000000000728</v>
      </c>
      <c r="U324">
        <v>1.2374999999999972</v>
      </c>
      <c r="V324">
        <v>0.26750000000000002</v>
      </c>
      <c r="W324">
        <v>0</v>
      </c>
      <c r="X324">
        <v>-1.7500000000000071E-2</v>
      </c>
      <c r="Y324">
        <v>3.5000000000000142E-2</v>
      </c>
    </row>
    <row r="325" spans="1:25" x14ac:dyDescent="0.3">
      <c r="A325">
        <v>40</v>
      </c>
      <c r="B325" t="s">
        <v>148</v>
      </c>
      <c r="C325" s="1">
        <v>45699.424861111111</v>
      </c>
      <c r="D325" t="b">
        <v>0</v>
      </c>
      <c r="E325" t="b">
        <v>0</v>
      </c>
      <c r="F325">
        <v>20</v>
      </c>
      <c r="G325">
        <v>5.0000000000000001E-3</v>
      </c>
      <c r="H325">
        <v>1644</v>
      </c>
      <c r="I325">
        <v>-1502</v>
      </c>
      <c r="J325">
        <v>-147</v>
      </c>
      <c r="K325">
        <v>148</v>
      </c>
      <c r="L325">
        <v>0.35499999999999998</v>
      </c>
      <c r="M325">
        <v>2.5000000000000001E-3</v>
      </c>
      <c r="N325">
        <v>7.8650000000000002</v>
      </c>
      <c r="O325">
        <v>-0.73750000000000004</v>
      </c>
      <c r="P325">
        <v>172.00749999999999</v>
      </c>
      <c r="Q325">
        <v>111.5325</v>
      </c>
      <c r="R325">
        <v>-1.9999999999999574E-2</v>
      </c>
      <c r="S325">
        <v>-7.5000000000000622E-3</v>
      </c>
      <c r="T325">
        <v>-2.1525000000000603</v>
      </c>
      <c r="U325">
        <v>1.2025000000000006</v>
      </c>
      <c r="V325">
        <v>0.245</v>
      </c>
      <c r="W325">
        <v>-8.2500000000000004E-2</v>
      </c>
      <c r="X325">
        <v>-1.9999999999999574E-2</v>
      </c>
      <c r="Y325">
        <v>-6.7500000000000004E-2</v>
      </c>
    </row>
    <row r="326" spans="1:25" x14ac:dyDescent="0.3">
      <c r="A326">
        <v>41</v>
      </c>
      <c r="B326" t="s">
        <v>148</v>
      </c>
      <c r="C326" s="1">
        <v>45699.424861111111</v>
      </c>
      <c r="D326" t="b">
        <v>0</v>
      </c>
      <c r="E326" t="b">
        <v>0</v>
      </c>
      <c r="F326">
        <v>20.5</v>
      </c>
      <c r="G326">
        <v>5.0000000000000001E-3</v>
      </c>
      <c r="H326">
        <v>1388</v>
      </c>
      <c r="I326">
        <v>-1250</v>
      </c>
      <c r="J326">
        <v>-357</v>
      </c>
      <c r="K326">
        <v>358</v>
      </c>
      <c r="L326">
        <v>0.34500000000000003</v>
      </c>
      <c r="M326">
        <v>2.5000000000000001E-3</v>
      </c>
      <c r="N326">
        <v>6.5949999999999998</v>
      </c>
      <c r="O326">
        <v>-1.7875000000000001</v>
      </c>
      <c r="P326">
        <v>164.14249999999998</v>
      </c>
      <c r="Q326">
        <v>112.27</v>
      </c>
      <c r="R326">
        <v>-2.5000000000003908E-3</v>
      </c>
      <c r="S326">
        <v>-1.5000000000000124E-2</v>
      </c>
      <c r="T326">
        <v>-2.1325000000000784</v>
      </c>
      <c r="U326">
        <v>1.269999999999996</v>
      </c>
      <c r="V326">
        <v>0.22750000000000004</v>
      </c>
      <c r="W326">
        <v>-0.155</v>
      </c>
      <c r="X326">
        <v>-1.7500000000000071E-2</v>
      </c>
      <c r="Y326">
        <v>1.4999999999999902E-2</v>
      </c>
    </row>
    <row r="327" spans="1:25" x14ac:dyDescent="0.3">
      <c r="A327">
        <v>42</v>
      </c>
      <c r="B327" t="s">
        <v>148</v>
      </c>
      <c r="C327" s="1">
        <v>45699.424861111111</v>
      </c>
      <c r="D327" t="b">
        <v>0</v>
      </c>
      <c r="E327" t="b">
        <v>0</v>
      </c>
      <c r="F327">
        <v>21</v>
      </c>
      <c r="G327">
        <v>5.0000000000000001E-3</v>
      </c>
      <c r="H327">
        <v>1105</v>
      </c>
      <c r="I327">
        <v>-990</v>
      </c>
      <c r="J327">
        <v>191</v>
      </c>
      <c r="K327">
        <v>-212</v>
      </c>
      <c r="L327">
        <v>0.28750000000000003</v>
      </c>
      <c r="M327">
        <v>-5.2499999999999998E-2</v>
      </c>
      <c r="N327">
        <v>5.2374999999999998</v>
      </c>
      <c r="O327">
        <v>1.0075000000000001</v>
      </c>
      <c r="P327">
        <v>157.54749999999999</v>
      </c>
      <c r="Q327">
        <v>114.05749999999999</v>
      </c>
      <c r="R327">
        <v>3.2499999999999751E-2</v>
      </c>
      <c r="S327">
        <v>0.22500000000000009</v>
      </c>
      <c r="T327">
        <v>-2.1150000000000659</v>
      </c>
      <c r="U327">
        <v>1.2549999999999955</v>
      </c>
      <c r="V327">
        <v>0.18750000000000003</v>
      </c>
      <c r="W327">
        <v>1.5000000000000006E-2</v>
      </c>
      <c r="X327">
        <v>-3.2500000000000639E-2</v>
      </c>
      <c r="Y327">
        <v>0.255</v>
      </c>
    </row>
    <row r="328" spans="1:25" x14ac:dyDescent="0.3">
      <c r="A328">
        <v>43</v>
      </c>
      <c r="B328" t="s">
        <v>148</v>
      </c>
      <c r="C328" s="1">
        <v>45699.424861111111</v>
      </c>
      <c r="D328" t="b">
        <v>0</v>
      </c>
      <c r="E328" t="b">
        <v>0</v>
      </c>
      <c r="F328">
        <v>21.5</v>
      </c>
      <c r="G328">
        <v>5.0000000000000001E-3</v>
      </c>
      <c r="H328">
        <v>1175</v>
      </c>
      <c r="I328">
        <v>-1045</v>
      </c>
      <c r="J328">
        <v>664</v>
      </c>
      <c r="K328">
        <v>-660</v>
      </c>
      <c r="L328">
        <v>0.32500000000000001</v>
      </c>
      <c r="M328">
        <v>0.01</v>
      </c>
      <c r="N328">
        <v>5.55</v>
      </c>
      <c r="O328">
        <v>3.31</v>
      </c>
      <c r="P328">
        <v>152.30999999999997</v>
      </c>
      <c r="Q328">
        <v>113.05</v>
      </c>
      <c r="R328">
        <v>1.2499999999999289E-2</v>
      </c>
      <c r="S328">
        <v>6.7499999999999893E-2</v>
      </c>
      <c r="T328">
        <v>-2.0825000000000671</v>
      </c>
      <c r="U328">
        <v>1</v>
      </c>
      <c r="V328">
        <v>0.23500000000000001</v>
      </c>
      <c r="W328">
        <v>0</v>
      </c>
      <c r="X328">
        <v>-6.0000000000000497E-2</v>
      </c>
      <c r="Y328">
        <v>0.16999999999999993</v>
      </c>
    </row>
    <row r="329" spans="1:25" x14ac:dyDescent="0.3">
      <c r="A329">
        <v>44</v>
      </c>
      <c r="B329" t="s">
        <v>148</v>
      </c>
      <c r="C329" s="1">
        <v>45699.424861111111</v>
      </c>
      <c r="D329" t="b">
        <v>0</v>
      </c>
      <c r="E329" t="b">
        <v>0</v>
      </c>
      <c r="F329">
        <v>22</v>
      </c>
      <c r="G329">
        <v>5.0000000000000001E-3</v>
      </c>
      <c r="H329">
        <v>1330</v>
      </c>
      <c r="I329">
        <v>-1198</v>
      </c>
      <c r="J329">
        <v>1071</v>
      </c>
      <c r="K329">
        <v>-1060</v>
      </c>
      <c r="L329">
        <v>0.33</v>
      </c>
      <c r="M329">
        <v>2.75E-2</v>
      </c>
      <c r="N329">
        <v>6.32</v>
      </c>
      <c r="O329">
        <v>5.3274999999999997</v>
      </c>
      <c r="P329">
        <v>146.75999999999996</v>
      </c>
      <c r="Q329">
        <v>109.74</v>
      </c>
      <c r="R329">
        <v>2.2499999999999964E-2</v>
      </c>
      <c r="S329">
        <v>2.7499999999999858E-2</v>
      </c>
      <c r="T329">
        <v>-2.0225000000000648</v>
      </c>
      <c r="U329">
        <v>0.82999999999999829</v>
      </c>
      <c r="V329">
        <v>0.26250000000000001</v>
      </c>
      <c r="W329">
        <v>-1.7499999999999998E-2</v>
      </c>
      <c r="X329">
        <v>-7.2499999999999787E-2</v>
      </c>
      <c r="Y329">
        <v>0.1875</v>
      </c>
    </row>
    <row r="330" spans="1:25" x14ac:dyDescent="0.3">
      <c r="A330">
        <v>45</v>
      </c>
      <c r="B330" t="s">
        <v>148</v>
      </c>
      <c r="C330" s="1">
        <v>45699.424861111111</v>
      </c>
      <c r="D330" t="b">
        <v>0</v>
      </c>
      <c r="E330" t="b">
        <v>0</v>
      </c>
      <c r="F330">
        <v>22.5</v>
      </c>
      <c r="G330">
        <v>5.0000000000000001E-3</v>
      </c>
      <c r="H330">
        <v>1599</v>
      </c>
      <c r="I330">
        <v>-1417</v>
      </c>
      <c r="J330">
        <v>1641</v>
      </c>
      <c r="K330">
        <v>-1701</v>
      </c>
      <c r="L330">
        <v>0.45500000000000002</v>
      </c>
      <c r="M330">
        <v>-0.15</v>
      </c>
      <c r="N330">
        <v>7.54</v>
      </c>
      <c r="O330">
        <v>8.3550000000000004</v>
      </c>
      <c r="P330">
        <v>140.43999999999997</v>
      </c>
      <c r="Q330">
        <v>104.41249999999999</v>
      </c>
      <c r="R330">
        <v>-4.9999999999998934E-3</v>
      </c>
      <c r="S330">
        <v>0.23499999999999943</v>
      </c>
      <c r="T330">
        <v>-1.9500000000000455</v>
      </c>
      <c r="U330">
        <v>0.64249999999999829</v>
      </c>
      <c r="V330">
        <v>0.26750000000000002</v>
      </c>
      <c r="W330">
        <v>-5.7499999999999996E-2</v>
      </c>
      <c r="X330">
        <v>-7.749999999999968E-2</v>
      </c>
      <c r="Y330">
        <v>0.21250000000000036</v>
      </c>
    </row>
    <row r="331" spans="1:25" x14ac:dyDescent="0.3">
      <c r="A331">
        <v>46</v>
      </c>
      <c r="B331" t="s">
        <v>148</v>
      </c>
      <c r="C331" s="1">
        <v>45699.424861111111</v>
      </c>
      <c r="D331" t="b">
        <v>0</v>
      </c>
      <c r="E331" t="b">
        <v>0</v>
      </c>
      <c r="F331">
        <v>23</v>
      </c>
      <c r="G331">
        <v>5.0000000000000001E-3</v>
      </c>
      <c r="H331">
        <v>1470</v>
      </c>
      <c r="I331">
        <v>-1355</v>
      </c>
      <c r="J331">
        <v>1967</v>
      </c>
      <c r="K331">
        <v>-1971</v>
      </c>
      <c r="L331">
        <v>0.28750000000000003</v>
      </c>
      <c r="M331">
        <v>-0.01</v>
      </c>
      <c r="N331">
        <v>7.0625</v>
      </c>
      <c r="O331">
        <v>9.8450000000000006</v>
      </c>
      <c r="P331">
        <v>132.89999999999998</v>
      </c>
      <c r="Q331">
        <v>96.05749999999999</v>
      </c>
      <c r="R331">
        <v>-0.15249999999999986</v>
      </c>
      <c r="S331">
        <v>3.0000000000001137E-2</v>
      </c>
      <c r="T331">
        <v>-1.8725000000000307</v>
      </c>
      <c r="U331">
        <v>0.42999999999999261</v>
      </c>
      <c r="V331">
        <v>0.25000000000000006</v>
      </c>
      <c r="W331">
        <v>-3.7499999999999999E-2</v>
      </c>
      <c r="X331">
        <v>-0.12000000000000011</v>
      </c>
      <c r="Y331">
        <v>7.2499999999999787E-2</v>
      </c>
    </row>
    <row r="332" spans="1:25" x14ac:dyDescent="0.3">
      <c r="A332">
        <v>47</v>
      </c>
      <c r="B332" t="s">
        <v>148</v>
      </c>
      <c r="C332" s="1">
        <v>45699.424861111111</v>
      </c>
      <c r="D332" t="b">
        <v>0</v>
      </c>
      <c r="E332" t="b">
        <v>0</v>
      </c>
      <c r="F332">
        <v>23.5</v>
      </c>
      <c r="G332">
        <v>5.0000000000000001E-3</v>
      </c>
      <c r="H332">
        <v>1294</v>
      </c>
      <c r="I332">
        <v>-1163</v>
      </c>
      <c r="J332">
        <v>1810</v>
      </c>
      <c r="K332">
        <v>-1772</v>
      </c>
      <c r="L332">
        <v>0.32750000000000001</v>
      </c>
      <c r="M332">
        <v>9.5000000000000001E-2</v>
      </c>
      <c r="N332">
        <v>6.1425000000000001</v>
      </c>
      <c r="O332">
        <v>8.9550000000000001</v>
      </c>
      <c r="P332">
        <v>125.83749999999999</v>
      </c>
      <c r="Q332">
        <v>86.212499999999991</v>
      </c>
      <c r="R332">
        <v>-0.11749999999999972</v>
      </c>
      <c r="S332">
        <v>3.9999999999999147E-2</v>
      </c>
      <c r="T332">
        <v>-1.7525000000000119</v>
      </c>
      <c r="U332">
        <v>0.35749999999998749</v>
      </c>
      <c r="V332">
        <v>0.24</v>
      </c>
      <c r="W332">
        <v>-0.10750000000000001</v>
      </c>
      <c r="X332">
        <v>-9.9999999999999645E-2</v>
      </c>
      <c r="Y332">
        <v>-1.2499999999999289E-2</v>
      </c>
    </row>
    <row r="333" spans="1:25" x14ac:dyDescent="0.3">
      <c r="A333">
        <v>48</v>
      </c>
      <c r="B333" t="s">
        <v>148</v>
      </c>
      <c r="C333" s="1">
        <v>45699.424861111111</v>
      </c>
      <c r="D333" t="b">
        <v>0</v>
      </c>
      <c r="E333" t="b">
        <v>0</v>
      </c>
      <c r="F333">
        <v>24</v>
      </c>
      <c r="G333">
        <v>5.0000000000000001E-3</v>
      </c>
      <c r="H333">
        <v>440</v>
      </c>
      <c r="I333">
        <v>-342</v>
      </c>
      <c r="J333">
        <v>1115</v>
      </c>
      <c r="K333">
        <v>-1162</v>
      </c>
      <c r="L333">
        <v>0.245</v>
      </c>
      <c r="M333">
        <v>-0.11750000000000001</v>
      </c>
      <c r="N333">
        <v>1.9550000000000001</v>
      </c>
      <c r="O333">
        <v>5.6924999999999999</v>
      </c>
      <c r="P333">
        <v>119.69499999999999</v>
      </c>
      <c r="Q333">
        <v>77.257499999999993</v>
      </c>
      <c r="R333">
        <v>-9.7500000000000142E-2</v>
      </c>
      <c r="S333">
        <v>2.9999999999999361E-2</v>
      </c>
      <c r="T333">
        <v>-1.6525000000000176</v>
      </c>
      <c r="U333">
        <v>0.36999999999999034</v>
      </c>
      <c r="V333">
        <v>0.20249999999999999</v>
      </c>
      <c r="W333">
        <v>-0.11750000000000001</v>
      </c>
      <c r="X333">
        <v>-9.7500000000000142E-2</v>
      </c>
      <c r="Y333">
        <v>6.7499999999999893E-2</v>
      </c>
    </row>
    <row r="334" spans="1:25" x14ac:dyDescent="0.3">
      <c r="A334">
        <v>49</v>
      </c>
      <c r="B334" t="s">
        <v>148</v>
      </c>
      <c r="C334" s="1">
        <v>45699.424861111111</v>
      </c>
      <c r="D334" t="b">
        <v>0</v>
      </c>
      <c r="E334" t="b">
        <v>0</v>
      </c>
      <c r="F334">
        <v>24.5</v>
      </c>
      <c r="G334">
        <v>5.0000000000000001E-3</v>
      </c>
      <c r="H334">
        <v>33</v>
      </c>
      <c r="I334">
        <v>112</v>
      </c>
      <c r="J334">
        <v>1041</v>
      </c>
      <c r="K334">
        <v>-1079</v>
      </c>
      <c r="L334">
        <v>0.36249999999999999</v>
      </c>
      <c r="M334">
        <v>-9.5000000000000001E-2</v>
      </c>
      <c r="N334">
        <v>-0.19750000000000001</v>
      </c>
      <c r="O334">
        <v>5.3</v>
      </c>
      <c r="P334">
        <v>117.74</v>
      </c>
      <c r="Q334">
        <v>71.564999999999998</v>
      </c>
      <c r="R334">
        <v>-5.7499999999999996E-2</v>
      </c>
      <c r="S334">
        <v>0.125</v>
      </c>
      <c r="T334">
        <v>-1.555000000000021</v>
      </c>
      <c r="U334">
        <v>0.30249999999999488</v>
      </c>
      <c r="V334">
        <v>0.29249999999999998</v>
      </c>
      <c r="W334">
        <v>-0.115</v>
      </c>
      <c r="X334">
        <v>-6.7500000000000004E-2</v>
      </c>
      <c r="Y334">
        <v>-5.0000000000000711E-2</v>
      </c>
    </row>
    <row r="335" spans="1:25" x14ac:dyDescent="0.3">
      <c r="A335">
        <v>50</v>
      </c>
      <c r="B335" t="s">
        <v>148</v>
      </c>
      <c r="C335" s="1">
        <v>45699.424861111111</v>
      </c>
      <c r="D335" t="b">
        <v>0</v>
      </c>
      <c r="E335" t="b">
        <v>0</v>
      </c>
      <c r="F335">
        <v>25</v>
      </c>
      <c r="G335">
        <v>5.0000000000000001E-3</v>
      </c>
      <c r="H335">
        <v>-159</v>
      </c>
      <c r="I335">
        <v>303</v>
      </c>
      <c r="J335">
        <v>1186</v>
      </c>
      <c r="K335">
        <v>-1206</v>
      </c>
      <c r="L335">
        <v>0.36</v>
      </c>
      <c r="M335">
        <v>-0.05</v>
      </c>
      <c r="N335">
        <v>-1.155</v>
      </c>
      <c r="O335">
        <v>5.98</v>
      </c>
      <c r="P335">
        <v>117.9375</v>
      </c>
      <c r="Q335">
        <v>66.265000000000001</v>
      </c>
      <c r="R335">
        <v>-5.7500000000000107E-2</v>
      </c>
      <c r="S335">
        <v>-5.7500000000000107E-2</v>
      </c>
      <c r="T335">
        <v>-1.4875000000000114</v>
      </c>
      <c r="U335">
        <v>0.35249999999999204</v>
      </c>
      <c r="V335">
        <v>0.3</v>
      </c>
      <c r="W335">
        <v>-0.05</v>
      </c>
      <c r="X335">
        <v>-9.000000000000008E-2</v>
      </c>
      <c r="Y335">
        <v>-6.9999999999999396E-2</v>
      </c>
    </row>
    <row r="336" spans="1:25" x14ac:dyDescent="0.3">
      <c r="A336">
        <v>51</v>
      </c>
      <c r="B336" t="s">
        <v>148</v>
      </c>
      <c r="C336" s="1">
        <v>45699.424861111111</v>
      </c>
      <c r="D336" t="b">
        <v>0</v>
      </c>
      <c r="E336" t="b">
        <v>0</v>
      </c>
      <c r="F336">
        <v>25.5</v>
      </c>
      <c r="G336">
        <v>5.0000000000000001E-3</v>
      </c>
      <c r="H336">
        <v>-225</v>
      </c>
      <c r="I336">
        <v>367</v>
      </c>
      <c r="J336">
        <v>1327</v>
      </c>
      <c r="K336">
        <v>-1365</v>
      </c>
      <c r="L336">
        <v>0.35499999999999998</v>
      </c>
      <c r="M336">
        <v>-9.5000000000000001E-2</v>
      </c>
      <c r="N336">
        <v>-1.48</v>
      </c>
      <c r="O336">
        <v>6.73</v>
      </c>
      <c r="P336">
        <v>119.0925</v>
      </c>
      <c r="Q336">
        <v>60.284999999999997</v>
      </c>
      <c r="R336">
        <v>-2.2499999999999964E-2</v>
      </c>
      <c r="S336">
        <v>7.5000000000002842E-3</v>
      </c>
      <c r="T336">
        <v>-1.397500000000008</v>
      </c>
      <c r="U336">
        <v>0.42249999999998522</v>
      </c>
      <c r="V336">
        <v>0.29749999999999999</v>
      </c>
      <c r="W336">
        <v>-0.1275</v>
      </c>
      <c r="X336">
        <v>-8.2500000000000018E-2</v>
      </c>
      <c r="Y336">
        <v>6.7499999999999893E-2</v>
      </c>
    </row>
    <row r="337" spans="1:25" x14ac:dyDescent="0.3">
      <c r="A337">
        <v>52</v>
      </c>
      <c r="B337" t="s">
        <v>148</v>
      </c>
      <c r="C337" s="1">
        <v>45699.424861111111</v>
      </c>
      <c r="D337" t="b">
        <v>0</v>
      </c>
      <c r="E337" t="b">
        <v>0</v>
      </c>
      <c r="F337">
        <v>26</v>
      </c>
      <c r="G337">
        <v>5.0000000000000001E-3</v>
      </c>
      <c r="H337">
        <v>-219</v>
      </c>
      <c r="I337">
        <v>361</v>
      </c>
      <c r="J337">
        <v>1408</v>
      </c>
      <c r="K337">
        <v>-1437</v>
      </c>
      <c r="L337">
        <v>0.35499999999999998</v>
      </c>
      <c r="M337">
        <v>-7.2499999999999995E-2</v>
      </c>
      <c r="N337">
        <v>-1.45</v>
      </c>
      <c r="O337">
        <v>7.1124999999999998</v>
      </c>
      <c r="P337">
        <v>120.57250000000001</v>
      </c>
      <c r="Q337">
        <v>53.554999999999993</v>
      </c>
      <c r="R337">
        <v>-3.499999999999992E-2</v>
      </c>
      <c r="S337">
        <v>2.4999999999995026E-3</v>
      </c>
      <c r="T337">
        <v>-1.3149999999999977</v>
      </c>
      <c r="U337">
        <v>0.35499999999998266</v>
      </c>
      <c r="V337">
        <v>0.27499999999999997</v>
      </c>
      <c r="W337">
        <v>-0.125</v>
      </c>
      <c r="X337">
        <v>-6.4999999999999947E-2</v>
      </c>
      <c r="Y337">
        <v>7.4999999999999289E-2</v>
      </c>
    </row>
    <row r="338" spans="1:25" x14ac:dyDescent="0.3">
      <c r="A338">
        <v>53</v>
      </c>
      <c r="B338" t="s">
        <v>148</v>
      </c>
      <c r="C338" s="1">
        <v>45699.424861111111</v>
      </c>
      <c r="D338" t="b">
        <v>0</v>
      </c>
      <c r="E338" t="b">
        <v>0</v>
      </c>
      <c r="F338">
        <v>26.5</v>
      </c>
      <c r="G338">
        <v>5.0000000000000001E-3</v>
      </c>
      <c r="H338">
        <v>-218</v>
      </c>
      <c r="I338">
        <v>352</v>
      </c>
      <c r="J338">
        <v>1453</v>
      </c>
      <c r="K338">
        <v>-1381</v>
      </c>
      <c r="L338">
        <v>0.33500000000000002</v>
      </c>
      <c r="M338">
        <v>0.18</v>
      </c>
      <c r="N338">
        <v>-1.425</v>
      </c>
      <c r="O338">
        <v>7.085</v>
      </c>
      <c r="P338">
        <v>122.02250000000001</v>
      </c>
      <c r="Q338">
        <v>46.442499999999995</v>
      </c>
      <c r="R338">
        <v>-6.0000000000000053E-2</v>
      </c>
      <c r="S338">
        <v>-6.5000000000000391E-2</v>
      </c>
      <c r="T338">
        <v>-1.25</v>
      </c>
      <c r="U338">
        <v>0.27999999999998693</v>
      </c>
      <c r="V338">
        <v>0.27750000000000002</v>
      </c>
      <c r="W338">
        <v>4.4999999999999984E-2</v>
      </c>
      <c r="X338">
        <v>-8.2500000000000018E-2</v>
      </c>
      <c r="Y338">
        <v>-7.5000000000000178E-2</v>
      </c>
    </row>
    <row r="339" spans="1:25" x14ac:dyDescent="0.3">
      <c r="A339">
        <v>54</v>
      </c>
      <c r="B339" t="s">
        <v>148</v>
      </c>
      <c r="C339" s="1">
        <v>45699.424861111111</v>
      </c>
      <c r="D339" t="b">
        <v>0</v>
      </c>
      <c r="E339" t="b">
        <v>0</v>
      </c>
      <c r="F339">
        <v>27</v>
      </c>
      <c r="G339">
        <v>5.0000000000000001E-3</v>
      </c>
      <c r="H339">
        <v>405</v>
      </c>
      <c r="I339">
        <v>-265</v>
      </c>
      <c r="J339">
        <v>1910</v>
      </c>
      <c r="K339">
        <v>-1962</v>
      </c>
      <c r="L339">
        <v>0.35000000000000003</v>
      </c>
      <c r="M339">
        <v>-0.13</v>
      </c>
      <c r="N339">
        <v>1.675</v>
      </c>
      <c r="O339">
        <v>9.68</v>
      </c>
      <c r="P339">
        <v>123.44750000000001</v>
      </c>
      <c r="Q339">
        <v>39.357499999999995</v>
      </c>
      <c r="R339">
        <v>-4.7500000000000098E-2</v>
      </c>
      <c r="S339">
        <v>0.16749999999999865</v>
      </c>
      <c r="T339">
        <v>-1.167500000000004</v>
      </c>
      <c r="U339">
        <v>0.35499999999998977</v>
      </c>
      <c r="V339">
        <v>0.27500000000000002</v>
      </c>
      <c r="W339">
        <v>-0.21500000000000002</v>
      </c>
      <c r="X339">
        <v>-0.16500000000000004</v>
      </c>
      <c r="Y339">
        <v>-4.4999999999999929E-2</v>
      </c>
    </row>
    <row r="340" spans="1:25" x14ac:dyDescent="0.3">
      <c r="A340">
        <v>55</v>
      </c>
      <c r="B340" t="s">
        <v>148</v>
      </c>
      <c r="C340" s="1">
        <v>45699.424861111111</v>
      </c>
      <c r="D340" t="b">
        <v>0</v>
      </c>
      <c r="E340" t="b">
        <v>0</v>
      </c>
      <c r="F340">
        <v>27.5</v>
      </c>
      <c r="G340">
        <v>5.0000000000000001E-3</v>
      </c>
      <c r="H340">
        <v>768</v>
      </c>
      <c r="I340">
        <v>-619</v>
      </c>
      <c r="J340">
        <v>2083</v>
      </c>
      <c r="K340">
        <v>-2095</v>
      </c>
      <c r="L340">
        <v>0.3725</v>
      </c>
      <c r="M340">
        <v>-0.03</v>
      </c>
      <c r="N340">
        <v>3.4675000000000002</v>
      </c>
      <c r="O340">
        <v>10.445</v>
      </c>
      <c r="P340">
        <v>121.77250000000001</v>
      </c>
      <c r="Q340">
        <v>29.677499999999995</v>
      </c>
      <c r="R340">
        <v>-8.7499999999999911E-2</v>
      </c>
      <c r="S340">
        <v>-8.2499999999999574E-2</v>
      </c>
      <c r="T340">
        <v>-1.0024999999999977</v>
      </c>
      <c r="U340">
        <v>0.39999999999999147</v>
      </c>
      <c r="V340">
        <v>0.26750000000000002</v>
      </c>
      <c r="W340">
        <v>-0.16250000000000001</v>
      </c>
      <c r="X340">
        <v>-0.14249999999999963</v>
      </c>
      <c r="Y340">
        <v>-5.2500000000000213E-2</v>
      </c>
    </row>
    <row r="341" spans="1:25" x14ac:dyDescent="0.3">
      <c r="A341">
        <v>56</v>
      </c>
      <c r="B341" t="s">
        <v>148</v>
      </c>
      <c r="C341" s="1">
        <v>45699.424861111111</v>
      </c>
      <c r="D341" t="b">
        <v>0</v>
      </c>
      <c r="E341" t="b">
        <v>0</v>
      </c>
      <c r="F341">
        <v>28</v>
      </c>
      <c r="G341">
        <v>5.0000000000000001E-3</v>
      </c>
      <c r="H341">
        <v>1247</v>
      </c>
      <c r="I341">
        <v>-1091</v>
      </c>
      <c r="J341">
        <v>2371</v>
      </c>
      <c r="K341">
        <v>-2375</v>
      </c>
      <c r="L341">
        <v>0.39</v>
      </c>
      <c r="M341">
        <v>-0.01</v>
      </c>
      <c r="N341">
        <v>5.8449999999999998</v>
      </c>
      <c r="O341">
        <v>11.865</v>
      </c>
      <c r="P341">
        <v>118.30500000000001</v>
      </c>
      <c r="Q341">
        <v>19.232499999999995</v>
      </c>
      <c r="R341">
        <v>-0.1225000000000005</v>
      </c>
      <c r="S341">
        <v>0.17500000000000071</v>
      </c>
      <c r="T341">
        <v>-0.85999999999999943</v>
      </c>
      <c r="U341">
        <v>0.45249999999998991</v>
      </c>
      <c r="V341">
        <v>0.29749999999999999</v>
      </c>
      <c r="W341">
        <v>0</v>
      </c>
      <c r="X341">
        <v>-0.18250000000000011</v>
      </c>
      <c r="Y341">
        <v>5.0000000000000711E-2</v>
      </c>
    </row>
    <row r="342" spans="1:25" x14ac:dyDescent="0.3">
      <c r="A342">
        <v>57</v>
      </c>
      <c r="B342" t="s">
        <v>148</v>
      </c>
      <c r="C342" s="1">
        <v>45699.424861111111</v>
      </c>
      <c r="D342" t="b">
        <v>0</v>
      </c>
      <c r="E342" t="b">
        <v>0</v>
      </c>
      <c r="F342">
        <v>28.5</v>
      </c>
      <c r="G342">
        <v>5.0000000000000001E-3</v>
      </c>
      <c r="H342">
        <v>1546</v>
      </c>
      <c r="I342">
        <v>-1415</v>
      </c>
      <c r="J342">
        <v>2321</v>
      </c>
      <c r="K342">
        <v>-2280</v>
      </c>
      <c r="L342">
        <v>0.32750000000000001</v>
      </c>
      <c r="M342">
        <v>0.10250000000000001</v>
      </c>
      <c r="N342">
        <v>7.4024999999999999</v>
      </c>
      <c r="O342">
        <v>11.5025</v>
      </c>
      <c r="P342">
        <v>112.46000000000001</v>
      </c>
      <c r="Q342">
        <v>7.3674999999999962</v>
      </c>
      <c r="R342">
        <v>-0.14000000000000057</v>
      </c>
      <c r="S342">
        <v>3.7499999999999645E-2</v>
      </c>
      <c r="T342">
        <v>-0.67749999999999488</v>
      </c>
      <c r="U342">
        <v>0.40249999999999098</v>
      </c>
      <c r="V342">
        <v>0.245</v>
      </c>
      <c r="W342">
        <v>-6.5000000000000002E-2</v>
      </c>
      <c r="X342">
        <v>-0.1800000000000006</v>
      </c>
      <c r="Y342">
        <v>-4.4999999999999929E-2</v>
      </c>
    </row>
    <row r="343" spans="1:25" x14ac:dyDescent="0.3">
      <c r="A343">
        <v>58</v>
      </c>
      <c r="B343" t="s">
        <v>148</v>
      </c>
      <c r="C343" s="1">
        <v>45699.424861111111</v>
      </c>
      <c r="D343" t="b">
        <v>0</v>
      </c>
      <c r="E343" t="b">
        <v>0</v>
      </c>
      <c r="F343">
        <v>29</v>
      </c>
      <c r="G343">
        <v>5.0000000000000001E-3</v>
      </c>
      <c r="H343">
        <v>1654</v>
      </c>
      <c r="I343">
        <v>-1531</v>
      </c>
      <c r="J343">
        <v>1680</v>
      </c>
      <c r="K343">
        <v>-1666</v>
      </c>
      <c r="L343">
        <v>0.3075</v>
      </c>
      <c r="M343">
        <v>3.5000000000000003E-2</v>
      </c>
      <c r="N343">
        <v>7.9625000000000004</v>
      </c>
      <c r="O343">
        <v>8.3650000000000002</v>
      </c>
      <c r="P343">
        <v>105.0575</v>
      </c>
      <c r="Q343">
        <v>-4.1350000000000033</v>
      </c>
      <c r="R343">
        <v>-8.4999999999999076E-2</v>
      </c>
      <c r="S343">
        <v>6.0000000000000497E-2</v>
      </c>
      <c r="T343">
        <v>-0.49750000000000227</v>
      </c>
      <c r="U343">
        <v>0.44749999999999091</v>
      </c>
      <c r="V343">
        <v>0.21249999999999999</v>
      </c>
      <c r="W343">
        <v>-3.9999999999999994E-2</v>
      </c>
      <c r="X343">
        <v>-0.13749999999999929</v>
      </c>
      <c r="Y343">
        <v>-8.4999999999999076E-2</v>
      </c>
    </row>
    <row r="344" spans="1:25" x14ac:dyDescent="0.3">
      <c r="A344">
        <v>59</v>
      </c>
      <c r="B344" t="s">
        <v>148</v>
      </c>
      <c r="C344" s="1">
        <v>45699.424861111111</v>
      </c>
      <c r="D344" t="b">
        <v>0</v>
      </c>
      <c r="E344" t="b">
        <v>0</v>
      </c>
      <c r="F344">
        <v>29.5</v>
      </c>
      <c r="G344">
        <v>5.0000000000000001E-3</v>
      </c>
      <c r="H344">
        <v>1588</v>
      </c>
      <c r="I344">
        <v>-1449</v>
      </c>
      <c r="J344">
        <v>905</v>
      </c>
      <c r="K344">
        <v>-822</v>
      </c>
      <c r="L344">
        <v>0.34750000000000003</v>
      </c>
      <c r="M344">
        <v>0.20750000000000002</v>
      </c>
      <c r="N344">
        <v>7.5925000000000002</v>
      </c>
      <c r="O344">
        <v>4.3174999999999999</v>
      </c>
      <c r="P344">
        <v>97.094999999999999</v>
      </c>
      <c r="Q344">
        <v>-12.500000000000004</v>
      </c>
      <c r="R344">
        <v>-1.7500000000000071E-2</v>
      </c>
      <c r="S344">
        <v>-1.7500000000000071E-2</v>
      </c>
      <c r="T344">
        <v>-0.36000000000001364</v>
      </c>
      <c r="U344">
        <v>0.53249999999998998</v>
      </c>
      <c r="V344">
        <v>0.27</v>
      </c>
      <c r="W344">
        <v>4.0000000000000008E-2</v>
      </c>
      <c r="X344">
        <v>-0.11000000000000032</v>
      </c>
      <c r="Y344">
        <v>-4.0000000000000036E-2</v>
      </c>
    </row>
    <row r="345" spans="1:25" x14ac:dyDescent="0.3">
      <c r="A345">
        <v>60</v>
      </c>
      <c r="B345" t="s">
        <v>148</v>
      </c>
      <c r="C345" s="1">
        <v>45699.424861111111</v>
      </c>
      <c r="D345" t="b">
        <v>0</v>
      </c>
      <c r="E345" t="b">
        <v>0</v>
      </c>
      <c r="F345">
        <v>30</v>
      </c>
      <c r="G345">
        <v>5.0000000000000001E-3</v>
      </c>
      <c r="H345">
        <v>2021</v>
      </c>
      <c r="I345">
        <v>-1906</v>
      </c>
      <c r="J345">
        <v>731</v>
      </c>
      <c r="K345">
        <v>-754</v>
      </c>
      <c r="L345">
        <v>0.28750000000000003</v>
      </c>
      <c r="M345">
        <v>-5.7500000000000002E-2</v>
      </c>
      <c r="N345">
        <v>9.8175000000000008</v>
      </c>
      <c r="O345">
        <v>3.7124999999999999</v>
      </c>
      <c r="P345">
        <v>89.502499999999998</v>
      </c>
      <c r="Q345">
        <v>-16.817500000000003</v>
      </c>
      <c r="R345">
        <v>1.5000000000000568E-2</v>
      </c>
      <c r="S345">
        <v>7.749999999999968E-2</v>
      </c>
      <c r="T345">
        <v>-0.25000000000001421</v>
      </c>
      <c r="U345">
        <v>0.57249999999999091</v>
      </c>
      <c r="V345">
        <v>0.23250000000000004</v>
      </c>
      <c r="W345">
        <v>-6.5000000000000002E-2</v>
      </c>
      <c r="X345">
        <v>-8.2499999999999574E-2</v>
      </c>
      <c r="Y345">
        <v>9.4999999999999751E-2</v>
      </c>
    </row>
    <row r="346" spans="1:25" x14ac:dyDescent="0.3">
      <c r="A346">
        <v>61</v>
      </c>
      <c r="B346" t="s">
        <v>148</v>
      </c>
      <c r="C346" s="1">
        <v>45699.424861111111</v>
      </c>
      <c r="D346" t="b">
        <v>0</v>
      </c>
      <c r="E346" t="b">
        <v>0</v>
      </c>
      <c r="F346">
        <v>30.5</v>
      </c>
      <c r="G346">
        <v>5.0000000000000001E-3</v>
      </c>
      <c r="H346">
        <v>2117</v>
      </c>
      <c r="I346">
        <v>-1989</v>
      </c>
      <c r="J346">
        <v>891</v>
      </c>
      <c r="K346">
        <v>-965</v>
      </c>
      <c r="L346">
        <v>0.32</v>
      </c>
      <c r="M346">
        <v>-0.185</v>
      </c>
      <c r="N346">
        <v>10.265000000000001</v>
      </c>
      <c r="O346">
        <v>4.6399999999999997</v>
      </c>
      <c r="P346">
        <v>79.685000000000002</v>
      </c>
      <c r="Q346">
        <v>-20.53</v>
      </c>
      <c r="R346">
        <v>-4.9999999999990052E-3</v>
      </c>
      <c r="S346">
        <v>0.16749999999999954</v>
      </c>
      <c r="T346">
        <v>-0.16750000000000398</v>
      </c>
      <c r="U346">
        <v>0.47749999999999204</v>
      </c>
      <c r="V346">
        <v>0.255</v>
      </c>
      <c r="W346">
        <v>-0.22</v>
      </c>
      <c r="X346">
        <v>-2.9999999999999361E-2</v>
      </c>
      <c r="Y346">
        <v>2.9999999999999361E-2</v>
      </c>
    </row>
    <row r="347" spans="1:25" x14ac:dyDescent="0.3">
      <c r="A347">
        <v>62</v>
      </c>
      <c r="B347" t="s">
        <v>148</v>
      </c>
      <c r="C347" s="1">
        <v>45699.424861111111</v>
      </c>
      <c r="D347" t="b">
        <v>0</v>
      </c>
      <c r="E347" t="b">
        <v>0</v>
      </c>
      <c r="F347">
        <v>31</v>
      </c>
      <c r="G347">
        <v>5.0000000000000001E-3</v>
      </c>
      <c r="H347">
        <v>1920</v>
      </c>
      <c r="I347">
        <v>-1796</v>
      </c>
      <c r="J347">
        <v>932</v>
      </c>
      <c r="K347">
        <v>-967</v>
      </c>
      <c r="L347">
        <v>0.31</v>
      </c>
      <c r="M347">
        <v>-8.7500000000000008E-2</v>
      </c>
      <c r="N347">
        <v>9.2900000000000009</v>
      </c>
      <c r="O347">
        <v>4.7475000000000005</v>
      </c>
      <c r="P347">
        <v>69.42</v>
      </c>
      <c r="Q347">
        <v>-25.17</v>
      </c>
      <c r="R347">
        <v>-2.7499999999999858E-2</v>
      </c>
      <c r="S347">
        <v>7.5000000000000178E-2</v>
      </c>
      <c r="T347">
        <v>-0.13750000000000284</v>
      </c>
      <c r="U347">
        <v>0.44749999999999091</v>
      </c>
      <c r="V347">
        <v>0.22499999999999998</v>
      </c>
      <c r="W347">
        <v>-0.15750000000000003</v>
      </c>
      <c r="X347">
        <v>-5.4999999999999716E-2</v>
      </c>
      <c r="Y347">
        <v>3.7500000000000533E-2</v>
      </c>
    </row>
    <row r="348" spans="1:25" x14ac:dyDescent="0.3">
      <c r="A348">
        <v>63</v>
      </c>
      <c r="B348" t="s">
        <v>148</v>
      </c>
      <c r="C348" s="1">
        <v>45699.424861111111</v>
      </c>
      <c r="D348" t="b">
        <v>0</v>
      </c>
      <c r="E348" t="b">
        <v>0</v>
      </c>
      <c r="F348">
        <v>31.5</v>
      </c>
      <c r="G348">
        <v>5.0000000000000001E-3</v>
      </c>
      <c r="H348">
        <v>1430</v>
      </c>
      <c r="I348">
        <v>-1299</v>
      </c>
      <c r="J348">
        <v>846</v>
      </c>
      <c r="K348">
        <v>-879</v>
      </c>
      <c r="L348">
        <v>0.32750000000000001</v>
      </c>
      <c r="M348">
        <v>-8.2500000000000004E-2</v>
      </c>
      <c r="N348">
        <v>6.8224999999999998</v>
      </c>
      <c r="O348">
        <v>4.3125</v>
      </c>
      <c r="P348">
        <v>60.129999999999995</v>
      </c>
      <c r="Q348">
        <v>-29.917500000000004</v>
      </c>
      <c r="R348">
        <v>-2.2499999999999964E-2</v>
      </c>
      <c r="S348">
        <v>-9.2500000000000249E-2</v>
      </c>
      <c r="T348">
        <v>-8.2500000000010232E-2</v>
      </c>
      <c r="U348">
        <v>0.40999999999998948</v>
      </c>
      <c r="V348">
        <v>0.23500000000000001</v>
      </c>
      <c r="W348">
        <v>-0.1275</v>
      </c>
      <c r="X348">
        <v>-4.4999999999999929E-2</v>
      </c>
      <c r="Y348">
        <v>-2.2499999999999964E-2</v>
      </c>
    </row>
    <row r="349" spans="1:25" x14ac:dyDescent="0.3">
      <c r="A349">
        <v>64</v>
      </c>
      <c r="B349" t="s">
        <v>148</v>
      </c>
      <c r="C349" s="1">
        <v>45699.424861111111</v>
      </c>
      <c r="D349" t="b">
        <v>0</v>
      </c>
      <c r="E349" t="b">
        <v>0</v>
      </c>
      <c r="F349">
        <v>32</v>
      </c>
      <c r="G349">
        <v>5.0000000000000001E-3</v>
      </c>
      <c r="H349">
        <v>1292</v>
      </c>
      <c r="I349">
        <v>-1156</v>
      </c>
      <c r="J349">
        <v>847</v>
      </c>
      <c r="K349">
        <v>-830</v>
      </c>
      <c r="L349">
        <v>0.34</v>
      </c>
      <c r="M349">
        <v>4.2500000000000003E-2</v>
      </c>
      <c r="N349">
        <v>6.12</v>
      </c>
      <c r="O349">
        <v>4.1924999999999999</v>
      </c>
      <c r="P349">
        <v>53.307499999999997</v>
      </c>
      <c r="Q349">
        <v>-34.230000000000004</v>
      </c>
      <c r="R349">
        <v>-2.5000000000003908E-3</v>
      </c>
      <c r="S349">
        <v>1.9999999999999574E-2</v>
      </c>
      <c r="T349">
        <v>-3.7500000000008527E-2</v>
      </c>
      <c r="U349">
        <v>0.43249999999999034</v>
      </c>
      <c r="V349">
        <v>0.26</v>
      </c>
      <c r="W349">
        <v>-0.13749999999999998</v>
      </c>
      <c r="X349">
        <v>-6.5000000000000391E-2</v>
      </c>
      <c r="Y349">
        <v>-7.5000000000002842E-3</v>
      </c>
    </row>
    <row r="350" spans="1:25" x14ac:dyDescent="0.3">
      <c r="A350">
        <v>65</v>
      </c>
      <c r="B350" t="s">
        <v>148</v>
      </c>
      <c r="C350" s="1">
        <v>45699.424861111111</v>
      </c>
      <c r="D350" t="b">
        <v>0</v>
      </c>
      <c r="E350" t="b">
        <v>0</v>
      </c>
      <c r="F350">
        <v>32.5</v>
      </c>
      <c r="G350">
        <v>5.0000000000000001E-3</v>
      </c>
      <c r="H350">
        <v>1269</v>
      </c>
      <c r="I350">
        <v>-1143</v>
      </c>
      <c r="J350">
        <v>801</v>
      </c>
      <c r="K350">
        <v>-762</v>
      </c>
      <c r="L350">
        <v>0.315</v>
      </c>
      <c r="M350">
        <v>9.7500000000000003E-2</v>
      </c>
      <c r="N350">
        <v>6.03</v>
      </c>
      <c r="O350">
        <v>3.9075000000000002</v>
      </c>
      <c r="P350">
        <v>47.1875</v>
      </c>
      <c r="Q350">
        <v>-38.422500000000007</v>
      </c>
      <c r="R350">
        <v>-4.4999999999999929E-2</v>
      </c>
      <c r="S350">
        <v>0.13000000000000034</v>
      </c>
      <c r="T350">
        <v>2.7499999999996305E-2</v>
      </c>
      <c r="U350">
        <v>0.43999999999999062</v>
      </c>
      <c r="V350">
        <v>0.20250000000000001</v>
      </c>
      <c r="W350">
        <v>-0.125</v>
      </c>
      <c r="X350">
        <v>-8.7499999999999467E-2</v>
      </c>
      <c r="Y350">
        <v>-8.9999999999999858E-2</v>
      </c>
    </row>
    <row r="351" spans="1:25" x14ac:dyDescent="0.3">
      <c r="A351">
        <v>66</v>
      </c>
      <c r="B351" t="s">
        <v>148</v>
      </c>
      <c r="C351" s="1">
        <v>45699.424861111111</v>
      </c>
      <c r="D351" t="b">
        <v>0</v>
      </c>
      <c r="E351" t="b">
        <v>0</v>
      </c>
      <c r="F351">
        <v>33</v>
      </c>
      <c r="G351">
        <v>5.0000000000000001E-3</v>
      </c>
      <c r="H351">
        <v>1278</v>
      </c>
      <c r="I351">
        <v>-1159</v>
      </c>
      <c r="J351">
        <v>-566</v>
      </c>
      <c r="K351">
        <v>477</v>
      </c>
      <c r="L351">
        <v>0.29749999999999999</v>
      </c>
      <c r="M351">
        <v>-0.2225</v>
      </c>
      <c r="N351">
        <v>6.0925000000000002</v>
      </c>
      <c r="O351">
        <v>-2.6074999999999999</v>
      </c>
      <c r="P351">
        <v>41.157499999999999</v>
      </c>
      <c r="Q351">
        <v>-42.330000000000005</v>
      </c>
      <c r="R351">
        <v>2.5000000000003908E-3</v>
      </c>
      <c r="S351">
        <v>0.59750000000000014</v>
      </c>
      <c r="T351">
        <v>0.11499999999999488</v>
      </c>
      <c r="U351">
        <v>0.52999999999999403</v>
      </c>
      <c r="V351">
        <v>0.22249999999999998</v>
      </c>
      <c r="W351">
        <v>-0.21249999999999999</v>
      </c>
      <c r="X351">
        <v>-7.5000000000002842E-3</v>
      </c>
      <c r="Y351">
        <v>0.26750000000000007</v>
      </c>
    </row>
    <row r="352" spans="1:25" x14ac:dyDescent="0.3">
      <c r="A352">
        <v>67</v>
      </c>
      <c r="B352" t="s">
        <v>148</v>
      </c>
      <c r="C352" s="1">
        <v>45699.424861111111</v>
      </c>
      <c r="D352" t="b">
        <v>0</v>
      </c>
      <c r="E352" t="b">
        <v>0</v>
      </c>
      <c r="F352">
        <v>33.5</v>
      </c>
      <c r="G352">
        <v>5.0000000000000001E-3</v>
      </c>
      <c r="H352">
        <v>1232</v>
      </c>
      <c r="I352">
        <v>-1080</v>
      </c>
      <c r="J352">
        <v>-1553</v>
      </c>
      <c r="K352">
        <v>1585</v>
      </c>
      <c r="L352">
        <v>0.38</v>
      </c>
      <c r="M352">
        <v>0.08</v>
      </c>
      <c r="N352">
        <v>5.78</v>
      </c>
      <c r="O352">
        <v>-7.8449999999999998</v>
      </c>
      <c r="P352">
        <v>35.064999999999998</v>
      </c>
      <c r="Q352">
        <v>-39.722500000000004</v>
      </c>
      <c r="R352">
        <v>8.2500000000000462E-2</v>
      </c>
      <c r="S352">
        <v>0.19750000000000068</v>
      </c>
      <c r="T352">
        <v>0.12249999999999517</v>
      </c>
      <c r="U352">
        <v>0.26249999999999574</v>
      </c>
      <c r="V352">
        <v>0.28249999999999997</v>
      </c>
      <c r="W352">
        <v>-2.2500000000000006E-2</v>
      </c>
      <c r="X352">
        <v>4.750000000000032E-2</v>
      </c>
      <c r="Y352">
        <v>3.2500000000000639E-2</v>
      </c>
    </row>
    <row r="353" spans="1:25" x14ac:dyDescent="0.3">
      <c r="A353">
        <v>68</v>
      </c>
      <c r="B353" t="s">
        <v>148</v>
      </c>
      <c r="C353" s="1">
        <v>45699.424861111111</v>
      </c>
      <c r="D353" t="b">
        <v>0</v>
      </c>
      <c r="E353" t="b">
        <v>0</v>
      </c>
      <c r="F353">
        <v>34</v>
      </c>
      <c r="G353">
        <v>5.0000000000000001E-3</v>
      </c>
      <c r="H353">
        <v>1314</v>
      </c>
      <c r="I353">
        <v>-1174</v>
      </c>
      <c r="J353">
        <v>-1994</v>
      </c>
      <c r="K353">
        <v>2000</v>
      </c>
      <c r="L353">
        <v>0.35000000000000003</v>
      </c>
      <c r="M353">
        <v>1.4999999999999999E-2</v>
      </c>
      <c r="N353">
        <v>6.22</v>
      </c>
      <c r="O353">
        <v>-9.9849999999999994</v>
      </c>
      <c r="P353">
        <v>29.284999999999997</v>
      </c>
      <c r="Q353">
        <v>-31.877500000000001</v>
      </c>
      <c r="R353">
        <v>7.9999999999999183E-2</v>
      </c>
      <c r="S353">
        <v>0.10500000000000043</v>
      </c>
      <c r="T353">
        <v>7.4999999999992184E-2</v>
      </c>
      <c r="U353">
        <v>0.23000000000000043</v>
      </c>
      <c r="V353">
        <v>0.23500000000000004</v>
      </c>
      <c r="W353">
        <v>0.1</v>
      </c>
      <c r="X353">
        <v>2.9999999999999361E-2</v>
      </c>
      <c r="Y353">
        <v>5.5000000000001492E-2</v>
      </c>
    </row>
    <row r="354" spans="1:25" x14ac:dyDescent="0.3">
      <c r="A354">
        <v>69</v>
      </c>
      <c r="B354" t="s">
        <v>148</v>
      </c>
      <c r="C354" s="1">
        <v>45699.424861111111</v>
      </c>
      <c r="D354" t="b">
        <v>0</v>
      </c>
      <c r="E354" t="b">
        <v>0</v>
      </c>
      <c r="F354">
        <v>34.5</v>
      </c>
      <c r="G354">
        <v>5.0000000000000001E-3</v>
      </c>
      <c r="H354">
        <v>1342</v>
      </c>
      <c r="I354">
        <v>-1207</v>
      </c>
      <c r="J354">
        <v>-1666</v>
      </c>
      <c r="K354">
        <v>1634</v>
      </c>
      <c r="L354">
        <v>0.33750000000000002</v>
      </c>
      <c r="M354">
        <v>-0.08</v>
      </c>
      <c r="N354">
        <v>6.3725000000000005</v>
      </c>
      <c r="O354">
        <v>-8.25</v>
      </c>
      <c r="P354">
        <v>23.064999999999998</v>
      </c>
      <c r="Q354">
        <v>-21.892500000000002</v>
      </c>
      <c r="R354">
        <v>4.0000000000000036E-2</v>
      </c>
      <c r="S354">
        <v>0.1899999999999995</v>
      </c>
      <c r="T354">
        <v>4.49999999999946E-2</v>
      </c>
      <c r="U354">
        <v>0.17500000000000071</v>
      </c>
      <c r="V354">
        <v>0.24500000000000002</v>
      </c>
      <c r="W354">
        <v>9.0000000000000011E-2</v>
      </c>
      <c r="X354">
        <v>-2.4999999999999467E-2</v>
      </c>
      <c r="Y354">
        <v>-0.15000000000000036</v>
      </c>
    </row>
    <row r="355" spans="1:25" x14ac:dyDescent="0.3">
      <c r="A355">
        <v>70</v>
      </c>
      <c r="B355" t="s">
        <v>148</v>
      </c>
      <c r="C355" s="1">
        <v>45699.424861111111</v>
      </c>
      <c r="D355" t="b">
        <v>0</v>
      </c>
      <c r="E355" t="b">
        <v>0</v>
      </c>
      <c r="F355">
        <v>35</v>
      </c>
      <c r="G355">
        <v>5.0000000000000001E-3</v>
      </c>
      <c r="H355">
        <v>1701</v>
      </c>
      <c r="I355">
        <v>-1557</v>
      </c>
      <c r="J355">
        <v>-1477</v>
      </c>
      <c r="K355">
        <v>1465</v>
      </c>
      <c r="L355">
        <v>0.36</v>
      </c>
      <c r="M355">
        <v>-0.03</v>
      </c>
      <c r="N355">
        <v>8.1449999999999996</v>
      </c>
      <c r="O355">
        <v>-7.3550000000000004</v>
      </c>
      <c r="P355">
        <v>16.692499999999999</v>
      </c>
      <c r="Q355">
        <v>-13.642500000000002</v>
      </c>
      <c r="R355">
        <v>7.7499999999998792E-2</v>
      </c>
      <c r="S355">
        <v>9.2499999999999361E-2</v>
      </c>
      <c r="T355">
        <v>6.9999999999996732E-2</v>
      </c>
      <c r="U355">
        <v>0.32499999999999929</v>
      </c>
      <c r="V355">
        <v>0.245</v>
      </c>
      <c r="W355">
        <v>-3.7499999999999999E-2</v>
      </c>
      <c r="X355">
        <v>2.9999999999999361E-2</v>
      </c>
      <c r="Y355">
        <v>0.10749999999999993</v>
      </c>
    </row>
    <row r="356" spans="1:25" x14ac:dyDescent="0.3">
      <c r="A356">
        <v>71</v>
      </c>
      <c r="B356" t="s">
        <v>148</v>
      </c>
      <c r="C356" s="1">
        <v>45699.424861111111</v>
      </c>
      <c r="D356" t="b">
        <v>0</v>
      </c>
      <c r="E356" t="b">
        <v>0</v>
      </c>
      <c r="F356">
        <v>35.5</v>
      </c>
      <c r="G356">
        <v>5.0000000000000001E-3</v>
      </c>
      <c r="H356">
        <v>1779</v>
      </c>
      <c r="I356">
        <v>-1640</v>
      </c>
      <c r="J356">
        <v>-1254</v>
      </c>
      <c r="K356">
        <v>1261</v>
      </c>
      <c r="L356">
        <v>0.34750000000000003</v>
      </c>
      <c r="M356">
        <v>1.7500000000000002E-2</v>
      </c>
      <c r="N356">
        <v>8.5474999999999994</v>
      </c>
      <c r="O356">
        <v>-6.2875000000000005</v>
      </c>
      <c r="P356">
        <v>8.5474999999999994</v>
      </c>
      <c r="Q356">
        <v>-6.2875000000000005</v>
      </c>
      <c r="R356">
        <v>9.9999999999999645E-2</v>
      </c>
      <c r="S356">
        <v>0.32749999999999968</v>
      </c>
      <c r="T356">
        <v>3.9999999999999147E-2</v>
      </c>
      <c r="U356">
        <v>0.21749999999999936</v>
      </c>
      <c r="V356">
        <v>0.24000000000000005</v>
      </c>
      <c r="W356">
        <v>-0.11750000000000001</v>
      </c>
      <c r="X356">
        <v>3.9999999999999147E-2</v>
      </c>
      <c r="Y356">
        <v>0.21749999999999936</v>
      </c>
    </row>
    <row r="357" spans="1:25" x14ac:dyDescent="0.3">
      <c r="A357">
        <v>1</v>
      </c>
      <c r="B357" t="s">
        <v>148</v>
      </c>
      <c r="C357" s="1">
        <v>45700.411168981482</v>
      </c>
      <c r="D357" t="b">
        <v>0</v>
      </c>
      <c r="E357" t="b">
        <v>0</v>
      </c>
      <c r="F357">
        <v>0.5</v>
      </c>
      <c r="G357">
        <v>5.0000000000000001E-3</v>
      </c>
      <c r="H357">
        <v>-492</v>
      </c>
      <c r="I357">
        <v>630</v>
      </c>
      <c r="J357">
        <v>2751</v>
      </c>
      <c r="K357">
        <v>-2711</v>
      </c>
      <c r="L357">
        <v>0.34500000000000003</v>
      </c>
      <c r="M357">
        <v>0.1</v>
      </c>
      <c r="N357">
        <v>-2.8050000000000002</v>
      </c>
      <c r="O357">
        <v>13.655000000000001</v>
      </c>
      <c r="P357">
        <v>374.28</v>
      </c>
      <c r="Q357">
        <v>110.12249999999997</v>
      </c>
      <c r="R357">
        <v>3.4999999999999698E-2</v>
      </c>
      <c r="S357">
        <v>-0.20749999999999957</v>
      </c>
      <c r="T357">
        <v>-1.7575000000001069</v>
      </c>
      <c r="U357">
        <v>-8.6900000000000261</v>
      </c>
      <c r="V357">
        <v>0.18750000000000003</v>
      </c>
      <c r="W357">
        <v>-0.14749999999999999</v>
      </c>
      <c r="X357">
        <v>-0.10749999999999993</v>
      </c>
      <c r="Y357">
        <v>-0.12249999999999872</v>
      </c>
    </row>
    <row r="358" spans="1:25" x14ac:dyDescent="0.3">
      <c r="A358">
        <v>2</v>
      </c>
      <c r="B358" t="s">
        <v>148</v>
      </c>
      <c r="C358" s="1">
        <v>45700.411168981482</v>
      </c>
      <c r="D358" t="b">
        <v>0</v>
      </c>
      <c r="E358" t="b">
        <v>0</v>
      </c>
      <c r="F358">
        <v>1</v>
      </c>
      <c r="G358">
        <v>5.0000000000000001E-3</v>
      </c>
      <c r="H358">
        <v>-540</v>
      </c>
      <c r="I358">
        <v>725</v>
      </c>
      <c r="J358">
        <v>2611</v>
      </c>
      <c r="K358">
        <v>-2573</v>
      </c>
      <c r="L358">
        <v>0.46250000000000002</v>
      </c>
      <c r="M358">
        <v>9.5000000000000001E-2</v>
      </c>
      <c r="N358">
        <v>-3.1625000000000001</v>
      </c>
      <c r="O358">
        <v>12.96</v>
      </c>
      <c r="P358">
        <v>377.08499999999998</v>
      </c>
      <c r="Q358">
        <v>96.467499999999973</v>
      </c>
      <c r="R358">
        <v>-4.7499999999999876E-2</v>
      </c>
      <c r="S358">
        <v>-0.20249999999999879</v>
      </c>
      <c r="T358">
        <v>-1.6500000000000909</v>
      </c>
      <c r="U358">
        <v>-8.5675000000000239</v>
      </c>
      <c r="V358">
        <v>0.19500000000000001</v>
      </c>
      <c r="W358">
        <v>-6.5000000000000002E-2</v>
      </c>
      <c r="X358">
        <v>-0.22999999999999998</v>
      </c>
      <c r="Y358">
        <v>-0.14999999999999858</v>
      </c>
    </row>
    <row r="359" spans="1:25" x14ac:dyDescent="0.3">
      <c r="A359">
        <v>3</v>
      </c>
      <c r="B359" t="s">
        <v>148</v>
      </c>
      <c r="C359" s="1">
        <v>45700.411168981482</v>
      </c>
      <c r="D359" t="b">
        <v>0</v>
      </c>
      <c r="E359" t="b">
        <v>0</v>
      </c>
      <c r="F359">
        <v>1.5</v>
      </c>
      <c r="G359">
        <v>5.0000000000000001E-3</v>
      </c>
      <c r="H359">
        <v>96</v>
      </c>
      <c r="I359">
        <v>24</v>
      </c>
      <c r="J359">
        <v>1281</v>
      </c>
      <c r="K359">
        <v>-1284</v>
      </c>
      <c r="L359">
        <v>0.3</v>
      </c>
      <c r="M359">
        <v>-7.4999999999999997E-3</v>
      </c>
      <c r="N359">
        <v>0.18</v>
      </c>
      <c r="O359">
        <v>6.4125000000000005</v>
      </c>
      <c r="P359">
        <v>380.2475</v>
      </c>
      <c r="Q359">
        <v>83.507499999999979</v>
      </c>
      <c r="R359">
        <v>-1.2500000000000011E-2</v>
      </c>
      <c r="S359">
        <v>-0.10749999999999993</v>
      </c>
      <c r="T359">
        <v>-1.4200000000000728</v>
      </c>
      <c r="U359">
        <v>-8.4175000000000182</v>
      </c>
      <c r="V359">
        <v>0.33499999999999996</v>
      </c>
      <c r="W359">
        <v>0.17249999999999999</v>
      </c>
      <c r="X359">
        <v>-3.5000000000000003E-2</v>
      </c>
      <c r="Y359">
        <v>-0.21749999999999936</v>
      </c>
    </row>
    <row r="360" spans="1:25" x14ac:dyDescent="0.3">
      <c r="A360">
        <v>4</v>
      </c>
      <c r="B360" t="s">
        <v>148</v>
      </c>
      <c r="C360" s="1">
        <v>45700.411168981482</v>
      </c>
      <c r="D360" t="b">
        <v>0</v>
      </c>
      <c r="E360" t="b">
        <v>0</v>
      </c>
      <c r="F360">
        <v>2</v>
      </c>
      <c r="G360">
        <v>5.0000000000000001E-3</v>
      </c>
      <c r="H360">
        <v>-7</v>
      </c>
      <c r="I360">
        <v>162</v>
      </c>
      <c r="J360">
        <v>1063</v>
      </c>
      <c r="K360">
        <v>-1063</v>
      </c>
      <c r="L360">
        <v>0.38750000000000001</v>
      </c>
      <c r="M360">
        <v>0</v>
      </c>
      <c r="N360">
        <v>-0.42249999999999999</v>
      </c>
      <c r="O360">
        <v>5.3150000000000004</v>
      </c>
      <c r="P360">
        <v>380.0675</v>
      </c>
      <c r="Q360">
        <v>77.094999999999985</v>
      </c>
      <c r="R360">
        <v>2.7500000000000024E-2</v>
      </c>
      <c r="S360">
        <v>5.0000000000000711E-2</v>
      </c>
      <c r="T360">
        <v>-1.3850000000001046</v>
      </c>
      <c r="U360">
        <v>-8.2000000000000171</v>
      </c>
      <c r="V360">
        <v>0.30499999999999999</v>
      </c>
      <c r="W360">
        <v>5.2499999999999998E-2</v>
      </c>
      <c r="X360">
        <v>-8.4999999999999964E-2</v>
      </c>
      <c r="Y360">
        <v>-2.7499999999999858E-2</v>
      </c>
    </row>
    <row r="361" spans="1:25" x14ac:dyDescent="0.3">
      <c r="A361">
        <v>5</v>
      </c>
      <c r="B361" t="s">
        <v>148</v>
      </c>
      <c r="C361" s="1">
        <v>45700.411168981482</v>
      </c>
      <c r="D361" t="b">
        <v>0</v>
      </c>
      <c r="E361" t="b">
        <v>0</v>
      </c>
      <c r="F361">
        <v>2.5</v>
      </c>
      <c r="G361">
        <v>5.0000000000000001E-3</v>
      </c>
      <c r="H361">
        <v>128</v>
      </c>
      <c r="I361">
        <v>36</v>
      </c>
      <c r="J361">
        <v>1015</v>
      </c>
      <c r="K361">
        <v>-967</v>
      </c>
      <c r="L361">
        <v>0.41000000000000003</v>
      </c>
      <c r="M361">
        <v>0.12</v>
      </c>
      <c r="N361">
        <v>0.23</v>
      </c>
      <c r="O361">
        <v>4.9550000000000001</v>
      </c>
      <c r="P361">
        <v>380.49</v>
      </c>
      <c r="Q361">
        <v>71.779999999999987</v>
      </c>
      <c r="R361">
        <v>2.5000000000000022E-3</v>
      </c>
      <c r="S361">
        <v>-0.12999999999999989</v>
      </c>
      <c r="T361">
        <v>-1.3000000000000682</v>
      </c>
      <c r="U361">
        <v>-8.1725000000000136</v>
      </c>
      <c r="V361">
        <v>0.35750000000000004</v>
      </c>
      <c r="W361">
        <v>7.2499999999999995E-2</v>
      </c>
      <c r="X361">
        <v>-6.7499999999999977E-2</v>
      </c>
      <c r="Y361">
        <v>-0.27249999999999996</v>
      </c>
    </row>
    <row r="362" spans="1:25" x14ac:dyDescent="0.3">
      <c r="A362">
        <v>6</v>
      </c>
      <c r="B362" t="s">
        <v>148</v>
      </c>
      <c r="C362" s="1">
        <v>45700.411168981482</v>
      </c>
      <c r="D362" t="b">
        <v>0</v>
      </c>
      <c r="E362" t="b">
        <v>0</v>
      </c>
      <c r="F362">
        <v>3</v>
      </c>
      <c r="G362">
        <v>5.0000000000000001E-3</v>
      </c>
      <c r="H362">
        <v>1900</v>
      </c>
      <c r="I362">
        <v>-1735</v>
      </c>
      <c r="J362">
        <v>1257</v>
      </c>
      <c r="K362">
        <v>-1282</v>
      </c>
      <c r="L362">
        <v>0.41250000000000003</v>
      </c>
      <c r="M362">
        <v>-6.25E-2</v>
      </c>
      <c r="N362">
        <v>9.0875000000000004</v>
      </c>
      <c r="O362">
        <v>6.3475000000000001</v>
      </c>
      <c r="P362">
        <v>380.26</v>
      </c>
      <c r="Q362">
        <v>66.824999999999989</v>
      </c>
      <c r="R362">
        <v>-5.0000000000000711E-2</v>
      </c>
      <c r="S362">
        <v>-0.18250000000000011</v>
      </c>
      <c r="T362">
        <v>-1.2325000000000728</v>
      </c>
      <c r="U362">
        <v>-7.9000000000000057</v>
      </c>
      <c r="V362">
        <v>0.28500000000000003</v>
      </c>
      <c r="W362">
        <v>-7.4999999999999997E-2</v>
      </c>
      <c r="X362">
        <v>-7.0000000000000284E-2</v>
      </c>
      <c r="Y362">
        <v>-9.4999999999999751E-2</v>
      </c>
    </row>
    <row r="363" spans="1:25" x14ac:dyDescent="0.3">
      <c r="A363">
        <v>7</v>
      </c>
      <c r="B363" t="s">
        <v>148</v>
      </c>
      <c r="C363" s="1">
        <v>45700.411168981482</v>
      </c>
      <c r="D363" t="b">
        <v>0</v>
      </c>
      <c r="E363" t="b">
        <v>0</v>
      </c>
      <c r="F363">
        <v>3.5</v>
      </c>
      <c r="G363">
        <v>5.0000000000000001E-3</v>
      </c>
      <c r="H363">
        <v>2513</v>
      </c>
      <c r="I363">
        <v>-2360</v>
      </c>
      <c r="J363">
        <v>1427</v>
      </c>
      <c r="K363">
        <v>-1443</v>
      </c>
      <c r="L363">
        <v>0.38250000000000001</v>
      </c>
      <c r="M363">
        <v>-0.04</v>
      </c>
      <c r="N363">
        <v>12.182500000000001</v>
      </c>
      <c r="O363">
        <v>7.1749999999999998</v>
      </c>
      <c r="P363">
        <v>371.17250000000001</v>
      </c>
      <c r="Q363">
        <v>60.477499999999992</v>
      </c>
      <c r="R363">
        <v>-1.2499999999999289E-2</v>
      </c>
      <c r="S363">
        <v>-7.5000000000000178E-2</v>
      </c>
      <c r="T363">
        <v>-1.1625000000000227</v>
      </c>
      <c r="U363">
        <v>-7.8050000000000068</v>
      </c>
      <c r="V363">
        <v>0.27</v>
      </c>
      <c r="W363">
        <v>-1.4999999999999999E-2</v>
      </c>
      <c r="X363">
        <v>-2.9999999999999361E-2</v>
      </c>
      <c r="Y363">
        <v>-4.4999999999999929E-2</v>
      </c>
    </row>
    <row r="364" spans="1:25" x14ac:dyDescent="0.3">
      <c r="A364">
        <v>8</v>
      </c>
      <c r="B364" t="s">
        <v>148</v>
      </c>
      <c r="C364" s="1">
        <v>45700.411168981482</v>
      </c>
      <c r="D364" t="b">
        <v>0</v>
      </c>
      <c r="E364" t="b">
        <v>0</v>
      </c>
      <c r="F364">
        <v>4</v>
      </c>
      <c r="G364">
        <v>5.0000000000000001E-3</v>
      </c>
      <c r="H364">
        <v>2864</v>
      </c>
      <c r="I364">
        <v>-2716</v>
      </c>
      <c r="J364">
        <v>1528</v>
      </c>
      <c r="K364">
        <v>-1564</v>
      </c>
      <c r="L364">
        <v>0.37</v>
      </c>
      <c r="M364">
        <v>-0.09</v>
      </c>
      <c r="N364">
        <v>13.950000000000001</v>
      </c>
      <c r="O364">
        <v>7.73</v>
      </c>
      <c r="P364">
        <v>358.99</v>
      </c>
      <c r="Q364">
        <v>53.302499999999995</v>
      </c>
      <c r="R364">
        <v>4.4999999999999929E-2</v>
      </c>
      <c r="S364">
        <v>-0.20000000000000018</v>
      </c>
      <c r="T364">
        <v>-1.13250000000005</v>
      </c>
      <c r="U364">
        <v>-7.7600000000000051</v>
      </c>
      <c r="V364">
        <v>0.26</v>
      </c>
      <c r="W364">
        <v>-0.17749999999999999</v>
      </c>
      <c r="X364">
        <v>1.0000000000001563E-2</v>
      </c>
      <c r="Y364">
        <v>-3.2499999999999751E-2</v>
      </c>
    </row>
    <row r="365" spans="1:25" x14ac:dyDescent="0.3">
      <c r="A365">
        <v>9</v>
      </c>
      <c r="B365" t="s">
        <v>148</v>
      </c>
      <c r="C365" s="1">
        <v>45700.411168981482</v>
      </c>
      <c r="D365" t="b">
        <v>0</v>
      </c>
      <c r="E365" t="b">
        <v>0</v>
      </c>
      <c r="F365">
        <v>4.5</v>
      </c>
      <c r="G365">
        <v>5.0000000000000001E-3</v>
      </c>
      <c r="H365">
        <v>3082</v>
      </c>
      <c r="I365">
        <v>-2938</v>
      </c>
      <c r="J365">
        <v>1558</v>
      </c>
      <c r="K365">
        <v>-1585</v>
      </c>
      <c r="L365">
        <v>0.36</v>
      </c>
      <c r="M365">
        <v>-6.7500000000000004E-2</v>
      </c>
      <c r="N365">
        <v>15.05</v>
      </c>
      <c r="O365">
        <v>7.8574999999999999</v>
      </c>
      <c r="P365">
        <v>345.04</v>
      </c>
      <c r="Q365">
        <v>45.572499999999998</v>
      </c>
      <c r="R365">
        <v>3.5000000000000142E-2</v>
      </c>
      <c r="S365">
        <v>-0.1850000000000005</v>
      </c>
      <c r="T365">
        <v>-1.1425000000000409</v>
      </c>
      <c r="U365">
        <v>-7.7274999999999991</v>
      </c>
      <c r="V365">
        <v>0.27999999999999997</v>
      </c>
      <c r="W365">
        <v>-9.5000000000000001E-2</v>
      </c>
      <c r="X365">
        <v>-3.5000000000000142E-2</v>
      </c>
      <c r="Y365">
        <v>3.5000000000000142E-2</v>
      </c>
    </row>
    <row r="366" spans="1:25" x14ac:dyDescent="0.3">
      <c r="A366">
        <v>10</v>
      </c>
      <c r="B366" t="s">
        <v>148</v>
      </c>
      <c r="C366" s="1">
        <v>45700.411168981482</v>
      </c>
      <c r="D366" t="b">
        <v>0</v>
      </c>
      <c r="E366" t="b">
        <v>0</v>
      </c>
      <c r="F366">
        <v>5</v>
      </c>
      <c r="G366">
        <v>5.0000000000000001E-3</v>
      </c>
      <c r="H366">
        <v>3181</v>
      </c>
      <c r="I366">
        <v>-3034</v>
      </c>
      <c r="J366">
        <v>1513</v>
      </c>
      <c r="K366">
        <v>-1489</v>
      </c>
      <c r="L366">
        <v>0.36749999999999999</v>
      </c>
      <c r="M366">
        <v>0.06</v>
      </c>
      <c r="N366">
        <v>15.5375</v>
      </c>
      <c r="O366">
        <v>7.5049999999999999</v>
      </c>
      <c r="P366">
        <v>329.99</v>
      </c>
      <c r="Q366">
        <v>37.714999999999996</v>
      </c>
      <c r="R366">
        <v>2.9999999999999361E-2</v>
      </c>
      <c r="S366">
        <v>-4.4999999999999929E-2</v>
      </c>
      <c r="T366">
        <v>-1.1075000000000728</v>
      </c>
      <c r="U366">
        <v>-7.7625000000000028</v>
      </c>
      <c r="V366">
        <v>0.27500000000000002</v>
      </c>
      <c r="W366">
        <v>-5.0000000000000044E-3</v>
      </c>
      <c r="X366">
        <v>-5.5000000000001492E-2</v>
      </c>
      <c r="Y366">
        <v>-2.5000000000000355E-2</v>
      </c>
    </row>
    <row r="367" spans="1:25" x14ac:dyDescent="0.3">
      <c r="A367">
        <v>11</v>
      </c>
      <c r="B367" t="s">
        <v>148</v>
      </c>
      <c r="C367" s="1">
        <v>45700.411168981482</v>
      </c>
      <c r="D367" t="b">
        <v>0</v>
      </c>
      <c r="E367" t="b">
        <v>0</v>
      </c>
      <c r="F367">
        <v>5.5</v>
      </c>
      <c r="G367">
        <v>5.0000000000000001E-3</v>
      </c>
      <c r="H367">
        <v>3157</v>
      </c>
      <c r="I367">
        <v>-3001</v>
      </c>
      <c r="J367">
        <v>1145</v>
      </c>
      <c r="K367">
        <v>-1107</v>
      </c>
      <c r="L367">
        <v>0.39</v>
      </c>
      <c r="M367">
        <v>9.5000000000000001E-2</v>
      </c>
      <c r="N367">
        <v>15.395</v>
      </c>
      <c r="O367">
        <v>5.63</v>
      </c>
      <c r="P367">
        <v>314.45249999999999</v>
      </c>
      <c r="Q367">
        <v>30.209999999999997</v>
      </c>
      <c r="R367">
        <v>2.2499999999999076E-2</v>
      </c>
      <c r="S367">
        <v>-0.21499999999999986</v>
      </c>
      <c r="T367">
        <v>-1.0525000000000659</v>
      </c>
      <c r="U367">
        <v>-7.7375000000000007</v>
      </c>
      <c r="V367">
        <v>0.33500000000000002</v>
      </c>
      <c r="W367">
        <v>6.25E-2</v>
      </c>
      <c r="X367">
        <v>-0.11000000000000121</v>
      </c>
      <c r="Y367">
        <v>-0.21250000000000036</v>
      </c>
    </row>
    <row r="368" spans="1:25" x14ac:dyDescent="0.3">
      <c r="A368">
        <v>12</v>
      </c>
      <c r="B368" t="s">
        <v>148</v>
      </c>
      <c r="C368" s="1">
        <v>45700.411168981482</v>
      </c>
      <c r="D368" t="b">
        <v>0</v>
      </c>
      <c r="E368" t="b">
        <v>0</v>
      </c>
      <c r="F368">
        <v>6</v>
      </c>
      <c r="G368">
        <v>5.0000000000000001E-3</v>
      </c>
      <c r="H368">
        <v>2667</v>
      </c>
      <c r="I368">
        <v>-2524</v>
      </c>
      <c r="J368">
        <v>-312</v>
      </c>
      <c r="K368">
        <v>382</v>
      </c>
      <c r="L368">
        <v>0.35749999999999998</v>
      </c>
      <c r="M368">
        <v>0.17500000000000002</v>
      </c>
      <c r="N368">
        <v>12.977500000000001</v>
      </c>
      <c r="O368">
        <v>-1.7350000000000001</v>
      </c>
      <c r="P368">
        <v>299.0575</v>
      </c>
      <c r="Q368">
        <v>24.58</v>
      </c>
      <c r="R368">
        <v>5.7500000000000995E-2</v>
      </c>
      <c r="S368">
        <v>-0.44000000000000017</v>
      </c>
      <c r="T368">
        <v>-0.9425000000000523</v>
      </c>
      <c r="U368">
        <v>-7.5249999999999986</v>
      </c>
      <c r="V368">
        <v>0.25749999999999995</v>
      </c>
      <c r="W368">
        <v>5.0000000000000017E-2</v>
      </c>
      <c r="X368">
        <v>3.2500000000000639E-2</v>
      </c>
      <c r="Y368">
        <v>-0.10499999999999998</v>
      </c>
    </row>
    <row r="369" spans="1:25" x14ac:dyDescent="0.3">
      <c r="A369">
        <v>13</v>
      </c>
      <c r="B369" t="s">
        <v>148</v>
      </c>
      <c r="C369" s="1">
        <v>45700.411168981482</v>
      </c>
      <c r="D369" t="b">
        <v>0</v>
      </c>
      <c r="E369" t="b">
        <v>0</v>
      </c>
      <c r="F369">
        <v>6.5</v>
      </c>
      <c r="G369">
        <v>5.0000000000000001E-3</v>
      </c>
      <c r="H369">
        <v>2355</v>
      </c>
      <c r="I369">
        <v>-2182</v>
      </c>
      <c r="J369">
        <v>-834</v>
      </c>
      <c r="K369">
        <v>869</v>
      </c>
      <c r="L369">
        <v>0.4325</v>
      </c>
      <c r="M369">
        <v>8.7500000000000008E-2</v>
      </c>
      <c r="N369">
        <v>11.342499999999999</v>
      </c>
      <c r="O369">
        <v>-4.2575000000000003</v>
      </c>
      <c r="P369">
        <v>286.08</v>
      </c>
      <c r="Q369">
        <v>26.314999999999998</v>
      </c>
      <c r="R369">
        <v>1.7499999999998295E-2</v>
      </c>
      <c r="S369">
        <v>-0.13750000000000018</v>
      </c>
      <c r="T369">
        <v>-0.97500000000007958</v>
      </c>
      <c r="U369">
        <v>-7.4200000000000017</v>
      </c>
      <c r="V369">
        <v>0.35249999999999998</v>
      </c>
      <c r="W369">
        <v>8.2500000000000004E-2</v>
      </c>
      <c r="X369">
        <v>6.25E-2</v>
      </c>
      <c r="Y369">
        <v>-8.2500000000000462E-2</v>
      </c>
    </row>
    <row r="370" spans="1:25" x14ac:dyDescent="0.3">
      <c r="A370">
        <v>14</v>
      </c>
      <c r="B370" t="s">
        <v>148</v>
      </c>
      <c r="C370" s="1">
        <v>45700.411168981482</v>
      </c>
      <c r="D370" t="b">
        <v>0</v>
      </c>
      <c r="E370" t="b">
        <v>0</v>
      </c>
      <c r="F370">
        <v>7</v>
      </c>
      <c r="G370">
        <v>5.0000000000000001E-3</v>
      </c>
      <c r="H370">
        <v>2058</v>
      </c>
      <c r="I370">
        <v>-1887</v>
      </c>
      <c r="J370">
        <v>-1291</v>
      </c>
      <c r="K370">
        <v>1272</v>
      </c>
      <c r="L370">
        <v>0.42749999999999999</v>
      </c>
      <c r="M370">
        <v>-4.7500000000000001E-2</v>
      </c>
      <c r="N370">
        <v>9.8625000000000007</v>
      </c>
      <c r="O370">
        <v>-6.4074999999999998</v>
      </c>
      <c r="P370">
        <v>274.73750000000001</v>
      </c>
      <c r="Q370">
        <v>30.572499999999998</v>
      </c>
      <c r="R370">
        <v>2.2500000000000853E-2</v>
      </c>
      <c r="S370">
        <v>-8.4999999999999964E-2</v>
      </c>
      <c r="T370">
        <v>-1.0375000000000796</v>
      </c>
      <c r="U370">
        <v>-7.3374999999999986</v>
      </c>
      <c r="V370">
        <v>0.37</v>
      </c>
      <c r="W370">
        <v>-0.11</v>
      </c>
      <c r="X370">
        <v>8.0000000000000071E-2</v>
      </c>
      <c r="Y370">
        <v>1.0000000000000675E-2</v>
      </c>
    </row>
    <row r="371" spans="1:25" x14ac:dyDescent="0.3">
      <c r="A371">
        <v>15</v>
      </c>
      <c r="B371" t="s">
        <v>148</v>
      </c>
      <c r="C371" s="1">
        <v>45700.411168981482</v>
      </c>
      <c r="D371" t="b">
        <v>0</v>
      </c>
      <c r="E371" t="b">
        <v>0</v>
      </c>
      <c r="F371">
        <v>7.5</v>
      </c>
      <c r="G371">
        <v>5.0000000000000001E-3</v>
      </c>
      <c r="H371">
        <v>1811</v>
      </c>
      <c r="I371">
        <v>-1636</v>
      </c>
      <c r="J371">
        <v>-1625</v>
      </c>
      <c r="K371">
        <v>1603</v>
      </c>
      <c r="L371">
        <v>0.4375</v>
      </c>
      <c r="M371">
        <v>-5.5E-2</v>
      </c>
      <c r="N371">
        <v>8.6174999999999997</v>
      </c>
      <c r="O371">
        <v>-8.07</v>
      </c>
      <c r="P371">
        <v>264.875</v>
      </c>
      <c r="Q371">
        <v>36.979999999999997</v>
      </c>
      <c r="R371">
        <v>-2.2500000000000853E-2</v>
      </c>
      <c r="S371">
        <v>-0.12750000000000039</v>
      </c>
      <c r="T371">
        <v>-1.1175000000000637</v>
      </c>
      <c r="U371">
        <v>-7.3475000000000037</v>
      </c>
      <c r="V371">
        <v>0.375</v>
      </c>
      <c r="W371">
        <v>-0.2225</v>
      </c>
      <c r="X371">
        <v>4.9999999999998934E-2</v>
      </c>
      <c r="Y371">
        <v>-2.4999999999995026E-3</v>
      </c>
    </row>
    <row r="372" spans="1:25" x14ac:dyDescent="0.3">
      <c r="A372">
        <v>16</v>
      </c>
      <c r="B372" t="s">
        <v>148</v>
      </c>
      <c r="C372" s="1">
        <v>45700.411168981482</v>
      </c>
      <c r="D372" t="b">
        <v>0</v>
      </c>
      <c r="E372" t="b">
        <v>0</v>
      </c>
      <c r="F372">
        <v>8</v>
      </c>
      <c r="G372">
        <v>5.0000000000000001E-3</v>
      </c>
      <c r="H372">
        <v>1636</v>
      </c>
      <c r="I372">
        <v>-1468</v>
      </c>
      <c r="J372">
        <v>-1920</v>
      </c>
      <c r="K372">
        <v>1853</v>
      </c>
      <c r="L372">
        <v>0.42</v>
      </c>
      <c r="M372">
        <v>-0.16750000000000001</v>
      </c>
      <c r="N372">
        <v>7.76</v>
      </c>
      <c r="O372">
        <v>-9.432500000000001</v>
      </c>
      <c r="P372">
        <v>256.25749999999999</v>
      </c>
      <c r="Q372">
        <v>45.05</v>
      </c>
      <c r="R372">
        <v>-5.5000000000000604E-2</v>
      </c>
      <c r="S372">
        <v>-0.21500000000000163</v>
      </c>
      <c r="T372">
        <v>-1.167500000000075</v>
      </c>
      <c r="U372">
        <v>-7.345000000000006</v>
      </c>
      <c r="V372">
        <v>0.35</v>
      </c>
      <c r="W372">
        <v>-0.33750000000000002</v>
      </c>
      <c r="X372">
        <v>1.499999999999968E-2</v>
      </c>
      <c r="Y372">
        <v>-0.15750000000000064</v>
      </c>
    </row>
    <row r="373" spans="1:25" x14ac:dyDescent="0.3">
      <c r="A373">
        <v>17</v>
      </c>
      <c r="B373" t="s">
        <v>148</v>
      </c>
      <c r="C373" s="1">
        <v>45700.411168981482</v>
      </c>
      <c r="D373" t="b">
        <v>0</v>
      </c>
      <c r="E373" t="b">
        <v>0</v>
      </c>
      <c r="F373">
        <v>8.5</v>
      </c>
      <c r="G373">
        <v>5.0000000000000001E-3</v>
      </c>
      <c r="H373">
        <v>1454</v>
      </c>
      <c r="I373">
        <v>-1257</v>
      </c>
      <c r="J373">
        <v>-1824</v>
      </c>
      <c r="K373">
        <v>1832</v>
      </c>
      <c r="L373">
        <v>0.49249999999999999</v>
      </c>
      <c r="M373">
        <v>0.02</v>
      </c>
      <c r="N373">
        <v>6.7774999999999999</v>
      </c>
      <c r="O373">
        <v>-9.14</v>
      </c>
      <c r="P373">
        <v>248.49749999999997</v>
      </c>
      <c r="Q373">
        <v>54.482499999999995</v>
      </c>
      <c r="R373">
        <v>-4.750000000000032E-2</v>
      </c>
      <c r="S373">
        <v>-0.25750000000000028</v>
      </c>
      <c r="T373">
        <v>-1.1825000000001182</v>
      </c>
      <c r="U373">
        <v>-7.1875000000000071</v>
      </c>
      <c r="V373">
        <v>0.35249999999999998</v>
      </c>
      <c r="W373">
        <v>-0.15500000000000003</v>
      </c>
      <c r="X373">
        <v>-2.5000000000003908E-3</v>
      </c>
      <c r="Y373">
        <v>-0.16999999999999993</v>
      </c>
    </row>
    <row r="374" spans="1:25" x14ac:dyDescent="0.3">
      <c r="A374">
        <v>18</v>
      </c>
      <c r="B374" t="s">
        <v>148</v>
      </c>
      <c r="C374" s="1">
        <v>45700.411168981482</v>
      </c>
      <c r="D374" t="b">
        <v>0</v>
      </c>
      <c r="E374" t="b">
        <v>0</v>
      </c>
      <c r="F374">
        <v>9</v>
      </c>
      <c r="G374">
        <v>5.0000000000000001E-3</v>
      </c>
      <c r="H374">
        <v>793</v>
      </c>
      <c r="I374">
        <v>-694</v>
      </c>
      <c r="J374">
        <v>-1146</v>
      </c>
      <c r="K374">
        <v>1162</v>
      </c>
      <c r="L374">
        <v>0.2475</v>
      </c>
      <c r="M374">
        <v>0.04</v>
      </c>
      <c r="N374">
        <v>3.7175000000000002</v>
      </c>
      <c r="O374">
        <v>-5.7700000000000005</v>
      </c>
      <c r="P374">
        <v>241.71999999999997</v>
      </c>
      <c r="Q374">
        <v>63.622499999999995</v>
      </c>
      <c r="R374">
        <v>-7.9999999999999627E-2</v>
      </c>
      <c r="S374">
        <v>-0.30250000000000021</v>
      </c>
      <c r="T374">
        <v>-1.1800000000001205</v>
      </c>
      <c r="U374">
        <v>-7.0175000000000054</v>
      </c>
      <c r="V374">
        <v>0.20250000000000001</v>
      </c>
      <c r="W374">
        <v>0.185</v>
      </c>
      <c r="X374">
        <v>8.2500000000000018E-2</v>
      </c>
      <c r="Y374">
        <v>-0.33000000000000007</v>
      </c>
    </row>
    <row r="375" spans="1:25" x14ac:dyDescent="0.3">
      <c r="A375">
        <v>19</v>
      </c>
      <c r="B375" t="s">
        <v>148</v>
      </c>
      <c r="C375" s="1">
        <v>45700.411168981482</v>
      </c>
      <c r="D375" t="b">
        <v>0</v>
      </c>
      <c r="E375" t="b">
        <v>0</v>
      </c>
      <c r="F375">
        <v>9.5</v>
      </c>
      <c r="G375">
        <v>5.0000000000000001E-3</v>
      </c>
      <c r="H375">
        <v>828</v>
      </c>
      <c r="I375">
        <v>-664</v>
      </c>
      <c r="J375">
        <v>-1121</v>
      </c>
      <c r="K375">
        <v>1117</v>
      </c>
      <c r="L375">
        <v>0.41000000000000003</v>
      </c>
      <c r="M375">
        <v>-0.01</v>
      </c>
      <c r="N375">
        <v>3.73</v>
      </c>
      <c r="O375">
        <v>-5.5949999999999998</v>
      </c>
      <c r="P375">
        <v>238.00249999999997</v>
      </c>
      <c r="Q375">
        <v>69.392499999999998</v>
      </c>
      <c r="R375">
        <v>-6.0000000000000053E-2</v>
      </c>
      <c r="S375">
        <v>-0.25499999999999989</v>
      </c>
      <c r="T375">
        <v>-1.2625000000001307</v>
      </c>
      <c r="U375">
        <v>-6.6875</v>
      </c>
      <c r="V375">
        <v>0.3125</v>
      </c>
      <c r="W375">
        <v>-0.01</v>
      </c>
      <c r="X375">
        <v>1.2499999999999734E-2</v>
      </c>
      <c r="Y375">
        <v>-0.26499999999999968</v>
      </c>
    </row>
    <row r="376" spans="1:25" x14ac:dyDescent="0.3">
      <c r="A376">
        <v>20</v>
      </c>
      <c r="B376" t="s">
        <v>148</v>
      </c>
      <c r="C376" s="1">
        <v>45700.411168981482</v>
      </c>
      <c r="D376" t="b">
        <v>0</v>
      </c>
      <c r="E376" t="b">
        <v>0</v>
      </c>
      <c r="F376">
        <v>10</v>
      </c>
      <c r="G376">
        <v>5.0000000000000001E-3</v>
      </c>
      <c r="H376">
        <v>862</v>
      </c>
      <c r="I376">
        <v>-687</v>
      </c>
      <c r="J376">
        <v>-1170</v>
      </c>
      <c r="K376">
        <v>1145</v>
      </c>
      <c r="L376">
        <v>0.4375</v>
      </c>
      <c r="M376">
        <v>-6.25E-2</v>
      </c>
      <c r="N376">
        <v>3.8725000000000001</v>
      </c>
      <c r="O376">
        <v>-5.7875000000000005</v>
      </c>
      <c r="P376">
        <v>234.27249999999998</v>
      </c>
      <c r="Q376">
        <v>74.987499999999997</v>
      </c>
      <c r="R376">
        <v>-2.7499999999999858E-2</v>
      </c>
      <c r="S376">
        <v>-0.1175000000000006</v>
      </c>
      <c r="T376">
        <v>-1.2750000000001194</v>
      </c>
      <c r="U376">
        <v>-6.4224999999999994</v>
      </c>
      <c r="V376">
        <v>0.33999999999999997</v>
      </c>
      <c r="W376">
        <v>-0.13750000000000001</v>
      </c>
      <c r="X376">
        <v>9.9999999999997868E-3</v>
      </c>
      <c r="Y376">
        <v>-0.15750000000000064</v>
      </c>
    </row>
    <row r="377" spans="1:25" x14ac:dyDescent="0.3">
      <c r="A377">
        <v>21</v>
      </c>
      <c r="B377" t="s">
        <v>148</v>
      </c>
      <c r="C377" s="1">
        <v>45700.411168981482</v>
      </c>
      <c r="D377" t="b">
        <v>0</v>
      </c>
      <c r="E377" t="b">
        <v>0</v>
      </c>
      <c r="F377">
        <v>10.5</v>
      </c>
      <c r="G377">
        <v>5.0000000000000001E-3</v>
      </c>
      <c r="H377">
        <v>771</v>
      </c>
      <c r="I377">
        <v>-609</v>
      </c>
      <c r="J377">
        <v>-1168</v>
      </c>
      <c r="K377">
        <v>1150</v>
      </c>
      <c r="L377">
        <v>0.40500000000000003</v>
      </c>
      <c r="M377">
        <v>-4.4999999999999998E-2</v>
      </c>
      <c r="N377">
        <v>3.45</v>
      </c>
      <c r="O377">
        <v>-5.7949999999999999</v>
      </c>
      <c r="P377">
        <v>230.39999999999998</v>
      </c>
      <c r="Q377">
        <v>80.774999999999991</v>
      </c>
      <c r="R377">
        <v>-2.4999999999999467E-3</v>
      </c>
      <c r="S377">
        <v>2.0000000000000462E-2</v>
      </c>
      <c r="T377">
        <v>-1.2850000000001103</v>
      </c>
      <c r="U377">
        <v>-6.2650000000000006</v>
      </c>
      <c r="V377">
        <v>0.3125</v>
      </c>
      <c r="W377">
        <v>-6.5000000000000002E-2</v>
      </c>
      <c r="X377">
        <v>2.7500000000000302E-2</v>
      </c>
      <c r="Y377">
        <v>-8.0000000000000071E-2</v>
      </c>
    </row>
    <row r="378" spans="1:25" x14ac:dyDescent="0.3">
      <c r="A378">
        <v>22</v>
      </c>
      <c r="B378" t="s">
        <v>148</v>
      </c>
      <c r="C378" s="1">
        <v>45700.411168981482</v>
      </c>
      <c r="D378" t="b">
        <v>0</v>
      </c>
      <c r="E378" t="b">
        <v>0</v>
      </c>
      <c r="F378">
        <v>11</v>
      </c>
      <c r="G378">
        <v>5.0000000000000001E-3</v>
      </c>
      <c r="H378">
        <v>725</v>
      </c>
      <c r="I378">
        <v>-551</v>
      </c>
      <c r="J378">
        <v>-1221</v>
      </c>
      <c r="K378">
        <v>1234</v>
      </c>
      <c r="L378">
        <v>0.435</v>
      </c>
      <c r="M378">
        <v>3.2500000000000001E-2</v>
      </c>
      <c r="N378">
        <v>3.19</v>
      </c>
      <c r="O378">
        <v>-6.1375000000000002</v>
      </c>
      <c r="P378">
        <v>226.95</v>
      </c>
      <c r="Q378">
        <v>86.57</v>
      </c>
      <c r="R378">
        <v>0</v>
      </c>
      <c r="S378">
        <v>-1.2500000000000178E-2</v>
      </c>
      <c r="T378">
        <v>-1.3125000000000853</v>
      </c>
      <c r="U378">
        <v>-6.1850000000000023</v>
      </c>
      <c r="V378">
        <v>0.375</v>
      </c>
      <c r="W378">
        <v>1.7500000000000002E-2</v>
      </c>
      <c r="X378">
        <v>4.4999999999999929E-2</v>
      </c>
      <c r="Y378">
        <v>-0.11749999999999972</v>
      </c>
    </row>
    <row r="379" spans="1:25" x14ac:dyDescent="0.3">
      <c r="A379">
        <v>23</v>
      </c>
      <c r="B379" t="s">
        <v>148</v>
      </c>
      <c r="C379" s="1">
        <v>45700.411168981482</v>
      </c>
      <c r="D379" t="b">
        <v>0</v>
      </c>
      <c r="E379" t="b">
        <v>0</v>
      </c>
      <c r="F379">
        <v>11.5</v>
      </c>
      <c r="G379">
        <v>5.0000000000000001E-3</v>
      </c>
      <c r="H379">
        <v>629</v>
      </c>
      <c r="I379">
        <v>-463</v>
      </c>
      <c r="J379">
        <v>-1144</v>
      </c>
      <c r="K379">
        <v>1170</v>
      </c>
      <c r="L379">
        <v>0.41500000000000004</v>
      </c>
      <c r="M379">
        <v>6.5000000000000002E-2</v>
      </c>
      <c r="N379">
        <v>2.73</v>
      </c>
      <c r="O379">
        <v>-5.7850000000000001</v>
      </c>
      <c r="P379">
        <v>223.76</v>
      </c>
      <c r="Q379">
        <v>92.707499999999996</v>
      </c>
      <c r="R379">
        <v>9.9999999999997868E-3</v>
      </c>
      <c r="S379">
        <v>-0.18250000000000011</v>
      </c>
      <c r="T379">
        <v>-1.3575000000000728</v>
      </c>
      <c r="U379">
        <v>-6.0674999999999955</v>
      </c>
      <c r="V379">
        <v>0.39</v>
      </c>
      <c r="W379">
        <v>-2.7499999999999997E-2</v>
      </c>
      <c r="X379">
        <v>6.0000000000000053E-2</v>
      </c>
      <c r="Y379">
        <v>-5.7500000000000107E-2</v>
      </c>
    </row>
    <row r="380" spans="1:25" x14ac:dyDescent="0.3">
      <c r="A380">
        <v>24</v>
      </c>
      <c r="B380" t="s">
        <v>148</v>
      </c>
      <c r="C380" s="1">
        <v>45700.411168981482</v>
      </c>
      <c r="D380" t="b">
        <v>0</v>
      </c>
      <c r="E380" t="b">
        <v>0</v>
      </c>
      <c r="F380">
        <v>12</v>
      </c>
      <c r="G380">
        <v>5.0000000000000001E-3</v>
      </c>
      <c r="H380">
        <v>861</v>
      </c>
      <c r="I380">
        <v>-726</v>
      </c>
      <c r="J380">
        <v>-622</v>
      </c>
      <c r="K380">
        <v>648</v>
      </c>
      <c r="L380">
        <v>0.33750000000000002</v>
      </c>
      <c r="M380">
        <v>6.5000000000000002E-2</v>
      </c>
      <c r="N380">
        <v>3.9675000000000002</v>
      </c>
      <c r="O380">
        <v>-3.1750000000000003</v>
      </c>
      <c r="P380">
        <v>221.03</v>
      </c>
      <c r="Q380">
        <v>98.492499999999993</v>
      </c>
      <c r="R380">
        <v>1.7500000000000071E-2</v>
      </c>
      <c r="S380">
        <v>-0.26500000000000012</v>
      </c>
      <c r="T380">
        <v>-1.417500000000075</v>
      </c>
      <c r="U380">
        <v>-6.0100000000000051</v>
      </c>
      <c r="V380">
        <v>0.32750000000000001</v>
      </c>
      <c r="W380">
        <v>0.16750000000000001</v>
      </c>
      <c r="X380">
        <v>9.2500000000000249E-2</v>
      </c>
      <c r="Y380">
        <v>-0.13250000000000028</v>
      </c>
    </row>
    <row r="381" spans="1:25" x14ac:dyDescent="0.3">
      <c r="A381">
        <v>25</v>
      </c>
      <c r="B381" t="s">
        <v>148</v>
      </c>
      <c r="C381" s="1">
        <v>45700.411168981482</v>
      </c>
      <c r="D381" t="b">
        <v>0</v>
      </c>
      <c r="E381" t="b">
        <v>0</v>
      </c>
      <c r="F381">
        <v>12.5</v>
      </c>
      <c r="G381">
        <v>5.0000000000000001E-3</v>
      </c>
      <c r="H381">
        <v>565</v>
      </c>
      <c r="I381">
        <v>-400</v>
      </c>
      <c r="J381">
        <v>-131</v>
      </c>
      <c r="K381">
        <v>130</v>
      </c>
      <c r="L381">
        <v>0.41250000000000003</v>
      </c>
      <c r="M381">
        <v>-2.5000000000000001E-3</v>
      </c>
      <c r="N381">
        <v>2.4125000000000001</v>
      </c>
      <c r="O381">
        <v>-0.65249999999999997</v>
      </c>
      <c r="P381">
        <v>217.0625</v>
      </c>
      <c r="Q381">
        <v>101.66749999999999</v>
      </c>
      <c r="R381">
        <v>1.5000000000000124E-2</v>
      </c>
      <c r="S381">
        <v>-0.28749999999999998</v>
      </c>
      <c r="T381">
        <v>-1.5100000000000762</v>
      </c>
      <c r="U381">
        <v>-5.8775000000000119</v>
      </c>
      <c r="V381">
        <v>0.34</v>
      </c>
      <c r="W381">
        <v>0.14499999999999999</v>
      </c>
      <c r="X381">
        <v>1.5000000000000124E-2</v>
      </c>
      <c r="Y381">
        <v>-3.499999999999992E-2</v>
      </c>
    </row>
    <row r="382" spans="1:25" x14ac:dyDescent="0.3">
      <c r="A382">
        <v>26</v>
      </c>
      <c r="B382" t="s">
        <v>148</v>
      </c>
      <c r="C382" s="1">
        <v>45700.411168981482</v>
      </c>
      <c r="D382" t="b">
        <v>0</v>
      </c>
      <c r="E382" t="b">
        <v>0</v>
      </c>
      <c r="F382">
        <v>13</v>
      </c>
      <c r="G382">
        <v>5.0000000000000001E-3</v>
      </c>
      <c r="H382">
        <v>531</v>
      </c>
      <c r="I382">
        <v>-356</v>
      </c>
      <c r="J382">
        <v>-206</v>
      </c>
      <c r="K382">
        <v>148</v>
      </c>
      <c r="L382">
        <v>0.4375</v>
      </c>
      <c r="M382">
        <v>-0.14499999999999999</v>
      </c>
      <c r="N382">
        <v>2.2175000000000002</v>
      </c>
      <c r="O382">
        <v>-0.88500000000000001</v>
      </c>
      <c r="P382">
        <v>214.65</v>
      </c>
      <c r="Q382">
        <v>102.32</v>
      </c>
      <c r="R382">
        <v>3.0000000000000249E-2</v>
      </c>
      <c r="S382">
        <v>-0.22999999999999998</v>
      </c>
      <c r="T382">
        <v>-1.5250000000000625</v>
      </c>
      <c r="U382">
        <v>-5.8425000000000153</v>
      </c>
      <c r="V382">
        <v>0.36749999999999999</v>
      </c>
      <c r="W382">
        <v>-0.16249999999999998</v>
      </c>
      <c r="X382">
        <v>2.2500000000000409E-2</v>
      </c>
      <c r="Y382">
        <v>-0.27749999999999997</v>
      </c>
    </row>
    <row r="383" spans="1:25" x14ac:dyDescent="0.3">
      <c r="A383">
        <v>27</v>
      </c>
      <c r="B383" t="s">
        <v>148</v>
      </c>
      <c r="C383" s="1">
        <v>45700.411168981482</v>
      </c>
      <c r="D383" t="b">
        <v>0</v>
      </c>
      <c r="E383" t="b">
        <v>0</v>
      </c>
      <c r="F383">
        <v>13.5</v>
      </c>
      <c r="G383">
        <v>5.0000000000000001E-3</v>
      </c>
      <c r="H383">
        <v>307</v>
      </c>
      <c r="I383">
        <v>-135</v>
      </c>
      <c r="J383">
        <v>-280</v>
      </c>
      <c r="K383">
        <v>194</v>
      </c>
      <c r="L383">
        <v>0.43</v>
      </c>
      <c r="M383">
        <v>-0.215</v>
      </c>
      <c r="N383">
        <v>1.105</v>
      </c>
      <c r="O383">
        <v>-1.1850000000000001</v>
      </c>
      <c r="P383">
        <v>212.4325</v>
      </c>
      <c r="Q383">
        <v>103.205</v>
      </c>
      <c r="R383">
        <v>1.2499999999999956E-2</v>
      </c>
      <c r="S383">
        <v>-0.16999999999999993</v>
      </c>
      <c r="T383">
        <v>-1.5475000000000705</v>
      </c>
      <c r="U383">
        <v>-5.5650000000000119</v>
      </c>
      <c r="V383">
        <v>0.34249999999999997</v>
      </c>
      <c r="W383">
        <v>-0.16</v>
      </c>
      <c r="X383">
        <v>1.2499999999999956E-2</v>
      </c>
      <c r="Y383">
        <v>-0.22500000000000009</v>
      </c>
    </row>
    <row r="384" spans="1:25" x14ac:dyDescent="0.3">
      <c r="A384">
        <v>28</v>
      </c>
      <c r="B384" t="s">
        <v>148</v>
      </c>
      <c r="C384" s="1">
        <v>45700.411168981482</v>
      </c>
      <c r="D384" t="b">
        <v>0</v>
      </c>
      <c r="E384" t="b">
        <v>0</v>
      </c>
      <c r="F384">
        <v>14</v>
      </c>
      <c r="G384">
        <v>5.0000000000000001E-3</v>
      </c>
      <c r="H384">
        <v>348</v>
      </c>
      <c r="I384">
        <v>-188</v>
      </c>
      <c r="J384">
        <v>-16</v>
      </c>
      <c r="K384">
        <v>-26</v>
      </c>
      <c r="L384">
        <v>0.4</v>
      </c>
      <c r="M384">
        <v>-0.105</v>
      </c>
      <c r="N384">
        <v>1.34</v>
      </c>
      <c r="O384">
        <v>2.5000000000000001E-2</v>
      </c>
      <c r="P384">
        <v>211.32750000000001</v>
      </c>
      <c r="Q384">
        <v>104.39</v>
      </c>
      <c r="R384">
        <v>3.7500000000000089E-2</v>
      </c>
      <c r="S384">
        <v>-0.18250000000000002</v>
      </c>
      <c r="T384">
        <v>-1.5600000000000591</v>
      </c>
      <c r="U384">
        <v>-5.3400000000000034</v>
      </c>
      <c r="V384">
        <v>0.3125</v>
      </c>
      <c r="W384">
        <v>-0.19750000000000001</v>
      </c>
      <c r="X384">
        <v>-1.2499999999999956E-2</v>
      </c>
      <c r="Y384">
        <v>-6.7500000000000004E-2</v>
      </c>
    </row>
    <row r="385" spans="1:25" x14ac:dyDescent="0.3">
      <c r="A385">
        <v>29</v>
      </c>
      <c r="B385" t="s">
        <v>148</v>
      </c>
      <c r="C385" s="1">
        <v>45700.411168981482</v>
      </c>
      <c r="D385" t="b">
        <v>0</v>
      </c>
      <c r="E385" t="b">
        <v>0</v>
      </c>
      <c r="F385">
        <v>14.5</v>
      </c>
      <c r="G385">
        <v>5.0000000000000001E-3</v>
      </c>
      <c r="H385">
        <v>332</v>
      </c>
      <c r="I385">
        <v>-185</v>
      </c>
      <c r="J385">
        <v>296</v>
      </c>
      <c r="K385">
        <v>-245</v>
      </c>
      <c r="L385">
        <v>0.36749999999999999</v>
      </c>
      <c r="M385">
        <v>0.1275</v>
      </c>
      <c r="N385">
        <v>1.2925</v>
      </c>
      <c r="O385">
        <v>1.3525</v>
      </c>
      <c r="P385">
        <v>209.98750000000001</v>
      </c>
      <c r="Q385">
        <v>104.36499999999999</v>
      </c>
      <c r="R385">
        <v>-1.0000000000000009E-2</v>
      </c>
      <c r="S385">
        <v>-0.19750000000000001</v>
      </c>
      <c r="T385">
        <v>-1.5475000000000705</v>
      </c>
      <c r="U385">
        <v>-5.272500000000008</v>
      </c>
      <c r="V385">
        <v>0.3</v>
      </c>
      <c r="W385">
        <v>-1.7499999999999988E-2</v>
      </c>
      <c r="X385">
        <v>-8.4999999999999964E-2</v>
      </c>
      <c r="Y385">
        <v>9.2500000000000027E-2</v>
      </c>
    </row>
    <row r="386" spans="1:25" x14ac:dyDescent="0.3">
      <c r="A386">
        <v>30</v>
      </c>
      <c r="B386" t="s">
        <v>148</v>
      </c>
      <c r="C386" s="1">
        <v>45700.411168981482</v>
      </c>
      <c r="D386" t="b">
        <v>0</v>
      </c>
      <c r="E386" t="b">
        <v>0</v>
      </c>
      <c r="F386">
        <v>15</v>
      </c>
      <c r="G386">
        <v>5.0000000000000001E-3</v>
      </c>
      <c r="H386">
        <v>-183</v>
      </c>
      <c r="I386">
        <v>330</v>
      </c>
      <c r="J386">
        <v>227</v>
      </c>
      <c r="K386">
        <v>-239</v>
      </c>
      <c r="L386">
        <v>0.36749999999999999</v>
      </c>
      <c r="M386">
        <v>-0.03</v>
      </c>
      <c r="N386">
        <v>-1.2825</v>
      </c>
      <c r="O386">
        <v>1.165</v>
      </c>
      <c r="P386">
        <v>208.69500000000002</v>
      </c>
      <c r="Q386">
        <v>103.01249999999999</v>
      </c>
      <c r="R386">
        <v>-5.7499999999999885E-2</v>
      </c>
      <c r="S386">
        <v>-0.36749999999999994</v>
      </c>
      <c r="T386">
        <v>-1.4625000000000625</v>
      </c>
      <c r="U386">
        <v>-5.3650000000000091</v>
      </c>
      <c r="V386">
        <v>0.27749999999999997</v>
      </c>
      <c r="W386">
        <v>-7.0000000000000007E-2</v>
      </c>
      <c r="X386">
        <v>-0.17749999999999999</v>
      </c>
      <c r="Y386">
        <v>-0.17500000000000004</v>
      </c>
    </row>
    <row r="387" spans="1:25" x14ac:dyDescent="0.3">
      <c r="A387">
        <v>31</v>
      </c>
      <c r="B387" t="s">
        <v>148</v>
      </c>
      <c r="C387" s="1">
        <v>45700.411168981482</v>
      </c>
      <c r="D387" t="b">
        <v>0</v>
      </c>
      <c r="E387" t="b">
        <v>0</v>
      </c>
      <c r="F387">
        <v>15.5</v>
      </c>
      <c r="G387">
        <v>5.0000000000000001E-3</v>
      </c>
      <c r="H387">
        <v>-261</v>
      </c>
      <c r="I387">
        <v>420</v>
      </c>
      <c r="J387">
        <v>-133</v>
      </c>
      <c r="K387">
        <v>108</v>
      </c>
      <c r="L387">
        <v>0.39750000000000002</v>
      </c>
      <c r="M387">
        <v>-6.25E-2</v>
      </c>
      <c r="N387">
        <v>-1.7025000000000001</v>
      </c>
      <c r="O387">
        <v>-0.60250000000000004</v>
      </c>
      <c r="P387">
        <v>209.97750000000002</v>
      </c>
      <c r="Q387">
        <v>101.84749999999998</v>
      </c>
      <c r="R387">
        <v>3.2499999999999973E-2</v>
      </c>
      <c r="S387">
        <v>-0.22500000000000003</v>
      </c>
      <c r="T387">
        <v>-1.2850000000000534</v>
      </c>
      <c r="U387">
        <v>-5.1900000000000119</v>
      </c>
      <c r="V387">
        <v>0.315</v>
      </c>
      <c r="W387">
        <v>-1.0000000000000002E-2</v>
      </c>
      <c r="X387">
        <v>-2.5000000000000133E-2</v>
      </c>
      <c r="Y387">
        <v>-0.2</v>
      </c>
    </row>
    <row r="388" spans="1:25" x14ac:dyDescent="0.3">
      <c r="A388">
        <v>32</v>
      </c>
      <c r="B388" t="s">
        <v>148</v>
      </c>
      <c r="C388" s="1">
        <v>45700.411168981482</v>
      </c>
      <c r="D388" t="b">
        <v>0</v>
      </c>
      <c r="E388" t="b">
        <v>0</v>
      </c>
      <c r="F388">
        <v>16</v>
      </c>
      <c r="G388">
        <v>5.0000000000000001E-3</v>
      </c>
      <c r="H388">
        <v>-192</v>
      </c>
      <c r="I388">
        <v>351</v>
      </c>
      <c r="J388">
        <v>-395</v>
      </c>
      <c r="K388">
        <v>416</v>
      </c>
      <c r="L388">
        <v>0.39750000000000002</v>
      </c>
      <c r="M388">
        <v>5.2499999999999998E-2</v>
      </c>
      <c r="N388">
        <v>-1.3574999999999999</v>
      </c>
      <c r="O388">
        <v>-2.0274999999999999</v>
      </c>
      <c r="P388">
        <v>211.68</v>
      </c>
      <c r="Q388">
        <v>102.44999999999999</v>
      </c>
      <c r="R388">
        <v>1.5000000000000124E-2</v>
      </c>
      <c r="S388">
        <v>-0.24499999999999988</v>
      </c>
      <c r="T388">
        <v>-1.2600000000000762</v>
      </c>
      <c r="U388">
        <v>-4.9900000000000091</v>
      </c>
      <c r="V388">
        <v>0.3125</v>
      </c>
      <c r="W388">
        <v>-3.0000000000000006E-2</v>
      </c>
      <c r="X388">
        <v>-2.2499999999999964E-2</v>
      </c>
      <c r="Y388">
        <v>-0.25999999999999979</v>
      </c>
    </row>
    <row r="389" spans="1:25" x14ac:dyDescent="0.3">
      <c r="A389">
        <v>33</v>
      </c>
      <c r="B389" t="s">
        <v>148</v>
      </c>
      <c r="C389" s="1">
        <v>45700.411168981482</v>
      </c>
      <c r="D389" t="b">
        <v>0</v>
      </c>
      <c r="E389" t="b">
        <v>0</v>
      </c>
      <c r="F389">
        <v>16.5</v>
      </c>
      <c r="G389">
        <v>5.0000000000000001E-3</v>
      </c>
      <c r="H389">
        <v>-13</v>
      </c>
      <c r="I389">
        <v>164</v>
      </c>
      <c r="J389">
        <v>-479</v>
      </c>
      <c r="K389">
        <v>493</v>
      </c>
      <c r="L389">
        <v>0.3775</v>
      </c>
      <c r="M389">
        <v>3.5000000000000003E-2</v>
      </c>
      <c r="N389">
        <v>-0.4425</v>
      </c>
      <c r="O389">
        <v>-2.4300000000000002</v>
      </c>
      <c r="P389">
        <v>213.03749999999999</v>
      </c>
      <c r="Q389">
        <v>104.47749999999999</v>
      </c>
      <c r="R389">
        <v>6.5000000000000058E-2</v>
      </c>
      <c r="S389">
        <v>-0.1525000000000003</v>
      </c>
      <c r="T389">
        <v>-1.2375000000000966</v>
      </c>
      <c r="U389">
        <v>-4.730000000000004</v>
      </c>
      <c r="V389">
        <v>0.30499999999999999</v>
      </c>
      <c r="W389">
        <v>0.125</v>
      </c>
      <c r="X389">
        <v>1.0000000000000009E-2</v>
      </c>
      <c r="Y389">
        <v>-5.500000000000016E-2</v>
      </c>
    </row>
    <row r="390" spans="1:25" x14ac:dyDescent="0.3">
      <c r="A390">
        <v>34</v>
      </c>
      <c r="B390" t="s">
        <v>148</v>
      </c>
      <c r="C390" s="1">
        <v>45700.411168981482</v>
      </c>
      <c r="D390" t="b">
        <v>0</v>
      </c>
      <c r="E390" t="b">
        <v>0</v>
      </c>
      <c r="F390">
        <v>17</v>
      </c>
      <c r="G390">
        <v>5.0000000000000001E-3</v>
      </c>
      <c r="H390">
        <v>267</v>
      </c>
      <c r="I390">
        <v>-105</v>
      </c>
      <c r="J390">
        <v>-517</v>
      </c>
      <c r="K390">
        <v>528</v>
      </c>
      <c r="L390">
        <v>0.40500000000000003</v>
      </c>
      <c r="M390">
        <v>2.75E-2</v>
      </c>
      <c r="N390">
        <v>0.93</v>
      </c>
      <c r="O390">
        <v>-2.6125000000000003</v>
      </c>
      <c r="P390">
        <v>213.48</v>
      </c>
      <c r="Q390">
        <v>106.9075</v>
      </c>
      <c r="R390">
        <v>5.7499999999999996E-2</v>
      </c>
      <c r="S390">
        <v>-0.24750000000000005</v>
      </c>
      <c r="T390">
        <v>-1.2475000000000875</v>
      </c>
      <c r="U390">
        <v>-4.6749999999999972</v>
      </c>
      <c r="V390">
        <v>0.33500000000000002</v>
      </c>
      <c r="W390">
        <v>-5.5000000000000007E-2</v>
      </c>
      <c r="X390">
        <v>2.5000000000000022E-2</v>
      </c>
      <c r="Y390">
        <v>-0.11500000000000021</v>
      </c>
    </row>
    <row r="391" spans="1:25" x14ac:dyDescent="0.3">
      <c r="A391">
        <v>35</v>
      </c>
      <c r="B391" t="s">
        <v>148</v>
      </c>
      <c r="C391" s="1">
        <v>45700.411168981482</v>
      </c>
      <c r="D391" t="b">
        <v>0</v>
      </c>
      <c r="E391" t="b">
        <v>0</v>
      </c>
      <c r="F391">
        <v>17.5</v>
      </c>
      <c r="G391">
        <v>5.0000000000000001E-3</v>
      </c>
      <c r="H391">
        <v>592</v>
      </c>
      <c r="I391">
        <v>-447</v>
      </c>
      <c r="J391">
        <v>-498</v>
      </c>
      <c r="K391">
        <v>536</v>
      </c>
      <c r="L391">
        <v>0.36249999999999999</v>
      </c>
      <c r="M391">
        <v>9.5000000000000001E-2</v>
      </c>
      <c r="N391">
        <v>2.5975000000000001</v>
      </c>
      <c r="O391">
        <v>-2.585</v>
      </c>
      <c r="P391">
        <v>212.54999999999998</v>
      </c>
      <c r="Q391">
        <v>109.52</v>
      </c>
      <c r="R391">
        <v>5.0000000000000266E-2</v>
      </c>
      <c r="S391">
        <v>-7.4999999999999734E-2</v>
      </c>
      <c r="T391">
        <v>-1.2725000000000932</v>
      </c>
      <c r="U391">
        <v>-4.5600000000000023</v>
      </c>
      <c r="V391">
        <v>0.29749999999999999</v>
      </c>
      <c r="W391">
        <v>-0.1275</v>
      </c>
      <c r="X391">
        <v>4.7499999999999876E-2</v>
      </c>
      <c r="Y391">
        <v>2.7500000000000302E-2</v>
      </c>
    </row>
    <row r="392" spans="1:25" x14ac:dyDescent="0.3">
      <c r="A392">
        <v>36</v>
      </c>
      <c r="B392" t="s">
        <v>148</v>
      </c>
      <c r="C392" s="1">
        <v>45700.411168981482</v>
      </c>
      <c r="D392" t="b">
        <v>0</v>
      </c>
      <c r="E392" t="b">
        <v>0</v>
      </c>
      <c r="F392">
        <v>18</v>
      </c>
      <c r="G392">
        <v>5.0000000000000001E-3</v>
      </c>
      <c r="H392">
        <v>1698</v>
      </c>
      <c r="I392">
        <v>-1557</v>
      </c>
      <c r="J392">
        <v>157</v>
      </c>
      <c r="K392">
        <v>-176</v>
      </c>
      <c r="L392">
        <v>0.35249999999999998</v>
      </c>
      <c r="M392">
        <v>-4.7500000000000001E-2</v>
      </c>
      <c r="N392">
        <v>8.1374999999999993</v>
      </c>
      <c r="O392">
        <v>0.83250000000000002</v>
      </c>
      <c r="P392">
        <v>209.95249999999999</v>
      </c>
      <c r="Q392">
        <v>112.10499999999999</v>
      </c>
      <c r="R392">
        <v>8.4999999999999076E-2</v>
      </c>
      <c r="S392">
        <v>-6.7500000000000004E-2</v>
      </c>
      <c r="T392">
        <v>-1.3200000000000784</v>
      </c>
      <c r="U392">
        <v>-4.5875000000000057</v>
      </c>
      <c r="V392">
        <v>0.30499999999999999</v>
      </c>
      <c r="W392">
        <v>8.7500000000000008E-2</v>
      </c>
      <c r="X392">
        <v>0.10499999999999865</v>
      </c>
      <c r="Y392">
        <v>2.2499999999999964E-2</v>
      </c>
    </row>
    <row r="393" spans="1:25" x14ac:dyDescent="0.3">
      <c r="A393">
        <v>37</v>
      </c>
      <c r="B393" t="s">
        <v>148</v>
      </c>
      <c r="C393" s="1">
        <v>45700.411168981482</v>
      </c>
      <c r="D393" t="b">
        <v>0</v>
      </c>
      <c r="E393" t="b">
        <v>0</v>
      </c>
      <c r="F393">
        <v>18.5</v>
      </c>
      <c r="G393">
        <v>5.0000000000000001E-3</v>
      </c>
      <c r="H393">
        <v>2006</v>
      </c>
      <c r="I393">
        <v>-1857</v>
      </c>
      <c r="J393">
        <v>370</v>
      </c>
      <c r="K393">
        <v>-367</v>
      </c>
      <c r="L393">
        <v>0.3725</v>
      </c>
      <c r="M393">
        <v>7.4999999999999997E-3</v>
      </c>
      <c r="N393">
        <v>9.6575000000000006</v>
      </c>
      <c r="O393">
        <v>1.8425</v>
      </c>
      <c r="P393">
        <v>201.815</v>
      </c>
      <c r="Q393">
        <v>111.27249999999999</v>
      </c>
      <c r="R393">
        <v>3.2500000000000639E-2</v>
      </c>
      <c r="S393">
        <v>-0.1675000000000002</v>
      </c>
      <c r="T393">
        <v>-1.4250000000000682</v>
      </c>
      <c r="U393">
        <v>-4.6099999999999994</v>
      </c>
      <c r="V393">
        <v>0.27749999999999997</v>
      </c>
      <c r="W393">
        <v>4.9999999999999992E-3</v>
      </c>
      <c r="X393">
        <v>3.7499999999999645E-2</v>
      </c>
      <c r="Y393">
        <v>-0.1100000000000001</v>
      </c>
    </row>
    <row r="394" spans="1:25" x14ac:dyDescent="0.3">
      <c r="A394">
        <v>38</v>
      </c>
      <c r="B394" t="s">
        <v>148</v>
      </c>
      <c r="C394" s="1">
        <v>45700.411168981482</v>
      </c>
      <c r="D394" t="b">
        <v>0</v>
      </c>
      <c r="E394" t="b">
        <v>0</v>
      </c>
      <c r="F394">
        <v>19</v>
      </c>
      <c r="G394">
        <v>5.0000000000000001E-3</v>
      </c>
      <c r="H394">
        <v>2075</v>
      </c>
      <c r="I394">
        <v>-1923</v>
      </c>
      <c r="J394">
        <v>416</v>
      </c>
      <c r="K394">
        <v>-437</v>
      </c>
      <c r="L394">
        <v>0.38</v>
      </c>
      <c r="M394">
        <v>-5.2499999999999998E-2</v>
      </c>
      <c r="N394">
        <v>9.995000000000001</v>
      </c>
      <c r="O394">
        <v>2.1324999999999998</v>
      </c>
      <c r="P394">
        <v>192.1575</v>
      </c>
      <c r="Q394">
        <v>109.42999999999999</v>
      </c>
      <c r="R394">
        <v>3.5000000000000142E-2</v>
      </c>
      <c r="S394">
        <v>-0.16500000000000004</v>
      </c>
      <c r="T394">
        <v>-1.4625000000000625</v>
      </c>
      <c r="U394">
        <v>-4.5</v>
      </c>
      <c r="V394">
        <v>0.29000000000000004</v>
      </c>
      <c r="W394">
        <v>-3.4999999999999996E-2</v>
      </c>
      <c r="X394">
        <v>5.0000000000007816E-3</v>
      </c>
      <c r="Y394">
        <v>3.4999999999999698E-2</v>
      </c>
    </row>
    <row r="395" spans="1:25" x14ac:dyDescent="0.3">
      <c r="A395">
        <v>39</v>
      </c>
      <c r="B395" t="s">
        <v>148</v>
      </c>
      <c r="C395" s="1">
        <v>45700.411168981482</v>
      </c>
      <c r="D395" t="b">
        <v>0</v>
      </c>
      <c r="E395" t="b">
        <v>0</v>
      </c>
      <c r="F395">
        <v>19.5</v>
      </c>
      <c r="G395">
        <v>5.0000000000000001E-3</v>
      </c>
      <c r="H395">
        <v>1970</v>
      </c>
      <c r="I395">
        <v>-1818</v>
      </c>
      <c r="J395">
        <v>269</v>
      </c>
      <c r="K395">
        <v>-269</v>
      </c>
      <c r="L395">
        <v>0.38</v>
      </c>
      <c r="M395">
        <v>0</v>
      </c>
      <c r="N395">
        <v>9.4700000000000006</v>
      </c>
      <c r="O395">
        <v>1.345</v>
      </c>
      <c r="P395">
        <v>182.16249999999999</v>
      </c>
      <c r="Q395">
        <v>107.2975</v>
      </c>
      <c r="R395">
        <v>1.7500000000000071E-2</v>
      </c>
      <c r="S395">
        <v>-0.19250000000000012</v>
      </c>
      <c r="T395">
        <v>-1.467500000000058</v>
      </c>
      <c r="U395">
        <v>-4.5349999999999966</v>
      </c>
      <c r="V395">
        <v>0.27</v>
      </c>
      <c r="W395">
        <v>-1.7500000000000002E-2</v>
      </c>
      <c r="X395">
        <v>0</v>
      </c>
      <c r="Y395">
        <v>-0.15749999999999997</v>
      </c>
    </row>
    <row r="396" spans="1:25" x14ac:dyDescent="0.3">
      <c r="A396">
        <v>40</v>
      </c>
      <c r="B396" t="s">
        <v>148</v>
      </c>
      <c r="C396" s="1">
        <v>45700.411168981482</v>
      </c>
      <c r="D396" t="b">
        <v>0</v>
      </c>
      <c r="E396" t="b">
        <v>0</v>
      </c>
      <c r="F396">
        <v>20</v>
      </c>
      <c r="G396">
        <v>5.0000000000000001E-3</v>
      </c>
      <c r="H396">
        <v>1651</v>
      </c>
      <c r="I396">
        <v>-1499</v>
      </c>
      <c r="J396">
        <v>-213</v>
      </c>
      <c r="K396">
        <v>171</v>
      </c>
      <c r="L396">
        <v>0.38</v>
      </c>
      <c r="M396">
        <v>-0.105</v>
      </c>
      <c r="N396">
        <v>7.875</v>
      </c>
      <c r="O396">
        <v>-0.96</v>
      </c>
      <c r="P396">
        <v>172.6925</v>
      </c>
      <c r="Q396">
        <v>105.9525</v>
      </c>
      <c r="R396">
        <v>9.9999999999997868E-3</v>
      </c>
      <c r="S396">
        <v>-0.22249999999999992</v>
      </c>
      <c r="T396">
        <v>-1.467500000000058</v>
      </c>
      <c r="U396">
        <v>-4.3774999999999977</v>
      </c>
      <c r="V396">
        <v>0.27</v>
      </c>
      <c r="W396">
        <v>-0.19</v>
      </c>
      <c r="X396">
        <v>-9.9999999999997868E-3</v>
      </c>
      <c r="Y396">
        <v>-0.28999999999999992</v>
      </c>
    </row>
    <row r="397" spans="1:25" x14ac:dyDescent="0.3">
      <c r="A397">
        <v>41</v>
      </c>
      <c r="B397" t="s">
        <v>148</v>
      </c>
      <c r="C397" s="1">
        <v>45700.411168981482</v>
      </c>
      <c r="D397" t="b">
        <v>0</v>
      </c>
      <c r="E397" t="b">
        <v>0</v>
      </c>
      <c r="F397">
        <v>20.5</v>
      </c>
      <c r="G397">
        <v>5.0000000000000001E-3</v>
      </c>
      <c r="H397">
        <v>1397</v>
      </c>
      <c r="I397">
        <v>-1243</v>
      </c>
      <c r="J397">
        <v>-343</v>
      </c>
      <c r="K397">
        <v>378</v>
      </c>
      <c r="L397">
        <v>0.38500000000000001</v>
      </c>
      <c r="M397">
        <v>8.7500000000000008E-2</v>
      </c>
      <c r="N397">
        <v>6.6000000000000005</v>
      </c>
      <c r="O397">
        <v>-1.8025</v>
      </c>
      <c r="P397">
        <v>164.8175</v>
      </c>
      <c r="Q397">
        <v>106.91249999999999</v>
      </c>
      <c r="R397">
        <v>5.0000000000007816E-3</v>
      </c>
      <c r="S397">
        <v>-1.4999999999999902E-2</v>
      </c>
      <c r="T397">
        <v>-1.4575000000000671</v>
      </c>
      <c r="U397">
        <v>-4.0875000000000057</v>
      </c>
      <c r="V397">
        <v>0.26750000000000002</v>
      </c>
      <c r="W397">
        <v>-6.9999999999999993E-2</v>
      </c>
      <c r="X397">
        <v>-1.2499999999999289E-2</v>
      </c>
      <c r="Y397">
        <v>0</v>
      </c>
    </row>
    <row r="398" spans="1:25" x14ac:dyDescent="0.3">
      <c r="A398">
        <v>42</v>
      </c>
      <c r="B398" t="s">
        <v>148</v>
      </c>
      <c r="C398" s="1">
        <v>45700.411168981482</v>
      </c>
      <c r="D398" t="b">
        <v>0</v>
      </c>
      <c r="E398" t="b">
        <v>0</v>
      </c>
      <c r="F398">
        <v>21</v>
      </c>
      <c r="G398">
        <v>5.0000000000000001E-3</v>
      </c>
      <c r="H398">
        <v>1117</v>
      </c>
      <c r="I398">
        <v>-968</v>
      </c>
      <c r="J398">
        <v>131</v>
      </c>
      <c r="K398">
        <v>-104</v>
      </c>
      <c r="L398">
        <v>0.3725</v>
      </c>
      <c r="M398">
        <v>6.7500000000000004E-2</v>
      </c>
      <c r="N398">
        <v>5.2125000000000004</v>
      </c>
      <c r="O398">
        <v>0.58750000000000002</v>
      </c>
      <c r="P398">
        <v>158.2175</v>
      </c>
      <c r="Q398">
        <v>108.71499999999999</v>
      </c>
      <c r="R398">
        <v>-2.4999999999999467E-2</v>
      </c>
      <c r="S398">
        <v>-0.42000000000000004</v>
      </c>
      <c r="T398">
        <v>-1.44500000000005</v>
      </c>
      <c r="U398">
        <v>-4.0875000000000057</v>
      </c>
      <c r="V398">
        <v>0.27249999999999996</v>
      </c>
      <c r="W398">
        <v>0.13500000000000001</v>
      </c>
      <c r="X398">
        <v>-5.7500000000000107E-2</v>
      </c>
      <c r="Y398">
        <v>-0.16500000000000004</v>
      </c>
    </row>
    <row r="399" spans="1:25" x14ac:dyDescent="0.3">
      <c r="A399">
        <v>43</v>
      </c>
      <c r="B399" t="s">
        <v>148</v>
      </c>
      <c r="C399" s="1">
        <v>45700.411168981482</v>
      </c>
      <c r="D399" t="b">
        <v>0</v>
      </c>
      <c r="E399" t="b">
        <v>0</v>
      </c>
      <c r="F399">
        <v>21.5</v>
      </c>
      <c r="G399">
        <v>5.0000000000000001E-3</v>
      </c>
      <c r="H399">
        <v>1195</v>
      </c>
      <c r="I399">
        <v>-1032</v>
      </c>
      <c r="J399">
        <v>630</v>
      </c>
      <c r="K399">
        <v>-631</v>
      </c>
      <c r="L399">
        <v>0.40750000000000003</v>
      </c>
      <c r="M399">
        <v>-2.5000000000000001E-3</v>
      </c>
      <c r="N399">
        <v>5.5674999999999999</v>
      </c>
      <c r="O399">
        <v>3.1524999999999999</v>
      </c>
      <c r="P399">
        <v>153.005</v>
      </c>
      <c r="Q399">
        <v>108.12749999999998</v>
      </c>
      <c r="R399">
        <v>1.7500000000000071E-2</v>
      </c>
      <c r="S399">
        <v>-0.1575000000000002</v>
      </c>
      <c r="T399">
        <v>-1.3875000000000455</v>
      </c>
      <c r="U399">
        <v>-3.9225000000000136</v>
      </c>
      <c r="V399">
        <v>0.3175</v>
      </c>
      <c r="W399">
        <v>-1.2500000000000001E-2</v>
      </c>
      <c r="X399">
        <v>-4.2500000000000426E-2</v>
      </c>
      <c r="Y399">
        <v>1.2499999999999734E-2</v>
      </c>
    </row>
    <row r="400" spans="1:25" x14ac:dyDescent="0.3">
      <c r="A400">
        <v>44</v>
      </c>
      <c r="B400" t="s">
        <v>148</v>
      </c>
      <c r="C400" s="1">
        <v>45700.411168981482</v>
      </c>
      <c r="D400" t="b">
        <v>0</v>
      </c>
      <c r="E400" t="b">
        <v>0</v>
      </c>
      <c r="F400">
        <v>22</v>
      </c>
      <c r="G400">
        <v>5.0000000000000001E-3</v>
      </c>
      <c r="H400">
        <v>1351</v>
      </c>
      <c r="I400">
        <v>-1190</v>
      </c>
      <c r="J400">
        <v>1067</v>
      </c>
      <c r="K400">
        <v>-1035</v>
      </c>
      <c r="L400">
        <v>0.40250000000000002</v>
      </c>
      <c r="M400">
        <v>0.08</v>
      </c>
      <c r="N400">
        <v>6.3525</v>
      </c>
      <c r="O400">
        <v>5.2549999999999999</v>
      </c>
      <c r="P400">
        <v>147.4375</v>
      </c>
      <c r="Q400">
        <v>104.97499999999998</v>
      </c>
      <c r="R400">
        <v>3.2499999999999751E-2</v>
      </c>
      <c r="S400">
        <v>-7.2499999999999787E-2</v>
      </c>
      <c r="T400">
        <v>-1.3450000000000273</v>
      </c>
      <c r="U400">
        <v>-3.9350000000000165</v>
      </c>
      <c r="V400">
        <v>0.33500000000000002</v>
      </c>
      <c r="W400">
        <v>3.5000000000000003E-2</v>
      </c>
      <c r="X400">
        <v>-4.0000000000000036E-2</v>
      </c>
      <c r="Y400">
        <v>0.11500000000000021</v>
      </c>
    </row>
    <row r="401" spans="1:25" x14ac:dyDescent="0.3">
      <c r="A401">
        <v>45</v>
      </c>
      <c r="B401" t="s">
        <v>148</v>
      </c>
      <c r="C401" s="1">
        <v>45700.411168981482</v>
      </c>
      <c r="D401" t="b">
        <v>0</v>
      </c>
      <c r="E401" t="b">
        <v>0</v>
      </c>
      <c r="F401">
        <v>22.5</v>
      </c>
      <c r="G401">
        <v>5.0000000000000001E-3</v>
      </c>
      <c r="H401">
        <v>1615</v>
      </c>
      <c r="I401">
        <v>-1407</v>
      </c>
      <c r="J401">
        <v>1644</v>
      </c>
      <c r="K401">
        <v>-1600</v>
      </c>
      <c r="L401">
        <v>0.52</v>
      </c>
      <c r="M401">
        <v>0.11</v>
      </c>
      <c r="N401">
        <v>7.5549999999999997</v>
      </c>
      <c r="O401">
        <v>8.11</v>
      </c>
      <c r="P401">
        <v>141.08500000000001</v>
      </c>
      <c r="Q401">
        <v>99.719999999999985</v>
      </c>
      <c r="R401">
        <v>1.499999999999968E-2</v>
      </c>
      <c r="S401">
        <v>-0.24500000000000099</v>
      </c>
      <c r="T401">
        <v>-1.3050000000000068</v>
      </c>
      <c r="U401">
        <v>-4.0500000000000114</v>
      </c>
      <c r="V401">
        <v>0.33250000000000002</v>
      </c>
      <c r="W401">
        <v>0.20250000000000001</v>
      </c>
      <c r="X401">
        <v>-6.25E-2</v>
      </c>
      <c r="Y401">
        <v>-3.2500000000000639E-2</v>
      </c>
    </row>
    <row r="402" spans="1:25" x14ac:dyDescent="0.3">
      <c r="A402">
        <v>46</v>
      </c>
      <c r="B402" t="s">
        <v>148</v>
      </c>
      <c r="C402" s="1">
        <v>45700.411168981482</v>
      </c>
      <c r="D402" t="b">
        <v>0</v>
      </c>
      <c r="E402" t="b">
        <v>0</v>
      </c>
      <c r="F402">
        <v>23</v>
      </c>
      <c r="G402">
        <v>5.0000000000000001E-3</v>
      </c>
      <c r="H402">
        <v>1469</v>
      </c>
      <c r="I402">
        <v>-1355</v>
      </c>
      <c r="J402">
        <v>1945</v>
      </c>
      <c r="K402">
        <v>-1963</v>
      </c>
      <c r="L402">
        <v>0.28500000000000003</v>
      </c>
      <c r="M402">
        <v>-4.4999999999999998E-2</v>
      </c>
      <c r="N402">
        <v>7.0600000000000005</v>
      </c>
      <c r="O402">
        <v>9.77</v>
      </c>
      <c r="P402">
        <v>133.53</v>
      </c>
      <c r="Q402">
        <v>91.609999999999985</v>
      </c>
      <c r="R402">
        <v>-2.4999999999995026E-3</v>
      </c>
      <c r="S402">
        <v>-7.5000000000001066E-2</v>
      </c>
      <c r="T402">
        <v>-1.2425000000000068</v>
      </c>
      <c r="U402">
        <v>-4.0175000000000125</v>
      </c>
      <c r="V402">
        <v>0.24750000000000003</v>
      </c>
      <c r="W402">
        <v>-7.2499999999999995E-2</v>
      </c>
      <c r="X402">
        <v>-0.12249999999999961</v>
      </c>
      <c r="Y402">
        <v>-2.500000000001279E-3</v>
      </c>
    </row>
    <row r="403" spans="1:25" x14ac:dyDescent="0.3">
      <c r="A403">
        <v>47</v>
      </c>
      <c r="B403" t="s">
        <v>148</v>
      </c>
      <c r="C403" s="1">
        <v>45700.411168981482</v>
      </c>
      <c r="D403" t="b">
        <v>0</v>
      </c>
      <c r="E403" t="b">
        <v>0</v>
      </c>
      <c r="F403">
        <v>23.5</v>
      </c>
      <c r="G403">
        <v>5.0000000000000001E-3</v>
      </c>
      <c r="H403">
        <v>1297</v>
      </c>
      <c r="I403">
        <v>-1160</v>
      </c>
      <c r="J403">
        <v>1829</v>
      </c>
      <c r="K403">
        <v>-1747</v>
      </c>
      <c r="L403">
        <v>0.34250000000000003</v>
      </c>
      <c r="M403">
        <v>0.20500000000000002</v>
      </c>
      <c r="N403">
        <v>6.1425000000000001</v>
      </c>
      <c r="O403">
        <v>8.94</v>
      </c>
      <c r="P403">
        <v>126.47</v>
      </c>
      <c r="Q403">
        <v>81.839999999999989</v>
      </c>
      <c r="R403">
        <v>0</v>
      </c>
      <c r="S403">
        <v>-1.5000000000000568E-2</v>
      </c>
      <c r="T403">
        <v>-1.1200000000000045</v>
      </c>
      <c r="U403">
        <v>-4.0150000000000148</v>
      </c>
      <c r="V403">
        <v>0.255</v>
      </c>
      <c r="W403">
        <v>2.5000000000000022E-3</v>
      </c>
      <c r="X403">
        <v>-9.9999999999999645E-2</v>
      </c>
      <c r="Y403">
        <v>-2.7499999999999858E-2</v>
      </c>
    </row>
    <row r="404" spans="1:25" x14ac:dyDescent="0.3">
      <c r="A404">
        <v>48</v>
      </c>
      <c r="B404" t="s">
        <v>148</v>
      </c>
      <c r="C404" s="1">
        <v>45700.411168981482</v>
      </c>
      <c r="D404" t="b">
        <v>0</v>
      </c>
      <c r="E404" t="b">
        <v>0</v>
      </c>
      <c r="F404">
        <v>24</v>
      </c>
      <c r="G404">
        <v>5.0000000000000001E-3</v>
      </c>
      <c r="H404">
        <v>432</v>
      </c>
      <c r="I404">
        <v>-320</v>
      </c>
      <c r="J404">
        <v>1066</v>
      </c>
      <c r="K404">
        <v>-1109</v>
      </c>
      <c r="L404">
        <v>0.28000000000000003</v>
      </c>
      <c r="M404">
        <v>-0.1075</v>
      </c>
      <c r="N404">
        <v>1.8800000000000001</v>
      </c>
      <c r="O404">
        <v>5.4375</v>
      </c>
      <c r="P404">
        <v>120.3275</v>
      </c>
      <c r="Q404">
        <v>72.899999999999991</v>
      </c>
      <c r="R404">
        <v>-7.4999999999999956E-2</v>
      </c>
      <c r="S404">
        <v>-0.25499999999999989</v>
      </c>
      <c r="T404">
        <v>-1.0200000000000102</v>
      </c>
      <c r="U404">
        <v>-3.9875000000000114</v>
      </c>
      <c r="V404">
        <v>0.23750000000000002</v>
      </c>
      <c r="W404">
        <v>-0.1075</v>
      </c>
      <c r="X404">
        <v>-0.1725000000000001</v>
      </c>
      <c r="Y404">
        <v>-0.1875</v>
      </c>
    </row>
    <row r="405" spans="1:25" x14ac:dyDescent="0.3">
      <c r="A405">
        <v>49</v>
      </c>
      <c r="B405" t="s">
        <v>148</v>
      </c>
      <c r="C405" s="1">
        <v>45700.411168981482</v>
      </c>
      <c r="D405" t="b">
        <v>0</v>
      </c>
      <c r="E405" t="b">
        <v>0</v>
      </c>
      <c r="F405">
        <v>24.5</v>
      </c>
      <c r="G405">
        <v>5.0000000000000001E-3</v>
      </c>
      <c r="H405">
        <v>43</v>
      </c>
      <c r="I405">
        <v>111</v>
      </c>
      <c r="J405">
        <v>1038</v>
      </c>
      <c r="K405">
        <v>-1043</v>
      </c>
      <c r="L405">
        <v>0.38500000000000001</v>
      </c>
      <c r="M405">
        <v>-1.2500000000000001E-2</v>
      </c>
      <c r="N405">
        <v>-0.17</v>
      </c>
      <c r="O405">
        <v>5.2024999999999997</v>
      </c>
      <c r="P405">
        <v>118.44750000000001</v>
      </c>
      <c r="Q405">
        <v>67.462499999999991</v>
      </c>
      <c r="R405">
        <v>2.7499999999999997E-2</v>
      </c>
      <c r="S405">
        <v>-9.7500000000000142E-2</v>
      </c>
      <c r="T405">
        <v>-0.8475000000000108</v>
      </c>
      <c r="U405">
        <v>-3.8000000000000114</v>
      </c>
      <c r="V405">
        <v>0.315</v>
      </c>
      <c r="W405">
        <v>-3.2500000000000001E-2</v>
      </c>
      <c r="X405">
        <v>-4.0000000000000008E-2</v>
      </c>
      <c r="Y405">
        <v>-0.14750000000000085</v>
      </c>
    </row>
    <row r="406" spans="1:25" x14ac:dyDescent="0.3">
      <c r="A406">
        <v>50</v>
      </c>
      <c r="B406" t="s">
        <v>148</v>
      </c>
      <c r="C406" s="1">
        <v>45700.411168981482</v>
      </c>
      <c r="D406" t="b">
        <v>0</v>
      </c>
      <c r="E406" t="b">
        <v>0</v>
      </c>
      <c r="F406">
        <v>25</v>
      </c>
      <c r="G406">
        <v>5.0000000000000001E-3</v>
      </c>
      <c r="H406">
        <v>-147</v>
      </c>
      <c r="I406">
        <v>301</v>
      </c>
      <c r="J406">
        <v>1171</v>
      </c>
      <c r="K406">
        <v>-1177</v>
      </c>
      <c r="L406">
        <v>0.38500000000000001</v>
      </c>
      <c r="M406">
        <v>-1.4999999999999999E-2</v>
      </c>
      <c r="N406">
        <v>-1.1200000000000001</v>
      </c>
      <c r="O406">
        <v>5.87</v>
      </c>
      <c r="P406">
        <v>118.61750000000001</v>
      </c>
      <c r="Q406">
        <v>62.26</v>
      </c>
      <c r="R406">
        <v>3.499999999999992E-2</v>
      </c>
      <c r="S406">
        <v>-0.11000000000000032</v>
      </c>
      <c r="T406">
        <v>-0.80750000000000455</v>
      </c>
      <c r="U406">
        <v>-3.6525000000000105</v>
      </c>
      <c r="V406">
        <v>0.32500000000000001</v>
      </c>
      <c r="W406">
        <v>-1.4999999999999999E-2</v>
      </c>
      <c r="X406">
        <v>-5.500000000000016E-2</v>
      </c>
      <c r="Y406">
        <v>-0.17999999999999972</v>
      </c>
    </row>
    <row r="407" spans="1:25" x14ac:dyDescent="0.3">
      <c r="A407">
        <v>51</v>
      </c>
      <c r="B407" t="s">
        <v>148</v>
      </c>
      <c r="C407" s="1">
        <v>45700.411168981482</v>
      </c>
      <c r="D407" t="b">
        <v>0</v>
      </c>
      <c r="E407" t="b">
        <v>0</v>
      </c>
      <c r="F407">
        <v>25.5</v>
      </c>
      <c r="G407">
        <v>5.0000000000000001E-3</v>
      </c>
      <c r="H407">
        <v>-214</v>
      </c>
      <c r="I407">
        <v>364</v>
      </c>
      <c r="J407">
        <v>1311</v>
      </c>
      <c r="K407">
        <v>-1313</v>
      </c>
      <c r="L407">
        <v>0.375</v>
      </c>
      <c r="M407">
        <v>-5.0000000000000001E-3</v>
      </c>
      <c r="N407">
        <v>-1.4450000000000001</v>
      </c>
      <c r="O407">
        <v>6.5600000000000005</v>
      </c>
      <c r="P407">
        <v>119.73750000000001</v>
      </c>
      <c r="Q407">
        <v>56.39</v>
      </c>
      <c r="R407">
        <v>3.499999999999992E-2</v>
      </c>
      <c r="S407">
        <v>-0.16999999999999993</v>
      </c>
      <c r="T407">
        <v>-0.75249999999999773</v>
      </c>
      <c r="U407">
        <v>-3.4725000000000108</v>
      </c>
      <c r="V407">
        <v>0.3175</v>
      </c>
      <c r="W407">
        <v>-3.7499999999999999E-2</v>
      </c>
      <c r="X407">
        <v>-4.7500000000000098E-2</v>
      </c>
      <c r="Y407">
        <v>-0.10250000000000004</v>
      </c>
    </row>
    <row r="408" spans="1:25" x14ac:dyDescent="0.3">
      <c r="A408">
        <v>52</v>
      </c>
      <c r="B408" t="s">
        <v>148</v>
      </c>
      <c r="C408" s="1">
        <v>45700.411168981482</v>
      </c>
      <c r="D408" t="b">
        <v>0</v>
      </c>
      <c r="E408" t="b">
        <v>0</v>
      </c>
      <c r="F408">
        <v>26</v>
      </c>
      <c r="G408">
        <v>5.0000000000000001E-3</v>
      </c>
      <c r="H408">
        <v>-206</v>
      </c>
      <c r="I408">
        <v>359</v>
      </c>
      <c r="J408">
        <v>1383</v>
      </c>
      <c r="K408">
        <v>-1402</v>
      </c>
      <c r="L408">
        <v>0.38250000000000001</v>
      </c>
      <c r="M408">
        <v>-4.7500000000000001E-2</v>
      </c>
      <c r="N408">
        <v>-1.4125000000000001</v>
      </c>
      <c r="O408">
        <v>6.9625000000000004</v>
      </c>
      <c r="P408">
        <v>121.1825</v>
      </c>
      <c r="Q408">
        <v>49.83</v>
      </c>
      <c r="R408">
        <v>3.7499999999999867E-2</v>
      </c>
      <c r="S408">
        <v>-0.14999999999999947</v>
      </c>
      <c r="T408">
        <v>-0.70499999999999829</v>
      </c>
      <c r="U408">
        <v>-3.3700000000000117</v>
      </c>
      <c r="V408">
        <v>0.30249999999999999</v>
      </c>
      <c r="W408">
        <v>-0.1</v>
      </c>
      <c r="X408">
        <v>-2.750000000000008E-2</v>
      </c>
      <c r="Y408">
        <v>-7.5000000000000178E-2</v>
      </c>
    </row>
    <row r="409" spans="1:25" x14ac:dyDescent="0.3">
      <c r="A409">
        <v>53</v>
      </c>
      <c r="B409" t="s">
        <v>148</v>
      </c>
      <c r="C409" s="1">
        <v>45700.411168981482</v>
      </c>
      <c r="D409" t="b">
        <v>0</v>
      </c>
      <c r="E409" t="b">
        <v>0</v>
      </c>
      <c r="F409">
        <v>26.5</v>
      </c>
      <c r="G409">
        <v>5.0000000000000001E-3</v>
      </c>
      <c r="H409">
        <v>-199</v>
      </c>
      <c r="I409">
        <v>361</v>
      </c>
      <c r="J409">
        <v>1435</v>
      </c>
      <c r="K409">
        <v>-1378</v>
      </c>
      <c r="L409">
        <v>0.40500000000000003</v>
      </c>
      <c r="M409">
        <v>0.14250000000000002</v>
      </c>
      <c r="N409">
        <v>-1.4000000000000001</v>
      </c>
      <c r="O409">
        <v>7.0324999999999998</v>
      </c>
      <c r="P409">
        <v>122.595</v>
      </c>
      <c r="Q409">
        <v>42.8675</v>
      </c>
      <c r="R409">
        <v>2.4999999999999911E-2</v>
      </c>
      <c r="S409">
        <v>-5.2500000000000213E-2</v>
      </c>
      <c r="T409">
        <v>-0.67750000000000909</v>
      </c>
      <c r="U409">
        <v>-3.2950000000000088</v>
      </c>
      <c r="V409">
        <v>0.34750000000000003</v>
      </c>
      <c r="W409">
        <v>7.5000000000000067E-3</v>
      </c>
      <c r="X409">
        <v>-5.7500000000000107E-2</v>
      </c>
      <c r="Y409">
        <v>-0.12750000000000039</v>
      </c>
    </row>
    <row r="410" spans="1:25" x14ac:dyDescent="0.3">
      <c r="A410">
        <v>54</v>
      </c>
      <c r="B410" t="s">
        <v>148</v>
      </c>
      <c r="C410" s="1">
        <v>45700.411168981482</v>
      </c>
      <c r="D410" t="b">
        <v>0</v>
      </c>
      <c r="E410" t="b">
        <v>0</v>
      </c>
      <c r="F410">
        <v>27</v>
      </c>
      <c r="G410">
        <v>5.0000000000000001E-3</v>
      </c>
      <c r="H410">
        <v>436</v>
      </c>
      <c r="I410">
        <v>-281</v>
      </c>
      <c r="J410">
        <v>1922</v>
      </c>
      <c r="K410">
        <v>-1906</v>
      </c>
      <c r="L410">
        <v>0.38750000000000001</v>
      </c>
      <c r="M410">
        <v>0.04</v>
      </c>
      <c r="N410">
        <v>1.7925</v>
      </c>
      <c r="O410">
        <v>9.57</v>
      </c>
      <c r="P410">
        <v>123.995</v>
      </c>
      <c r="Q410">
        <v>35.835000000000001</v>
      </c>
      <c r="R410">
        <v>0.11749999999999994</v>
      </c>
      <c r="S410">
        <v>-0.10999999999999943</v>
      </c>
      <c r="T410">
        <v>-0.62000000000000455</v>
      </c>
      <c r="U410">
        <v>-3.167500000000004</v>
      </c>
      <c r="V410">
        <v>0.3125</v>
      </c>
      <c r="W410">
        <v>-4.5000000000000005E-2</v>
      </c>
      <c r="X410">
        <v>-4.7500000000000098E-2</v>
      </c>
      <c r="Y410">
        <v>-0.15499999999999936</v>
      </c>
    </row>
    <row r="411" spans="1:25" x14ac:dyDescent="0.3">
      <c r="A411">
        <v>55</v>
      </c>
      <c r="B411" t="s">
        <v>148</v>
      </c>
      <c r="C411" s="1">
        <v>45700.411168981482</v>
      </c>
      <c r="D411" t="b">
        <v>0</v>
      </c>
      <c r="E411" t="b">
        <v>0</v>
      </c>
      <c r="F411">
        <v>27.5</v>
      </c>
      <c r="G411">
        <v>5.0000000000000001E-3</v>
      </c>
      <c r="H411">
        <v>782</v>
      </c>
      <c r="I411">
        <v>-636</v>
      </c>
      <c r="J411">
        <v>2074</v>
      </c>
      <c r="K411">
        <v>-2049</v>
      </c>
      <c r="L411">
        <v>0.36499999999999999</v>
      </c>
      <c r="M411">
        <v>6.25E-2</v>
      </c>
      <c r="N411">
        <v>3.5449999999999999</v>
      </c>
      <c r="O411">
        <v>10.307500000000001</v>
      </c>
      <c r="P411">
        <v>122.2025</v>
      </c>
      <c r="Q411">
        <v>26.265000000000001</v>
      </c>
      <c r="R411">
        <v>7.749999999999968E-2</v>
      </c>
      <c r="S411">
        <v>-0.13749999999999929</v>
      </c>
      <c r="T411">
        <v>-0.57250000000000512</v>
      </c>
      <c r="U411">
        <v>-3.0125000000000028</v>
      </c>
      <c r="V411">
        <v>0.26</v>
      </c>
      <c r="W411">
        <v>-7.0000000000000007E-2</v>
      </c>
      <c r="X411">
        <v>-6.4999999999999947E-2</v>
      </c>
      <c r="Y411">
        <v>-0.1899999999999995</v>
      </c>
    </row>
    <row r="412" spans="1:25" x14ac:dyDescent="0.3">
      <c r="A412">
        <v>56</v>
      </c>
      <c r="B412" t="s">
        <v>148</v>
      </c>
      <c r="C412" s="1">
        <v>45700.411168981482</v>
      </c>
      <c r="D412" t="b">
        <v>0</v>
      </c>
      <c r="E412" t="b">
        <v>0</v>
      </c>
      <c r="F412">
        <v>28</v>
      </c>
      <c r="G412">
        <v>5.0000000000000001E-3</v>
      </c>
      <c r="H412">
        <v>1261</v>
      </c>
      <c r="I412">
        <v>-1119</v>
      </c>
      <c r="J412">
        <v>2368</v>
      </c>
      <c r="K412">
        <v>-2331</v>
      </c>
      <c r="L412">
        <v>0.35499999999999998</v>
      </c>
      <c r="M412">
        <v>9.2499999999999999E-2</v>
      </c>
      <c r="N412">
        <v>5.95</v>
      </c>
      <c r="O412">
        <v>11.7475</v>
      </c>
      <c r="P412">
        <v>118.6575</v>
      </c>
      <c r="Q412">
        <v>15.9575</v>
      </c>
      <c r="R412">
        <v>0.10500000000000043</v>
      </c>
      <c r="S412">
        <v>-0.11749999999999972</v>
      </c>
      <c r="T412">
        <v>-0.50750000000000739</v>
      </c>
      <c r="U412">
        <v>-2.8225000000000051</v>
      </c>
      <c r="V412">
        <v>0.26249999999999996</v>
      </c>
      <c r="W412">
        <v>0.10249999999999999</v>
      </c>
      <c r="X412">
        <v>-7.749999999999968E-2</v>
      </c>
      <c r="Y412">
        <v>-6.7499999999999005E-2</v>
      </c>
    </row>
    <row r="413" spans="1:25" x14ac:dyDescent="0.3">
      <c r="A413">
        <v>57</v>
      </c>
      <c r="B413" t="s">
        <v>148</v>
      </c>
      <c r="C413" s="1">
        <v>45700.411168981482</v>
      </c>
      <c r="D413" t="b">
        <v>0</v>
      </c>
      <c r="E413" t="b">
        <v>0</v>
      </c>
      <c r="F413">
        <v>28.5</v>
      </c>
      <c r="G413">
        <v>5.0000000000000001E-3</v>
      </c>
      <c r="H413">
        <v>1556</v>
      </c>
      <c r="I413">
        <v>-1442</v>
      </c>
      <c r="J413">
        <v>2299</v>
      </c>
      <c r="K413">
        <v>-2234</v>
      </c>
      <c r="L413">
        <v>0.28500000000000003</v>
      </c>
      <c r="M413">
        <v>0.16250000000000001</v>
      </c>
      <c r="N413">
        <v>7.4950000000000001</v>
      </c>
      <c r="O413">
        <v>11.3325</v>
      </c>
      <c r="P413">
        <v>112.7075</v>
      </c>
      <c r="Q413">
        <v>4.2099999999999991</v>
      </c>
      <c r="R413">
        <v>9.2500000000000249E-2</v>
      </c>
      <c r="S413">
        <v>-0.16999999999999993</v>
      </c>
      <c r="T413">
        <v>-0.43000000000000682</v>
      </c>
      <c r="U413">
        <v>-2.7550000000000061</v>
      </c>
      <c r="V413">
        <v>0.20250000000000001</v>
      </c>
      <c r="W413">
        <v>-5.0000000000000044E-3</v>
      </c>
      <c r="X413">
        <v>-8.7500000000000355E-2</v>
      </c>
      <c r="Y413">
        <v>-0.21499999999999986</v>
      </c>
    </row>
    <row r="414" spans="1:25" x14ac:dyDescent="0.3">
      <c r="A414">
        <v>58</v>
      </c>
      <c r="B414" t="s">
        <v>148</v>
      </c>
      <c r="C414" s="1">
        <v>45700.411168981482</v>
      </c>
      <c r="D414" t="b">
        <v>0</v>
      </c>
      <c r="E414" t="b">
        <v>0</v>
      </c>
      <c r="F414">
        <v>29</v>
      </c>
      <c r="G414">
        <v>5.0000000000000001E-3</v>
      </c>
      <c r="H414">
        <v>1650</v>
      </c>
      <c r="I414">
        <v>-1532</v>
      </c>
      <c r="J414">
        <v>1630</v>
      </c>
      <c r="K414">
        <v>-1573</v>
      </c>
      <c r="L414">
        <v>0.29499999999999998</v>
      </c>
      <c r="M414">
        <v>0.14250000000000002</v>
      </c>
      <c r="N414">
        <v>7.9550000000000001</v>
      </c>
      <c r="O414">
        <v>8.0075000000000003</v>
      </c>
      <c r="P414">
        <v>105.21249999999999</v>
      </c>
      <c r="Q414">
        <v>-7.1225000000000005</v>
      </c>
      <c r="R414">
        <v>-7.5000000000002842E-3</v>
      </c>
      <c r="S414">
        <v>-0.35749999999999993</v>
      </c>
      <c r="T414">
        <v>-0.34250000000001535</v>
      </c>
      <c r="U414">
        <v>-2.5400000000000063</v>
      </c>
      <c r="V414">
        <v>0.19999999999999998</v>
      </c>
      <c r="W414">
        <v>6.7500000000000018E-2</v>
      </c>
      <c r="X414">
        <v>-0.14499999999999957</v>
      </c>
      <c r="Y414">
        <v>-0.44249999999999901</v>
      </c>
    </row>
    <row r="415" spans="1:25" x14ac:dyDescent="0.3">
      <c r="A415">
        <v>59</v>
      </c>
      <c r="B415" t="s">
        <v>148</v>
      </c>
      <c r="C415" s="1">
        <v>45700.411168981482</v>
      </c>
      <c r="D415" t="b">
        <v>0</v>
      </c>
      <c r="E415" t="b">
        <v>0</v>
      </c>
      <c r="F415">
        <v>29.5</v>
      </c>
      <c r="G415">
        <v>5.0000000000000001E-3</v>
      </c>
      <c r="H415">
        <v>1599</v>
      </c>
      <c r="I415">
        <v>-1454</v>
      </c>
      <c r="J415">
        <v>895</v>
      </c>
      <c r="K415">
        <v>-784</v>
      </c>
      <c r="L415">
        <v>0.36249999999999999</v>
      </c>
      <c r="M415">
        <v>0.27750000000000002</v>
      </c>
      <c r="N415">
        <v>7.6325000000000003</v>
      </c>
      <c r="O415">
        <v>4.1974999999999998</v>
      </c>
      <c r="P415">
        <v>97.257499999999993</v>
      </c>
      <c r="Q415">
        <v>-15.13</v>
      </c>
      <c r="R415">
        <v>4.0000000000000036E-2</v>
      </c>
      <c r="S415">
        <v>-0.12000000000000011</v>
      </c>
      <c r="T415">
        <v>-0.19750000000001933</v>
      </c>
      <c r="U415">
        <v>-2.0975000000000072</v>
      </c>
      <c r="V415">
        <v>0.28499999999999998</v>
      </c>
      <c r="W415">
        <v>0.11000000000000001</v>
      </c>
      <c r="X415">
        <v>-7.0000000000000284E-2</v>
      </c>
      <c r="Y415">
        <v>-0.16000000000000014</v>
      </c>
    </row>
    <row r="416" spans="1:25" x14ac:dyDescent="0.3">
      <c r="A416">
        <v>60</v>
      </c>
      <c r="B416" t="s">
        <v>148</v>
      </c>
      <c r="C416" s="1">
        <v>45700.411168981482</v>
      </c>
      <c r="D416" t="b">
        <v>0</v>
      </c>
      <c r="E416" t="b">
        <v>0</v>
      </c>
      <c r="F416">
        <v>30</v>
      </c>
      <c r="G416">
        <v>5.0000000000000001E-3</v>
      </c>
      <c r="H416">
        <v>2041</v>
      </c>
      <c r="I416">
        <v>-1898</v>
      </c>
      <c r="J416">
        <v>710</v>
      </c>
      <c r="K416">
        <v>-659</v>
      </c>
      <c r="L416">
        <v>0.35749999999999998</v>
      </c>
      <c r="M416">
        <v>0.1275</v>
      </c>
      <c r="N416">
        <v>9.8475000000000001</v>
      </c>
      <c r="O416">
        <v>3.4224999999999999</v>
      </c>
      <c r="P416">
        <v>89.625</v>
      </c>
      <c r="Q416">
        <v>-19.327500000000001</v>
      </c>
      <c r="R416">
        <v>2.9999999999999361E-2</v>
      </c>
      <c r="S416">
        <v>-0.29000000000000004</v>
      </c>
      <c r="T416">
        <v>-0.12750000000001194</v>
      </c>
      <c r="U416">
        <v>-1.9375000000000071</v>
      </c>
      <c r="V416">
        <v>0.30249999999999999</v>
      </c>
      <c r="W416">
        <v>0.12</v>
      </c>
      <c r="X416">
        <v>-5.2500000000000213E-2</v>
      </c>
      <c r="Y416">
        <v>-0.19500000000000028</v>
      </c>
    </row>
    <row r="417" spans="1:25" x14ac:dyDescent="0.3">
      <c r="A417">
        <v>61</v>
      </c>
      <c r="B417" t="s">
        <v>148</v>
      </c>
      <c r="C417" s="1">
        <v>45700.411168981482</v>
      </c>
      <c r="D417" t="b">
        <v>0</v>
      </c>
      <c r="E417" t="b">
        <v>0</v>
      </c>
      <c r="F417">
        <v>30.5</v>
      </c>
      <c r="G417">
        <v>5.0000000000000001E-3</v>
      </c>
      <c r="H417">
        <v>2137</v>
      </c>
      <c r="I417">
        <v>-1971</v>
      </c>
      <c r="J417">
        <v>886</v>
      </c>
      <c r="K417">
        <v>-911</v>
      </c>
      <c r="L417">
        <v>0.41500000000000004</v>
      </c>
      <c r="M417">
        <v>-6.25E-2</v>
      </c>
      <c r="N417">
        <v>10.27</v>
      </c>
      <c r="O417">
        <v>4.4924999999999997</v>
      </c>
      <c r="P417">
        <v>79.777500000000003</v>
      </c>
      <c r="Q417">
        <v>-22.75</v>
      </c>
      <c r="R417">
        <v>4.9999999999990052E-3</v>
      </c>
      <c r="S417">
        <v>-0.14749999999999996</v>
      </c>
      <c r="T417">
        <v>-7.5000000000002842E-2</v>
      </c>
      <c r="U417">
        <v>-1.7425000000000068</v>
      </c>
      <c r="V417">
        <v>0.35000000000000003</v>
      </c>
      <c r="W417">
        <v>-9.7500000000000003E-2</v>
      </c>
      <c r="X417">
        <v>-2.5000000000000355E-2</v>
      </c>
      <c r="Y417">
        <v>-0.1175000000000006</v>
      </c>
    </row>
    <row r="418" spans="1:25" x14ac:dyDescent="0.3">
      <c r="A418">
        <v>62</v>
      </c>
      <c r="B418" t="s">
        <v>148</v>
      </c>
      <c r="C418" s="1">
        <v>45700.411168981482</v>
      </c>
      <c r="D418" t="b">
        <v>0</v>
      </c>
      <c r="E418" t="b">
        <v>0</v>
      </c>
      <c r="F418">
        <v>31</v>
      </c>
      <c r="G418">
        <v>5.0000000000000001E-3</v>
      </c>
      <c r="H418">
        <v>1940</v>
      </c>
      <c r="I418">
        <v>-1780</v>
      </c>
      <c r="J418">
        <v>911</v>
      </c>
      <c r="K418">
        <v>-926</v>
      </c>
      <c r="L418">
        <v>0.4</v>
      </c>
      <c r="M418">
        <v>-3.7499999999999999E-2</v>
      </c>
      <c r="N418">
        <v>9.3000000000000007</v>
      </c>
      <c r="O418">
        <v>4.5925000000000002</v>
      </c>
      <c r="P418">
        <v>69.507500000000007</v>
      </c>
      <c r="Q418">
        <v>-27.2425</v>
      </c>
      <c r="R418">
        <v>9.9999999999997868E-3</v>
      </c>
      <c r="S418">
        <v>-0.15500000000000025</v>
      </c>
      <c r="T418">
        <v>-4.9999999999997158E-2</v>
      </c>
      <c r="U418">
        <v>-1.6250000000000071</v>
      </c>
      <c r="V418">
        <v>0.315</v>
      </c>
      <c r="W418">
        <v>-0.10750000000000001</v>
      </c>
      <c r="X418">
        <v>-4.4999999999999929E-2</v>
      </c>
      <c r="Y418">
        <v>-0.11749999999999972</v>
      </c>
    </row>
    <row r="419" spans="1:25" x14ac:dyDescent="0.3">
      <c r="A419">
        <v>63</v>
      </c>
      <c r="B419" t="s">
        <v>148</v>
      </c>
      <c r="C419" s="1">
        <v>45700.411168981482</v>
      </c>
      <c r="D419" t="b">
        <v>0</v>
      </c>
      <c r="E419" t="b">
        <v>0</v>
      </c>
      <c r="F419">
        <v>31.5</v>
      </c>
      <c r="G419">
        <v>5.0000000000000001E-3</v>
      </c>
      <c r="H419">
        <v>1437</v>
      </c>
      <c r="I419">
        <v>-1283</v>
      </c>
      <c r="J419">
        <v>844</v>
      </c>
      <c r="K419">
        <v>-866</v>
      </c>
      <c r="L419">
        <v>0.38500000000000001</v>
      </c>
      <c r="M419">
        <v>-5.5E-2</v>
      </c>
      <c r="N419">
        <v>6.8</v>
      </c>
      <c r="O419">
        <v>4.2750000000000004</v>
      </c>
      <c r="P419">
        <v>60.207500000000003</v>
      </c>
      <c r="Q419">
        <v>-31.835000000000001</v>
      </c>
      <c r="R419">
        <v>-2.2499999999999964E-2</v>
      </c>
      <c r="S419">
        <v>-3.7499999999999645E-2</v>
      </c>
      <c r="T419">
        <v>-5.000000000002558E-3</v>
      </c>
      <c r="U419">
        <v>-1.5075000000000074</v>
      </c>
      <c r="V419">
        <v>0.29249999999999998</v>
      </c>
      <c r="W419">
        <v>-0.1</v>
      </c>
      <c r="X419">
        <v>-6.7499999999999893E-2</v>
      </c>
      <c r="Y419">
        <v>-5.9999999999999609E-2</v>
      </c>
    </row>
    <row r="420" spans="1:25" x14ac:dyDescent="0.3">
      <c r="A420">
        <v>64</v>
      </c>
      <c r="B420" t="s">
        <v>148</v>
      </c>
      <c r="C420" s="1">
        <v>45700.411168981482</v>
      </c>
      <c r="D420" t="b">
        <v>0</v>
      </c>
      <c r="E420" t="b">
        <v>0</v>
      </c>
      <c r="F420">
        <v>32</v>
      </c>
      <c r="G420">
        <v>5.0000000000000001E-3</v>
      </c>
      <c r="H420">
        <v>1305</v>
      </c>
      <c r="I420">
        <v>-1160</v>
      </c>
      <c r="J420">
        <v>807</v>
      </c>
      <c r="K420">
        <v>-831</v>
      </c>
      <c r="L420">
        <v>0.36249999999999999</v>
      </c>
      <c r="M420">
        <v>-0.06</v>
      </c>
      <c r="N420">
        <v>6.1625000000000005</v>
      </c>
      <c r="O420">
        <v>4.0949999999999998</v>
      </c>
      <c r="P420">
        <v>53.407500000000006</v>
      </c>
      <c r="Q420">
        <v>-36.11</v>
      </c>
      <c r="R420">
        <v>4.2500000000000426E-2</v>
      </c>
      <c r="S420">
        <v>-9.7500000000000142E-2</v>
      </c>
      <c r="T420">
        <v>6.25E-2</v>
      </c>
      <c r="U420">
        <v>-1.4475000000000051</v>
      </c>
      <c r="V420">
        <v>0.28249999999999997</v>
      </c>
      <c r="W420">
        <v>-0.24</v>
      </c>
      <c r="X420">
        <v>-2.2499999999999964E-2</v>
      </c>
      <c r="Y420">
        <v>-0.10500000000000043</v>
      </c>
    </row>
    <row r="421" spans="1:25" x14ac:dyDescent="0.3">
      <c r="A421">
        <v>65</v>
      </c>
      <c r="B421" t="s">
        <v>148</v>
      </c>
      <c r="C421" s="1">
        <v>45700.411168981482</v>
      </c>
      <c r="D421" t="b">
        <v>0</v>
      </c>
      <c r="E421" t="b">
        <v>0</v>
      </c>
      <c r="F421">
        <v>32.5</v>
      </c>
      <c r="G421">
        <v>5.0000000000000001E-3</v>
      </c>
      <c r="H421">
        <v>1295</v>
      </c>
      <c r="I421">
        <v>-1135</v>
      </c>
      <c r="J421">
        <v>786</v>
      </c>
      <c r="K421">
        <v>-697</v>
      </c>
      <c r="L421">
        <v>0.4</v>
      </c>
      <c r="M421">
        <v>0.2225</v>
      </c>
      <c r="N421">
        <v>6.0750000000000002</v>
      </c>
      <c r="O421">
        <v>3.7075</v>
      </c>
      <c r="P421">
        <v>47.245000000000005</v>
      </c>
      <c r="Q421">
        <v>-40.204999999999998</v>
      </c>
      <c r="R421">
        <v>4.4999999999999929E-2</v>
      </c>
      <c r="S421">
        <v>-0.20000000000000018</v>
      </c>
      <c r="T421">
        <v>8.5000000000000853E-2</v>
      </c>
      <c r="U421">
        <v>-1.3425000000000011</v>
      </c>
      <c r="V421">
        <v>0.28750000000000003</v>
      </c>
      <c r="W421">
        <v>0</v>
      </c>
      <c r="X421">
        <v>-4.2499999999999538E-2</v>
      </c>
      <c r="Y421">
        <v>-0.29000000000000004</v>
      </c>
    </row>
    <row r="422" spans="1:25" x14ac:dyDescent="0.3">
      <c r="A422">
        <v>66</v>
      </c>
      <c r="B422" t="s">
        <v>148</v>
      </c>
      <c r="C422" s="1">
        <v>45700.411168981482</v>
      </c>
      <c r="D422" t="b">
        <v>0</v>
      </c>
      <c r="E422" t="b">
        <v>0</v>
      </c>
      <c r="F422">
        <v>33</v>
      </c>
      <c r="G422">
        <v>5.0000000000000001E-3</v>
      </c>
      <c r="H422">
        <v>1296</v>
      </c>
      <c r="I422">
        <v>-1141</v>
      </c>
      <c r="J422">
        <v>-653</v>
      </c>
      <c r="K422">
        <v>634</v>
      </c>
      <c r="L422">
        <v>0.38750000000000001</v>
      </c>
      <c r="M422">
        <v>-4.7500000000000001E-2</v>
      </c>
      <c r="N422">
        <v>6.0925000000000002</v>
      </c>
      <c r="O422">
        <v>-3.2175000000000002</v>
      </c>
      <c r="P422">
        <v>41.17</v>
      </c>
      <c r="Q422">
        <v>-43.912500000000001</v>
      </c>
      <c r="R422">
        <v>0</v>
      </c>
      <c r="S422">
        <v>-0.61000000000000032</v>
      </c>
      <c r="T422">
        <v>0.12749999999999773</v>
      </c>
      <c r="U422">
        <v>-1.052500000000002</v>
      </c>
      <c r="V422">
        <v>0.3125</v>
      </c>
      <c r="W422">
        <v>-3.7499999999999999E-2</v>
      </c>
      <c r="X422">
        <v>-7.5000000000002842E-3</v>
      </c>
      <c r="Y422">
        <v>-0.34250000000000025</v>
      </c>
    </row>
    <row r="423" spans="1:25" x14ac:dyDescent="0.3">
      <c r="A423">
        <v>67</v>
      </c>
      <c r="B423" t="s">
        <v>148</v>
      </c>
      <c r="C423" s="1">
        <v>45700.411168981482</v>
      </c>
      <c r="D423" t="b">
        <v>0</v>
      </c>
      <c r="E423" t="b">
        <v>0</v>
      </c>
      <c r="F423">
        <v>33.5</v>
      </c>
      <c r="G423">
        <v>5.0000000000000001E-3</v>
      </c>
      <c r="H423">
        <v>1244</v>
      </c>
      <c r="I423">
        <v>-1058</v>
      </c>
      <c r="J423">
        <v>-1617</v>
      </c>
      <c r="K423">
        <v>1627</v>
      </c>
      <c r="L423">
        <v>0.46500000000000002</v>
      </c>
      <c r="M423">
        <v>2.5000000000000001E-2</v>
      </c>
      <c r="N423">
        <v>5.7549999999999999</v>
      </c>
      <c r="O423">
        <v>-8.11</v>
      </c>
      <c r="P423">
        <v>35.077500000000001</v>
      </c>
      <c r="Q423">
        <v>-40.695</v>
      </c>
      <c r="R423">
        <v>-2.5000000000000355E-2</v>
      </c>
      <c r="S423">
        <v>-0.26499999999999968</v>
      </c>
      <c r="T423">
        <v>0.13499999999999801</v>
      </c>
      <c r="U423">
        <v>-0.71000000000000085</v>
      </c>
      <c r="V423">
        <v>0.36750000000000005</v>
      </c>
      <c r="W423">
        <v>-7.7500000000000013E-2</v>
      </c>
      <c r="X423">
        <v>2.2499999999999964E-2</v>
      </c>
      <c r="Y423">
        <v>-0.23249999999999904</v>
      </c>
    </row>
    <row r="424" spans="1:25" x14ac:dyDescent="0.3">
      <c r="A424">
        <v>68</v>
      </c>
      <c r="B424" t="s">
        <v>148</v>
      </c>
      <c r="C424" s="1">
        <v>45700.411168981482</v>
      </c>
      <c r="D424" t="b">
        <v>0</v>
      </c>
      <c r="E424" t="b">
        <v>0</v>
      </c>
      <c r="F424">
        <v>34</v>
      </c>
      <c r="G424">
        <v>5.0000000000000001E-3</v>
      </c>
      <c r="H424">
        <v>1335</v>
      </c>
      <c r="I424">
        <v>-1155</v>
      </c>
      <c r="J424">
        <v>-2024</v>
      </c>
      <c r="K424">
        <v>2088</v>
      </c>
      <c r="L424">
        <v>0.45</v>
      </c>
      <c r="M424">
        <v>0.16</v>
      </c>
      <c r="N424">
        <v>6.2250000000000005</v>
      </c>
      <c r="O424">
        <v>-10.28</v>
      </c>
      <c r="P424">
        <v>29.322500000000002</v>
      </c>
      <c r="Q424">
        <v>-32.585000000000001</v>
      </c>
      <c r="R424">
        <v>5.0000000000007816E-3</v>
      </c>
      <c r="S424">
        <v>-0.29499999999999993</v>
      </c>
      <c r="T424">
        <v>0.11249999999999716</v>
      </c>
      <c r="U424">
        <v>-0.47749999999999915</v>
      </c>
      <c r="V424">
        <v>0.33500000000000002</v>
      </c>
      <c r="W424">
        <v>0.245</v>
      </c>
      <c r="X424">
        <v>3.5000000000000142E-2</v>
      </c>
      <c r="Y424">
        <v>-0.23999999999999844</v>
      </c>
    </row>
    <row r="425" spans="1:25" x14ac:dyDescent="0.3">
      <c r="A425">
        <v>69</v>
      </c>
      <c r="B425" t="s">
        <v>148</v>
      </c>
      <c r="C425" s="1">
        <v>45700.411168981482</v>
      </c>
      <c r="D425" t="b">
        <v>0</v>
      </c>
      <c r="E425" t="b">
        <v>0</v>
      </c>
      <c r="F425">
        <v>34.5</v>
      </c>
      <c r="G425">
        <v>5.0000000000000001E-3</v>
      </c>
      <c r="H425">
        <v>1371</v>
      </c>
      <c r="I425">
        <v>-1201</v>
      </c>
      <c r="J425">
        <v>-1671</v>
      </c>
      <c r="K425">
        <v>1667</v>
      </c>
      <c r="L425">
        <v>0.42499999999999999</v>
      </c>
      <c r="M425">
        <v>-0.01</v>
      </c>
      <c r="N425">
        <v>6.43</v>
      </c>
      <c r="O425">
        <v>-8.3450000000000006</v>
      </c>
      <c r="P425">
        <v>23.0975</v>
      </c>
      <c r="Q425">
        <v>-22.305</v>
      </c>
      <c r="R425">
        <v>5.7499999999999218E-2</v>
      </c>
      <c r="S425">
        <v>-9.5000000000000639E-2</v>
      </c>
      <c r="T425">
        <v>7.7499999999997016E-2</v>
      </c>
      <c r="U425">
        <v>-0.23749999999999716</v>
      </c>
      <c r="V425">
        <v>0.33250000000000002</v>
      </c>
      <c r="W425">
        <v>0.16</v>
      </c>
      <c r="X425">
        <v>3.2499999999999751E-2</v>
      </c>
      <c r="Y425">
        <v>-0.24500000000000099</v>
      </c>
    </row>
    <row r="426" spans="1:25" x14ac:dyDescent="0.3">
      <c r="A426">
        <v>70</v>
      </c>
      <c r="B426" t="s">
        <v>148</v>
      </c>
      <c r="C426" s="1">
        <v>45700.411168981482</v>
      </c>
      <c r="D426" t="b">
        <v>0</v>
      </c>
      <c r="E426" t="b">
        <v>0</v>
      </c>
      <c r="F426">
        <v>35</v>
      </c>
      <c r="G426">
        <v>5.0000000000000001E-3</v>
      </c>
      <c r="H426">
        <v>1708</v>
      </c>
      <c r="I426">
        <v>-1543</v>
      </c>
      <c r="J426">
        <v>-1472</v>
      </c>
      <c r="K426">
        <v>1520</v>
      </c>
      <c r="L426">
        <v>0.41250000000000003</v>
      </c>
      <c r="M426">
        <v>0.12</v>
      </c>
      <c r="N426">
        <v>8.1274999999999995</v>
      </c>
      <c r="O426">
        <v>-7.48</v>
      </c>
      <c r="P426">
        <v>16.6675</v>
      </c>
      <c r="Q426">
        <v>-13.96</v>
      </c>
      <c r="R426">
        <v>-1.7500000000000071E-2</v>
      </c>
      <c r="S426">
        <v>-0.125</v>
      </c>
      <c r="T426">
        <v>4.4999999999998153E-2</v>
      </c>
      <c r="U426">
        <v>7.5000000000002842E-3</v>
      </c>
      <c r="V426">
        <v>0.29750000000000004</v>
      </c>
      <c r="W426">
        <v>0.11249999999999999</v>
      </c>
      <c r="X426">
        <v>1.2499999999999289E-2</v>
      </c>
      <c r="Y426">
        <v>-1.7500000000000071E-2</v>
      </c>
    </row>
    <row r="427" spans="1:25" x14ac:dyDescent="0.3">
      <c r="A427">
        <v>71</v>
      </c>
      <c r="B427" t="s">
        <v>148</v>
      </c>
      <c r="C427" s="1">
        <v>45700.411168981482</v>
      </c>
      <c r="D427" t="b">
        <v>0</v>
      </c>
      <c r="E427" t="b">
        <v>0</v>
      </c>
      <c r="F427">
        <v>35.5</v>
      </c>
      <c r="G427">
        <v>5.0000000000000001E-3</v>
      </c>
      <c r="H427">
        <v>1790</v>
      </c>
      <c r="I427">
        <v>-1626</v>
      </c>
      <c r="J427">
        <v>-1269</v>
      </c>
      <c r="K427">
        <v>1323</v>
      </c>
      <c r="L427">
        <v>0.41000000000000003</v>
      </c>
      <c r="M427">
        <v>0.13500000000000001</v>
      </c>
      <c r="N427">
        <v>8.5400000000000009</v>
      </c>
      <c r="O427">
        <v>-6.48</v>
      </c>
      <c r="P427">
        <v>8.5400000000000009</v>
      </c>
      <c r="Q427">
        <v>-6.48</v>
      </c>
      <c r="R427">
        <v>-7.4999999999985079E-3</v>
      </c>
      <c r="S427">
        <v>-0.19249999999999989</v>
      </c>
      <c r="T427">
        <v>3.2500000000000639E-2</v>
      </c>
      <c r="U427">
        <v>2.4999999999999467E-2</v>
      </c>
      <c r="V427">
        <v>0.30250000000000005</v>
      </c>
      <c r="W427">
        <v>0</v>
      </c>
      <c r="X427">
        <v>3.2500000000000639E-2</v>
      </c>
      <c r="Y427">
        <v>2.4999999999999467E-2</v>
      </c>
    </row>
    <row r="428" spans="1:25" x14ac:dyDescent="0.3">
      <c r="A428">
        <v>1</v>
      </c>
      <c r="B428" t="s">
        <v>148</v>
      </c>
      <c r="C428" s="1">
        <v>45701.619583333333</v>
      </c>
      <c r="D428" t="b">
        <v>1</v>
      </c>
      <c r="E428" t="b">
        <v>1</v>
      </c>
      <c r="F428">
        <v>0.5</v>
      </c>
      <c r="G428">
        <v>5.0000000000000001E-3</v>
      </c>
      <c r="H428">
        <v>-623</v>
      </c>
      <c r="I428">
        <v>459</v>
      </c>
      <c r="J428">
        <v>2770</v>
      </c>
      <c r="K428">
        <v>-2763</v>
      </c>
      <c r="L428">
        <v>-0.41000000000000003</v>
      </c>
      <c r="M428">
        <v>1.7500000000000002E-2</v>
      </c>
      <c r="N428">
        <v>-2.7050000000000001</v>
      </c>
      <c r="O428">
        <v>13.8325</v>
      </c>
      <c r="P428">
        <v>374.42250000000001</v>
      </c>
      <c r="Q428">
        <v>114.87499999999999</v>
      </c>
      <c r="R428">
        <v>0</v>
      </c>
      <c r="S428">
        <v>0</v>
      </c>
      <c r="T428">
        <v>-1.9749999999999659</v>
      </c>
      <c r="U428">
        <v>-1.1074999999999875</v>
      </c>
      <c r="V428">
        <v>0</v>
      </c>
      <c r="W428">
        <v>0</v>
      </c>
      <c r="X428">
        <v>0</v>
      </c>
      <c r="Y428">
        <v>0</v>
      </c>
    </row>
    <row r="429" spans="1:25" x14ac:dyDescent="0.3">
      <c r="A429">
        <v>2</v>
      </c>
      <c r="B429" t="s">
        <v>148</v>
      </c>
      <c r="C429" s="1">
        <v>45701.619583333333</v>
      </c>
      <c r="D429" t="b">
        <v>1</v>
      </c>
      <c r="E429" t="b">
        <v>1</v>
      </c>
      <c r="F429">
        <v>1</v>
      </c>
      <c r="G429">
        <v>5.0000000000000001E-3</v>
      </c>
      <c r="H429">
        <v>-693</v>
      </c>
      <c r="I429">
        <v>549</v>
      </c>
      <c r="J429">
        <v>2637</v>
      </c>
      <c r="K429">
        <v>-2584</v>
      </c>
      <c r="L429">
        <v>-0.36</v>
      </c>
      <c r="M429">
        <v>0.13250000000000001</v>
      </c>
      <c r="N429">
        <v>-3.105</v>
      </c>
      <c r="O429">
        <v>13.0525</v>
      </c>
      <c r="P429">
        <v>377.1275</v>
      </c>
      <c r="Q429">
        <v>101.04249999999999</v>
      </c>
      <c r="R429">
        <v>0</v>
      </c>
      <c r="S429">
        <v>0</v>
      </c>
      <c r="T429">
        <v>-2.0749999999999318</v>
      </c>
      <c r="U429">
        <v>-1.1199999999999903</v>
      </c>
      <c r="V429">
        <v>0</v>
      </c>
      <c r="W429">
        <v>0</v>
      </c>
      <c r="X429">
        <v>0</v>
      </c>
      <c r="Y429">
        <v>0</v>
      </c>
    </row>
    <row r="430" spans="1:25" x14ac:dyDescent="0.3">
      <c r="A430">
        <v>3</v>
      </c>
      <c r="B430" t="s">
        <v>148</v>
      </c>
      <c r="C430" s="1">
        <v>45701.619583333333</v>
      </c>
      <c r="D430" t="b">
        <v>1</v>
      </c>
      <c r="E430" t="b">
        <v>1</v>
      </c>
      <c r="F430">
        <v>1.5</v>
      </c>
      <c r="G430">
        <v>5.0000000000000001E-3</v>
      </c>
      <c r="H430">
        <v>-20</v>
      </c>
      <c r="I430">
        <v>-138</v>
      </c>
      <c r="J430">
        <v>1275</v>
      </c>
      <c r="K430">
        <v>-1381</v>
      </c>
      <c r="L430">
        <v>-0.39500000000000002</v>
      </c>
      <c r="M430">
        <v>-0.26500000000000001</v>
      </c>
      <c r="N430">
        <v>0.29499999999999998</v>
      </c>
      <c r="O430">
        <v>6.6400000000000006</v>
      </c>
      <c r="P430">
        <v>380.23250000000002</v>
      </c>
      <c r="Q430">
        <v>87.99</v>
      </c>
      <c r="R430">
        <v>0</v>
      </c>
      <c r="S430">
        <v>0</v>
      </c>
      <c r="T430">
        <v>-2.1224999999999454</v>
      </c>
      <c r="U430">
        <v>-1.0549999999999926</v>
      </c>
      <c r="V430">
        <v>0</v>
      </c>
      <c r="W430">
        <v>0</v>
      </c>
      <c r="X430">
        <v>0</v>
      </c>
      <c r="Y430">
        <v>0</v>
      </c>
    </row>
    <row r="431" spans="1:25" x14ac:dyDescent="0.3">
      <c r="A431">
        <v>4</v>
      </c>
      <c r="B431" t="s">
        <v>148</v>
      </c>
      <c r="C431" s="1">
        <v>45701.619583333333</v>
      </c>
      <c r="D431" t="b">
        <v>1</v>
      </c>
      <c r="E431" t="b">
        <v>1</v>
      </c>
      <c r="F431">
        <v>2</v>
      </c>
      <c r="G431">
        <v>5.0000000000000001E-3</v>
      </c>
      <c r="H431">
        <v>-152</v>
      </c>
      <c r="I431">
        <v>-7</v>
      </c>
      <c r="J431">
        <v>1069</v>
      </c>
      <c r="K431">
        <v>-1097</v>
      </c>
      <c r="L431">
        <v>-0.39750000000000002</v>
      </c>
      <c r="M431">
        <v>-7.0000000000000007E-2</v>
      </c>
      <c r="N431">
        <v>-0.36249999999999999</v>
      </c>
      <c r="O431">
        <v>5.415</v>
      </c>
      <c r="P431">
        <v>379.9375</v>
      </c>
      <c r="Q431">
        <v>81.349999999999994</v>
      </c>
      <c r="R431">
        <v>0</v>
      </c>
      <c r="S431">
        <v>0</v>
      </c>
      <c r="T431">
        <v>-2.1474999999999795</v>
      </c>
      <c r="U431">
        <v>-1.1324999999999932</v>
      </c>
      <c r="V431">
        <v>0</v>
      </c>
      <c r="W431">
        <v>0</v>
      </c>
      <c r="X431">
        <v>0</v>
      </c>
      <c r="Y431">
        <v>0</v>
      </c>
    </row>
    <row r="432" spans="1:25" x14ac:dyDescent="0.3">
      <c r="A432">
        <v>5</v>
      </c>
      <c r="B432" t="s">
        <v>148</v>
      </c>
      <c r="C432" s="1">
        <v>45701.619583333333</v>
      </c>
      <c r="D432" t="b">
        <v>1</v>
      </c>
      <c r="E432" t="b">
        <v>1</v>
      </c>
      <c r="F432">
        <v>2.5</v>
      </c>
      <c r="G432">
        <v>5.0000000000000001E-3</v>
      </c>
      <c r="H432">
        <v>-29</v>
      </c>
      <c r="I432">
        <v>-129</v>
      </c>
      <c r="J432">
        <v>1025</v>
      </c>
      <c r="K432">
        <v>-1037</v>
      </c>
      <c r="L432">
        <v>-0.39500000000000002</v>
      </c>
      <c r="M432">
        <v>-0.03</v>
      </c>
      <c r="N432">
        <v>0.25</v>
      </c>
      <c r="O432">
        <v>5.1550000000000002</v>
      </c>
      <c r="P432">
        <v>380.3</v>
      </c>
      <c r="Q432">
        <v>75.934999999999988</v>
      </c>
      <c r="R432">
        <v>0</v>
      </c>
      <c r="S432">
        <v>0</v>
      </c>
      <c r="T432">
        <v>-2.1549999999999727</v>
      </c>
      <c r="U432">
        <v>-1.1899999999999977</v>
      </c>
      <c r="V432">
        <v>0</v>
      </c>
      <c r="W432">
        <v>0</v>
      </c>
      <c r="X432">
        <v>0</v>
      </c>
      <c r="Y432">
        <v>0</v>
      </c>
    </row>
    <row r="433" spans="1:25" x14ac:dyDescent="0.3">
      <c r="A433">
        <v>6</v>
      </c>
      <c r="B433" t="s">
        <v>148</v>
      </c>
      <c r="C433" s="1">
        <v>45701.619583333333</v>
      </c>
      <c r="D433" t="b">
        <v>1</v>
      </c>
      <c r="E433" t="b">
        <v>1</v>
      </c>
      <c r="F433">
        <v>3</v>
      </c>
      <c r="G433">
        <v>5.0000000000000001E-3</v>
      </c>
      <c r="H433">
        <v>1760</v>
      </c>
      <c r="I433">
        <v>-1913</v>
      </c>
      <c r="J433">
        <v>1270</v>
      </c>
      <c r="K433">
        <v>-1316</v>
      </c>
      <c r="L433">
        <v>-0.38250000000000001</v>
      </c>
      <c r="M433">
        <v>-0.115</v>
      </c>
      <c r="N433">
        <v>9.182500000000001</v>
      </c>
      <c r="O433">
        <v>6.4649999999999999</v>
      </c>
      <c r="P433">
        <v>380.05</v>
      </c>
      <c r="Q433">
        <v>70.779999999999987</v>
      </c>
      <c r="R433">
        <v>0</v>
      </c>
      <c r="S433">
        <v>0</v>
      </c>
      <c r="T433">
        <v>-2.1899999999999409</v>
      </c>
      <c r="U433">
        <v>-1.1774999999999949</v>
      </c>
      <c r="V433">
        <v>0</v>
      </c>
      <c r="W433">
        <v>0</v>
      </c>
      <c r="X433">
        <v>0</v>
      </c>
      <c r="Y433">
        <v>0</v>
      </c>
    </row>
    <row r="434" spans="1:25" x14ac:dyDescent="0.3">
      <c r="A434">
        <v>7</v>
      </c>
      <c r="B434" t="s">
        <v>148</v>
      </c>
      <c r="C434" s="1">
        <v>45701.619583333333</v>
      </c>
      <c r="D434" t="b">
        <v>1</v>
      </c>
      <c r="E434" t="b">
        <v>1</v>
      </c>
      <c r="F434">
        <v>3.5</v>
      </c>
      <c r="G434">
        <v>5.0000000000000001E-3</v>
      </c>
      <c r="H434">
        <v>2366</v>
      </c>
      <c r="I434">
        <v>-2526</v>
      </c>
      <c r="J434">
        <v>1377</v>
      </c>
      <c r="K434">
        <v>-1422</v>
      </c>
      <c r="L434">
        <v>-0.4</v>
      </c>
      <c r="M434">
        <v>-0.1125</v>
      </c>
      <c r="N434">
        <v>12.23</v>
      </c>
      <c r="O434">
        <v>6.9975000000000005</v>
      </c>
      <c r="P434">
        <v>370.86750000000001</v>
      </c>
      <c r="Q434">
        <v>64.314999999999984</v>
      </c>
      <c r="R434">
        <v>0</v>
      </c>
      <c r="S434">
        <v>0</v>
      </c>
      <c r="T434">
        <v>-2.1949999999999363</v>
      </c>
      <c r="U434">
        <v>-1.3225000000000051</v>
      </c>
      <c r="V434">
        <v>0</v>
      </c>
      <c r="W434">
        <v>0</v>
      </c>
      <c r="X434">
        <v>0</v>
      </c>
      <c r="Y434">
        <v>0</v>
      </c>
    </row>
    <row r="435" spans="1:25" x14ac:dyDescent="0.3">
      <c r="A435">
        <v>8</v>
      </c>
      <c r="B435" t="s">
        <v>148</v>
      </c>
      <c r="C435" s="1">
        <v>45701.619583333333</v>
      </c>
      <c r="D435" t="b">
        <v>1</v>
      </c>
      <c r="E435" t="b">
        <v>1</v>
      </c>
      <c r="F435">
        <v>4</v>
      </c>
      <c r="G435">
        <v>5.0000000000000001E-3</v>
      </c>
      <c r="H435">
        <v>2710</v>
      </c>
      <c r="I435">
        <v>-2867</v>
      </c>
      <c r="J435">
        <v>1535</v>
      </c>
      <c r="K435">
        <v>-1538</v>
      </c>
      <c r="L435">
        <v>-0.39250000000000002</v>
      </c>
      <c r="M435">
        <v>-7.4999999999999997E-3</v>
      </c>
      <c r="N435">
        <v>13.942500000000001</v>
      </c>
      <c r="O435">
        <v>7.6825000000000001</v>
      </c>
      <c r="P435">
        <v>358.63749999999999</v>
      </c>
      <c r="Q435">
        <v>57.317499999999988</v>
      </c>
      <c r="R435">
        <v>0</v>
      </c>
      <c r="S435">
        <v>0</v>
      </c>
      <c r="T435">
        <v>-2.2024999999999864</v>
      </c>
      <c r="U435">
        <v>-1.2750000000000057</v>
      </c>
      <c r="V435">
        <v>0</v>
      </c>
      <c r="W435">
        <v>0</v>
      </c>
      <c r="X435">
        <v>0</v>
      </c>
      <c r="Y435">
        <v>0</v>
      </c>
    </row>
    <row r="436" spans="1:25" x14ac:dyDescent="0.3">
      <c r="A436">
        <v>9</v>
      </c>
      <c r="B436" t="s">
        <v>148</v>
      </c>
      <c r="C436" s="1">
        <v>45701.619583333333</v>
      </c>
      <c r="D436" t="b">
        <v>1</v>
      </c>
      <c r="E436" t="b">
        <v>1</v>
      </c>
      <c r="F436">
        <v>4.5</v>
      </c>
      <c r="G436">
        <v>5.0000000000000001E-3</v>
      </c>
      <c r="H436">
        <v>2932</v>
      </c>
      <c r="I436">
        <v>-3086</v>
      </c>
      <c r="J436">
        <v>1531</v>
      </c>
      <c r="K436">
        <v>-1601</v>
      </c>
      <c r="L436">
        <v>-0.38500000000000001</v>
      </c>
      <c r="M436">
        <v>-0.17500000000000002</v>
      </c>
      <c r="N436">
        <v>15.045</v>
      </c>
      <c r="O436">
        <v>7.83</v>
      </c>
      <c r="P436">
        <v>344.69499999999999</v>
      </c>
      <c r="Q436">
        <v>49.634999999999991</v>
      </c>
      <c r="R436">
        <v>0</v>
      </c>
      <c r="S436">
        <v>0</v>
      </c>
      <c r="T436">
        <v>-2.2099999999999795</v>
      </c>
      <c r="U436">
        <v>-1.3475000000000037</v>
      </c>
      <c r="V436">
        <v>0</v>
      </c>
      <c r="W436">
        <v>0</v>
      </c>
      <c r="X436">
        <v>0</v>
      </c>
      <c r="Y436">
        <v>0</v>
      </c>
    </row>
    <row r="437" spans="1:25" x14ac:dyDescent="0.3">
      <c r="A437">
        <v>10</v>
      </c>
      <c r="B437" t="s">
        <v>148</v>
      </c>
      <c r="C437" s="1">
        <v>45701.619583333333</v>
      </c>
      <c r="D437" t="b">
        <v>1</v>
      </c>
      <c r="E437" t="b">
        <v>1</v>
      </c>
      <c r="F437">
        <v>5</v>
      </c>
      <c r="G437">
        <v>5.0000000000000001E-3</v>
      </c>
      <c r="H437">
        <v>3028</v>
      </c>
      <c r="I437">
        <v>-3188</v>
      </c>
      <c r="J437">
        <v>1475</v>
      </c>
      <c r="K437">
        <v>-1441</v>
      </c>
      <c r="L437">
        <v>-0.4</v>
      </c>
      <c r="M437">
        <v>8.5000000000000006E-2</v>
      </c>
      <c r="N437">
        <v>15.540000000000001</v>
      </c>
      <c r="O437">
        <v>7.29</v>
      </c>
      <c r="P437">
        <v>329.65</v>
      </c>
      <c r="Q437">
        <v>41.804999999999993</v>
      </c>
      <c r="R437">
        <v>0</v>
      </c>
      <c r="S437">
        <v>0</v>
      </c>
      <c r="T437">
        <v>-2.2124999999999773</v>
      </c>
      <c r="U437">
        <v>-1.3525000000000063</v>
      </c>
      <c r="V437">
        <v>0</v>
      </c>
      <c r="W437">
        <v>0</v>
      </c>
      <c r="X437">
        <v>0</v>
      </c>
      <c r="Y437">
        <v>0</v>
      </c>
    </row>
    <row r="438" spans="1:25" x14ac:dyDescent="0.3">
      <c r="A438">
        <v>11</v>
      </c>
      <c r="B438" t="s">
        <v>148</v>
      </c>
      <c r="C438" s="1">
        <v>45701.619583333333</v>
      </c>
      <c r="D438" t="b">
        <v>1</v>
      </c>
      <c r="E438" t="b">
        <v>1</v>
      </c>
      <c r="F438">
        <v>5.5</v>
      </c>
      <c r="G438">
        <v>5.0000000000000001E-3</v>
      </c>
      <c r="H438">
        <v>3010</v>
      </c>
      <c r="I438">
        <v>-3145</v>
      </c>
      <c r="J438">
        <v>1085</v>
      </c>
      <c r="K438">
        <v>-1109</v>
      </c>
      <c r="L438">
        <v>-0.33750000000000002</v>
      </c>
      <c r="M438">
        <v>-0.06</v>
      </c>
      <c r="N438">
        <v>15.387500000000001</v>
      </c>
      <c r="O438">
        <v>5.4850000000000003</v>
      </c>
      <c r="P438">
        <v>314.10999999999996</v>
      </c>
      <c r="Q438">
        <v>34.514999999999993</v>
      </c>
      <c r="R438">
        <v>0</v>
      </c>
      <c r="S438">
        <v>0</v>
      </c>
      <c r="T438">
        <v>-2.2124999999999773</v>
      </c>
      <c r="U438">
        <v>-1.2500000000000071</v>
      </c>
      <c r="V438">
        <v>0</v>
      </c>
      <c r="W438">
        <v>0</v>
      </c>
      <c r="X438">
        <v>0</v>
      </c>
      <c r="Y438">
        <v>0</v>
      </c>
    </row>
    <row r="439" spans="1:25" x14ac:dyDescent="0.3">
      <c r="A439">
        <v>12</v>
      </c>
      <c r="B439" t="s">
        <v>148</v>
      </c>
      <c r="C439" s="1">
        <v>45701.619583333333</v>
      </c>
      <c r="D439" t="b">
        <v>1</v>
      </c>
      <c r="E439" t="b">
        <v>1</v>
      </c>
      <c r="F439">
        <v>6</v>
      </c>
      <c r="G439">
        <v>5.0000000000000001E-3</v>
      </c>
      <c r="H439">
        <v>2496</v>
      </c>
      <c r="I439">
        <v>-2663</v>
      </c>
      <c r="J439">
        <v>-366</v>
      </c>
      <c r="K439">
        <v>324</v>
      </c>
      <c r="L439">
        <v>-0.41749999999999998</v>
      </c>
      <c r="M439">
        <v>-0.105</v>
      </c>
      <c r="N439">
        <v>12.897500000000001</v>
      </c>
      <c r="O439">
        <v>-1.7250000000000001</v>
      </c>
      <c r="P439">
        <v>298.72249999999997</v>
      </c>
      <c r="Q439">
        <v>29.029999999999994</v>
      </c>
      <c r="R439">
        <v>0</v>
      </c>
      <c r="S439">
        <v>0</v>
      </c>
      <c r="T439">
        <v>-2.2024999999999864</v>
      </c>
      <c r="U439">
        <v>-0.98500000000000298</v>
      </c>
      <c r="V439">
        <v>0</v>
      </c>
      <c r="W439">
        <v>0</v>
      </c>
      <c r="X439">
        <v>0</v>
      </c>
      <c r="Y439">
        <v>0</v>
      </c>
    </row>
    <row r="440" spans="1:25" x14ac:dyDescent="0.3">
      <c r="A440">
        <v>13</v>
      </c>
      <c r="B440" t="s">
        <v>148</v>
      </c>
      <c r="C440" s="1">
        <v>45701.619583333333</v>
      </c>
      <c r="D440" t="b">
        <v>1</v>
      </c>
      <c r="E440" t="b">
        <v>1</v>
      </c>
      <c r="F440">
        <v>6.5</v>
      </c>
      <c r="G440">
        <v>5.0000000000000001E-3</v>
      </c>
      <c r="H440">
        <v>2176</v>
      </c>
      <c r="I440">
        <v>-2319</v>
      </c>
      <c r="J440">
        <v>-875</v>
      </c>
      <c r="K440">
        <v>850</v>
      </c>
      <c r="L440">
        <v>-0.35749999999999998</v>
      </c>
      <c r="M440">
        <v>-6.25E-2</v>
      </c>
      <c r="N440">
        <v>11.237500000000001</v>
      </c>
      <c r="O440">
        <v>-4.3125</v>
      </c>
      <c r="P440">
        <v>285.82499999999999</v>
      </c>
      <c r="Q440">
        <v>30.754999999999995</v>
      </c>
      <c r="R440">
        <v>0</v>
      </c>
      <c r="S440">
        <v>0</v>
      </c>
      <c r="T440">
        <v>-2.1800000000000068</v>
      </c>
      <c r="U440">
        <v>-0.91750000000000398</v>
      </c>
      <c r="V440">
        <v>0</v>
      </c>
      <c r="W440">
        <v>0</v>
      </c>
      <c r="X440">
        <v>0</v>
      </c>
      <c r="Y440">
        <v>0</v>
      </c>
    </row>
    <row r="441" spans="1:25" x14ac:dyDescent="0.3">
      <c r="A441">
        <v>14</v>
      </c>
      <c r="B441" t="s">
        <v>148</v>
      </c>
      <c r="C441" s="1">
        <v>45701.619583333333</v>
      </c>
      <c r="D441" t="b">
        <v>1</v>
      </c>
      <c r="E441" t="b">
        <v>1</v>
      </c>
      <c r="F441">
        <v>7</v>
      </c>
      <c r="G441">
        <v>5.0000000000000001E-3</v>
      </c>
      <c r="H441">
        <v>1876</v>
      </c>
      <c r="I441">
        <v>-2024</v>
      </c>
      <c r="J441">
        <v>-1306</v>
      </c>
      <c r="K441">
        <v>1255</v>
      </c>
      <c r="L441">
        <v>-0.37</v>
      </c>
      <c r="M441">
        <v>-0.1275</v>
      </c>
      <c r="N441">
        <v>9.75</v>
      </c>
      <c r="O441">
        <v>-6.4024999999999999</v>
      </c>
      <c r="P441">
        <v>274.58749999999998</v>
      </c>
      <c r="Q441">
        <v>35.067499999999995</v>
      </c>
      <c r="R441">
        <v>0</v>
      </c>
      <c r="S441">
        <v>0</v>
      </c>
      <c r="T441">
        <v>-2.1900000000000546</v>
      </c>
      <c r="U441">
        <v>-0.75500000000000256</v>
      </c>
      <c r="V441">
        <v>0</v>
      </c>
      <c r="W441">
        <v>0</v>
      </c>
      <c r="X441">
        <v>0</v>
      </c>
      <c r="Y441">
        <v>0</v>
      </c>
    </row>
    <row r="442" spans="1:25" x14ac:dyDescent="0.3">
      <c r="A442">
        <v>15</v>
      </c>
      <c r="B442" t="s">
        <v>148</v>
      </c>
      <c r="C442" s="1">
        <v>45701.619583333333</v>
      </c>
      <c r="D442" t="b">
        <v>1</v>
      </c>
      <c r="E442" t="b">
        <v>1</v>
      </c>
      <c r="F442">
        <v>7.5</v>
      </c>
      <c r="G442">
        <v>5.0000000000000001E-3</v>
      </c>
      <c r="H442">
        <v>1627</v>
      </c>
      <c r="I442">
        <v>-1775</v>
      </c>
      <c r="J442">
        <v>-1640</v>
      </c>
      <c r="K442">
        <v>1584</v>
      </c>
      <c r="L442">
        <v>-0.37</v>
      </c>
      <c r="M442">
        <v>-0.14000000000000001</v>
      </c>
      <c r="N442">
        <v>8.5050000000000008</v>
      </c>
      <c r="O442">
        <v>-8.06</v>
      </c>
      <c r="P442">
        <v>264.83749999999998</v>
      </c>
      <c r="Q442">
        <v>41.47</v>
      </c>
      <c r="R442">
        <v>0</v>
      </c>
      <c r="S442">
        <v>0</v>
      </c>
      <c r="T442">
        <v>-2.1975000000000477</v>
      </c>
      <c r="U442">
        <v>-0.85000000000000853</v>
      </c>
      <c r="V442">
        <v>0</v>
      </c>
      <c r="W442">
        <v>0</v>
      </c>
      <c r="X442">
        <v>0</v>
      </c>
      <c r="Y442">
        <v>0</v>
      </c>
    </row>
    <row r="443" spans="1:25" x14ac:dyDescent="0.3">
      <c r="A443">
        <v>16</v>
      </c>
      <c r="B443" t="s">
        <v>148</v>
      </c>
      <c r="C443" s="1">
        <v>45701.619583333333</v>
      </c>
      <c r="D443" t="b">
        <v>1</v>
      </c>
      <c r="E443" t="b">
        <v>1</v>
      </c>
      <c r="F443">
        <v>8</v>
      </c>
      <c r="G443">
        <v>5.0000000000000001E-3</v>
      </c>
      <c r="H443">
        <v>1459</v>
      </c>
      <c r="I443">
        <v>-1614</v>
      </c>
      <c r="J443">
        <v>-1874</v>
      </c>
      <c r="K443">
        <v>1821</v>
      </c>
      <c r="L443">
        <v>-0.38750000000000001</v>
      </c>
      <c r="M443">
        <v>-0.13250000000000001</v>
      </c>
      <c r="N443">
        <v>7.6825000000000001</v>
      </c>
      <c r="O443">
        <v>-9.2375000000000007</v>
      </c>
      <c r="P443">
        <v>256.33249999999998</v>
      </c>
      <c r="Q443">
        <v>49.53</v>
      </c>
      <c r="R443">
        <v>0</v>
      </c>
      <c r="S443">
        <v>0</v>
      </c>
      <c r="T443">
        <v>-2.1500000000000625</v>
      </c>
      <c r="U443">
        <v>-0.96000000000000796</v>
      </c>
      <c r="V443">
        <v>0</v>
      </c>
      <c r="W443">
        <v>0</v>
      </c>
      <c r="X443">
        <v>0</v>
      </c>
      <c r="Y443">
        <v>0</v>
      </c>
    </row>
    <row r="444" spans="1:25" x14ac:dyDescent="0.3">
      <c r="A444">
        <v>17</v>
      </c>
      <c r="B444" t="s">
        <v>148</v>
      </c>
      <c r="C444" s="1">
        <v>45701.619583333333</v>
      </c>
      <c r="D444" t="b">
        <v>1</v>
      </c>
      <c r="E444" t="b">
        <v>1</v>
      </c>
      <c r="F444">
        <v>8.5</v>
      </c>
      <c r="G444">
        <v>5.0000000000000001E-3</v>
      </c>
      <c r="H444">
        <v>1266</v>
      </c>
      <c r="I444">
        <v>-1408</v>
      </c>
      <c r="J444">
        <v>-1774</v>
      </c>
      <c r="K444">
        <v>1780</v>
      </c>
      <c r="L444">
        <v>-0.35499999999999998</v>
      </c>
      <c r="M444">
        <v>1.4999999999999999E-2</v>
      </c>
      <c r="N444">
        <v>6.6850000000000005</v>
      </c>
      <c r="O444">
        <v>-8.8849999999999998</v>
      </c>
      <c r="P444">
        <v>248.64999999999998</v>
      </c>
      <c r="Q444">
        <v>58.767500000000005</v>
      </c>
      <c r="R444">
        <v>0</v>
      </c>
      <c r="S444">
        <v>0</v>
      </c>
      <c r="T444">
        <v>-2.0800000000000978</v>
      </c>
      <c r="U444">
        <v>-0.92000000000000881</v>
      </c>
      <c r="V444">
        <v>0</v>
      </c>
      <c r="W444">
        <v>0</v>
      </c>
      <c r="X444">
        <v>0</v>
      </c>
      <c r="Y444">
        <v>0</v>
      </c>
    </row>
    <row r="445" spans="1:25" x14ac:dyDescent="0.3">
      <c r="A445">
        <v>18</v>
      </c>
      <c r="B445" t="s">
        <v>148</v>
      </c>
      <c r="C445" s="1">
        <v>45701.619583333333</v>
      </c>
      <c r="D445" t="b">
        <v>1</v>
      </c>
      <c r="E445" t="b">
        <v>1</v>
      </c>
      <c r="F445">
        <v>9</v>
      </c>
      <c r="G445">
        <v>5.0000000000000001E-3</v>
      </c>
      <c r="H445">
        <v>648</v>
      </c>
      <c r="I445">
        <v>-820</v>
      </c>
      <c r="J445">
        <v>-1117</v>
      </c>
      <c r="K445">
        <v>1101</v>
      </c>
      <c r="L445">
        <v>-0.43</v>
      </c>
      <c r="M445">
        <v>-0.04</v>
      </c>
      <c r="N445">
        <v>3.67</v>
      </c>
      <c r="O445">
        <v>-5.5449999999999999</v>
      </c>
      <c r="P445">
        <v>241.96499999999997</v>
      </c>
      <c r="Q445">
        <v>67.652500000000003</v>
      </c>
      <c r="R445">
        <v>0</v>
      </c>
      <c r="S445">
        <v>0</v>
      </c>
      <c r="T445">
        <v>-2.0350000000001103</v>
      </c>
      <c r="U445">
        <v>-0.85250000000000625</v>
      </c>
      <c r="V445">
        <v>0</v>
      </c>
      <c r="W445">
        <v>0</v>
      </c>
      <c r="X445">
        <v>0</v>
      </c>
      <c r="Y445">
        <v>0</v>
      </c>
    </row>
    <row r="446" spans="1:25" x14ac:dyDescent="0.3">
      <c r="A446">
        <v>19</v>
      </c>
      <c r="B446" t="s">
        <v>148</v>
      </c>
      <c r="C446" s="1">
        <v>45701.619583333333</v>
      </c>
      <c r="D446" t="b">
        <v>1</v>
      </c>
      <c r="E446" t="b">
        <v>1</v>
      </c>
      <c r="F446">
        <v>9.5</v>
      </c>
      <c r="G446">
        <v>5.0000000000000001E-3</v>
      </c>
      <c r="H446">
        <v>659</v>
      </c>
      <c r="I446">
        <v>-817</v>
      </c>
      <c r="J446">
        <v>-1080</v>
      </c>
      <c r="K446">
        <v>1111</v>
      </c>
      <c r="L446">
        <v>-0.39500000000000002</v>
      </c>
      <c r="M446">
        <v>7.7499999999999999E-2</v>
      </c>
      <c r="N446">
        <v>3.69</v>
      </c>
      <c r="O446">
        <v>-5.4775</v>
      </c>
      <c r="P446">
        <v>238.29499999999999</v>
      </c>
      <c r="Q446">
        <v>73.197500000000005</v>
      </c>
      <c r="R446">
        <v>0</v>
      </c>
      <c r="S446">
        <v>0</v>
      </c>
      <c r="T446">
        <v>-2.0225000000001216</v>
      </c>
      <c r="U446">
        <v>-0.73250000000000171</v>
      </c>
      <c r="V446">
        <v>0</v>
      </c>
      <c r="W446">
        <v>0</v>
      </c>
      <c r="X446">
        <v>0</v>
      </c>
      <c r="Y446">
        <v>0</v>
      </c>
    </row>
    <row r="447" spans="1:25" x14ac:dyDescent="0.3">
      <c r="A447">
        <v>20</v>
      </c>
      <c r="B447" t="s">
        <v>148</v>
      </c>
      <c r="C447" s="1">
        <v>45701.619583333333</v>
      </c>
      <c r="D447" t="b">
        <v>1</v>
      </c>
      <c r="E447" t="b">
        <v>1</v>
      </c>
      <c r="F447">
        <v>10</v>
      </c>
      <c r="G447">
        <v>5.0000000000000001E-3</v>
      </c>
      <c r="H447">
        <v>685</v>
      </c>
      <c r="I447">
        <v>-842</v>
      </c>
      <c r="J447">
        <v>-1175</v>
      </c>
      <c r="K447">
        <v>1183</v>
      </c>
      <c r="L447">
        <v>-0.39250000000000002</v>
      </c>
      <c r="M447">
        <v>0.02</v>
      </c>
      <c r="N447">
        <v>3.8174999999999999</v>
      </c>
      <c r="O447">
        <v>-5.8950000000000005</v>
      </c>
      <c r="P447">
        <v>234.60499999999999</v>
      </c>
      <c r="Q447">
        <v>78.675000000000011</v>
      </c>
      <c r="R447">
        <v>0</v>
      </c>
      <c r="S447">
        <v>0</v>
      </c>
      <c r="T447">
        <v>-2.0050000000001091</v>
      </c>
      <c r="U447">
        <v>-0.75499999999999545</v>
      </c>
      <c r="V447">
        <v>0</v>
      </c>
      <c r="W447">
        <v>0</v>
      </c>
      <c r="X447">
        <v>0</v>
      </c>
      <c r="Y447">
        <v>0</v>
      </c>
    </row>
    <row r="448" spans="1:25" x14ac:dyDescent="0.3">
      <c r="A448">
        <v>21</v>
      </c>
      <c r="B448" t="s">
        <v>148</v>
      </c>
      <c r="C448" s="1">
        <v>45701.619583333333</v>
      </c>
      <c r="D448" t="b">
        <v>1</v>
      </c>
      <c r="E448" t="b">
        <v>1</v>
      </c>
      <c r="F448">
        <v>10.5</v>
      </c>
      <c r="G448">
        <v>5.0000000000000001E-3</v>
      </c>
      <c r="H448">
        <v>599</v>
      </c>
      <c r="I448">
        <v>-755</v>
      </c>
      <c r="J448">
        <v>-1159</v>
      </c>
      <c r="K448">
        <v>1171</v>
      </c>
      <c r="L448">
        <v>-0.39</v>
      </c>
      <c r="M448">
        <v>0.03</v>
      </c>
      <c r="N448">
        <v>3.3850000000000002</v>
      </c>
      <c r="O448">
        <v>-5.8250000000000002</v>
      </c>
      <c r="P448">
        <v>230.78749999999999</v>
      </c>
      <c r="Q448">
        <v>84.570000000000007</v>
      </c>
      <c r="R448">
        <v>0</v>
      </c>
      <c r="S448">
        <v>0</v>
      </c>
      <c r="T448">
        <v>-1.9475000000001046</v>
      </c>
      <c r="U448">
        <v>-0.69499999999999318</v>
      </c>
      <c r="V448">
        <v>0</v>
      </c>
      <c r="W448">
        <v>0</v>
      </c>
      <c r="X448">
        <v>0</v>
      </c>
      <c r="Y448">
        <v>0</v>
      </c>
    </row>
    <row r="449" spans="1:25" x14ac:dyDescent="0.3">
      <c r="A449">
        <v>22</v>
      </c>
      <c r="B449" t="s">
        <v>148</v>
      </c>
      <c r="C449" s="1">
        <v>45701.619583333333</v>
      </c>
      <c r="D449" t="b">
        <v>1</v>
      </c>
      <c r="E449" t="b">
        <v>1</v>
      </c>
      <c r="F449">
        <v>11</v>
      </c>
      <c r="G449">
        <v>5.0000000000000001E-3</v>
      </c>
      <c r="H449">
        <v>547</v>
      </c>
      <c r="I449">
        <v>-700</v>
      </c>
      <c r="J449">
        <v>-1230</v>
      </c>
      <c r="K449">
        <v>1263</v>
      </c>
      <c r="L449">
        <v>-0.38250000000000001</v>
      </c>
      <c r="M449">
        <v>8.2500000000000004E-2</v>
      </c>
      <c r="N449">
        <v>3.1175000000000002</v>
      </c>
      <c r="O449">
        <v>-6.2324999999999999</v>
      </c>
      <c r="P449">
        <v>227.4025</v>
      </c>
      <c r="Q449">
        <v>90.39500000000001</v>
      </c>
      <c r="R449">
        <v>0</v>
      </c>
      <c r="S449">
        <v>0</v>
      </c>
      <c r="T449">
        <v>-1.9125000000000796</v>
      </c>
      <c r="U449">
        <v>-0.70749999999999602</v>
      </c>
      <c r="V449">
        <v>0</v>
      </c>
      <c r="W449">
        <v>0</v>
      </c>
      <c r="X449">
        <v>0</v>
      </c>
      <c r="Y449">
        <v>0</v>
      </c>
    </row>
    <row r="450" spans="1:25" x14ac:dyDescent="0.3">
      <c r="A450">
        <v>23</v>
      </c>
      <c r="B450" t="s">
        <v>148</v>
      </c>
      <c r="C450" s="1">
        <v>45701.619583333333</v>
      </c>
      <c r="D450" t="b">
        <v>1</v>
      </c>
      <c r="E450" t="b">
        <v>1</v>
      </c>
      <c r="F450">
        <v>11.5</v>
      </c>
      <c r="G450">
        <v>5.0000000000000001E-3</v>
      </c>
      <c r="H450">
        <v>460</v>
      </c>
      <c r="I450">
        <v>-610</v>
      </c>
      <c r="J450">
        <v>-1163</v>
      </c>
      <c r="K450">
        <v>1133</v>
      </c>
      <c r="L450">
        <v>-0.375</v>
      </c>
      <c r="M450">
        <v>-7.4999999999999997E-2</v>
      </c>
      <c r="N450">
        <v>2.6750000000000003</v>
      </c>
      <c r="O450">
        <v>-5.74</v>
      </c>
      <c r="P450">
        <v>224.285</v>
      </c>
      <c r="Q450">
        <v>96.627500000000012</v>
      </c>
      <c r="R450">
        <v>0</v>
      </c>
      <c r="S450">
        <v>0</v>
      </c>
      <c r="T450">
        <v>-1.905000000000058</v>
      </c>
      <c r="U450">
        <v>-0.68249999999999034</v>
      </c>
      <c r="V450">
        <v>0</v>
      </c>
      <c r="W450">
        <v>0</v>
      </c>
      <c r="X450">
        <v>0</v>
      </c>
      <c r="Y450">
        <v>0</v>
      </c>
    </row>
    <row r="451" spans="1:25" x14ac:dyDescent="0.3">
      <c r="A451">
        <v>24</v>
      </c>
      <c r="B451" t="s">
        <v>148</v>
      </c>
      <c r="C451" s="1">
        <v>45701.619583333333</v>
      </c>
      <c r="D451" t="b">
        <v>1</v>
      </c>
      <c r="E451" t="b">
        <v>1</v>
      </c>
      <c r="F451">
        <v>12</v>
      </c>
      <c r="G451">
        <v>5.0000000000000001E-3</v>
      </c>
      <c r="H451">
        <v>692</v>
      </c>
      <c r="I451">
        <v>-860</v>
      </c>
      <c r="J451">
        <v>-564</v>
      </c>
      <c r="K451">
        <v>595</v>
      </c>
      <c r="L451">
        <v>-0.42</v>
      </c>
      <c r="M451">
        <v>7.7499999999999999E-2</v>
      </c>
      <c r="N451">
        <v>3.88</v>
      </c>
      <c r="O451">
        <v>-2.8975</v>
      </c>
      <c r="P451">
        <v>221.60999999999999</v>
      </c>
      <c r="Q451">
        <v>102.36750000000001</v>
      </c>
      <c r="R451">
        <v>0</v>
      </c>
      <c r="S451">
        <v>0</v>
      </c>
      <c r="T451">
        <v>-1.8575000000000728</v>
      </c>
      <c r="U451">
        <v>-0.65250000000000341</v>
      </c>
      <c r="V451">
        <v>0</v>
      </c>
      <c r="W451">
        <v>0</v>
      </c>
      <c r="X451">
        <v>0</v>
      </c>
      <c r="Y451">
        <v>0</v>
      </c>
    </row>
    <row r="452" spans="1:25" x14ac:dyDescent="0.3">
      <c r="A452">
        <v>25</v>
      </c>
      <c r="B452" t="s">
        <v>148</v>
      </c>
      <c r="C452" s="1">
        <v>45701.619583333333</v>
      </c>
      <c r="D452" t="b">
        <v>1</v>
      </c>
      <c r="E452" t="b">
        <v>1</v>
      </c>
      <c r="F452">
        <v>12.5</v>
      </c>
      <c r="G452">
        <v>5.0000000000000001E-3</v>
      </c>
      <c r="H452">
        <v>400</v>
      </c>
      <c r="I452">
        <v>-555</v>
      </c>
      <c r="J452">
        <v>-147</v>
      </c>
      <c r="K452">
        <v>95</v>
      </c>
      <c r="L452">
        <v>-0.38750000000000001</v>
      </c>
      <c r="M452">
        <v>-0.13</v>
      </c>
      <c r="N452">
        <v>2.3875000000000002</v>
      </c>
      <c r="O452">
        <v>-0.60499999999999998</v>
      </c>
      <c r="P452">
        <v>217.73</v>
      </c>
      <c r="Q452">
        <v>105.265</v>
      </c>
      <c r="R452">
        <v>0</v>
      </c>
      <c r="S452">
        <v>0</v>
      </c>
      <c r="T452">
        <v>-1.8575000000000728</v>
      </c>
      <c r="U452">
        <v>-0.83500000000000796</v>
      </c>
      <c r="V452">
        <v>0</v>
      </c>
      <c r="W452">
        <v>0</v>
      </c>
      <c r="X452">
        <v>0</v>
      </c>
      <c r="Y452">
        <v>0</v>
      </c>
    </row>
    <row r="453" spans="1:25" x14ac:dyDescent="0.3">
      <c r="A453">
        <v>26</v>
      </c>
      <c r="B453" t="s">
        <v>148</v>
      </c>
      <c r="C453" s="1">
        <v>45701.619583333333</v>
      </c>
      <c r="D453" t="b">
        <v>1</v>
      </c>
      <c r="E453" t="b">
        <v>1</v>
      </c>
      <c r="F453">
        <v>13</v>
      </c>
      <c r="G453">
        <v>5.0000000000000001E-3</v>
      </c>
      <c r="H453">
        <v>354</v>
      </c>
      <c r="I453">
        <v>-508</v>
      </c>
      <c r="J453">
        <v>-196</v>
      </c>
      <c r="K453">
        <v>173</v>
      </c>
      <c r="L453">
        <v>-0.38500000000000001</v>
      </c>
      <c r="M453">
        <v>-5.7500000000000002E-2</v>
      </c>
      <c r="N453">
        <v>2.1550000000000002</v>
      </c>
      <c r="O453">
        <v>-0.92249999999999999</v>
      </c>
      <c r="P453">
        <v>215.3425</v>
      </c>
      <c r="Q453">
        <v>105.87</v>
      </c>
      <c r="R453">
        <v>0</v>
      </c>
      <c r="S453">
        <v>0</v>
      </c>
      <c r="T453">
        <v>-1.8500000000000512</v>
      </c>
      <c r="U453">
        <v>-0.74250000000002103</v>
      </c>
      <c r="V453">
        <v>0</v>
      </c>
      <c r="W453">
        <v>0</v>
      </c>
      <c r="X453">
        <v>0</v>
      </c>
      <c r="Y453">
        <v>0</v>
      </c>
    </row>
    <row r="454" spans="1:25" x14ac:dyDescent="0.3">
      <c r="A454">
        <v>27</v>
      </c>
      <c r="B454" t="s">
        <v>148</v>
      </c>
      <c r="C454" s="1">
        <v>45701.619583333333</v>
      </c>
      <c r="D454" t="b">
        <v>1</v>
      </c>
      <c r="E454" t="b">
        <v>1</v>
      </c>
      <c r="F454">
        <v>13.5</v>
      </c>
      <c r="G454">
        <v>5.0000000000000001E-3</v>
      </c>
      <c r="H454">
        <v>142</v>
      </c>
      <c r="I454">
        <v>-293</v>
      </c>
      <c r="J454">
        <v>-224</v>
      </c>
      <c r="K454">
        <v>216</v>
      </c>
      <c r="L454">
        <v>-0.3775</v>
      </c>
      <c r="M454">
        <v>-0.02</v>
      </c>
      <c r="N454">
        <v>1.0875000000000001</v>
      </c>
      <c r="O454">
        <v>-1.1000000000000001</v>
      </c>
      <c r="P454">
        <v>213.1875</v>
      </c>
      <c r="Q454">
        <v>106.7925</v>
      </c>
      <c r="R454">
        <v>0</v>
      </c>
      <c r="S454">
        <v>0</v>
      </c>
      <c r="T454">
        <v>-1.8225000000000477</v>
      </c>
      <c r="U454">
        <v>-0.60250000000002046</v>
      </c>
      <c r="V454">
        <v>0</v>
      </c>
      <c r="W454">
        <v>0</v>
      </c>
      <c r="X454">
        <v>0</v>
      </c>
      <c r="Y454">
        <v>0</v>
      </c>
    </row>
    <row r="455" spans="1:25" x14ac:dyDescent="0.3">
      <c r="A455">
        <v>28</v>
      </c>
      <c r="B455" t="s">
        <v>148</v>
      </c>
      <c r="C455" s="1">
        <v>45701.619583333333</v>
      </c>
      <c r="D455" t="b">
        <v>1</v>
      </c>
      <c r="E455" t="b">
        <v>1</v>
      </c>
      <c r="F455">
        <v>14</v>
      </c>
      <c r="G455">
        <v>5.0000000000000001E-3</v>
      </c>
      <c r="H455">
        <v>194</v>
      </c>
      <c r="I455">
        <v>-348</v>
      </c>
      <c r="J455">
        <v>18</v>
      </c>
      <c r="K455">
        <v>-26</v>
      </c>
      <c r="L455">
        <v>-0.38500000000000001</v>
      </c>
      <c r="M455">
        <v>-0.02</v>
      </c>
      <c r="N455">
        <v>1.355</v>
      </c>
      <c r="O455">
        <v>0.11</v>
      </c>
      <c r="P455">
        <v>212.1</v>
      </c>
      <c r="Q455">
        <v>107.8925</v>
      </c>
      <c r="R455">
        <v>0</v>
      </c>
      <c r="S455">
        <v>0</v>
      </c>
      <c r="T455">
        <v>-1.780000000000058</v>
      </c>
      <c r="U455">
        <v>-0.55500000000002103</v>
      </c>
      <c r="V455">
        <v>0</v>
      </c>
      <c r="W455">
        <v>0</v>
      </c>
      <c r="X455">
        <v>0</v>
      </c>
      <c r="Y455">
        <v>0</v>
      </c>
    </row>
    <row r="456" spans="1:25" x14ac:dyDescent="0.3">
      <c r="A456">
        <v>29</v>
      </c>
      <c r="B456" t="s">
        <v>148</v>
      </c>
      <c r="C456" s="1">
        <v>45701.619583333333</v>
      </c>
      <c r="D456" t="b">
        <v>1</v>
      </c>
      <c r="E456" t="b">
        <v>1</v>
      </c>
      <c r="F456">
        <v>14.5</v>
      </c>
      <c r="G456">
        <v>5.0000000000000001E-3</v>
      </c>
      <c r="H456">
        <v>181</v>
      </c>
      <c r="I456">
        <v>-348</v>
      </c>
      <c r="J456">
        <v>279</v>
      </c>
      <c r="K456">
        <v>-269</v>
      </c>
      <c r="L456">
        <v>-0.41749999999999998</v>
      </c>
      <c r="M456">
        <v>2.5000000000000001E-2</v>
      </c>
      <c r="N456">
        <v>1.3225</v>
      </c>
      <c r="O456">
        <v>1.37</v>
      </c>
      <c r="P456">
        <v>210.745</v>
      </c>
      <c r="Q456">
        <v>107.7825</v>
      </c>
      <c r="R456">
        <v>0</v>
      </c>
      <c r="S456">
        <v>0</v>
      </c>
      <c r="T456">
        <v>-1.7425000000000637</v>
      </c>
      <c r="U456">
        <v>-0.59750000000002501</v>
      </c>
      <c r="V456">
        <v>0</v>
      </c>
      <c r="W456">
        <v>0</v>
      </c>
      <c r="X456">
        <v>0</v>
      </c>
      <c r="Y456">
        <v>0</v>
      </c>
    </row>
    <row r="457" spans="1:25" x14ac:dyDescent="0.3">
      <c r="A457">
        <v>30</v>
      </c>
      <c r="B457" t="s">
        <v>148</v>
      </c>
      <c r="C457" s="1">
        <v>45701.619583333333</v>
      </c>
      <c r="D457" t="b">
        <v>1</v>
      </c>
      <c r="E457" t="b">
        <v>1</v>
      </c>
      <c r="F457">
        <v>15</v>
      </c>
      <c r="G457">
        <v>5.0000000000000001E-3</v>
      </c>
      <c r="H457">
        <v>-323</v>
      </c>
      <c r="I457">
        <v>177</v>
      </c>
      <c r="J457">
        <v>262</v>
      </c>
      <c r="K457">
        <v>-236</v>
      </c>
      <c r="L457">
        <v>-0.36499999999999999</v>
      </c>
      <c r="M457">
        <v>6.5000000000000002E-2</v>
      </c>
      <c r="N457">
        <v>-1.25</v>
      </c>
      <c r="O457">
        <v>1.2450000000000001</v>
      </c>
      <c r="P457">
        <v>209.42250000000001</v>
      </c>
      <c r="Q457">
        <v>106.41249999999999</v>
      </c>
      <c r="R457">
        <v>0</v>
      </c>
      <c r="S457">
        <v>0</v>
      </c>
      <c r="T457">
        <v>-1.6825000000000614</v>
      </c>
      <c r="U457">
        <v>-0.83500000000002217</v>
      </c>
      <c r="V457">
        <v>0</v>
      </c>
      <c r="W457">
        <v>0</v>
      </c>
      <c r="X457">
        <v>0</v>
      </c>
      <c r="Y457">
        <v>0</v>
      </c>
    </row>
    <row r="458" spans="1:25" x14ac:dyDescent="0.3">
      <c r="A458">
        <v>31</v>
      </c>
      <c r="B458" t="s">
        <v>148</v>
      </c>
      <c r="C458" s="1">
        <v>45701.619583333333</v>
      </c>
      <c r="D458" t="b">
        <v>1</v>
      </c>
      <c r="E458" t="b">
        <v>1</v>
      </c>
      <c r="F458">
        <v>15.5</v>
      </c>
      <c r="G458">
        <v>5.0000000000000001E-3</v>
      </c>
      <c r="H458">
        <v>-419</v>
      </c>
      <c r="I458">
        <v>260</v>
      </c>
      <c r="J458">
        <v>-90</v>
      </c>
      <c r="K458">
        <v>128</v>
      </c>
      <c r="L458">
        <v>-0.39750000000000002</v>
      </c>
      <c r="M458">
        <v>9.5000000000000001E-2</v>
      </c>
      <c r="N458">
        <v>-1.6975</v>
      </c>
      <c r="O458">
        <v>-0.54500000000000004</v>
      </c>
      <c r="P458">
        <v>210.67250000000001</v>
      </c>
      <c r="Q458">
        <v>105.16749999999999</v>
      </c>
      <c r="R458">
        <v>0</v>
      </c>
      <c r="S458">
        <v>0</v>
      </c>
      <c r="T458">
        <v>-1.6025000000000489</v>
      </c>
      <c r="U458">
        <v>-0.90500000000001535</v>
      </c>
      <c r="V458">
        <v>0</v>
      </c>
      <c r="W458">
        <v>0</v>
      </c>
      <c r="X458">
        <v>0</v>
      </c>
      <c r="Y458">
        <v>0</v>
      </c>
    </row>
    <row r="459" spans="1:25" x14ac:dyDescent="0.3">
      <c r="A459">
        <v>32</v>
      </c>
      <c r="B459" t="s">
        <v>148</v>
      </c>
      <c r="C459" s="1">
        <v>45701.619583333333</v>
      </c>
      <c r="D459" t="b">
        <v>1</v>
      </c>
      <c r="E459" t="b">
        <v>1</v>
      </c>
      <c r="F459">
        <v>16</v>
      </c>
      <c r="G459">
        <v>5.0000000000000001E-3</v>
      </c>
      <c r="H459">
        <v>-342</v>
      </c>
      <c r="I459">
        <v>184</v>
      </c>
      <c r="J459">
        <v>-372</v>
      </c>
      <c r="K459">
        <v>385</v>
      </c>
      <c r="L459">
        <v>-0.39500000000000002</v>
      </c>
      <c r="M459">
        <v>3.2500000000000001E-2</v>
      </c>
      <c r="N459">
        <v>-1.3149999999999999</v>
      </c>
      <c r="O459">
        <v>-1.8925000000000001</v>
      </c>
      <c r="P459">
        <v>212.37</v>
      </c>
      <c r="Q459">
        <v>105.71249999999999</v>
      </c>
      <c r="R459">
        <v>0</v>
      </c>
      <c r="S459">
        <v>0</v>
      </c>
      <c r="T459">
        <v>-1.5650000000000546</v>
      </c>
      <c r="U459">
        <v>-1.1700000000000159</v>
      </c>
      <c r="V459">
        <v>0</v>
      </c>
      <c r="W459">
        <v>0</v>
      </c>
      <c r="X459">
        <v>0</v>
      </c>
      <c r="Y459">
        <v>0</v>
      </c>
    </row>
    <row r="460" spans="1:25" x14ac:dyDescent="0.3">
      <c r="A460">
        <v>33</v>
      </c>
      <c r="B460" t="s">
        <v>148</v>
      </c>
      <c r="C460" s="1">
        <v>45701.619583333333</v>
      </c>
      <c r="D460" t="b">
        <v>1</v>
      </c>
      <c r="E460" t="b">
        <v>1</v>
      </c>
      <c r="F460">
        <v>16.5</v>
      </c>
      <c r="G460">
        <v>5.0000000000000001E-3</v>
      </c>
      <c r="H460">
        <v>-160</v>
      </c>
      <c r="I460">
        <v>9</v>
      </c>
      <c r="J460">
        <v>-468</v>
      </c>
      <c r="K460">
        <v>454</v>
      </c>
      <c r="L460">
        <v>-0.3775</v>
      </c>
      <c r="M460">
        <v>-3.5000000000000003E-2</v>
      </c>
      <c r="N460">
        <v>-0.42249999999999999</v>
      </c>
      <c r="O460">
        <v>-2.3050000000000002</v>
      </c>
      <c r="P460">
        <v>213.685</v>
      </c>
      <c r="Q460">
        <v>107.60499999999999</v>
      </c>
      <c r="R460">
        <v>0</v>
      </c>
      <c r="S460">
        <v>0</v>
      </c>
      <c r="T460">
        <v>-1.5450000000000728</v>
      </c>
      <c r="U460">
        <v>-1.2075000000000102</v>
      </c>
      <c r="V460">
        <v>0</v>
      </c>
      <c r="W460">
        <v>0</v>
      </c>
      <c r="X460">
        <v>0</v>
      </c>
      <c r="Y460">
        <v>0</v>
      </c>
    </row>
    <row r="461" spans="1:25" x14ac:dyDescent="0.3">
      <c r="A461">
        <v>34</v>
      </c>
      <c r="B461" t="s">
        <v>148</v>
      </c>
      <c r="C461" s="1">
        <v>45701.619583333333</v>
      </c>
      <c r="D461" t="b">
        <v>1</v>
      </c>
      <c r="E461" t="b">
        <v>1</v>
      </c>
      <c r="F461">
        <v>17</v>
      </c>
      <c r="G461">
        <v>5.0000000000000001E-3</v>
      </c>
      <c r="H461">
        <v>118</v>
      </c>
      <c r="I461">
        <v>-278</v>
      </c>
      <c r="J461">
        <v>-524</v>
      </c>
      <c r="K461">
        <v>514</v>
      </c>
      <c r="L461">
        <v>-0.4</v>
      </c>
      <c r="M461">
        <v>-2.5000000000000001E-2</v>
      </c>
      <c r="N461">
        <v>0.99</v>
      </c>
      <c r="O461">
        <v>-2.5950000000000002</v>
      </c>
      <c r="P461">
        <v>214.10750000000002</v>
      </c>
      <c r="Q461">
        <v>109.91</v>
      </c>
      <c r="R461">
        <v>0</v>
      </c>
      <c r="S461">
        <v>0</v>
      </c>
      <c r="T461">
        <v>-1.4850000000000705</v>
      </c>
      <c r="U461">
        <v>-1.355000000000004</v>
      </c>
      <c r="V461">
        <v>0</v>
      </c>
      <c r="W461">
        <v>0</v>
      </c>
      <c r="X461">
        <v>0</v>
      </c>
      <c r="Y461">
        <v>0</v>
      </c>
    </row>
    <row r="462" spans="1:25" x14ac:dyDescent="0.3">
      <c r="A462">
        <v>35</v>
      </c>
      <c r="B462" t="s">
        <v>148</v>
      </c>
      <c r="C462" s="1">
        <v>45701.619583333333</v>
      </c>
      <c r="D462" t="b">
        <v>1</v>
      </c>
      <c r="E462" t="b">
        <v>1</v>
      </c>
      <c r="F462">
        <v>17.5</v>
      </c>
      <c r="G462">
        <v>5.0000000000000001E-3</v>
      </c>
      <c r="H462">
        <v>449</v>
      </c>
      <c r="I462">
        <v>-610</v>
      </c>
      <c r="J462">
        <v>-518</v>
      </c>
      <c r="K462">
        <v>500</v>
      </c>
      <c r="L462">
        <v>-0.40250000000000002</v>
      </c>
      <c r="M462">
        <v>-4.4999999999999998E-2</v>
      </c>
      <c r="N462">
        <v>2.6475</v>
      </c>
      <c r="O462">
        <v>-2.5449999999999999</v>
      </c>
      <c r="P462">
        <v>213.11750000000001</v>
      </c>
      <c r="Q462">
        <v>112.505</v>
      </c>
      <c r="R462">
        <v>0</v>
      </c>
      <c r="S462">
        <v>0</v>
      </c>
      <c r="T462">
        <v>-1.4200000000000728</v>
      </c>
      <c r="U462">
        <v>-1.4275000000000091</v>
      </c>
      <c r="V462">
        <v>0</v>
      </c>
      <c r="W462">
        <v>0</v>
      </c>
      <c r="X462">
        <v>0</v>
      </c>
      <c r="Y462">
        <v>0</v>
      </c>
    </row>
    <row r="463" spans="1:25" x14ac:dyDescent="0.3">
      <c r="A463">
        <v>36</v>
      </c>
      <c r="B463" t="s">
        <v>148</v>
      </c>
      <c r="C463" s="1">
        <v>45701.619583333333</v>
      </c>
      <c r="D463" t="b">
        <v>1</v>
      </c>
      <c r="E463" t="b">
        <v>1</v>
      </c>
      <c r="F463">
        <v>18</v>
      </c>
      <c r="G463">
        <v>5.0000000000000001E-3</v>
      </c>
      <c r="H463">
        <v>1612</v>
      </c>
      <c r="I463">
        <v>-1773</v>
      </c>
      <c r="J463">
        <v>201</v>
      </c>
      <c r="K463">
        <v>-257</v>
      </c>
      <c r="L463">
        <v>-0.40250000000000002</v>
      </c>
      <c r="M463">
        <v>-0.14000000000000001</v>
      </c>
      <c r="N463">
        <v>8.4625000000000004</v>
      </c>
      <c r="O463">
        <v>1.145</v>
      </c>
      <c r="P463">
        <v>210.47</v>
      </c>
      <c r="Q463">
        <v>115.05</v>
      </c>
      <c r="R463">
        <v>0</v>
      </c>
      <c r="S463">
        <v>0</v>
      </c>
      <c r="T463">
        <v>-1.4100000000000534</v>
      </c>
      <c r="U463">
        <v>-1.5875000000000057</v>
      </c>
      <c r="V463">
        <v>0</v>
      </c>
      <c r="W463">
        <v>0</v>
      </c>
      <c r="X463">
        <v>0</v>
      </c>
      <c r="Y463">
        <v>0</v>
      </c>
    </row>
    <row r="464" spans="1:25" x14ac:dyDescent="0.3">
      <c r="A464">
        <v>37</v>
      </c>
      <c r="B464" t="s">
        <v>148</v>
      </c>
      <c r="C464" s="1">
        <v>45701.619583333333</v>
      </c>
      <c r="D464" t="b">
        <v>1</v>
      </c>
      <c r="E464" t="b">
        <v>1</v>
      </c>
      <c r="F464">
        <v>18.5</v>
      </c>
      <c r="G464">
        <v>5.0000000000000001E-3</v>
      </c>
      <c r="H464">
        <v>1855</v>
      </c>
      <c r="I464">
        <v>-2012</v>
      </c>
      <c r="J464">
        <v>386</v>
      </c>
      <c r="K464">
        <v>-416</v>
      </c>
      <c r="L464">
        <v>-0.39250000000000002</v>
      </c>
      <c r="M464">
        <v>-7.4999999999999997E-2</v>
      </c>
      <c r="N464">
        <v>9.6675000000000004</v>
      </c>
      <c r="O464">
        <v>2.0049999999999999</v>
      </c>
      <c r="P464">
        <v>202.00749999999999</v>
      </c>
      <c r="Q464">
        <v>113.905</v>
      </c>
      <c r="R464">
        <v>0</v>
      </c>
      <c r="S464">
        <v>0</v>
      </c>
      <c r="T464">
        <v>-1.4100000000000534</v>
      </c>
      <c r="U464">
        <v>-1.5450000000000017</v>
      </c>
      <c r="V464">
        <v>0</v>
      </c>
      <c r="W464">
        <v>0</v>
      </c>
      <c r="X464">
        <v>0</v>
      </c>
      <c r="Y464">
        <v>0</v>
      </c>
    </row>
    <row r="465" spans="1:25" x14ac:dyDescent="0.3">
      <c r="A465">
        <v>38</v>
      </c>
      <c r="B465" t="s">
        <v>148</v>
      </c>
      <c r="C465" s="1">
        <v>45701.619583333333</v>
      </c>
      <c r="D465" t="b">
        <v>1</v>
      </c>
      <c r="E465" t="b">
        <v>1</v>
      </c>
      <c r="F465">
        <v>19</v>
      </c>
      <c r="G465">
        <v>5.0000000000000001E-3</v>
      </c>
      <c r="H465">
        <v>1913</v>
      </c>
      <c r="I465">
        <v>-2072</v>
      </c>
      <c r="J465">
        <v>423</v>
      </c>
      <c r="K465">
        <v>-415</v>
      </c>
      <c r="L465">
        <v>-0.39750000000000002</v>
      </c>
      <c r="M465">
        <v>0.02</v>
      </c>
      <c r="N465">
        <v>9.9625000000000004</v>
      </c>
      <c r="O465">
        <v>2.0950000000000002</v>
      </c>
      <c r="P465">
        <v>192.34</v>
      </c>
      <c r="Q465">
        <v>111.9</v>
      </c>
      <c r="R465">
        <v>0</v>
      </c>
      <c r="S465">
        <v>0</v>
      </c>
      <c r="T465">
        <v>-1.405000000000058</v>
      </c>
      <c r="U465">
        <v>-1.6149999999999949</v>
      </c>
      <c r="V465">
        <v>0</v>
      </c>
      <c r="W465">
        <v>0</v>
      </c>
      <c r="X465">
        <v>0</v>
      </c>
      <c r="Y465">
        <v>0</v>
      </c>
    </row>
    <row r="466" spans="1:25" x14ac:dyDescent="0.3">
      <c r="A466">
        <v>39</v>
      </c>
      <c r="B466" t="s">
        <v>148</v>
      </c>
      <c r="C466" s="1">
        <v>45701.619583333333</v>
      </c>
      <c r="D466" t="b">
        <v>1</v>
      </c>
      <c r="E466" t="b">
        <v>1</v>
      </c>
      <c r="F466">
        <v>19.5</v>
      </c>
      <c r="G466">
        <v>5.0000000000000001E-3</v>
      </c>
      <c r="H466">
        <v>1793</v>
      </c>
      <c r="I466">
        <v>-1945</v>
      </c>
      <c r="J466">
        <v>272</v>
      </c>
      <c r="K466">
        <v>-301</v>
      </c>
      <c r="L466">
        <v>-0.38</v>
      </c>
      <c r="M466">
        <v>-7.2499999999999995E-2</v>
      </c>
      <c r="N466">
        <v>9.3450000000000006</v>
      </c>
      <c r="O466">
        <v>1.4325000000000001</v>
      </c>
      <c r="P466">
        <v>182.3775</v>
      </c>
      <c r="Q466">
        <v>109.80500000000001</v>
      </c>
      <c r="R466">
        <v>0</v>
      </c>
      <c r="S466">
        <v>0</v>
      </c>
      <c r="T466">
        <v>-1.3800000000000523</v>
      </c>
      <c r="U466">
        <v>-1.6825000000000045</v>
      </c>
      <c r="V466">
        <v>0</v>
      </c>
      <c r="W466">
        <v>0</v>
      </c>
      <c r="X466">
        <v>0</v>
      </c>
      <c r="Y466">
        <v>0</v>
      </c>
    </row>
    <row r="467" spans="1:25" x14ac:dyDescent="0.3">
      <c r="A467">
        <v>40</v>
      </c>
      <c r="B467" t="s">
        <v>148</v>
      </c>
      <c r="C467" s="1">
        <v>45701.619583333333</v>
      </c>
      <c r="D467" t="b">
        <v>1</v>
      </c>
      <c r="E467" t="b">
        <v>1</v>
      </c>
      <c r="F467">
        <v>20</v>
      </c>
      <c r="G467">
        <v>5.0000000000000001E-3</v>
      </c>
      <c r="H467">
        <v>1458</v>
      </c>
      <c r="I467">
        <v>-1617</v>
      </c>
      <c r="J467">
        <v>-182</v>
      </c>
      <c r="K467">
        <v>155</v>
      </c>
      <c r="L467">
        <v>-0.39750000000000002</v>
      </c>
      <c r="M467">
        <v>-6.7500000000000004E-2</v>
      </c>
      <c r="N467">
        <v>7.6875</v>
      </c>
      <c r="O467">
        <v>-0.84250000000000003</v>
      </c>
      <c r="P467">
        <v>173.0325</v>
      </c>
      <c r="Q467">
        <v>108.3725</v>
      </c>
      <c r="R467">
        <v>0</v>
      </c>
      <c r="S467">
        <v>0</v>
      </c>
      <c r="T467">
        <v>-1.3875000000000455</v>
      </c>
      <c r="U467">
        <v>-1.6700000000000017</v>
      </c>
      <c r="V467">
        <v>0</v>
      </c>
      <c r="W467">
        <v>0</v>
      </c>
      <c r="X467">
        <v>0</v>
      </c>
      <c r="Y467">
        <v>0</v>
      </c>
    </row>
    <row r="468" spans="1:25" x14ac:dyDescent="0.3">
      <c r="A468">
        <v>41</v>
      </c>
      <c r="B468" t="s">
        <v>148</v>
      </c>
      <c r="C468" s="1">
        <v>45701.619583333333</v>
      </c>
      <c r="D468" t="b">
        <v>1</v>
      </c>
      <c r="E468" t="b">
        <v>1</v>
      </c>
      <c r="F468">
        <v>20.5</v>
      </c>
      <c r="G468">
        <v>5.0000000000000001E-3</v>
      </c>
      <c r="H468">
        <v>1226</v>
      </c>
      <c r="I468">
        <v>-1385</v>
      </c>
      <c r="J468">
        <v>-352</v>
      </c>
      <c r="K468">
        <v>358</v>
      </c>
      <c r="L468">
        <v>-0.39750000000000002</v>
      </c>
      <c r="M468">
        <v>1.4999999999999999E-2</v>
      </c>
      <c r="N468">
        <v>6.5274999999999999</v>
      </c>
      <c r="O468">
        <v>-1.7750000000000001</v>
      </c>
      <c r="P468">
        <v>165.345</v>
      </c>
      <c r="Q468">
        <v>109.215</v>
      </c>
      <c r="R468">
        <v>0</v>
      </c>
      <c r="S468">
        <v>0</v>
      </c>
      <c r="T468">
        <v>-1.3875000000000455</v>
      </c>
      <c r="U468">
        <v>-1.6099999999999994</v>
      </c>
      <c r="V468">
        <v>0</v>
      </c>
      <c r="W468">
        <v>0</v>
      </c>
      <c r="X468">
        <v>0</v>
      </c>
      <c r="Y468">
        <v>0</v>
      </c>
    </row>
    <row r="469" spans="1:25" x14ac:dyDescent="0.3">
      <c r="A469">
        <v>42</v>
      </c>
      <c r="B469" t="s">
        <v>148</v>
      </c>
      <c r="C469" s="1">
        <v>45701.619583333333</v>
      </c>
      <c r="D469" t="b">
        <v>1</v>
      </c>
      <c r="E469" t="b">
        <v>1</v>
      </c>
      <c r="F469">
        <v>21</v>
      </c>
      <c r="G469">
        <v>5.0000000000000001E-3</v>
      </c>
      <c r="H469">
        <v>956</v>
      </c>
      <c r="I469">
        <v>-1110</v>
      </c>
      <c r="J469">
        <v>194</v>
      </c>
      <c r="K469">
        <v>-288</v>
      </c>
      <c r="L469">
        <v>-0.38500000000000001</v>
      </c>
      <c r="M469">
        <v>-0.23500000000000001</v>
      </c>
      <c r="N469">
        <v>5.165</v>
      </c>
      <c r="O469">
        <v>1.2050000000000001</v>
      </c>
      <c r="P469">
        <v>158.8175</v>
      </c>
      <c r="Q469">
        <v>110.99000000000001</v>
      </c>
      <c r="R469">
        <v>0</v>
      </c>
      <c r="S469">
        <v>0</v>
      </c>
      <c r="T469">
        <v>-1.3725000000000307</v>
      </c>
      <c r="U469">
        <v>-1.6400000000000006</v>
      </c>
      <c r="V469">
        <v>0</v>
      </c>
      <c r="W469">
        <v>0</v>
      </c>
      <c r="X469">
        <v>0</v>
      </c>
      <c r="Y469">
        <v>0</v>
      </c>
    </row>
    <row r="470" spans="1:25" x14ac:dyDescent="0.3">
      <c r="A470">
        <v>43</v>
      </c>
      <c r="B470" t="s">
        <v>148</v>
      </c>
      <c r="C470" s="1">
        <v>45701.619583333333</v>
      </c>
      <c r="D470" t="b">
        <v>1</v>
      </c>
      <c r="E470" t="b">
        <v>1</v>
      </c>
      <c r="F470">
        <v>21.5</v>
      </c>
      <c r="G470">
        <v>5.0000000000000001E-3</v>
      </c>
      <c r="H470">
        <v>1047</v>
      </c>
      <c r="I470">
        <v>-1202</v>
      </c>
      <c r="J470">
        <v>657</v>
      </c>
      <c r="K470">
        <v>-684</v>
      </c>
      <c r="L470">
        <v>-0.38750000000000001</v>
      </c>
      <c r="M470">
        <v>-6.7500000000000004E-2</v>
      </c>
      <c r="N470">
        <v>5.6225000000000005</v>
      </c>
      <c r="O470">
        <v>3.3525</v>
      </c>
      <c r="P470">
        <v>153.6525</v>
      </c>
      <c r="Q470">
        <v>109.78500000000001</v>
      </c>
      <c r="R470">
        <v>0</v>
      </c>
      <c r="S470">
        <v>0</v>
      </c>
      <c r="T470">
        <v>-1.307500000000033</v>
      </c>
      <c r="U470">
        <v>-1.6700000000000017</v>
      </c>
      <c r="V470">
        <v>0</v>
      </c>
      <c r="W470">
        <v>0</v>
      </c>
      <c r="X470">
        <v>0</v>
      </c>
      <c r="Y470">
        <v>0</v>
      </c>
    </row>
    <row r="471" spans="1:25" x14ac:dyDescent="0.3">
      <c r="A471">
        <v>44</v>
      </c>
      <c r="B471" t="s">
        <v>148</v>
      </c>
      <c r="C471" s="1">
        <v>45701.619583333333</v>
      </c>
      <c r="D471" t="b">
        <v>1</v>
      </c>
      <c r="E471" t="b">
        <v>1</v>
      </c>
      <c r="F471">
        <v>22</v>
      </c>
      <c r="G471">
        <v>5.0000000000000001E-3</v>
      </c>
      <c r="H471">
        <v>1214</v>
      </c>
      <c r="I471">
        <v>-1370</v>
      </c>
      <c r="J471">
        <v>1068</v>
      </c>
      <c r="K471">
        <v>-1107</v>
      </c>
      <c r="L471">
        <v>-0.39</v>
      </c>
      <c r="M471">
        <v>-9.7500000000000003E-2</v>
      </c>
      <c r="N471">
        <v>6.46</v>
      </c>
      <c r="O471">
        <v>5.4375</v>
      </c>
      <c r="P471">
        <v>148.03</v>
      </c>
      <c r="Q471">
        <v>106.4325</v>
      </c>
      <c r="R471">
        <v>0</v>
      </c>
      <c r="S471">
        <v>0</v>
      </c>
      <c r="T471">
        <v>-1.2350000000000136</v>
      </c>
      <c r="U471">
        <v>-1.772500000000008</v>
      </c>
      <c r="V471">
        <v>0</v>
      </c>
      <c r="W471">
        <v>0</v>
      </c>
      <c r="X471">
        <v>0</v>
      </c>
      <c r="Y471">
        <v>0</v>
      </c>
    </row>
    <row r="472" spans="1:25" x14ac:dyDescent="0.3">
      <c r="A472">
        <v>45</v>
      </c>
      <c r="B472" t="s">
        <v>148</v>
      </c>
      <c r="C472" s="1">
        <v>45701.619583333333</v>
      </c>
      <c r="D472" t="b">
        <v>1</v>
      </c>
      <c r="E472" t="b">
        <v>1</v>
      </c>
      <c r="F472">
        <v>22.5</v>
      </c>
      <c r="G472">
        <v>5.0000000000000001E-3</v>
      </c>
      <c r="H472">
        <v>1461</v>
      </c>
      <c r="I472">
        <v>-1596</v>
      </c>
      <c r="J472">
        <v>1662</v>
      </c>
      <c r="K472">
        <v>-1682</v>
      </c>
      <c r="L472">
        <v>-0.33750000000000002</v>
      </c>
      <c r="M472">
        <v>-0.05</v>
      </c>
      <c r="N472">
        <v>7.6425000000000001</v>
      </c>
      <c r="O472">
        <v>8.36</v>
      </c>
      <c r="P472">
        <v>141.57</v>
      </c>
      <c r="Q472">
        <v>100.995</v>
      </c>
      <c r="R472">
        <v>0</v>
      </c>
      <c r="S472">
        <v>0</v>
      </c>
      <c r="T472">
        <v>-1.1400000000000148</v>
      </c>
      <c r="U472">
        <v>-1.9325000000000045</v>
      </c>
      <c r="V472">
        <v>0</v>
      </c>
      <c r="W472">
        <v>0</v>
      </c>
      <c r="X472">
        <v>0</v>
      </c>
      <c r="Y472">
        <v>0</v>
      </c>
    </row>
    <row r="473" spans="1:25" x14ac:dyDescent="0.3">
      <c r="A473">
        <v>46</v>
      </c>
      <c r="B473" t="s">
        <v>148</v>
      </c>
      <c r="C473" s="1">
        <v>45701.619583333333</v>
      </c>
      <c r="D473" t="b">
        <v>1</v>
      </c>
      <c r="E473" t="b">
        <v>1</v>
      </c>
      <c r="F473">
        <v>23</v>
      </c>
      <c r="G473">
        <v>5.0000000000000001E-3</v>
      </c>
      <c r="H473">
        <v>1331</v>
      </c>
      <c r="I473">
        <v>-1486</v>
      </c>
      <c r="J473">
        <v>1974</v>
      </c>
      <c r="K473">
        <v>-1962</v>
      </c>
      <c r="L473">
        <v>-0.38750000000000001</v>
      </c>
      <c r="M473">
        <v>0.03</v>
      </c>
      <c r="N473">
        <v>7.0425000000000004</v>
      </c>
      <c r="O473">
        <v>9.84</v>
      </c>
      <c r="P473">
        <v>133.92749999999998</v>
      </c>
      <c r="Q473">
        <v>92.635000000000005</v>
      </c>
      <c r="R473">
        <v>0</v>
      </c>
      <c r="S473">
        <v>0</v>
      </c>
      <c r="T473">
        <v>-1.0674999999999955</v>
      </c>
      <c r="U473">
        <v>-1.9100000000000108</v>
      </c>
      <c r="V473">
        <v>0</v>
      </c>
      <c r="W473">
        <v>0</v>
      </c>
      <c r="X473">
        <v>0</v>
      </c>
      <c r="Y473">
        <v>0</v>
      </c>
    </row>
    <row r="474" spans="1:25" x14ac:dyDescent="0.3">
      <c r="A474">
        <v>47</v>
      </c>
      <c r="B474" t="s">
        <v>148</v>
      </c>
      <c r="C474" s="1">
        <v>45701.619583333333</v>
      </c>
      <c r="D474" t="b">
        <v>1</v>
      </c>
      <c r="E474" t="b">
        <v>1</v>
      </c>
      <c r="F474">
        <v>23.5</v>
      </c>
      <c r="G474">
        <v>5.0000000000000001E-3</v>
      </c>
      <c r="H474">
        <v>1144</v>
      </c>
      <c r="I474">
        <v>-1295</v>
      </c>
      <c r="J474">
        <v>1768</v>
      </c>
      <c r="K474">
        <v>-1775</v>
      </c>
      <c r="L474">
        <v>-0.3775</v>
      </c>
      <c r="M474">
        <v>-1.7500000000000002E-2</v>
      </c>
      <c r="N474">
        <v>6.0975000000000001</v>
      </c>
      <c r="O474">
        <v>8.8574999999999999</v>
      </c>
      <c r="P474">
        <v>126.88499999999999</v>
      </c>
      <c r="Q474">
        <v>82.795000000000002</v>
      </c>
      <c r="R474">
        <v>0</v>
      </c>
      <c r="S474">
        <v>0</v>
      </c>
      <c r="T474">
        <v>-1.0999999999999943</v>
      </c>
      <c r="U474">
        <v>-1.9525000000000148</v>
      </c>
      <c r="V474">
        <v>0</v>
      </c>
      <c r="W474">
        <v>0</v>
      </c>
      <c r="X474">
        <v>0</v>
      </c>
      <c r="Y474">
        <v>0</v>
      </c>
    </row>
    <row r="475" spans="1:25" x14ac:dyDescent="0.3">
      <c r="A475">
        <v>48</v>
      </c>
      <c r="B475" t="s">
        <v>148</v>
      </c>
      <c r="C475" s="1">
        <v>45701.619583333333</v>
      </c>
      <c r="D475" t="b">
        <v>1</v>
      </c>
      <c r="E475" t="b">
        <v>1</v>
      </c>
      <c r="F475">
        <v>24</v>
      </c>
      <c r="G475">
        <v>5.0000000000000001E-3</v>
      </c>
      <c r="H475">
        <v>202</v>
      </c>
      <c r="I475">
        <v>-366</v>
      </c>
      <c r="J475">
        <v>1065</v>
      </c>
      <c r="K475">
        <v>-1061</v>
      </c>
      <c r="L475">
        <v>-0.41000000000000003</v>
      </c>
      <c r="M475">
        <v>0.01</v>
      </c>
      <c r="N475">
        <v>1.42</v>
      </c>
      <c r="O475">
        <v>5.3150000000000004</v>
      </c>
      <c r="P475">
        <v>120.78749999999999</v>
      </c>
      <c r="Q475">
        <v>73.9375</v>
      </c>
      <c r="R475">
        <v>0</v>
      </c>
      <c r="S475">
        <v>0</v>
      </c>
      <c r="T475">
        <v>-1.1175000000000068</v>
      </c>
      <c r="U475">
        <v>-1.9000000000000199</v>
      </c>
      <c r="V475">
        <v>0</v>
      </c>
      <c r="W475">
        <v>0</v>
      </c>
      <c r="X475">
        <v>0</v>
      </c>
      <c r="Y475">
        <v>0</v>
      </c>
    </row>
    <row r="476" spans="1:25" x14ac:dyDescent="0.3">
      <c r="A476">
        <v>49</v>
      </c>
      <c r="B476" t="s">
        <v>148</v>
      </c>
      <c r="C476" s="1">
        <v>45701.619583333333</v>
      </c>
      <c r="D476" t="b">
        <v>1</v>
      </c>
      <c r="E476" t="b">
        <v>1</v>
      </c>
      <c r="F476">
        <v>24.5</v>
      </c>
      <c r="G476">
        <v>5.0000000000000001E-3</v>
      </c>
      <c r="H476">
        <v>-123</v>
      </c>
      <c r="I476">
        <v>-31</v>
      </c>
      <c r="J476">
        <v>1090</v>
      </c>
      <c r="K476">
        <v>-1063</v>
      </c>
      <c r="L476">
        <v>-0.38500000000000001</v>
      </c>
      <c r="M476">
        <v>6.7500000000000004E-2</v>
      </c>
      <c r="N476">
        <v>-0.23</v>
      </c>
      <c r="O476">
        <v>5.3825000000000003</v>
      </c>
      <c r="P476">
        <v>119.36749999999999</v>
      </c>
      <c r="Q476">
        <v>68.622500000000002</v>
      </c>
      <c r="R476">
        <v>0</v>
      </c>
      <c r="S476">
        <v>0</v>
      </c>
      <c r="T476">
        <v>-1.1175000000000068</v>
      </c>
      <c r="U476">
        <v>-1.9375000000000142</v>
      </c>
      <c r="V476">
        <v>0</v>
      </c>
      <c r="W476">
        <v>0</v>
      </c>
      <c r="X476">
        <v>0</v>
      </c>
      <c r="Y476">
        <v>0</v>
      </c>
    </row>
    <row r="477" spans="1:25" x14ac:dyDescent="0.3">
      <c r="A477">
        <v>50</v>
      </c>
      <c r="B477" t="s">
        <v>148</v>
      </c>
      <c r="C477" s="1">
        <v>45701.619583333333</v>
      </c>
      <c r="D477" t="b">
        <v>1</v>
      </c>
      <c r="E477" t="b">
        <v>1</v>
      </c>
      <c r="F477">
        <v>25</v>
      </c>
      <c r="G477">
        <v>5.0000000000000001E-3</v>
      </c>
      <c r="H477">
        <v>-315</v>
      </c>
      <c r="I477">
        <v>156</v>
      </c>
      <c r="J477">
        <v>1214</v>
      </c>
      <c r="K477">
        <v>-1231</v>
      </c>
      <c r="L477">
        <v>-0.39750000000000002</v>
      </c>
      <c r="M477">
        <v>-4.2500000000000003E-2</v>
      </c>
      <c r="N477">
        <v>-1.1775</v>
      </c>
      <c r="O477">
        <v>6.1124999999999998</v>
      </c>
      <c r="P477">
        <v>119.5975</v>
      </c>
      <c r="Q477">
        <v>63.239999999999995</v>
      </c>
      <c r="R477">
        <v>0</v>
      </c>
      <c r="S477">
        <v>0</v>
      </c>
      <c r="T477">
        <v>-1.1075000000000017</v>
      </c>
      <c r="U477">
        <v>-1.7625000000000171</v>
      </c>
      <c r="V477">
        <v>0</v>
      </c>
      <c r="W477">
        <v>0</v>
      </c>
      <c r="X477">
        <v>0</v>
      </c>
      <c r="Y477">
        <v>0</v>
      </c>
    </row>
    <row r="478" spans="1:25" x14ac:dyDescent="0.3">
      <c r="A478">
        <v>51</v>
      </c>
      <c r="B478" t="s">
        <v>148</v>
      </c>
      <c r="C478" s="1">
        <v>45701.619583333333</v>
      </c>
      <c r="D478" t="b">
        <v>1</v>
      </c>
      <c r="E478" t="b">
        <v>1</v>
      </c>
      <c r="F478">
        <v>25.5</v>
      </c>
      <c r="G478">
        <v>5.0000000000000001E-3</v>
      </c>
      <c r="H478">
        <v>-352</v>
      </c>
      <c r="I478">
        <v>202</v>
      </c>
      <c r="J478">
        <v>1352</v>
      </c>
      <c r="K478">
        <v>-1334</v>
      </c>
      <c r="L478">
        <v>-0.375</v>
      </c>
      <c r="M478">
        <v>4.4999999999999998E-2</v>
      </c>
      <c r="N478">
        <v>-1.385</v>
      </c>
      <c r="O478">
        <v>6.7149999999999999</v>
      </c>
      <c r="P478">
        <v>120.77499999999999</v>
      </c>
      <c r="Q478">
        <v>57.127499999999998</v>
      </c>
      <c r="R478">
        <v>0</v>
      </c>
      <c r="S478">
        <v>0</v>
      </c>
      <c r="T478">
        <v>-1.0750000000000028</v>
      </c>
      <c r="U478">
        <v>-1.7500000000000142</v>
      </c>
      <c r="V478">
        <v>0</v>
      </c>
      <c r="W478">
        <v>0</v>
      </c>
      <c r="X478">
        <v>0</v>
      </c>
      <c r="Y478">
        <v>0</v>
      </c>
    </row>
    <row r="479" spans="1:25" x14ac:dyDescent="0.3">
      <c r="A479">
        <v>52</v>
      </c>
      <c r="B479" t="s">
        <v>148</v>
      </c>
      <c r="C479" s="1">
        <v>45701.619583333333</v>
      </c>
      <c r="D479" t="b">
        <v>1</v>
      </c>
      <c r="E479" t="b">
        <v>1</v>
      </c>
      <c r="F479">
        <v>26</v>
      </c>
      <c r="G479">
        <v>5.0000000000000001E-3</v>
      </c>
      <c r="H479">
        <v>-355</v>
      </c>
      <c r="I479">
        <v>200</v>
      </c>
      <c r="J479">
        <v>1424</v>
      </c>
      <c r="K479">
        <v>-1418</v>
      </c>
      <c r="L479">
        <v>-0.38750000000000001</v>
      </c>
      <c r="M479">
        <v>1.4999999999999999E-2</v>
      </c>
      <c r="N479">
        <v>-1.3875</v>
      </c>
      <c r="O479">
        <v>7.1050000000000004</v>
      </c>
      <c r="P479">
        <v>122.16</v>
      </c>
      <c r="Q479">
        <v>50.412499999999994</v>
      </c>
      <c r="R479">
        <v>0</v>
      </c>
      <c r="S479">
        <v>0</v>
      </c>
      <c r="T479">
        <v>-1.0150000000000006</v>
      </c>
      <c r="U479">
        <v>-1.8100000000000094</v>
      </c>
      <c r="V479">
        <v>0</v>
      </c>
      <c r="W479">
        <v>0</v>
      </c>
      <c r="X479">
        <v>0</v>
      </c>
      <c r="Y479">
        <v>0</v>
      </c>
    </row>
    <row r="480" spans="1:25" x14ac:dyDescent="0.3">
      <c r="A480">
        <v>53</v>
      </c>
      <c r="B480" t="s">
        <v>148</v>
      </c>
      <c r="C480" s="1">
        <v>45701.619583333333</v>
      </c>
      <c r="D480" t="b">
        <v>1</v>
      </c>
      <c r="E480" t="b">
        <v>1</v>
      </c>
      <c r="F480">
        <v>26.5</v>
      </c>
      <c r="G480">
        <v>5.0000000000000001E-3</v>
      </c>
      <c r="H480">
        <v>-356</v>
      </c>
      <c r="I480">
        <v>207</v>
      </c>
      <c r="J480">
        <v>1382</v>
      </c>
      <c r="K480">
        <v>-1456</v>
      </c>
      <c r="L480">
        <v>-0.3725</v>
      </c>
      <c r="M480">
        <v>-0.185</v>
      </c>
      <c r="N480">
        <v>-1.4075</v>
      </c>
      <c r="O480">
        <v>7.0949999999999998</v>
      </c>
      <c r="P480">
        <v>123.5475</v>
      </c>
      <c r="Q480">
        <v>43.307499999999997</v>
      </c>
      <c r="R480">
        <v>0</v>
      </c>
      <c r="S480">
        <v>0</v>
      </c>
      <c r="T480">
        <v>-0.98499999999999943</v>
      </c>
      <c r="U480">
        <v>-1.8825000000000074</v>
      </c>
      <c r="V480">
        <v>0</v>
      </c>
      <c r="W480">
        <v>0</v>
      </c>
      <c r="X480">
        <v>0</v>
      </c>
      <c r="Y480">
        <v>0</v>
      </c>
    </row>
    <row r="481" spans="1:25" x14ac:dyDescent="0.3">
      <c r="A481">
        <v>54</v>
      </c>
      <c r="B481" t="s">
        <v>148</v>
      </c>
      <c r="C481" s="1">
        <v>45701.619583333333</v>
      </c>
      <c r="D481" t="b">
        <v>1</v>
      </c>
      <c r="E481" t="b">
        <v>1</v>
      </c>
      <c r="F481">
        <v>27</v>
      </c>
      <c r="G481">
        <v>5.0000000000000001E-3</v>
      </c>
      <c r="H481">
        <v>390</v>
      </c>
      <c r="I481">
        <v>-564</v>
      </c>
      <c r="J481">
        <v>1945</v>
      </c>
      <c r="K481">
        <v>-1990</v>
      </c>
      <c r="L481">
        <v>-0.435</v>
      </c>
      <c r="M481">
        <v>-0.1125</v>
      </c>
      <c r="N481">
        <v>2.3850000000000002</v>
      </c>
      <c r="O481">
        <v>9.8375000000000004</v>
      </c>
      <c r="P481">
        <v>124.955</v>
      </c>
      <c r="Q481">
        <v>36.212499999999999</v>
      </c>
      <c r="R481">
        <v>0</v>
      </c>
      <c r="S481">
        <v>0</v>
      </c>
      <c r="T481">
        <v>-0.96250000000000568</v>
      </c>
      <c r="U481">
        <v>-1.8725000000000023</v>
      </c>
      <c r="V481">
        <v>0</v>
      </c>
      <c r="W481">
        <v>0</v>
      </c>
      <c r="X481">
        <v>0</v>
      </c>
      <c r="Y481">
        <v>0</v>
      </c>
    </row>
    <row r="482" spans="1:25" x14ac:dyDescent="0.3">
      <c r="A482">
        <v>55</v>
      </c>
      <c r="B482" t="s">
        <v>148</v>
      </c>
      <c r="C482" s="1">
        <v>45701.619583333333</v>
      </c>
      <c r="D482" t="b">
        <v>1</v>
      </c>
      <c r="E482" t="b">
        <v>1</v>
      </c>
      <c r="F482">
        <v>27.5</v>
      </c>
      <c r="G482">
        <v>5.0000000000000001E-3</v>
      </c>
      <c r="H482">
        <v>651</v>
      </c>
      <c r="I482">
        <v>-801</v>
      </c>
      <c r="J482">
        <v>2094</v>
      </c>
      <c r="K482">
        <v>-2009</v>
      </c>
      <c r="L482">
        <v>-0.375</v>
      </c>
      <c r="M482">
        <v>0.21249999999999999</v>
      </c>
      <c r="N482">
        <v>3.63</v>
      </c>
      <c r="O482">
        <v>10.2575</v>
      </c>
      <c r="P482">
        <v>122.57</v>
      </c>
      <c r="Q482">
        <v>26.374999999999996</v>
      </c>
      <c r="R482">
        <v>0</v>
      </c>
      <c r="S482">
        <v>0</v>
      </c>
      <c r="T482">
        <v>-0.84499999999999886</v>
      </c>
      <c r="U482">
        <v>-1.6600000000000001</v>
      </c>
      <c r="V482">
        <v>0</v>
      </c>
      <c r="W482">
        <v>0</v>
      </c>
      <c r="X482">
        <v>0</v>
      </c>
      <c r="Y482">
        <v>0</v>
      </c>
    </row>
    <row r="483" spans="1:25" x14ac:dyDescent="0.3">
      <c r="A483">
        <v>56</v>
      </c>
      <c r="B483" t="s">
        <v>148</v>
      </c>
      <c r="C483" s="1">
        <v>45701.619583333333</v>
      </c>
      <c r="D483" t="b">
        <v>1</v>
      </c>
      <c r="E483" t="b">
        <v>1</v>
      </c>
      <c r="F483">
        <v>28</v>
      </c>
      <c r="G483">
        <v>5.0000000000000001E-3</v>
      </c>
      <c r="H483">
        <v>1190</v>
      </c>
      <c r="I483">
        <v>-1309</v>
      </c>
      <c r="J483">
        <v>2451</v>
      </c>
      <c r="K483">
        <v>-2439</v>
      </c>
      <c r="L483">
        <v>-0.29749999999999999</v>
      </c>
      <c r="M483">
        <v>0.03</v>
      </c>
      <c r="N483">
        <v>6.2475000000000005</v>
      </c>
      <c r="O483">
        <v>12.225</v>
      </c>
      <c r="P483">
        <v>118.94</v>
      </c>
      <c r="Q483">
        <v>16.117499999999996</v>
      </c>
      <c r="R483">
        <v>0</v>
      </c>
      <c r="S483">
        <v>0</v>
      </c>
      <c r="T483">
        <v>-0.79000000000000625</v>
      </c>
      <c r="U483">
        <v>-1.6900000000000013</v>
      </c>
      <c r="V483">
        <v>0</v>
      </c>
      <c r="W483">
        <v>0</v>
      </c>
      <c r="X483">
        <v>0</v>
      </c>
      <c r="Y483">
        <v>0</v>
      </c>
    </row>
    <row r="484" spans="1:25" x14ac:dyDescent="0.3">
      <c r="A484">
        <v>57</v>
      </c>
      <c r="B484" t="s">
        <v>148</v>
      </c>
      <c r="C484" s="1">
        <v>45701.619583333333</v>
      </c>
      <c r="D484" t="b">
        <v>1</v>
      </c>
      <c r="E484" t="b">
        <v>1</v>
      </c>
      <c r="F484">
        <v>28.5</v>
      </c>
      <c r="G484">
        <v>5.0000000000000001E-3</v>
      </c>
      <c r="H484">
        <v>1472</v>
      </c>
      <c r="I484">
        <v>-1621</v>
      </c>
      <c r="J484">
        <v>2286</v>
      </c>
      <c r="K484">
        <v>-2336</v>
      </c>
      <c r="L484">
        <v>-0.3725</v>
      </c>
      <c r="M484">
        <v>-0.125</v>
      </c>
      <c r="N484">
        <v>7.7324999999999999</v>
      </c>
      <c r="O484">
        <v>11.555</v>
      </c>
      <c r="P484">
        <v>112.6925</v>
      </c>
      <c r="Q484">
        <v>3.8924999999999956</v>
      </c>
      <c r="R484">
        <v>0</v>
      </c>
      <c r="S484">
        <v>0</v>
      </c>
      <c r="T484">
        <v>-0.73000000000000398</v>
      </c>
      <c r="U484">
        <v>-1.5650000000000031</v>
      </c>
      <c r="V484">
        <v>0</v>
      </c>
      <c r="W484">
        <v>0</v>
      </c>
      <c r="X484">
        <v>0</v>
      </c>
      <c r="Y484">
        <v>0</v>
      </c>
    </row>
    <row r="485" spans="1:25" x14ac:dyDescent="0.3">
      <c r="A485">
        <v>58</v>
      </c>
      <c r="B485" t="s">
        <v>148</v>
      </c>
      <c r="C485" s="1">
        <v>45701.619583333333</v>
      </c>
      <c r="D485" t="b">
        <v>1</v>
      </c>
      <c r="E485" t="b">
        <v>1</v>
      </c>
      <c r="F485">
        <v>29</v>
      </c>
      <c r="G485">
        <v>5.0000000000000001E-3</v>
      </c>
      <c r="H485">
        <v>1505</v>
      </c>
      <c r="I485">
        <v>-1653</v>
      </c>
      <c r="J485">
        <v>1496</v>
      </c>
      <c r="K485">
        <v>-1531</v>
      </c>
      <c r="L485">
        <v>-0.37</v>
      </c>
      <c r="M485">
        <v>-8.7500000000000008E-2</v>
      </c>
      <c r="N485">
        <v>7.8950000000000005</v>
      </c>
      <c r="O485">
        <v>7.5674999999999999</v>
      </c>
      <c r="P485">
        <v>104.96</v>
      </c>
      <c r="Q485">
        <v>-7.6625000000000041</v>
      </c>
      <c r="R485">
        <v>0</v>
      </c>
      <c r="S485">
        <v>0</v>
      </c>
      <c r="T485">
        <v>-0.69000000000001194</v>
      </c>
      <c r="U485">
        <v>-1.4825000000000035</v>
      </c>
      <c r="V485">
        <v>0</v>
      </c>
      <c r="W485">
        <v>0</v>
      </c>
      <c r="X485">
        <v>0</v>
      </c>
      <c r="Y485">
        <v>0</v>
      </c>
    </row>
    <row r="486" spans="1:25" x14ac:dyDescent="0.3">
      <c r="A486">
        <v>59</v>
      </c>
      <c r="B486" t="s">
        <v>148</v>
      </c>
      <c r="C486" s="1">
        <v>45701.619583333333</v>
      </c>
      <c r="D486" t="b">
        <v>1</v>
      </c>
      <c r="E486" t="b">
        <v>1</v>
      </c>
      <c r="F486">
        <v>29.5</v>
      </c>
      <c r="G486">
        <v>5.0000000000000001E-3</v>
      </c>
      <c r="H486">
        <v>1462</v>
      </c>
      <c r="I486">
        <v>-1613</v>
      </c>
      <c r="J486">
        <v>828</v>
      </c>
      <c r="K486">
        <v>-763</v>
      </c>
      <c r="L486">
        <v>-0.3775</v>
      </c>
      <c r="M486">
        <v>0.16250000000000001</v>
      </c>
      <c r="N486">
        <v>7.6875</v>
      </c>
      <c r="O486">
        <v>3.9775</v>
      </c>
      <c r="P486">
        <v>97.064999999999998</v>
      </c>
      <c r="Q486">
        <v>-15.230000000000004</v>
      </c>
      <c r="R486">
        <v>0</v>
      </c>
      <c r="S486">
        <v>0</v>
      </c>
      <c r="T486">
        <v>-0.63750000000001705</v>
      </c>
      <c r="U486">
        <v>-1.3375000000000039</v>
      </c>
      <c r="V486">
        <v>0</v>
      </c>
      <c r="W486">
        <v>0</v>
      </c>
      <c r="X486">
        <v>0</v>
      </c>
      <c r="Y486">
        <v>0</v>
      </c>
    </row>
    <row r="487" spans="1:25" x14ac:dyDescent="0.3">
      <c r="A487">
        <v>60</v>
      </c>
      <c r="B487" t="s">
        <v>148</v>
      </c>
      <c r="C487" s="1">
        <v>45701.619583333333</v>
      </c>
      <c r="D487" t="b">
        <v>1</v>
      </c>
      <c r="E487" t="b">
        <v>1</v>
      </c>
      <c r="F487">
        <v>30</v>
      </c>
      <c r="G487">
        <v>5.0000000000000001E-3</v>
      </c>
      <c r="H487">
        <v>1940</v>
      </c>
      <c r="I487">
        <v>-2100</v>
      </c>
      <c r="J487">
        <v>754</v>
      </c>
      <c r="K487">
        <v>-763</v>
      </c>
      <c r="L487">
        <v>-0.4</v>
      </c>
      <c r="M487">
        <v>-2.2499999999999999E-2</v>
      </c>
      <c r="N487">
        <v>10.1</v>
      </c>
      <c r="O487">
        <v>3.7925</v>
      </c>
      <c r="P487">
        <v>89.377499999999998</v>
      </c>
      <c r="Q487">
        <v>-19.207500000000003</v>
      </c>
      <c r="R487">
        <v>0</v>
      </c>
      <c r="S487">
        <v>0</v>
      </c>
      <c r="T487">
        <v>-0.54500000000001592</v>
      </c>
      <c r="U487">
        <v>-1.3150000000000048</v>
      </c>
      <c r="V487">
        <v>0</v>
      </c>
      <c r="W487">
        <v>0</v>
      </c>
      <c r="X487">
        <v>0</v>
      </c>
      <c r="Y487">
        <v>0</v>
      </c>
    </row>
    <row r="488" spans="1:25" x14ac:dyDescent="0.3">
      <c r="A488">
        <v>61</v>
      </c>
      <c r="B488" t="s">
        <v>148</v>
      </c>
      <c r="C488" s="1">
        <v>45701.619583333333</v>
      </c>
      <c r="D488" t="b">
        <v>1</v>
      </c>
      <c r="E488" t="b">
        <v>1</v>
      </c>
      <c r="F488">
        <v>30.5</v>
      </c>
      <c r="G488">
        <v>5.0000000000000001E-3</v>
      </c>
      <c r="H488">
        <v>1961</v>
      </c>
      <c r="I488">
        <v>-2117</v>
      </c>
      <c r="J488">
        <v>905</v>
      </c>
      <c r="K488">
        <v>-915</v>
      </c>
      <c r="L488">
        <v>-0.39</v>
      </c>
      <c r="M488">
        <v>-2.5000000000000001E-2</v>
      </c>
      <c r="N488">
        <v>10.195</v>
      </c>
      <c r="O488">
        <v>4.55</v>
      </c>
      <c r="P488">
        <v>79.277500000000003</v>
      </c>
      <c r="Q488">
        <v>-23.000000000000004</v>
      </c>
      <c r="R488">
        <v>0</v>
      </c>
      <c r="S488">
        <v>0</v>
      </c>
      <c r="T488">
        <v>-0.44750000000000512</v>
      </c>
      <c r="U488">
        <v>-1.3325000000000067</v>
      </c>
      <c r="V488">
        <v>0</v>
      </c>
      <c r="W488">
        <v>0</v>
      </c>
      <c r="X488">
        <v>0</v>
      </c>
      <c r="Y488">
        <v>0</v>
      </c>
    </row>
    <row r="489" spans="1:25" x14ac:dyDescent="0.3">
      <c r="A489">
        <v>62</v>
      </c>
      <c r="B489" t="s">
        <v>148</v>
      </c>
      <c r="C489" s="1">
        <v>45701.619583333333</v>
      </c>
      <c r="D489" t="b">
        <v>1</v>
      </c>
      <c r="E489" t="b">
        <v>1</v>
      </c>
      <c r="F489">
        <v>31</v>
      </c>
      <c r="G489">
        <v>5.0000000000000001E-3</v>
      </c>
      <c r="H489">
        <v>1736</v>
      </c>
      <c r="I489">
        <v>-1887</v>
      </c>
      <c r="J489">
        <v>943</v>
      </c>
      <c r="K489">
        <v>-911</v>
      </c>
      <c r="L489">
        <v>-0.3775</v>
      </c>
      <c r="M489">
        <v>0.08</v>
      </c>
      <c r="N489">
        <v>9.057500000000001</v>
      </c>
      <c r="O489">
        <v>4.6349999999999998</v>
      </c>
      <c r="P489">
        <v>69.082499999999996</v>
      </c>
      <c r="Q489">
        <v>-27.550000000000004</v>
      </c>
      <c r="R489">
        <v>0</v>
      </c>
      <c r="S489">
        <v>0</v>
      </c>
      <c r="T489">
        <v>-0.42249999999999943</v>
      </c>
      <c r="U489">
        <v>-1.1950000000000074</v>
      </c>
      <c r="V489">
        <v>0</v>
      </c>
      <c r="W489">
        <v>0</v>
      </c>
      <c r="X489">
        <v>0</v>
      </c>
      <c r="Y489">
        <v>0</v>
      </c>
    </row>
    <row r="490" spans="1:25" x14ac:dyDescent="0.3">
      <c r="A490">
        <v>63</v>
      </c>
      <c r="B490" t="s">
        <v>148</v>
      </c>
      <c r="C490" s="1">
        <v>45701.619583333333</v>
      </c>
      <c r="D490" t="b">
        <v>1</v>
      </c>
      <c r="E490" t="b">
        <v>1</v>
      </c>
      <c r="F490">
        <v>31.5</v>
      </c>
      <c r="G490">
        <v>5.0000000000000001E-3</v>
      </c>
      <c r="H490">
        <v>1238</v>
      </c>
      <c r="I490">
        <v>-1392</v>
      </c>
      <c r="J490">
        <v>879</v>
      </c>
      <c r="K490">
        <v>-851</v>
      </c>
      <c r="L490">
        <v>-0.38500000000000001</v>
      </c>
      <c r="M490">
        <v>7.0000000000000007E-2</v>
      </c>
      <c r="N490">
        <v>6.5750000000000002</v>
      </c>
      <c r="O490">
        <v>4.3250000000000002</v>
      </c>
      <c r="P490">
        <v>60.024999999999999</v>
      </c>
      <c r="Q490">
        <v>-32.185000000000002</v>
      </c>
      <c r="R490">
        <v>0</v>
      </c>
      <c r="S490">
        <v>0</v>
      </c>
      <c r="T490">
        <v>-0.39499999999999602</v>
      </c>
      <c r="U490">
        <v>-1.157500000000006</v>
      </c>
      <c r="V490">
        <v>0</v>
      </c>
      <c r="W490">
        <v>0</v>
      </c>
      <c r="X490">
        <v>0</v>
      </c>
      <c r="Y490">
        <v>0</v>
      </c>
    </row>
    <row r="491" spans="1:25" x14ac:dyDescent="0.3">
      <c r="A491">
        <v>64</v>
      </c>
      <c r="B491" t="s">
        <v>148</v>
      </c>
      <c r="C491" s="1">
        <v>45701.619583333333</v>
      </c>
      <c r="D491" t="b">
        <v>1</v>
      </c>
      <c r="E491" t="b">
        <v>1</v>
      </c>
      <c r="F491">
        <v>32</v>
      </c>
      <c r="G491">
        <v>5.0000000000000001E-3</v>
      </c>
      <c r="H491">
        <v>1154</v>
      </c>
      <c r="I491">
        <v>-1306</v>
      </c>
      <c r="J491">
        <v>827</v>
      </c>
      <c r="K491">
        <v>-807</v>
      </c>
      <c r="L491">
        <v>-0.38</v>
      </c>
      <c r="M491">
        <v>0.05</v>
      </c>
      <c r="N491">
        <v>6.15</v>
      </c>
      <c r="O491">
        <v>4.085</v>
      </c>
      <c r="P491">
        <v>53.449999999999996</v>
      </c>
      <c r="Q491">
        <v>-36.510000000000005</v>
      </c>
      <c r="R491">
        <v>0</v>
      </c>
      <c r="S491">
        <v>0</v>
      </c>
      <c r="T491">
        <v>-0.37249999999999517</v>
      </c>
      <c r="U491">
        <v>-1.2275000000000063</v>
      </c>
      <c r="V491">
        <v>0</v>
      </c>
      <c r="W491">
        <v>0</v>
      </c>
      <c r="X491">
        <v>0</v>
      </c>
      <c r="Y491">
        <v>0</v>
      </c>
    </row>
    <row r="492" spans="1:25" x14ac:dyDescent="0.3">
      <c r="A492">
        <v>65</v>
      </c>
      <c r="B492" t="s">
        <v>148</v>
      </c>
      <c r="C492" s="1">
        <v>45701.619583333333</v>
      </c>
      <c r="D492" t="b">
        <v>1</v>
      </c>
      <c r="E492" t="b">
        <v>1</v>
      </c>
      <c r="F492">
        <v>32.5</v>
      </c>
      <c r="G492">
        <v>5.0000000000000001E-3</v>
      </c>
      <c r="H492">
        <v>1143</v>
      </c>
      <c r="I492">
        <v>-1301</v>
      </c>
      <c r="J492">
        <v>703</v>
      </c>
      <c r="K492">
        <v>-770</v>
      </c>
      <c r="L492">
        <v>-0.39500000000000002</v>
      </c>
      <c r="M492">
        <v>-0.16750000000000001</v>
      </c>
      <c r="N492">
        <v>6.11</v>
      </c>
      <c r="O492">
        <v>3.6825000000000001</v>
      </c>
      <c r="P492">
        <v>47.3</v>
      </c>
      <c r="Q492">
        <v>-40.595000000000006</v>
      </c>
      <c r="R492">
        <v>0</v>
      </c>
      <c r="S492">
        <v>0</v>
      </c>
      <c r="T492">
        <v>-0.30999999999999517</v>
      </c>
      <c r="U492">
        <v>-1.2000000000000028</v>
      </c>
      <c r="V492">
        <v>0</v>
      </c>
      <c r="W492">
        <v>0</v>
      </c>
      <c r="X492">
        <v>0</v>
      </c>
      <c r="Y492">
        <v>0</v>
      </c>
    </row>
    <row r="493" spans="1:25" x14ac:dyDescent="0.3">
      <c r="A493">
        <v>66</v>
      </c>
      <c r="B493" t="s">
        <v>148</v>
      </c>
      <c r="C493" s="1">
        <v>45701.619583333333</v>
      </c>
      <c r="D493" t="b">
        <v>1</v>
      </c>
      <c r="E493" t="b">
        <v>1</v>
      </c>
      <c r="F493">
        <v>33</v>
      </c>
      <c r="G493">
        <v>5.0000000000000001E-3</v>
      </c>
      <c r="H493">
        <v>1130</v>
      </c>
      <c r="I493">
        <v>-1270</v>
      </c>
      <c r="J493">
        <v>-877</v>
      </c>
      <c r="K493">
        <v>840</v>
      </c>
      <c r="L493">
        <v>-0.35000000000000003</v>
      </c>
      <c r="M493">
        <v>-9.2499999999999999E-2</v>
      </c>
      <c r="N493">
        <v>6</v>
      </c>
      <c r="O493">
        <v>-4.2925000000000004</v>
      </c>
      <c r="P493">
        <v>41.19</v>
      </c>
      <c r="Q493">
        <v>-44.277500000000003</v>
      </c>
      <c r="R493">
        <v>0</v>
      </c>
      <c r="S493">
        <v>0</v>
      </c>
      <c r="T493">
        <v>-0.26749999999999829</v>
      </c>
      <c r="U493">
        <v>-0.98000000000000398</v>
      </c>
      <c r="V493">
        <v>0</v>
      </c>
      <c r="W493">
        <v>0</v>
      </c>
      <c r="X493">
        <v>0</v>
      </c>
      <c r="Y493">
        <v>0</v>
      </c>
    </row>
    <row r="494" spans="1:25" x14ac:dyDescent="0.3">
      <c r="A494">
        <v>67</v>
      </c>
      <c r="B494" t="s">
        <v>148</v>
      </c>
      <c r="C494" s="1">
        <v>45701.619583333333</v>
      </c>
      <c r="D494" t="b">
        <v>1</v>
      </c>
      <c r="E494" t="b">
        <v>1</v>
      </c>
      <c r="F494">
        <v>33.5</v>
      </c>
      <c r="G494">
        <v>5.0000000000000001E-3</v>
      </c>
      <c r="H494">
        <v>1077</v>
      </c>
      <c r="I494">
        <v>-1220</v>
      </c>
      <c r="J494">
        <v>-1704</v>
      </c>
      <c r="K494">
        <v>1660</v>
      </c>
      <c r="L494">
        <v>-0.35749999999999998</v>
      </c>
      <c r="M494">
        <v>-0.11</v>
      </c>
      <c r="N494">
        <v>5.7424999999999997</v>
      </c>
      <c r="O494">
        <v>-8.41</v>
      </c>
      <c r="P494">
        <v>35.19</v>
      </c>
      <c r="Q494">
        <v>-39.984999999999999</v>
      </c>
      <c r="R494">
        <v>0</v>
      </c>
      <c r="S494">
        <v>0</v>
      </c>
      <c r="T494">
        <v>-0.25750000000000028</v>
      </c>
      <c r="U494">
        <v>-0.65000000000000568</v>
      </c>
      <c r="V494">
        <v>0</v>
      </c>
      <c r="W494">
        <v>0</v>
      </c>
      <c r="X494">
        <v>0</v>
      </c>
      <c r="Y494">
        <v>0</v>
      </c>
    </row>
    <row r="495" spans="1:25" x14ac:dyDescent="0.3">
      <c r="A495">
        <v>68</v>
      </c>
      <c r="B495" t="s">
        <v>148</v>
      </c>
      <c r="C495" s="1">
        <v>45701.619583333333</v>
      </c>
      <c r="D495" t="b">
        <v>1</v>
      </c>
      <c r="E495" t="b">
        <v>1</v>
      </c>
      <c r="F495">
        <v>34</v>
      </c>
      <c r="G495">
        <v>5.0000000000000001E-3</v>
      </c>
      <c r="H495">
        <v>1144</v>
      </c>
      <c r="I495">
        <v>-1288</v>
      </c>
      <c r="J495">
        <v>-1980</v>
      </c>
      <c r="K495">
        <v>1982</v>
      </c>
      <c r="L495">
        <v>-0.36</v>
      </c>
      <c r="M495">
        <v>5.0000000000000001E-3</v>
      </c>
      <c r="N495">
        <v>6.08</v>
      </c>
      <c r="O495">
        <v>-9.9049999999999994</v>
      </c>
      <c r="P495">
        <v>29.447499999999998</v>
      </c>
      <c r="Q495">
        <v>-31.575000000000003</v>
      </c>
      <c r="R495">
        <v>0</v>
      </c>
      <c r="S495">
        <v>0</v>
      </c>
      <c r="T495">
        <v>-0.22250000000000369</v>
      </c>
      <c r="U495">
        <v>-0.48499999999999943</v>
      </c>
      <c r="V495">
        <v>0</v>
      </c>
      <c r="W495">
        <v>0</v>
      </c>
      <c r="X495">
        <v>0</v>
      </c>
      <c r="Y495">
        <v>0</v>
      </c>
    </row>
    <row r="496" spans="1:25" x14ac:dyDescent="0.3">
      <c r="A496">
        <v>69</v>
      </c>
      <c r="B496" t="s">
        <v>148</v>
      </c>
      <c r="C496" s="1">
        <v>45701.619583333333</v>
      </c>
      <c r="D496" t="b">
        <v>1</v>
      </c>
      <c r="E496" t="b">
        <v>1</v>
      </c>
      <c r="F496">
        <v>34.5</v>
      </c>
      <c r="G496">
        <v>5.0000000000000001E-3</v>
      </c>
      <c r="H496">
        <v>1262</v>
      </c>
      <c r="I496">
        <v>-1421</v>
      </c>
      <c r="J496">
        <v>-1630</v>
      </c>
      <c r="K496">
        <v>1613</v>
      </c>
      <c r="L496">
        <v>-0.39750000000000002</v>
      </c>
      <c r="M496">
        <v>-4.2500000000000003E-2</v>
      </c>
      <c r="N496">
        <v>6.7075000000000005</v>
      </c>
      <c r="O496">
        <v>-8.1074999999999999</v>
      </c>
      <c r="P496">
        <v>23.3675</v>
      </c>
      <c r="Q496">
        <v>-21.67</v>
      </c>
      <c r="R496">
        <v>0</v>
      </c>
      <c r="S496">
        <v>0</v>
      </c>
      <c r="T496">
        <v>-0.17250000000000298</v>
      </c>
      <c r="U496">
        <v>-0.43499999999999517</v>
      </c>
      <c r="V496">
        <v>0</v>
      </c>
      <c r="W496">
        <v>0</v>
      </c>
      <c r="X496">
        <v>0</v>
      </c>
      <c r="Y496">
        <v>0</v>
      </c>
    </row>
    <row r="497" spans="1:25" x14ac:dyDescent="0.3">
      <c r="A497">
        <v>70</v>
      </c>
      <c r="B497" t="s">
        <v>148</v>
      </c>
      <c r="C497" s="1">
        <v>45701.619583333333</v>
      </c>
      <c r="D497" t="b">
        <v>1</v>
      </c>
      <c r="E497" t="b">
        <v>1</v>
      </c>
      <c r="F497">
        <v>35</v>
      </c>
      <c r="G497">
        <v>5.0000000000000001E-3</v>
      </c>
      <c r="H497">
        <v>1552</v>
      </c>
      <c r="I497">
        <v>-1712</v>
      </c>
      <c r="J497">
        <v>-1465</v>
      </c>
      <c r="K497">
        <v>1417</v>
      </c>
      <c r="L497">
        <v>-0.4</v>
      </c>
      <c r="M497">
        <v>-0.12</v>
      </c>
      <c r="N497">
        <v>8.16</v>
      </c>
      <c r="O497">
        <v>-7.2050000000000001</v>
      </c>
      <c r="P497">
        <v>16.66</v>
      </c>
      <c r="Q497">
        <v>-13.5625</v>
      </c>
      <c r="R497">
        <v>0</v>
      </c>
      <c r="S497">
        <v>0</v>
      </c>
      <c r="T497">
        <v>-0.10750000000000171</v>
      </c>
      <c r="U497">
        <v>-9.4999999999998863E-2</v>
      </c>
      <c r="V497">
        <v>0</v>
      </c>
      <c r="W497">
        <v>0</v>
      </c>
      <c r="X497">
        <v>0</v>
      </c>
      <c r="Y497">
        <v>0</v>
      </c>
    </row>
    <row r="498" spans="1:25" x14ac:dyDescent="0.3">
      <c r="A498">
        <v>71</v>
      </c>
      <c r="B498" t="s">
        <v>148</v>
      </c>
      <c r="C498" s="1">
        <v>45701.619583333333</v>
      </c>
      <c r="D498" t="b">
        <v>1</v>
      </c>
      <c r="E498" t="b">
        <v>1</v>
      </c>
      <c r="F498">
        <v>35.5</v>
      </c>
      <c r="G498">
        <v>5.0000000000000001E-3</v>
      </c>
      <c r="H498">
        <v>1631</v>
      </c>
      <c r="I498">
        <v>-1769</v>
      </c>
      <c r="J498">
        <v>-1320</v>
      </c>
      <c r="K498">
        <v>1223</v>
      </c>
      <c r="L498">
        <v>-0.34500000000000003</v>
      </c>
      <c r="M498">
        <v>-0.24249999999999999</v>
      </c>
      <c r="N498">
        <v>8.5</v>
      </c>
      <c r="O498">
        <v>-6.3574999999999999</v>
      </c>
      <c r="P498">
        <v>8.5</v>
      </c>
      <c r="Q498">
        <v>-6.3574999999999999</v>
      </c>
      <c r="R498">
        <v>0</v>
      </c>
      <c r="S498">
        <v>0</v>
      </c>
      <c r="T498">
        <v>-6.0000000000000497E-2</v>
      </c>
      <c r="U498">
        <v>-0.11000000000000032</v>
      </c>
      <c r="V498">
        <v>0</v>
      </c>
      <c r="W498">
        <v>0</v>
      </c>
      <c r="X498">
        <v>0</v>
      </c>
      <c r="Y498">
        <v>0</v>
      </c>
    </row>
    <row r="499" spans="1:25" x14ac:dyDescent="0.3">
      <c r="A499">
        <v>1</v>
      </c>
      <c r="B499" t="s">
        <v>148</v>
      </c>
      <c r="C499" s="1">
        <v>45702.442187499997</v>
      </c>
      <c r="D499" t="b">
        <v>0</v>
      </c>
      <c r="E499" t="b">
        <v>1</v>
      </c>
      <c r="F499">
        <v>0.5</v>
      </c>
      <c r="G499">
        <v>5.0000000000000001E-3</v>
      </c>
      <c r="H499">
        <v>-611</v>
      </c>
      <c r="I499">
        <v>448</v>
      </c>
      <c r="J499">
        <v>2767</v>
      </c>
      <c r="K499">
        <v>-2766</v>
      </c>
      <c r="L499">
        <v>-0.40750000000000003</v>
      </c>
      <c r="M499">
        <v>2.5000000000000001E-3</v>
      </c>
      <c r="N499">
        <v>-2.6475</v>
      </c>
      <c r="O499">
        <v>13.8325</v>
      </c>
      <c r="P499">
        <v>374.3950000000001</v>
      </c>
      <c r="Q499">
        <v>114.58000000000003</v>
      </c>
      <c r="R499">
        <v>5.7500000000000107E-2</v>
      </c>
      <c r="S499">
        <v>0</v>
      </c>
      <c r="T499">
        <v>-2.002499999999884</v>
      </c>
      <c r="U499">
        <v>-1.4024999999999466</v>
      </c>
      <c r="V499">
        <v>2.5000000000000022E-3</v>
      </c>
      <c r="W499">
        <v>-1.5000000000000001E-2</v>
      </c>
      <c r="X499">
        <v>5.7500000000000107E-2</v>
      </c>
      <c r="Y499">
        <v>0</v>
      </c>
    </row>
    <row r="500" spans="1:25" x14ac:dyDescent="0.3">
      <c r="A500">
        <v>2</v>
      </c>
      <c r="B500" t="s">
        <v>148</v>
      </c>
      <c r="C500" s="1">
        <v>45702.442187499997</v>
      </c>
      <c r="D500" t="b">
        <v>0</v>
      </c>
      <c r="E500" t="b">
        <v>1</v>
      </c>
      <c r="F500">
        <v>1</v>
      </c>
      <c r="G500">
        <v>5.0000000000000001E-3</v>
      </c>
      <c r="H500">
        <v>-688</v>
      </c>
      <c r="I500">
        <v>547</v>
      </c>
      <c r="J500">
        <v>2597</v>
      </c>
      <c r="K500">
        <v>-2556</v>
      </c>
      <c r="L500">
        <v>-0.35249999999999998</v>
      </c>
      <c r="M500">
        <v>0.10250000000000001</v>
      </c>
      <c r="N500">
        <v>-3.0874999999999999</v>
      </c>
      <c r="O500">
        <v>12.8825</v>
      </c>
      <c r="P500">
        <v>377.04250000000008</v>
      </c>
      <c r="Q500">
        <v>100.74750000000003</v>
      </c>
      <c r="R500">
        <v>1.7500000000000071E-2</v>
      </c>
      <c r="S500">
        <v>-0.16999999999999993</v>
      </c>
      <c r="T500">
        <v>-2.1599999999998545</v>
      </c>
      <c r="U500">
        <v>-1.4149999999999494</v>
      </c>
      <c r="V500">
        <v>7.5000000000000067E-3</v>
      </c>
      <c r="W500">
        <v>-0.03</v>
      </c>
      <c r="X500">
        <v>1.7500000000000071E-2</v>
      </c>
      <c r="Y500">
        <v>-0.16999999999999993</v>
      </c>
    </row>
    <row r="501" spans="1:25" x14ac:dyDescent="0.3">
      <c r="A501">
        <v>3</v>
      </c>
      <c r="B501" t="s">
        <v>148</v>
      </c>
      <c r="C501" s="1">
        <v>45702.442187499997</v>
      </c>
      <c r="D501" t="b">
        <v>0</v>
      </c>
      <c r="E501" t="b">
        <v>1</v>
      </c>
      <c r="F501">
        <v>1.5</v>
      </c>
      <c r="G501">
        <v>5.0000000000000001E-3</v>
      </c>
      <c r="H501">
        <v>-21</v>
      </c>
      <c r="I501">
        <v>-138</v>
      </c>
      <c r="J501">
        <v>1282</v>
      </c>
      <c r="K501">
        <v>-1355</v>
      </c>
      <c r="L501">
        <v>-0.39750000000000002</v>
      </c>
      <c r="M501">
        <v>-0.1825</v>
      </c>
      <c r="N501">
        <v>0.29249999999999998</v>
      </c>
      <c r="O501">
        <v>6.5925000000000002</v>
      </c>
      <c r="P501">
        <v>380.13000000000005</v>
      </c>
      <c r="Q501">
        <v>87.865000000000023</v>
      </c>
      <c r="R501">
        <v>-2.5000000000000022E-3</v>
      </c>
      <c r="S501">
        <v>-4.750000000000032E-2</v>
      </c>
      <c r="T501">
        <v>-2.2249999999999091</v>
      </c>
      <c r="U501">
        <v>-1.1799999999999642</v>
      </c>
      <c r="V501">
        <v>-2.5000000000000022E-3</v>
      </c>
      <c r="W501">
        <v>8.2500000000000018E-2</v>
      </c>
      <c r="X501">
        <v>-2.5000000000000022E-3</v>
      </c>
      <c r="Y501">
        <v>-4.750000000000032E-2</v>
      </c>
    </row>
    <row r="502" spans="1:25" x14ac:dyDescent="0.3">
      <c r="A502">
        <v>4</v>
      </c>
      <c r="B502" t="s">
        <v>148</v>
      </c>
      <c r="C502" s="1">
        <v>45702.442187499997</v>
      </c>
      <c r="D502" t="b">
        <v>0</v>
      </c>
      <c r="E502" t="b">
        <v>1</v>
      </c>
      <c r="F502">
        <v>2</v>
      </c>
      <c r="G502">
        <v>5.0000000000000001E-3</v>
      </c>
      <c r="H502">
        <v>-151</v>
      </c>
      <c r="I502">
        <v>-9</v>
      </c>
      <c r="J502">
        <v>1088</v>
      </c>
      <c r="K502">
        <v>-1053</v>
      </c>
      <c r="L502">
        <v>-0.4</v>
      </c>
      <c r="M502">
        <v>8.7500000000000008E-2</v>
      </c>
      <c r="N502">
        <v>-0.35499999999999998</v>
      </c>
      <c r="O502">
        <v>5.3525</v>
      </c>
      <c r="P502">
        <v>379.83750000000003</v>
      </c>
      <c r="Q502">
        <v>81.272500000000022</v>
      </c>
      <c r="R502">
        <v>7.5000000000000067E-3</v>
      </c>
      <c r="S502">
        <v>-6.25E-2</v>
      </c>
      <c r="T502">
        <v>-2.2474999999999454</v>
      </c>
      <c r="U502">
        <v>-1.2099999999999653</v>
      </c>
      <c r="V502">
        <v>-2.5000000000000022E-3</v>
      </c>
      <c r="W502">
        <v>0.15750000000000003</v>
      </c>
      <c r="X502">
        <v>7.5000000000000067E-3</v>
      </c>
      <c r="Y502">
        <v>-6.25E-2</v>
      </c>
    </row>
    <row r="503" spans="1:25" x14ac:dyDescent="0.3">
      <c r="A503">
        <v>5</v>
      </c>
      <c r="B503" t="s">
        <v>148</v>
      </c>
      <c r="C503" s="1">
        <v>45702.442187499997</v>
      </c>
      <c r="D503" t="b">
        <v>0</v>
      </c>
      <c r="E503" t="b">
        <v>1</v>
      </c>
      <c r="F503">
        <v>2.5</v>
      </c>
      <c r="G503">
        <v>5.0000000000000001E-3</v>
      </c>
      <c r="H503">
        <v>-30</v>
      </c>
      <c r="I503">
        <v>-133</v>
      </c>
      <c r="J503">
        <v>1027</v>
      </c>
      <c r="K503">
        <v>-998</v>
      </c>
      <c r="L503">
        <v>-0.40750000000000003</v>
      </c>
      <c r="M503">
        <v>7.2499999999999995E-2</v>
      </c>
      <c r="N503">
        <v>0.25750000000000001</v>
      </c>
      <c r="O503">
        <v>5.0625</v>
      </c>
      <c r="P503">
        <v>380.19250000000005</v>
      </c>
      <c r="Q503">
        <v>75.920000000000016</v>
      </c>
      <c r="R503">
        <v>7.5000000000000067E-3</v>
      </c>
      <c r="S503">
        <v>-9.2500000000000249E-2</v>
      </c>
      <c r="T503">
        <v>-2.2624999999999318</v>
      </c>
      <c r="U503">
        <v>-1.2049999999999699</v>
      </c>
      <c r="V503">
        <v>-1.2500000000000011E-2</v>
      </c>
      <c r="W503">
        <v>0.10249999999999999</v>
      </c>
      <c r="X503">
        <v>7.5000000000000067E-3</v>
      </c>
      <c r="Y503">
        <v>-9.2500000000000249E-2</v>
      </c>
    </row>
    <row r="504" spans="1:25" x14ac:dyDescent="0.3">
      <c r="A504">
        <v>6</v>
      </c>
      <c r="B504" t="s">
        <v>148</v>
      </c>
      <c r="C504" s="1">
        <v>45702.442187499997</v>
      </c>
      <c r="D504" t="b">
        <v>0</v>
      </c>
      <c r="E504" t="b">
        <v>1</v>
      </c>
      <c r="F504">
        <v>3</v>
      </c>
      <c r="G504">
        <v>5.0000000000000001E-3</v>
      </c>
      <c r="H504">
        <v>1762</v>
      </c>
      <c r="I504">
        <v>-1912</v>
      </c>
      <c r="J504">
        <v>1265</v>
      </c>
      <c r="K504">
        <v>-1291</v>
      </c>
      <c r="L504">
        <v>-0.375</v>
      </c>
      <c r="M504">
        <v>-6.5000000000000002E-2</v>
      </c>
      <c r="N504">
        <v>9.1850000000000005</v>
      </c>
      <c r="O504">
        <v>6.3900000000000006</v>
      </c>
      <c r="P504">
        <v>379.93500000000006</v>
      </c>
      <c r="Q504">
        <v>70.857500000000016</v>
      </c>
      <c r="R504">
        <v>2.4999999999995026E-3</v>
      </c>
      <c r="S504">
        <v>-7.4999999999999289E-2</v>
      </c>
      <c r="T504">
        <v>-2.3049999999998931</v>
      </c>
      <c r="U504">
        <v>-1.0999999999999659</v>
      </c>
      <c r="V504">
        <v>7.5000000000000067E-3</v>
      </c>
      <c r="W504">
        <v>0.05</v>
      </c>
      <c r="X504">
        <v>2.4999999999995026E-3</v>
      </c>
      <c r="Y504">
        <v>-7.4999999999999289E-2</v>
      </c>
    </row>
    <row r="505" spans="1:25" x14ac:dyDescent="0.3">
      <c r="A505">
        <v>7</v>
      </c>
      <c r="B505" t="s">
        <v>148</v>
      </c>
      <c r="C505" s="1">
        <v>45702.442187499997</v>
      </c>
      <c r="D505" t="b">
        <v>0</v>
      </c>
      <c r="E505" t="b">
        <v>1</v>
      </c>
      <c r="F505">
        <v>3.5</v>
      </c>
      <c r="G505">
        <v>5.0000000000000001E-3</v>
      </c>
      <c r="H505">
        <v>2371</v>
      </c>
      <c r="I505">
        <v>-2522</v>
      </c>
      <c r="J505">
        <v>1441</v>
      </c>
      <c r="K505">
        <v>-1433</v>
      </c>
      <c r="L505">
        <v>-0.3775</v>
      </c>
      <c r="M505">
        <v>0.02</v>
      </c>
      <c r="N505">
        <v>12.2325</v>
      </c>
      <c r="O505">
        <v>7.1850000000000005</v>
      </c>
      <c r="P505">
        <v>370.75000000000006</v>
      </c>
      <c r="Q505">
        <v>64.467500000000015</v>
      </c>
      <c r="R505">
        <v>2.4999999999995026E-3</v>
      </c>
      <c r="S505">
        <v>0.1875</v>
      </c>
      <c r="T505">
        <v>-2.3124999999998863</v>
      </c>
      <c r="U505">
        <v>-1.1699999999999733</v>
      </c>
      <c r="V505">
        <v>2.250000000000002E-2</v>
      </c>
      <c r="W505">
        <v>0.13250000000000001</v>
      </c>
      <c r="X505">
        <v>2.4999999999995026E-3</v>
      </c>
      <c r="Y505">
        <v>0.1875</v>
      </c>
    </row>
    <row r="506" spans="1:25" x14ac:dyDescent="0.3">
      <c r="A506">
        <v>8</v>
      </c>
      <c r="B506" t="s">
        <v>148</v>
      </c>
      <c r="C506" s="1">
        <v>45702.442187499997</v>
      </c>
      <c r="D506" t="b">
        <v>0</v>
      </c>
      <c r="E506" t="b">
        <v>1</v>
      </c>
      <c r="F506">
        <v>4</v>
      </c>
      <c r="G506">
        <v>5.0000000000000001E-3</v>
      </c>
      <c r="H506">
        <v>2709</v>
      </c>
      <c r="I506">
        <v>-2868</v>
      </c>
      <c r="J506">
        <v>1509</v>
      </c>
      <c r="K506">
        <v>-1542</v>
      </c>
      <c r="L506">
        <v>-0.39750000000000002</v>
      </c>
      <c r="M506">
        <v>-8.2500000000000004E-2</v>
      </c>
      <c r="N506">
        <v>13.942500000000001</v>
      </c>
      <c r="O506">
        <v>7.6275000000000004</v>
      </c>
      <c r="P506">
        <v>358.51750000000004</v>
      </c>
      <c r="Q506">
        <v>57.282500000000013</v>
      </c>
      <c r="R506">
        <v>0</v>
      </c>
      <c r="S506">
        <v>-5.4999999999999716E-2</v>
      </c>
      <c r="T506">
        <v>-2.3224999999999341</v>
      </c>
      <c r="U506">
        <v>-1.309999999999981</v>
      </c>
      <c r="V506">
        <v>-5.0000000000000044E-3</v>
      </c>
      <c r="W506">
        <v>-7.5000000000000011E-2</v>
      </c>
      <c r="X506">
        <v>0</v>
      </c>
      <c r="Y506">
        <v>-5.4999999999999716E-2</v>
      </c>
    </row>
    <row r="507" spans="1:25" x14ac:dyDescent="0.3">
      <c r="A507">
        <v>9</v>
      </c>
      <c r="B507" t="s">
        <v>148</v>
      </c>
      <c r="C507" s="1">
        <v>45702.442187499997</v>
      </c>
      <c r="D507" t="b">
        <v>0</v>
      </c>
      <c r="E507" t="b">
        <v>1</v>
      </c>
      <c r="F507">
        <v>4.5</v>
      </c>
      <c r="G507">
        <v>5.0000000000000001E-3</v>
      </c>
      <c r="H507">
        <v>2930</v>
      </c>
      <c r="I507">
        <v>-3090</v>
      </c>
      <c r="J507">
        <v>1566</v>
      </c>
      <c r="K507">
        <v>-1553</v>
      </c>
      <c r="L507">
        <v>-0.4</v>
      </c>
      <c r="M507">
        <v>3.2500000000000001E-2</v>
      </c>
      <c r="N507">
        <v>15.05</v>
      </c>
      <c r="O507">
        <v>7.7975000000000003</v>
      </c>
      <c r="P507">
        <v>344.57500000000005</v>
      </c>
      <c r="Q507">
        <v>49.655000000000015</v>
      </c>
      <c r="R507">
        <v>5.0000000000007816E-3</v>
      </c>
      <c r="S507">
        <v>-3.2499999999999751E-2</v>
      </c>
      <c r="T507">
        <v>-2.3299999999999272</v>
      </c>
      <c r="U507">
        <v>-1.3274999999999793</v>
      </c>
      <c r="V507">
        <v>-1.5000000000000013E-2</v>
      </c>
      <c r="W507">
        <v>0.20750000000000002</v>
      </c>
      <c r="X507">
        <v>5.0000000000007816E-3</v>
      </c>
      <c r="Y507">
        <v>-3.2499999999999751E-2</v>
      </c>
    </row>
    <row r="508" spans="1:25" x14ac:dyDescent="0.3">
      <c r="A508">
        <v>10</v>
      </c>
      <c r="B508" t="s">
        <v>148</v>
      </c>
      <c r="C508" s="1">
        <v>45702.442187499997</v>
      </c>
      <c r="D508" t="b">
        <v>0</v>
      </c>
      <c r="E508" t="b">
        <v>1</v>
      </c>
      <c r="F508">
        <v>5</v>
      </c>
      <c r="G508">
        <v>5.0000000000000001E-3</v>
      </c>
      <c r="H508">
        <v>3026</v>
      </c>
      <c r="I508">
        <v>-3185</v>
      </c>
      <c r="J508">
        <v>1476</v>
      </c>
      <c r="K508">
        <v>-1443</v>
      </c>
      <c r="L508">
        <v>-0.39750000000000002</v>
      </c>
      <c r="M508">
        <v>8.2500000000000004E-2</v>
      </c>
      <c r="N508">
        <v>15.5275</v>
      </c>
      <c r="O508">
        <v>7.2975000000000003</v>
      </c>
      <c r="P508">
        <v>329.52500000000003</v>
      </c>
      <c r="Q508">
        <v>41.857500000000016</v>
      </c>
      <c r="R508">
        <v>-1.2500000000001066E-2</v>
      </c>
      <c r="S508">
        <v>7.5000000000002842E-3</v>
      </c>
      <c r="T508">
        <v>-2.3374999999999204</v>
      </c>
      <c r="U508">
        <v>-1.2999999999999829</v>
      </c>
      <c r="V508">
        <v>2.5000000000000022E-3</v>
      </c>
      <c r="W508">
        <v>-2.5000000000000022E-3</v>
      </c>
      <c r="X508">
        <v>-1.2500000000001066E-2</v>
      </c>
      <c r="Y508">
        <v>7.5000000000002842E-3</v>
      </c>
    </row>
    <row r="509" spans="1:25" x14ac:dyDescent="0.3">
      <c r="A509">
        <v>11</v>
      </c>
      <c r="B509" t="s">
        <v>148</v>
      </c>
      <c r="C509" s="1">
        <v>45702.442187499997</v>
      </c>
      <c r="D509" t="b">
        <v>0</v>
      </c>
      <c r="E509" t="b">
        <v>1</v>
      </c>
      <c r="F509">
        <v>5.5</v>
      </c>
      <c r="G509">
        <v>5.0000000000000001E-3</v>
      </c>
      <c r="H509">
        <v>3009</v>
      </c>
      <c r="I509">
        <v>-3143</v>
      </c>
      <c r="J509">
        <v>1071</v>
      </c>
      <c r="K509">
        <v>-1074</v>
      </c>
      <c r="L509">
        <v>-0.33500000000000002</v>
      </c>
      <c r="M509">
        <v>-7.4999999999999997E-3</v>
      </c>
      <c r="N509">
        <v>15.38</v>
      </c>
      <c r="O509">
        <v>5.3624999999999998</v>
      </c>
      <c r="P509">
        <v>313.99750000000006</v>
      </c>
      <c r="Q509">
        <v>34.560000000000016</v>
      </c>
      <c r="R509">
        <v>-7.5000000000002842E-3</v>
      </c>
      <c r="S509">
        <v>-0.1225000000000005</v>
      </c>
      <c r="T509">
        <v>-2.3249999999998749</v>
      </c>
      <c r="U509">
        <v>-1.2049999999999841</v>
      </c>
      <c r="V509">
        <v>2.5000000000000022E-3</v>
      </c>
      <c r="W509">
        <v>5.2499999999999998E-2</v>
      </c>
      <c r="X509">
        <v>-7.5000000000002842E-3</v>
      </c>
      <c r="Y509">
        <v>-0.1225000000000005</v>
      </c>
    </row>
    <row r="510" spans="1:25" x14ac:dyDescent="0.3">
      <c r="A510">
        <v>12</v>
      </c>
      <c r="B510" t="s">
        <v>148</v>
      </c>
      <c r="C510" s="1">
        <v>45702.442187499997</v>
      </c>
      <c r="D510" t="b">
        <v>0</v>
      </c>
      <c r="E510" t="b">
        <v>1</v>
      </c>
      <c r="F510">
        <v>6</v>
      </c>
      <c r="G510">
        <v>5.0000000000000001E-3</v>
      </c>
      <c r="H510">
        <v>2492</v>
      </c>
      <c r="I510">
        <v>-2663</v>
      </c>
      <c r="J510">
        <v>-326</v>
      </c>
      <c r="K510">
        <v>352</v>
      </c>
      <c r="L510">
        <v>-0.42749999999999999</v>
      </c>
      <c r="M510">
        <v>6.5000000000000002E-2</v>
      </c>
      <c r="N510">
        <v>12.887500000000001</v>
      </c>
      <c r="O510">
        <v>-1.6950000000000001</v>
      </c>
      <c r="P510">
        <v>298.61750000000006</v>
      </c>
      <c r="Q510">
        <v>29.197500000000019</v>
      </c>
      <c r="R510">
        <v>-9.9999999999997868E-3</v>
      </c>
      <c r="S510">
        <v>3.0000000000000027E-2</v>
      </c>
      <c r="T510">
        <v>-2.3074999999998909</v>
      </c>
      <c r="U510">
        <v>-0.81749999999997769</v>
      </c>
      <c r="V510">
        <v>-1.0000000000000009E-2</v>
      </c>
      <c r="W510">
        <v>0.16999999999999998</v>
      </c>
      <c r="X510">
        <v>-9.9999999999997868E-3</v>
      </c>
      <c r="Y510">
        <v>3.0000000000000027E-2</v>
      </c>
    </row>
    <row r="511" spans="1:25" x14ac:dyDescent="0.3">
      <c r="A511">
        <v>13</v>
      </c>
      <c r="B511" t="s">
        <v>148</v>
      </c>
      <c r="C511" s="1">
        <v>45702.442187499997</v>
      </c>
      <c r="D511" t="b">
        <v>0</v>
      </c>
      <c r="E511" t="b">
        <v>1</v>
      </c>
      <c r="F511">
        <v>6.5</v>
      </c>
      <c r="G511">
        <v>5.0000000000000001E-3</v>
      </c>
      <c r="H511">
        <v>2170</v>
      </c>
      <c r="I511">
        <v>-2319</v>
      </c>
      <c r="J511">
        <v>-886</v>
      </c>
      <c r="K511">
        <v>871</v>
      </c>
      <c r="L511">
        <v>-0.3725</v>
      </c>
      <c r="M511">
        <v>-3.7499999999999999E-2</v>
      </c>
      <c r="N511">
        <v>11.2225</v>
      </c>
      <c r="O511">
        <v>-4.3925000000000001</v>
      </c>
      <c r="P511">
        <v>285.73000000000008</v>
      </c>
      <c r="Q511">
        <v>30.89250000000002</v>
      </c>
      <c r="R511">
        <v>-1.5000000000000568E-2</v>
      </c>
      <c r="S511">
        <v>-8.0000000000000071E-2</v>
      </c>
      <c r="T511">
        <v>-2.2749999999999204</v>
      </c>
      <c r="U511">
        <v>-0.77999999999997982</v>
      </c>
      <c r="V511">
        <v>-1.5000000000000013E-2</v>
      </c>
      <c r="W511">
        <v>2.5000000000000001E-2</v>
      </c>
      <c r="X511">
        <v>-1.5000000000000568E-2</v>
      </c>
      <c r="Y511">
        <v>-8.0000000000000071E-2</v>
      </c>
    </row>
    <row r="512" spans="1:25" x14ac:dyDescent="0.3">
      <c r="A512">
        <v>14</v>
      </c>
      <c r="B512" t="s">
        <v>148</v>
      </c>
      <c r="C512" s="1">
        <v>45702.442187499997</v>
      </c>
      <c r="D512" t="b">
        <v>0</v>
      </c>
      <c r="E512" t="b">
        <v>1</v>
      </c>
      <c r="F512">
        <v>7</v>
      </c>
      <c r="G512">
        <v>5.0000000000000001E-3</v>
      </c>
      <c r="H512">
        <v>1870</v>
      </c>
      <c r="I512">
        <v>-2021</v>
      </c>
      <c r="J512">
        <v>-1308</v>
      </c>
      <c r="K512">
        <v>1302</v>
      </c>
      <c r="L512">
        <v>-0.3775</v>
      </c>
      <c r="M512">
        <v>-1.4999999999999999E-2</v>
      </c>
      <c r="N512">
        <v>9.7275000000000009</v>
      </c>
      <c r="O512">
        <v>-6.5250000000000004</v>
      </c>
      <c r="P512">
        <v>274.50750000000005</v>
      </c>
      <c r="Q512">
        <v>35.285000000000018</v>
      </c>
      <c r="R512">
        <v>-2.2499999999999076E-2</v>
      </c>
      <c r="S512">
        <v>-0.1225000000000005</v>
      </c>
      <c r="T512">
        <v>-2.2699999999999818</v>
      </c>
      <c r="U512">
        <v>-0.5374999999999801</v>
      </c>
      <c r="V512">
        <v>-7.5000000000000067E-3</v>
      </c>
      <c r="W512">
        <v>0.1125</v>
      </c>
      <c r="X512">
        <v>-2.2499999999999076E-2</v>
      </c>
      <c r="Y512">
        <v>-0.1225000000000005</v>
      </c>
    </row>
    <row r="513" spans="1:25" x14ac:dyDescent="0.3">
      <c r="A513">
        <v>15</v>
      </c>
      <c r="B513" t="s">
        <v>148</v>
      </c>
      <c r="C513" s="1">
        <v>45702.442187499997</v>
      </c>
      <c r="D513" t="b">
        <v>0</v>
      </c>
      <c r="E513" t="b">
        <v>1</v>
      </c>
      <c r="F513">
        <v>7.5</v>
      </c>
      <c r="G513">
        <v>5.0000000000000001E-3</v>
      </c>
      <c r="H513">
        <v>1623</v>
      </c>
      <c r="I513">
        <v>-1773</v>
      </c>
      <c r="J513">
        <v>-1651</v>
      </c>
      <c r="K513">
        <v>1634</v>
      </c>
      <c r="L513">
        <v>-0.375</v>
      </c>
      <c r="M513">
        <v>-4.2500000000000003E-2</v>
      </c>
      <c r="N513">
        <v>8.49</v>
      </c>
      <c r="O513">
        <v>-8.2125000000000004</v>
      </c>
      <c r="P513">
        <v>264.78000000000003</v>
      </c>
      <c r="Q513">
        <v>41.810000000000016</v>
      </c>
      <c r="R513">
        <v>-1.5000000000000568E-2</v>
      </c>
      <c r="S513">
        <v>-0.15249999999999986</v>
      </c>
      <c r="T513">
        <v>-2.2549999999999955</v>
      </c>
      <c r="U513">
        <v>-0.50999999999999091</v>
      </c>
      <c r="V513">
        <v>-5.0000000000000044E-3</v>
      </c>
      <c r="W513">
        <v>9.7500000000000003E-2</v>
      </c>
      <c r="X513">
        <v>-1.5000000000000568E-2</v>
      </c>
      <c r="Y513">
        <v>-0.15249999999999986</v>
      </c>
    </row>
    <row r="514" spans="1:25" x14ac:dyDescent="0.3">
      <c r="A514">
        <v>16</v>
      </c>
      <c r="B514" t="s">
        <v>148</v>
      </c>
      <c r="C514" s="1">
        <v>45702.442187499997</v>
      </c>
      <c r="D514" t="b">
        <v>0</v>
      </c>
      <c r="E514" t="b">
        <v>1</v>
      </c>
      <c r="F514">
        <v>8</v>
      </c>
      <c r="G514">
        <v>5.0000000000000001E-3</v>
      </c>
      <c r="H514">
        <v>1458</v>
      </c>
      <c r="I514">
        <v>-1610</v>
      </c>
      <c r="J514">
        <v>-1897</v>
      </c>
      <c r="K514">
        <v>1875</v>
      </c>
      <c r="L514">
        <v>-0.38</v>
      </c>
      <c r="M514">
        <v>-5.5E-2</v>
      </c>
      <c r="N514">
        <v>7.67</v>
      </c>
      <c r="O514">
        <v>-9.43</v>
      </c>
      <c r="P514">
        <v>256.29000000000002</v>
      </c>
      <c r="Q514">
        <v>50.022500000000015</v>
      </c>
      <c r="R514">
        <v>-1.2500000000000178E-2</v>
      </c>
      <c r="S514">
        <v>-0.19249999999999901</v>
      </c>
      <c r="T514">
        <v>-2.1925000000000239</v>
      </c>
      <c r="U514">
        <v>-0.46749999999999403</v>
      </c>
      <c r="V514">
        <v>7.5000000000000067E-3</v>
      </c>
      <c r="W514">
        <v>7.7500000000000013E-2</v>
      </c>
      <c r="X514">
        <v>-1.2500000000000178E-2</v>
      </c>
      <c r="Y514">
        <v>-0.19249999999999901</v>
      </c>
    </row>
    <row r="515" spans="1:25" x14ac:dyDescent="0.3">
      <c r="A515">
        <v>17</v>
      </c>
      <c r="B515" t="s">
        <v>148</v>
      </c>
      <c r="C515" s="1">
        <v>45702.442187499997</v>
      </c>
      <c r="D515" t="b">
        <v>0</v>
      </c>
      <c r="E515" t="b">
        <v>1</v>
      </c>
      <c r="F515">
        <v>8.5</v>
      </c>
      <c r="G515">
        <v>5.0000000000000001E-3</v>
      </c>
      <c r="H515">
        <v>1270</v>
      </c>
      <c r="I515">
        <v>-1401</v>
      </c>
      <c r="J515">
        <v>-1823</v>
      </c>
      <c r="K515">
        <v>1796</v>
      </c>
      <c r="L515">
        <v>-0.32750000000000001</v>
      </c>
      <c r="M515">
        <v>-6.7500000000000004E-2</v>
      </c>
      <c r="N515">
        <v>6.6775000000000002</v>
      </c>
      <c r="O515">
        <v>-9.0474999999999994</v>
      </c>
      <c r="P515">
        <v>248.62000000000003</v>
      </c>
      <c r="Q515">
        <v>59.452500000000015</v>
      </c>
      <c r="R515">
        <v>-7.5000000000002842E-3</v>
      </c>
      <c r="S515">
        <v>-0.16249999999999964</v>
      </c>
      <c r="T515">
        <v>-2.1100000000000421</v>
      </c>
      <c r="U515">
        <v>-0.23499999999999943</v>
      </c>
      <c r="V515">
        <v>2.7499999999999969E-2</v>
      </c>
      <c r="W515">
        <v>-8.2500000000000004E-2</v>
      </c>
      <c r="X515">
        <v>-7.5000000000002842E-3</v>
      </c>
      <c r="Y515">
        <v>-0.16249999999999964</v>
      </c>
    </row>
    <row r="516" spans="1:25" x14ac:dyDescent="0.3">
      <c r="A516">
        <v>18</v>
      </c>
      <c r="B516" t="s">
        <v>148</v>
      </c>
      <c r="C516" s="1">
        <v>45702.442187499997</v>
      </c>
      <c r="D516" t="b">
        <v>0</v>
      </c>
      <c r="E516" t="b">
        <v>1</v>
      </c>
      <c r="F516">
        <v>9</v>
      </c>
      <c r="G516">
        <v>5.0000000000000001E-3</v>
      </c>
      <c r="H516">
        <v>641</v>
      </c>
      <c r="I516">
        <v>-816</v>
      </c>
      <c r="J516">
        <v>-1128</v>
      </c>
      <c r="K516">
        <v>1093</v>
      </c>
      <c r="L516">
        <v>-0.4375</v>
      </c>
      <c r="M516">
        <v>-8.7500000000000008E-2</v>
      </c>
      <c r="N516">
        <v>3.6425000000000001</v>
      </c>
      <c r="O516">
        <v>-5.5525000000000002</v>
      </c>
      <c r="P516">
        <v>241.94250000000002</v>
      </c>
      <c r="Q516">
        <v>68.500000000000014</v>
      </c>
      <c r="R516">
        <v>-2.7499999999999858E-2</v>
      </c>
      <c r="S516">
        <v>-7.5000000000002842E-3</v>
      </c>
      <c r="T516">
        <v>-2.0575000000000614</v>
      </c>
      <c r="U516">
        <v>-4.9999999999954525E-3</v>
      </c>
      <c r="V516">
        <v>-7.5000000000000067E-3</v>
      </c>
      <c r="W516">
        <v>-4.7500000000000007E-2</v>
      </c>
      <c r="X516">
        <v>-2.7499999999999858E-2</v>
      </c>
      <c r="Y516">
        <v>-7.5000000000002842E-3</v>
      </c>
    </row>
    <row r="517" spans="1:25" x14ac:dyDescent="0.3">
      <c r="A517">
        <v>19</v>
      </c>
      <c r="B517" t="s">
        <v>148</v>
      </c>
      <c r="C517" s="1">
        <v>45702.442187499997</v>
      </c>
      <c r="D517" t="b">
        <v>0</v>
      </c>
      <c r="E517" t="b">
        <v>1</v>
      </c>
      <c r="F517">
        <v>9.5</v>
      </c>
      <c r="G517">
        <v>5.0000000000000001E-3</v>
      </c>
      <c r="H517">
        <v>657</v>
      </c>
      <c r="I517">
        <v>-815</v>
      </c>
      <c r="J517">
        <v>-1116</v>
      </c>
      <c r="K517">
        <v>1108</v>
      </c>
      <c r="L517">
        <v>-0.39500000000000002</v>
      </c>
      <c r="M517">
        <v>-0.02</v>
      </c>
      <c r="N517">
        <v>3.68</v>
      </c>
      <c r="O517">
        <v>-5.5600000000000005</v>
      </c>
      <c r="P517">
        <v>238.3</v>
      </c>
      <c r="Q517">
        <v>74.052500000000009</v>
      </c>
      <c r="R517">
        <v>-9.9999999999997868E-3</v>
      </c>
      <c r="S517">
        <v>-8.2500000000000462E-2</v>
      </c>
      <c r="T517">
        <v>-2.0175000000000978</v>
      </c>
      <c r="U517">
        <v>0.12250000000000227</v>
      </c>
      <c r="V517">
        <v>0</v>
      </c>
      <c r="W517">
        <v>-9.7500000000000003E-2</v>
      </c>
      <c r="X517">
        <v>-9.9999999999997868E-3</v>
      </c>
      <c r="Y517">
        <v>-8.2500000000000462E-2</v>
      </c>
    </row>
    <row r="518" spans="1:25" x14ac:dyDescent="0.3">
      <c r="A518">
        <v>20</v>
      </c>
      <c r="B518" t="s">
        <v>148</v>
      </c>
      <c r="C518" s="1">
        <v>45702.442187499997</v>
      </c>
      <c r="D518" t="b">
        <v>0</v>
      </c>
      <c r="E518" t="b">
        <v>1</v>
      </c>
      <c r="F518">
        <v>10</v>
      </c>
      <c r="G518">
        <v>5.0000000000000001E-3</v>
      </c>
      <c r="H518">
        <v>685</v>
      </c>
      <c r="I518">
        <v>-839</v>
      </c>
      <c r="J518">
        <v>-1182</v>
      </c>
      <c r="K518">
        <v>1179</v>
      </c>
      <c r="L518">
        <v>-0.38500000000000001</v>
      </c>
      <c r="M518">
        <v>-7.4999999999999997E-3</v>
      </c>
      <c r="N518">
        <v>3.81</v>
      </c>
      <c r="O518">
        <v>-5.9024999999999999</v>
      </c>
      <c r="P518">
        <v>234.62</v>
      </c>
      <c r="Q518">
        <v>79.612500000000011</v>
      </c>
      <c r="R518">
        <v>-7.4999999999998401E-3</v>
      </c>
      <c r="S518">
        <v>-7.499999999999396E-3</v>
      </c>
      <c r="T518">
        <v>-1.9900000000000944</v>
      </c>
      <c r="U518">
        <v>0.18250000000000455</v>
      </c>
      <c r="V518">
        <v>7.5000000000000067E-3</v>
      </c>
      <c r="W518">
        <v>-2.75E-2</v>
      </c>
      <c r="X518">
        <v>-7.4999999999998401E-3</v>
      </c>
      <c r="Y518">
        <v>-7.499999999999396E-3</v>
      </c>
    </row>
    <row r="519" spans="1:25" x14ac:dyDescent="0.3">
      <c r="A519">
        <v>21</v>
      </c>
      <c r="B519" t="s">
        <v>148</v>
      </c>
      <c r="C519" s="1">
        <v>45702.442187499997</v>
      </c>
      <c r="D519" t="b">
        <v>0</v>
      </c>
      <c r="E519" t="b">
        <v>1</v>
      </c>
      <c r="F519">
        <v>10.5</v>
      </c>
      <c r="G519">
        <v>5.0000000000000001E-3</v>
      </c>
      <c r="H519">
        <v>597</v>
      </c>
      <c r="I519">
        <v>-751</v>
      </c>
      <c r="J519">
        <v>-1165</v>
      </c>
      <c r="K519">
        <v>1188</v>
      </c>
      <c r="L519">
        <v>-0.38500000000000001</v>
      </c>
      <c r="M519">
        <v>5.7500000000000002E-2</v>
      </c>
      <c r="N519">
        <v>3.37</v>
      </c>
      <c r="O519">
        <v>-5.8825000000000003</v>
      </c>
      <c r="P519">
        <v>230.81</v>
      </c>
      <c r="Q519">
        <v>85.515000000000015</v>
      </c>
      <c r="R519">
        <v>-1.5000000000000124E-2</v>
      </c>
      <c r="S519">
        <v>-5.7500000000000107E-2</v>
      </c>
      <c r="T519">
        <v>-1.9250000000000966</v>
      </c>
      <c r="U519">
        <v>0.25000000000001421</v>
      </c>
      <c r="V519">
        <v>5.0000000000000044E-3</v>
      </c>
      <c r="W519">
        <v>2.7500000000000004E-2</v>
      </c>
      <c r="X519">
        <v>-1.5000000000000124E-2</v>
      </c>
      <c r="Y519">
        <v>-5.7500000000000107E-2</v>
      </c>
    </row>
    <row r="520" spans="1:25" x14ac:dyDescent="0.3">
      <c r="A520">
        <v>22</v>
      </c>
      <c r="B520" t="s">
        <v>148</v>
      </c>
      <c r="C520" s="1">
        <v>45702.442187499997</v>
      </c>
      <c r="D520" t="b">
        <v>0</v>
      </c>
      <c r="E520" t="b">
        <v>1</v>
      </c>
      <c r="F520">
        <v>11</v>
      </c>
      <c r="G520">
        <v>5.0000000000000001E-3</v>
      </c>
      <c r="H520">
        <v>545</v>
      </c>
      <c r="I520">
        <v>-700</v>
      </c>
      <c r="J520">
        <v>-1255</v>
      </c>
      <c r="K520">
        <v>1242</v>
      </c>
      <c r="L520">
        <v>-0.38750000000000001</v>
      </c>
      <c r="M520">
        <v>-3.2500000000000001E-2</v>
      </c>
      <c r="N520">
        <v>3.1125000000000003</v>
      </c>
      <c r="O520">
        <v>-6.2424999999999997</v>
      </c>
      <c r="P520">
        <v>227.44</v>
      </c>
      <c r="Q520">
        <v>91.397500000000008</v>
      </c>
      <c r="R520">
        <v>-4.9999999999998934E-3</v>
      </c>
      <c r="S520">
        <v>-9.9999999999997868E-3</v>
      </c>
      <c r="T520">
        <v>-1.8750000000000853</v>
      </c>
      <c r="U520">
        <v>0.29500000000000171</v>
      </c>
      <c r="V520">
        <v>-5.0000000000000044E-3</v>
      </c>
      <c r="W520">
        <v>-0.115</v>
      </c>
      <c r="X520">
        <v>-4.9999999999998934E-3</v>
      </c>
      <c r="Y520">
        <v>-9.9999999999997868E-3</v>
      </c>
    </row>
    <row r="521" spans="1:25" x14ac:dyDescent="0.3">
      <c r="A521">
        <v>23</v>
      </c>
      <c r="B521" t="s">
        <v>148</v>
      </c>
      <c r="C521" s="1">
        <v>45702.442187499997</v>
      </c>
      <c r="D521" t="b">
        <v>0</v>
      </c>
      <c r="E521" t="b">
        <v>1</v>
      </c>
      <c r="F521">
        <v>11.5</v>
      </c>
      <c r="G521">
        <v>5.0000000000000001E-3</v>
      </c>
      <c r="H521">
        <v>461</v>
      </c>
      <c r="I521">
        <v>-606</v>
      </c>
      <c r="J521">
        <v>-1147</v>
      </c>
      <c r="K521">
        <v>1117</v>
      </c>
      <c r="L521">
        <v>-0.36249999999999999</v>
      </c>
      <c r="M521">
        <v>-7.4999999999999997E-2</v>
      </c>
      <c r="N521">
        <v>2.6675</v>
      </c>
      <c r="O521">
        <v>-5.66</v>
      </c>
      <c r="P521">
        <v>224.32749999999999</v>
      </c>
      <c r="Q521">
        <v>97.64</v>
      </c>
      <c r="R521">
        <v>-7.5000000000002842E-3</v>
      </c>
      <c r="S521">
        <v>8.0000000000000071E-2</v>
      </c>
      <c r="T521">
        <v>-1.8625000000000682</v>
      </c>
      <c r="U521">
        <v>0.32999999999999829</v>
      </c>
      <c r="V521">
        <v>1.2500000000000011E-2</v>
      </c>
      <c r="W521">
        <v>0</v>
      </c>
      <c r="X521">
        <v>-7.5000000000002842E-3</v>
      </c>
      <c r="Y521">
        <v>8.0000000000000071E-2</v>
      </c>
    </row>
    <row r="522" spans="1:25" x14ac:dyDescent="0.3">
      <c r="A522">
        <v>24</v>
      </c>
      <c r="B522" t="s">
        <v>148</v>
      </c>
      <c r="C522" s="1">
        <v>45702.442187499997</v>
      </c>
      <c r="D522" t="b">
        <v>0</v>
      </c>
      <c r="E522" t="b">
        <v>1</v>
      </c>
      <c r="F522">
        <v>12</v>
      </c>
      <c r="G522">
        <v>5.0000000000000001E-3</v>
      </c>
      <c r="H522">
        <v>691</v>
      </c>
      <c r="I522">
        <v>-859</v>
      </c>
      <c r="J522">
        <v>-586</v>
      </c>
      <c r="K522">
        <v>581</v>
      </c>
      <c r="L522">
        <v>-0.42</v>
      </c>
      <c r="M522">
        <v>-1.2500000000000001E-2</v>
      </c>
      <c r="N522">
        <v>3.875</v>
      </c>
      <c r="O522">
        <v>-2.9175</v>
      </c>
      <c r="P522">
        <v>221.66</v>
      </c>
      <c r="Q522">
        <v>103.3</v>
      </c>
      <c r="R522">
        <v>-4.9999999999998934E-3</v>
      </c>
      <c r="S522">
        <v>-2.0000000000000018E-2</v>
      </c>
      <c r="T522">
        <v>-1.8075000000000614</v>
      </c>
      <c r="U522">
        <v>0.27999999999998693</v>
      </c>
      <c r="V522">
        <v>0</v>
      </c>
      <c r="W522">
        <v>-0.09</v>
      </c>
      <c r="X522">
        <v>-4.9999999999998934E-3</v>
      </c>
      <c r="Y522">
        <v>-2.0000000000000018E-2</v>
      </c>
    </row>
    <row r="523" spans="1:25" x14ac:dyDescent="0.3">
      <c r="A523">
        <v>25</v>
      </c>
      <c r="B523" t="s">
        <v>148</v>
      </c>
      <c r="C523" s="1">
        <v>45702.442187499997</v>
      </c>
      <c r="D523" t="b">
        <v>0</v>
      </c>
      <c r="E523" t="b">
        <v>1</v>
      </c>
      <c r="F523">
        <v>12.5</v>
      </c>
      <c r="G523">
        <v>5.0000000000000001E-3</v>
      </c>
      <c r="H523">
        <v>399</v>
      </c>
      <c r="I523">
        <v>-555</v>
      </c>
      <c r="J523">
        <v>-130</v>
      </c>
      <c r="K523">
        <v>91</v>
      </c>
      <c r="L523">
        <v>-0.39</v>
      </c>
      <c r="M523">
        <v>-9.7500000000000003E-2</v>
      </c>
      <c r="N523">
        <v>2.3850000000000002</v>
      </c>
      <c r="O523">
        <v>-0.55249999999999999</v>
      </c>
      <c r="P523">
        <v>217.785</v>
      </c>
      <c r="Q523">
        <v>106.2175</v>
      </c>
      <c r="R523">
        <v>-2.4999999999999467E-3</v>
      </c>
      <c r="S523">
        <v>5.2499999999999991E-2</v>
      </c>
      <c r="T523">
        <v>-1.8025000000000659</v>
      </c>
      <c r="U523">
        <v>0.11749999999999261</v>
      </c>
      <c r="V523">
        <v>-2.5000000000000022E-3</v>
      </c>
      <c r="W523">
        <v>3.2500000000000001E-2</v>
      </c>
      <c r="X523">
        <v>-2.4999999999999467E-3</v>
      </c>
      <c r="Y523">
        <v>5.2499999999999991E-2</v>
      </c>
    </row>
    <row r="524" spans="1:25" x14ac:dyDescent="0.3">
      <c r="A524">
        <v>26</v>
      </c>
      <c r="B524" t="s">
        <v>148</v>
      </c>
      <c r="C524" s="1">
        <v>45702.442187499997</v>
      </c>
      <c r="D524" t="b">
        <v>0</v>
      </c>
      <c r="E524" t="b">
        <v>1</v>
      </c>
      <c r="F524">
        <v>13</v>
      </c>
      <c r="G524">
        <v>5.0000000000000001E-3</v>
      </c>
      <c r="H524">
        <v>355</v>
      </c>
      <c r="I524">
        <v>-510</v>
      </c>
      <c r="J524">
        <v>-195</v>
      </c>
      <c r="K524">
        <v>126</v>
      </c>
      <c r="L524">
        <v>-0.38750000000000001</v>
      </c>
      <c r="M524">
        <v>-0.17250000000000001</v>
      </c>
      <c r="N524">
        <v>2.1625000000000001</v>
      </c>
      <c r="O524">
        <v>-0.80249999999999999</v>
      </c>
      <c r="P524">
        <v>215.4</v>
      </c>
      <c r="Q524">
        <v>106.77</v>
      </c>
      <c r="R524">
        <v>7.4999999999998401E-3</v>
      </c>
      <c r="S524">
        <v>0.12</v>
      </c>
      <c r="T524">
        <v>-1.7925000000000466</v>
      </c>
      <c r="U524">
        <v>0.15749999999997044</v>
      </c>
      <c r="V524">
        <v>-2.5000000000000022E-3</v>
      </c>
      <c r="W524">
        <v>-0.11500000000000002</v>
      </c>
      <c r="X524">
        <v>7.4999999999998401E-3</v>
      </c>
      <c r="Y524">
        <v>0.12</v>
      </c>
    </row>
    <row r="525" spans="1:25" x14ac:dyDescent="0.3">
      <c r="A525">
        <v>27</v>
      </c>
      <c r="B525" t="s">
        <v>148</v>
      </c>
      <c r="C525" s="1">
        <v>45702.442187499997</v>
      </c>
      <c r="D525" t="b">
        <v>0</v>
      </c>
      <c r="E525" t="b">
        <v>1</v>
      </c>
      <c r="F525">
        <v>13.5</v>
      </c>
      <c r="G525">
        <v>5.0000000000000001E-3</v>
      </c>
      <c r="H525">
        <v>141</v>
      </c>
      <c r="I525">
        <v>-292</v>
      </c>
      <c r="J525">
        <v>-241</v>
      </c>
      <c r="K525">
        <v>196</v>
      </c>
      <c r="L525">
        <v>-0.3775</v>
      </c>
      <c r="M525">
        <v>-0.1125</v>
      </c>
      <c r="N525">
        <v>1.0825</v>
      </c>
      <c r="O525">
        <v>-1.0925</v>
      </c>
      <c r="P525">
        <v>213.23750000000001</v>
      </c>
      <c r="Q525">
        <v>107.57249999999999</v>
      </c>
      <c r="R525">
        <v>-5.0000000000001155E-3</v>
      </c>
      <c r="S525">
        <v>7.5000000000000622E-3</v>
      </c>
      <c r="T525">
        <v>-1.7725000000000364</v>
      </c>
      <c r="U525">
        <v>0.17749999999996646</v>
      </c>
      <c r="V525">
        <v>0</v>
      </c>
      <c r="W525">
        <v>-9.2499999999999999E-2</v>
      </c>
      <c r="X525">
        <v>-5.0000000000001155E-3</v>
      </c>
      <c r="Y525">
        <v>7.5000000000000622E-3</v>
      </c>
    </row>
    <row r="526" spans="1:25" x14ac:dyDescent="0.3">
      <c r="A526">
        <v>28</v>
      </c>
      <c r="B526" t="s">
        <v>148</v>
      </c>
      <c r="C526" s="1">
        <v>45702.442187499997</v>
      </c>
      <c r="D526" t="b">
        <v>0</v>
      </c>
      <c r="E526" t="b">
        <v>1</v>
      </c>
      <c r="F526">
        <v>14</v>
      </c>
      <c r="G526">
        <v>5.0000000000000001E-3</v>
      </c>
      <c r="H526">
        <v>196</v>
      </c>
      <c r="I526">
        <v>-345</v>
      </c>
      <c r="J526">
        <v>13</v>
      </c>
      <c r="K526">
        <v>-52</v>
      </c>
      <c r="L526">
        <v>-0.3725</v>
      </c>
      <c r="M526">
        <v>-9.7500000000000003E-2</v>
      </c>
      <c r="N526">
        <v>1.3525</v>
      </c>
      <c r="O526">
        <v>0.16250000000000001</v>
      </c>
      <c r="P526">
        <v>212.155</v>
      </c>
      <c r="Q526">
        <v>108.66499999999999</v>
      </c>
      <c r="R526">
        <v>-2.4999999999999467E-3</v>
      </c>
      <c r="S526">
        <v>5.2500000000000005E-2</v>
      </c>
      <c r="T526">
        <v>-1.7250000000000512</v>
      </c>
      <c r="U526">
        <v>0.21749999999997272</v>
      </c>
      <c r="V526">
        <v>1.2500000000000011E-2</v>
      </c>
      <c r="W526">
        <v>-7.7499999999999999E-2</v>
      </c>
      <c r="X526">
        <v>-2.4999999999999467E-3</v>
      </c>
      <c r="Y526">
        <v>5.2500000000000005E-2</v>
      </c>
    </row>
    <row r="527" spans="1:25" x14ac:dyDescent="0.3">
      <c r="A527">
        <v>29</v>
      </c>
      <c r="B527" t="s">
        <v>148</v>
      </c>
      <c r="C527" s="1">
        <v>45702.442187499997</v>
      </c>
      <c r="D527" t="b">
        <v>0</v>
      </c>
      <c r="E527" t="b">
        <v>1</v>
      </c>
      <c r="F527">
        <v>14.5</v>
      </c>
      <c r="G527">
        <v>5.0000000000000001E-3</v>
      </c>
      <c r="H527">
        <v>185</v>
      </c>
      <c r="I527">
        <v>-348</v>
      </c>
      <c r="J527">
        <v>270</v>
      </c>
      <c r="K527">
        <v>-292</v>
      </c>
      <c r="L527">
        <v>-0.40750000000000003</v>
      </c>
      <c r="M527">
        <v>-5.5E-2</v>
      </c>
      <c r="N527">
        <v>1.3325</v>
      </c>
      <c r="O527">
        <v>1.405</v>
      </c>
      <c r="P527">
        <v>210.80250000000001</v>
      </c>
      <c r="Q527">
        <v>108.5025</v>
      </c>
      <c r="R527">
        <v>1.0000000000000009E-2</v>
      </c>
      <c r="S527">
        <v>3.499999999999992E-2</v>
      </c>
      <c r="T527">
        <v>-1.6850000000000591</v>
      </c>
      <c r="U527">
        <v>0.12249999999997385</v>
      </c>
      <c r="V527">
        <v>9.9999999999999534E-3</v>
      </c>
      <c r="W527">
        <v>-0.08</v>
      </c>
      <c r="X527">
        <v>1.0000000000000009E-2</v>
      </c>
      <c r="Y527">
        <v>3.499999999999992E-2</v>
      </c>
    </row>
    <row r="528" spans="1:25" x14ac:dyDescent="0.3">
      <c r="A528">
        <v>30</v>
      </c>
      <c r="B528" t="s">
        <v>148</v>
      </c>
      <c r="C528" s="1">
        <v>45702.442187499997</v>
      </c>
      <c r="D528" t="b">
        <v>0</v>
      </c>
      <c r="E528" t="b">
        <v>1</v>
      </c>
      <c r="F528">
        <v>15</v>
      </c>
      <c r="G528">
        <v>5.0000000000000001E-3</v>
      </c>
      <c r="H528">
        <v>-324</v>
      </c>
      <c r="I528">
        <v>173</v>
      </c>
      <c r="J528">
        <v>248</v>
      </c>
      <c r="K528">
        <v>-281</v>
      </c>
      <c r="L528">
        <v>-0.3775</v>
      </c>
      <c r="M528">
        <v>-8.2500000000000004E-2</v>
      </c>
      <c r="N528">
        <v>-1.2424999999999999</v>
      </c>
      <c r="O528">
        <v>1.3225</v>
      </c>
      <c r="P528">
        <v>209.47</v>
      </c>
      <c r="Q528">
        <v>107.0975</v>
      </c>
      <c r="R528">
        <v>7.5000000000000622E-3</v>
      </c>
      <c r="S528">
        <v>7.7499999999999902E-2</v>
      </c>
      <c r="T528">
        <v>-1.6350000000000762</v>
      </c>
      <c r="U528">
        <v>-0.1500000000000199</v>
      </c>
      <c r="V528">
        <v>-1.2500000000000011E-2</v>
      </c>
      <c r="W528">
        <v>-0.14750000000000002</v>
      </c>
      <c r="X528">
        <v>7.5000000000000622E-3</v>
      </c>
      <c r="Y528">
        <v>7.7499999999999902E-2</v>
      </c>
    </row>
    <row r="529" spans="1:25" x14ac:dyDescent="0.3">
      <c r="A529">
        <v>31</v>
      </c>
      <c r="B529" t="s">
        <v>148</v>
      </c>
      <c r="C529" s="1">
        <v>45702.442187499997</v>
      </c>
      <c r="D529" t="b">
        <v>0</v>
      </c>
      <c r="E529" t="b">
        <v>1</v>
      </c>
      <c r="F529">
        <v>15.5</v>
      </c>
      <c r="G529">
        <v>5.0000000000000001E-3</v>
      </c>
      <c r="H529">
        <v>-420</v>
      </c>
      <c r="I529">
        <v>261</v>
      </c>
      <c r="J529">
        <v>-117</v>
      </c>
      <c r="K529">
        <v>71</v>
      </c>
      <c r="L529">
        <v>-0.39750000000000002</v>
      </c>
      <c r="M529">
        <v>-0.115</v>
      </c>
      <c r="N529">
        <v>-1.7025000000000001</v>
      </c>
      <c r="O529">
        <v>-0.47000000000000003</v>
      </c>
      <c r="P529">
        <v>210.71250000000001</v>
      </c>
      <c r="Q529">
        <v>105.77499999999999</v>
      </c>
      <c r="R529">
        <v>-5.0000000000001155E-3</v>
      </c>
      <c r="S529">
        <v>7.5000000000000011E-2</v>
      </c>
      <c r="T529">
        <v>-1.5625000000000568</v>
      </c>
      <c r="U529">
        <v>-0.29750000000001364</v>
      </c>
      <c r="V529">
        <v>0</v>
      </c>
      <c r="W529">
        <v>-0.21000000000000002</v>
      </c>
      <c r="X529">
        <v>-5.0000000000001155E-3</v>
      </c>
      <c r="Y529">
        <v>7.5000000000000011E-2</v>
      </c>
    </row>
    <row r="530" spans="1:25" x14ac:dyDescent="0.3">
      <c r="A530">
        <v>32</v>
      </c>
      <c r="B530" t="s">
        <v>148</v>
      </c>
      <c r="C530" s="1">
        <v>45702.442187499997</v>
      </c>
      <c r="D530" t="b">
        <v>0</v>
      </c>
      <c r="E530" t="b">
        <v>1</v>
      </c>
      <c r="F530">
        <v>16</v>
      </c>
      <c r="G530">
        <v>5.0000000000000001E-3</v>
      </c>
      <c r="H530">
        <v>-344</v>
      </c>
      <c r="I530">
        <v>187</v>
      </c>
      <c r="J530">
        <v>-400</v>
      </c>
      <c r="K530">
        <v>358</v>
      </c>
      <c r="L530">
        <v>-0.39250000000000002</v>
      </c>
      <c r="M530">
        <v>-0.105</v>
      </c>
      <c r="N530">
        <v>-1.3275000000000001</v>
      </c>
      <c r="O530">
        <v>-1.895</v>
      </c>
      <c r="P530">
        <v>212.41499999999999</v>
      </c>
      <c r="Q530">
        <v>106.24499999999999</v>
      </c>
      <c r="R530">
        <v>-1.2500000000000178E-2</v>
      </c>
      <c r="S530">
        <v>-2.4999999999999467E-3</v>
      </c>
      <c r="T530">
        <v>-1.5200000000000671</v>
      </c>
      <c r="U530">
        <v>-0.63750000000001705</v>
      </c>
      <c r="V530">
        <v>2.5000000000000022E-3</v>
      </c>
      <c r="W530">
        <v>-0.13750000000000001</v>
      </c>
      <c r="X530">
        <v>-1.2500000000000178E-2</v>
      </c>
      <c r="Y530">
        <v>-2.4999999999999467E-3</v>
      </c>
    </row>
    <row r="531" spans="1:25" x14ac:dyDescent="0.3">
      <c r="A531">
        <v>33</v>
      </c>
      <c r="B531" t="s">
        <v>148</v>
      </c>
      <c r="C531" s="1">
        <v>45702.442187499997</v>
      </c>
      <c r="D531" t="b">
        <v>0</v>
      </c>
      <c r="E531" t="b">
        <v>1</v>
      </c>
      <c r="F531">
        <v>16.5</v>
      </c>
      <c r="G531">
        <v>5.0000000000000001E-3</v>
      </c>
      <c r="H531">
        <v>-163</v>
      </c>
      <c r="I531">
        <v>13</v>
      </c>
      <c r="J531">
        <v>-468</v>
      </c>
      <c r="K531">
        <v>424</v>
      </c>
      <c r="L531">
        <v>-0.375</v>
      </c>
      <c r="M531">
        <v>-0.11</v>
      </c>
      <c r="N531">
        <v>-0.44</v>
      </c>
      <c r="O531">
        <v>-2.23</v>
      </c>
      <c r="P531">
        <v>213.74249999999998</v>
      </c>
      <c r="Q531">
        <v>108.13999999999999</v>
      </c>
      <c r="R531">
        <v>-1.7500000000000016E-2</v>
      </c>
      <c r="S531">
        <v>7.5000000000000178E-2</v>
      </c>
      <c r="T531">
        <v>-1.4875000000000966</v>
      </c>
      <c r="U531">
        <v>-0.67250000000001364</v>
      </c>
      <c r="V531">
        <v>2.5000000000000022E-3</v>
      </c>
      <c r="W531">
        <v>-7.4999999999999997E-2</v>
      </c>
      <c r="X531">
        <v>-1.7500000000000016E-2</v>
      </c>
      <c r="Y531">
        <v>7.5000000000000178E-2</v>
      </c>
    </row>
    <row r="532" spans="1:25" x14ac:dyDescent="0.3">
      <c r="A532">
        <v>34</v>
      </c>
      <c r="B532" t="s">
        <v>148</v>
      </c>
      <c r="C532" s="1">
        <v>45702.442187499997</v>
      </c>
      <c r="D532" t="b">
        <v>0</v>
      </c>
      <c r="E532" t="b">
        <v>1</v>
      </c>
      <c r="F532">
        <v>17</v>
      </c>
      <c r="G532">
        <v>5.0000000000000001E-3</v>
      </c>
      <c r="H532">
        <v>116</v>
      </c>
      <c r="I532">
        <v>-272</v>
      </c>
      <c r="J532">
        <v>-549</v>
      </c>
      <c r="K532">
        <v>499</v>
      </c>
      <c r="L532">
        <v>-0.39</v>
      </c>
      <c r="M532">
        <v>-0.125</v>
      </c>
      <c r="N532">
        <v>0.97</v>
      </c>
      <c r="O532">
        <v>-2.62</v>
      </c>
      <c r="P532">
        <v>214.18249999999998</v>
      </c>
      <c r="Q532">
        <v>110.36999999999999</v>
      </c>
      <c r="R532">
        <v>-2.0000000000000018E-2</v>
      </c>
      <c r="S532">
        <v>-2.4999999999999911E-2</v>
      </c>
      <c r="T532">
        <v>-1.4100000000001103</v>
      </c>
      <c r="U532">
        <v>-0.89500000000001023</v>
      </c>
      <c r="V532">
        <v>1.0000000000000009E-2</v>
      </c>
      <c r="W532">
        <v>-0.1</v>
      </c>
      <c r="X532">
        <v>-2.0000000000000018E-2</v>
      </c>
      <c r="Y532">
        <v>-2.4999999999999911E-2</v>
      </c>
    </row>
    <row r="533" spans="1:25" x14ac:dyDescent="0.3">
      <c r="A533">
        <v>35</v>
      </c>
      <c r="B533" t="s">
        <v>148</v>
      </c>
      <c r="C533" s="1">
        <v>45702.442187499997</v>
      </c>
      <c r="D533" t="b">
        <v>0</v>
      </c>
      <c r="E533" t="b">
        <v>1</v>
      </c>
      <c r="F533">
        <v>17.5</v>
      </c>
      <c r="G533">
        <v>5.0000000000000001E-3</v>
      </c>
      <c r="H533">
        <v>447</v>
      </c>
      <c r="I533">
        <v>-605</v>
      </c>
      <c r="J533">
        <v>-536</v>
      </c>
      <c r="K533">
        <v>496</v>
      </c>
      <c r="L533">
        <v>-0.39500000000000002</v>
      </c>
      <c r="M533">
        <v>-0.1</v>
      </c>
      <c r="N533">
        <v>2.63</v>
      </c>
      <c r="O533">
        <v>-2.58</v>
      </c>
      <c r="P533">
        <v>213.21249999999998</v>
      </c>
      <c r="Q533">
        <v>112.99</v>
      </c>
      <c r="R533">
        <v>-1.7500000000000071E-2</v>
      </c>
      <c r="S533">
        <v>-3.5000000000000142E-2</v>
      </c>
      <c r="T533">
        <v>-1.3250000000001023</v>
      </c>
      <c r="U533">
        <v>-0.94250000000000966</v>
      </c>
      <c r="V533">
        <v>7.5000000000000067E-3</v>
      </c>
      <c r="W533">
        <v>-5.5000000000000007E-2</v>
      </c>
      <c r="X533">
        <v>-1.7500000000000071E-2</v>
      </c>
      <c r="Y533">
        <v>-3.5000000000000142E-2</v>
      </c>
    </row>
    <row r="534" spans="1:25" x14ac:dyDescent="0.3">
      <c r="A534">
        <v>36</v>
      </c>
      <c r="B534" t="s">
        <v>148</v>
      </c>
      <c r="C534" s="1">
        <v>45702.442187499997</v>
      </c>
      <c r="D534" t="b">
        <v>0</v>
      </c>
      <c r="E534" t="b">
        <v>1</v>
      </c>
      <c r="F534">
        <v>18</v>
      </c>
      <c r="G534">
        <v>5.0000000000000001E-3</v>
      </c>
      <c r="H534">
        <v>1612</v>
      </c>
      <c r="I534">
        <v>-1769</v>
      </c>
      <c r="J534">
        <v>182</v>
      </c>
      <c r="K534">
        <v>-257</v>
      </c>
      <c r="L534">
        <v>-0.39250000000000002</v>
      </c>
      <c r="M534">
        <v>-0.1875</v>
      </c>
      <c r="N534">
        <v>8.4525000000000006</v>
      </c>
      <c r="O534">
        <v>1.0974999999999999</v>
      </c>
      <c r="P534">
        <v>210.58249999999998</v>
      </c>
      <c r="Q534">
        <v>115.57</v>
      </c>
      <c r="R534">
        <v>-9.9999999999997868E-3</v>
      </c>
      <c r="S534">
        <v>-4.7500000000000098E-2</v>
      </c>
      <c r="T534">
        <v>-1.2975000000000705</v>
      </c>
      <c r="U534">
        <v>-1.0675000000000097</v>
      </c>
      <c r="V534">
        <v>1.0000000000000009E-2</v>
      </c>
      <c r="W534">
        <v>-4.7499999999999987E-2</v>
      </c>
      <c r="X534">
        <v>-9.9999999999997868E-3</v>
      </c>
      <c r="Y534">
        <v>-4.7500000000000098E-2</v>
      </c>
    </row>
    <row r="535" spans="1:25" x14ac:dyDescent="0.3">
      <c r="A535">
        <v>37</v>
      </c>
      <c r="B535" t="s">
        <v>148</v>
      </c>
      <c r="C535" s="1">
        <v>45702.442187499997</v>
      </c>
      <c r="D535" t="b">
        <v>0</v>
      </c>
      <c r="E535" t="b">
        <v>1</v>
      </c>
      <c r="F535">
        <v>18.5</v>
      </c>
      <c r="G535">
        <v>5.0000000000000001E-3</v>
      </c>
      <c r="H535">
        <v>1857</v>
      </c>
      <c r="I535">
        <v>-2009</v>
      </c>
      <c r="J535">
        <v>401</v>
      </c>
      <c r="K535">
        <v>-420</v>
      </c>
      <c r="L535">
        <v>-0.38</v>
      </c>
      <c r="M535">
        <v>-4.7500000000000001E-2</v>
      </c>
      <c r="N535">
        <v>9.6650000000000009</v>
      </c>
      <c r="O535">
        <v>2.0525000000000002</v>
      </c>
      <c r="P535">
        <v>202.12999999999997</v>
      </c>
      <c r="Q535">
        <v>114.4725</v>
      </c>
      <c r="R535">
        <v>-2.4999999999995026E-3</v>
      </c>
      <c r="S535">
        <v>4.750000000000032E-2</v>
      </c>
      <c r="T535">
        <v>-1.2875000000000796</v>
      </c>
      <c r="U535">
        <v>-0.97750000000000625</v>
      </c>
      <c r="V535">
        <v>1.2500000000000011E-2</v>
      </c>
      <c r="W535">
        <v>2.7499999999999997E-2</v>
      </c>
      <c r="X535">
        <v>-2.4999999999995026E-3</v>
      </c>
      <c r="Y535">
        <v>4.750000000000032E-2</v>
      </c>
    </row>
    <row r="536" spans="1:25" x14ac:dyDescent="0.3">
      <c r="A536">
        <v>38</v>
      </c>
      <c r="B536" t="s">
        <v>148</v>
      </c>
      <c r="C536" s="1">
        <v>45702.442187499997</v>
      </c>
      <c r="D536" t="b">
        <v>0</v>
      </c>
      <c r="E536" t="b">
        <v>1</v>
      </c>
      <c r="F536">
        <v>19</v>
      </c>
      <c r="G536">
        <v>5.0000000000000001E-3</v>
      </c>
      <c r="H536">
        <v>1913</v>
      </c>
      <c r="I536">
        <v>-2070</v>
      </c>
      <c r="J536">
        <v>442</v>
      </c>
      <c r="K536">
        <v>-449</v>
      </c>
      <c r="L536">
        <v>-0.39250000000000002</v>
      </c>
      <c r="M536">
        <v>-1.7500000000000002E-2</v>
      </c>
      <c r="N536">
        <v>9.9574999999999996</v>
      </c>
      <c r="O536">
        <v>2.2275</v>
      </c>
      <c r="P536">
        <v>192.46499999999997</v>
      </c>
      <c r="Q536">
        <v>112.42</v>
      </c>
      <c r="R536">
        <v>-5.0000000000007816E-3</v>
      </c>
      <c r="S536">
        <v>0.13249999999999984</v>
      </c>
      <c r="T536">
        <v>-1.2800000000000864</v>
      </c>
      <c r="U536">
        <v>-1.0949999999999989</v>
      </c>
      <c r="V536">
        <v>5.0000000000000044E-3</v>
      </c>
      <c r="W536">
        <v>-3.7500000000000006E-2</v>
      </c>
      <c r="X536">
        <v>-5.0000000000007816E-3</v>
      </c>
      <c r="Y536">
        <v>0.13249999999999984</v>
      </c>
    </row>
    <row r="537" spans="1:25" x14ac:dyDescent="0.3">
      <c r="A537">
        <v>39</v>
      </c>
      <c r="B537" t="s">
        <v>148</v>
      </c>
      <c r="C537" s="1">
        <v>45702.442187499997</v>
      </c>
      <c r="D537" t="b">
        <v>0</v>
      </c>
      <c r="E537" t="b">
        <v>1</v>
      </c>
      <c r="F537">
        <v>19.5</v>
      </c>
      <c r="G537">
        <v>5.0000000000000001E-3</v>
      </c>
      <c r="H537">
        <v>1790</v>
      </c>
      <c r="I537">
        <v>-1946</v>
      </c>
      <c r="J537">
        <v>285</v>
      </c>
      <c r="K537">
        <v>-306</v>
      </c>
      <c r="L537">
        <v>-0.39</v>
      </c>
      <c r="M537">
        <v>-5.2499999999999998E-2</v>
      </c>
      <c r="N537">
        <v>9.34</v>
      </c>
      <c r="O537">
        <v>1.4775</v>
      </c>
      <c r="P537">
        <v>182.50749999999996</v>
      </c>
      <c r="Q537">
        <v>110.1925</v>
      </c>
      <c r="R537">
        <v>-5.0000000000007816E-3</v>
      </c>
      <c r="S537">
        <v>4.4999999999999929E-2</v>
      </c>
      <c r="T537">
        <v>-1.2500000000000853</v>
      </c>
      <c r="U537">
        <v>-1.2950000000000159</v>
      </c>
      <c r="V537">
        <v>-1.0000000000000009E-2</v>
      </c>
      <c r="W537">
        <v>1.9999999999999997E-2</v>
      </c>
      <c r="X537">
        <v>-5.0000000000007816E-3</v>
      </c>
      <c r="Y537">
        <v>4.4999999999999929E-2</v>
      </c>
    </row>
    <row r="538" spans="1:25" x14ac:dyDescent="0.3">
      <c r="A538">
        <v>40</v>
      </c>
      <c r="B538" t="s">
        <v>148</v>
      </c>
      <c r="C538" s="1">
        <v>45702.442187499997</v>
      </c>
      <c r="D538" t="b">
        <v>0</v>
      </c>
      <c r="E538" t="b">
        <v>1</v>
      </c>
      <c r="F538">
        <v>20</v>
      </c>
      <c r="G538">
        <v>5.0000000000000001E-3</v>
      </c>
      <c r="H538">
        <v>1460</v>
      </c>
      <c r="I538">
        <v>-1618</v>
      </c>
      <c r="J538">
        <v>-195</v>
      </c>
      <c r="K538">
        <v>153</v>
      </c>
      <c r="L538">
        <v>-0.39500000000000002</v>
      </c>
      <c r="M538">
        <v>-0.105</v>
      </c>
      <c r="N538">
        <v>7.6950000000000003</v>
      </c>
      <c r="O538">
        <v>-0.87</v>
      </c>
      <c r="P538">
        <v>173.16749999999996</v>
      </c>
      <c r="Q538">
        <v>108.71499999999999</v>
      </c>
      <c r="R538">
        <v>7.5000000000002842E-3</v>
      </c>
      <c r="S538">
        <v>-2.7499999999999969E-2</v>
      </c>
      <c r="T538">
        <v>-1.252500000000083</v>
      </c>
      <c r="U538">
        <v>-1.3275000000000148</v>
      </c>
      <c r="V538">
        <v>2.5000000000000022E-3</v>
      </c>
      <c r="W538">
        <v>-3.7499999999999992E-2</v>
      </c>
      <c r="X538">
        <v>7.5000000000002842E-3</v>
      </c>
      <c r="Y538">
        <v>-2.7499999999999969E-2</v>
      </c>
    </row>
    <row r="539" spans="1:25" x14ac:dyDescent="0.3">
      <c r="A539">
        <v>41</v>
      </c>
      <c r="B539" t="s">
        <v>148</v>
      </c>
      <c r="C539" s="1">
        <v>45702.442187499997</v>
      </c>
      <c r="D539" t="b">
        <v>0</v>
      </c>
      <c r="E539" t="b">
        <v>1</v>
      </c>
      <c r="F539">
        <v>20.5</v>
      </c>
      <c r="G539">
        <v>5.0000000000000001E-3</v>
      </c>
      <c r="H539">
        <v>1227</v>
      </c>
      <c r="I539">
        <v>-1383</v>
      </c>
      <c r="J539">
        <v>-391</v>
      </c>
      <c r="K539">
        <v>311</v>
      </c>
      <c r="L539">
        <v>-0.39</v>
      </c>
      <c r="M539">
        <v>-0.2</v>
      </c>
      <c r="N539">
        <v>6.5250000000000004</v>
      </c>
      <c r="O539">
        <v>-1.7550000000000001</v>
      </c>
      <c r="P539">
        <v>165.47249999999997</v>
      </c>
      <c r="Q539">
        <v>109.58499999999999</v>
      </c>
      <c r="R539">
        <v>-2.4999999999995026E-3</v>
      </c>
      <c r="S539">
        <v>2.0000000000000018E-2</v>
      </c>
      <c r="T539">
        <v>-1.2600000000000762</v>
      </c>
      <c r="U539">
        <v>-1.2400000000000091</v>
      </c>
      <c r="V539">
        <v>7.5000000000000067E-3</v>
      </c>
      <c r="W539">
        <v>-0.21500000000000002</v>
      </c>
      <c r="X539">
        <v>-2.4999999999995026E-3</v>
      </c>
      <c r="Y539">
        <v>2.0000000000000018E-2</v>
      </c>
    </row>
    <row r="540" spans="1:25" x14ac:dyDescent="0.3">
      <c r="A540">
        <v>42</v>
      </c>
      <c r="B540" t="s">
        <v>148</v>
      </c>
      <c r="C540" s="1">
        <v>45702.442187499997</v>
      </c>
      <c r="D540" t="b">
        <v>0</v>
      </c>
      <c r="E540" t="b">
        <v>1</v>
      </c>
      <c r="F540">
        <v>21</v>
      </c>
      <c r="G540">
        <v>5.0000000000000001E-3</v>
      </c>
      <c r="H540">
        <v>952</v>
      </c>
      <c r="I540">
        <v>-1107</v>
      </c>
      <c r="J540">
        <v>200</v>
      </c>
      <c r="K540">
        <v>-272</v>
      </c>
      <c r="L540">
        <v>-0.38750000000000001</v>
      </c>
      <c r="M540">
        <v>-0.18</v>
      </c>
      <c r="N540">
        <v>5.1475</v>
      </c>
      <c r="O540">
        <v>1.18</v>
      </c>
      <c r="P540">
        <v>158.94749999999996</v>
      </c>
      <c r="Q540">
        <v>111.33999999999999</v>
      </c>
      <c r="R540">
        <v>-1.7500000000000071E-2</v>
      </c>
      <c r="S540">
        <v>-2.5000000000000133E-2</v>
      </c>
      <c r="T540">
        <v>-1.2425000000000637</v>
      </c>
      <c r="U540">
        <v>-1.2900000000000205</v>
      </c>
      <c r="V540">
        <v>-2.5000000000000022E-3</v>
      </c>
      <c r="W540">
        <v>5.5000000000000021E-2</v>
      </c>
      <c r="X540">
        <v>-1.7500000000000071E-2</v>
      </c>
      <c r="Y540">
        <v>-2.5000000000000133E-2</v>
      </c>
    </row>
    <row r="541" spans="1:25" x14ac:dyDescent="0.3">
      <c r="A541">
        <v>43</v>
      </c>
      <c r="B541" t="s">
        <v>148</v>
      </c>
      <c r="C541" s="1">
        <v>45702.442187499997</v>
      </c>
      <c r="D541" t="b">
        <v>0</v>
      </c>
      <c r="E541" t="b">
        <v>1</v>
      </c>
      <c r="F541">
        <v>21.5</v>
      </c>
      <c r="G541">
        <v>5.0000000000000001E-3</v>
      </c>
      <c r="H541">
        <v>1051</v>
      </c>
      <c r="I541">
        <v>-1200</v>
      </c>
      <c r="J541">
        <v>661</v>
      </c>
      <c r="K541">
        <v>-701</v>
      </c>
      <c r="L541">
        <v>-0.3725</v>
      </c>
      <c r="M541">
        <v>-0.1</v>
      </c>
      <c r="N541">
        <v>5.6275000000000004</v>
      </c>
      <c r="O541">
        <v>3.4050000000000002</v>
      </c>
      <c r="P541">
        <v>153.79999999999995</v>
      </c>
      <c r="Q541">
        <v>110.15999999999998</v>
      </c>
      <c r="R541">
        <v>4.9999999999998934E-3</v>
      </c>
      <c r="S541">
        <v>5.2500000000000213E-2</v>
      </c>
      <c r="T541">
        <v>-1.1600000000000819</v>
      </c>
      <c r="U541">
        <v>-1.2950000000000301</v>
      </c>
      <c r="V541">
        <v>1.5000000000000013E-2</v>
      </c>
      <c r="W541">
        <v>-3.2500000000000001E-2</v>
      </c>
      <c r="X541">
        <v>4.9999999999998934E-3</v>
      </c>
      <c r="Y541">
        <v>5.2500000000000213E-2</v>
      </c>
    </row>
    <row r="542" spans="1:25" x14ac:dyDescent="0.3">
      <c r="A542">
        <v>44</v>
      </c>
      <c r="B542" t="s">
        <v>148</v>
      </c>
      <c r="C542" s="1">
        <v>45702.442187499997</v>
      </c>
      <c r="D542" t="b">
        <v>0</v>
      </c>
      <c r="E542" t="b">
        <v>1</v>
      </c>
      <c r="F542">
        <v>22</v>
      </c>
      <c r="G542">
        <v>5.0000000000000001E-3</v>
      </c>
      <c r="H542">
        <v>1217</v>
      </c>
      <c r="I542">
        <v>-1364</v>
      </c>
      <c r="J542">
        <v>1115</v>
      </c>
      <c r="K542">
        <v>-1099</v>
      </c>
      <c r="L542">
        <v>-0.36749999999999999</v>
      </c>
      <c r="M542">
        <v>0.04</v>
      </c>
      <c r="N542">
        <v>6.4525000000000006</v>
      </c>
      <c r="O542">
        <v>5.5350000000000001</v>
      </c>
      <c r="P542">
        <v>148.17249999999996</v>
      </c>
      <c r="Q542">
        <v>106.75499999999998</v>
      </c>
      <c r="R542">
        <v>-7.499999999999396E-3</v>
      </c>
      <c r="S542">
        <v>9.7500000000000142E-2</v>
      </c>
      <c r="T542">
        <v>-1.092500000000058</v>
      </c>
      <c r="U542">
        <v>-1.4500000000000313</v>
      </c>
      <c r="V542">
        <v>2.250000000000002E-2</v>
      </c>
      <c r="W542">
        <v>0.13750000000000001</v>
      </c>
      <c r="X542">
        <v>-7.499999999999396E-3</v>
      </c>
      <c r="Y542">
        <v>9.7500000000000142E-2</v>
      </c>
    </row>
    <row r="543" spans="1:25" x14ac:dyDescent="0.3">
      <c r="A543">
        <v>45</v>
      </c>
      <c r="B543" t="s">
        <v>148</v>
      </c>
      <c r="C543" s="1">
        <v>45702.442187499997</v>
      </c>
      <c r="D543" t="b">
        <v>0</v>
      </c>
      <c r="E543" t="b">
        <v>1</v>
      </c>
      <c r="F543">
        <v>22.5</v>
      </c>
      <c r="G543">
        <v>5.0000000000000001E-3</v>
      </c>
      <c r="H543">
        <v>1461</v>
      </c>
      <c r="I543">
        <v>-1602</v>
      </c>
      <c r="J543">
        <v>1639</v>
      </c>
      <c r="K543">
        <v>-1686</v>
      </c>
      <c r="L543">
        <v>-0.35249999999999998</v>
      </c>
      <c r="M543">
        <v>-0.11750000000000001</v>
      </c>
      <c r="N543">
        <v>7.6574999999999998</v>
      </c>
      <c r="O543">
        <v>8.3125</v>
      </c>
      <c r="P543">
        <v>141.71999999999997</v>
      </c>
      <c r="Q543">
        <v>101.21999999999998</v>
      </c>
      <c r="R543">
        <v>1.499999999999968E-2</v>
      </c>
      <c r="S543">
        <v>-4.7499999999999432E-2</v>
      </c>
      <c r="T543">
        <v>-0.99000000000003752</v>
      </c>
      <c r="U543">
        <v>-1.7075000000000244</v>
      </c>
      <c r="V543">
        <v>-1.4999999999999958E-2</v>
      </c>
      <c r="W543">
        <v>-6.7500000000000004E-2</v>
      </c>
      <c r="X543">
        <v>1.499999999999968E-2</v>
      </c>
      <c r="Y543">
        <v>-4.7499999999999432E-2</v>
      </c>
    </row>
    <row r="544" spans="1:25" x14ac:dyDescent="0.3">
      <c r="A544">
        <v>46</v>
      </c>
      <c r="B544" t="s">
        <v>148</v>
      </c>
      <c r="C544" s="1">
        <v>45702.442187499997</v>
      </c>
      <c r="D544" t="b">
        <v>0</v>
      </c>
      <c r="E544" t="b">
        <v>1</v>
      </c>
      <c r="F544">
        <v>23</v>
      </c>
      <c r="G544">
        <v>5.0000000000000001E-3</v>
      </c>
      <c r="H544">
        <v>1339</v>
      </c>
      <c r="I544">
        <v>-1491</v>
      </c>
      <c r="J544">
        <v>1981</v>
      </c>
      <c r="K544">
        <v>-2001</v>
      </c>
      <c r="L544">
        <v>-0.38</v>
      </c>
      <c r="M544">
        <v>-0.05</v>
      </c>
      <c r="N544">
        <v>7.0750000000000002</v>
      </c>
      <c r="O544">
        <v>9.9550000000000001</v>
      </c>
      <c r="P544">
        <v>134.06249999999997</v>
      </c>
      <c r="Q544">
        <v>92.907499999999985</v>
      </c>
      <c r="R544">
        <v>3.2499999999999751E-2</v>
      </c>
      <c r="S544">
        <v>0.11500000000000021</v>
      </c>
      <c r="T544">
        <v>-0.93250000000000455</v>
      </c>
      <c r="U544">
        <v>-1.6375000000000313</v>
      </c>
      <c r="V544">
        <v>7.5000000000000067E-3</v>
      </c>
      <c r="W544">
        <v>-0.08</v>
      </c>
      <c r="X544">
        <v>3.2499999999999751E-2</v>
      </c>
      <c r="Y544">
        <v>0.11500000000000021</v>
      </c>
    </row>
    <row r="545" spans="1:25" x14ac:dyDescent="0.3">
      <c r="A545">
        <v>47</v>
      </c>
      <c r="B545" t="s">
        <v>148</v>
      </c>
      <c r="C545" s="1">
        <v>45702.442187499997</v>
      </c>
      <c r="D545" t="b">
        <v>0</v>
      </c>
      <c r="E545" t="b">
        <v>1</v>
      </c>
      <c r="F545">
        <v>23.5</v>
      </c>
      <c r="G545">
        <v>5.0000000000000001E-3</v>
      </c>
      <c r="H545">
        <v>1142</v>
      </c>
      <c r="I545">
        <v>-1292</v>
      </c>
      <c r="J545">
        <v>1739</v>
      </c>
      <c r="K545">
        <v>-1759</v>
      </c>
      <c r="L545">
        <v>-0.375</v>
      </c>
      <c r="M545">
        <v>-0.05</v>
      </c>
      <c r="N545">
        <v>6.085</v>
      </c>
      <c r="O545">
        <v>8.745000000000001</v>
      </c>
      <c r="P545">
        <v>126.98749999999998</v>
      </c>
      <c r="Q545">
        <v>82.952499999999986</v>
      </c>
      <c r="R545">
        <v>-1.2500000000000178E-2</v>
      </c>
      <c r="S545">
        <v>-0.11249999999999893</v>
      </c>
      <c r="T545">
        <v>-0.99750000000000227</v>
      </c>
      <c r="U545">
        <v>-1.7950000000000301</v>
      </c>
      <c r="V545">
        <v>2.5000000000000022E-3</v>
      </c>
      <c r="W545">
        <v>-3.2500000000000001E-2</v>
      </c>
      <c r="X545">
        <v>-1.2500000000000178E-2</v>
      </c>
      <c r="Y545">
        <v>-0.11249999999999893</v>
      </c>
    </row>
    <row r="546" spans="1:25" x14ac:dyDescent="0.3">
      <c r="A546">
        <v>48</v>
      </c>
      <c r="B546" t="s">
        <v>148</v>
      </c>
      <c r="C546" s="1">
        <v>45702.442187499997</v>
      </c>
      <c r="D546" t="b">
        <v>0</v>
      </c>
      <c r="E546" t="b">
        <v>1</v>
      </c>
      <c r="F546">
        <v>24</v>
      </c>
      <c r="G546">
        <v>5.0000000000000001E-3</v>
      </c>
      <c r="H546">
        <v>206</v>
      </c>
      <c r="I546">
        <v>-370</v>
      </c>
      <c r="J546">
        <v>1057</v>
      </c>
      <c r="K546">
        <v>-1095</v>
      </c>
      <c r="L546">
        <v>-0.41000000000000003</v>
      </c>
      <c r="M546">
        <v>-9.5000000000000001E-2</v>
      </c>
      <c r="N546">
        <v>1.44</v>
      </c>
      <c r="O546">
        <v>5.38</v>
      </c>
      <c r="P546">
        <v>120.90249999999999</v>
      </c>
      <c r="Q546">
        <v>74.207499999999982</v>
      </c>
      <c r="R546">
        <v>2.0000000000000018E-2</v>
      </c>
      <c r="S546">
        <v>6.4999999999999503E-2</v>
      </c>
      <c r="T546">
        <v>-1.0025000000000119</v>
      </c>
      <c r="U546">
        <v>-1.6300000000000381</v>
      </c>
      <c r="V546">
        <v>0</v>
      </c>
      <c r="W546">
        <v>-0.105</v>
      </c>
      <c r="X546">
        <v>2.0000000000000018E-2</v>
      </c>
      <c r="Y546">
        <v>6.4999999999999503E-2</v>
      </c>
    </row>
    <row r="547" spans="1:25" x14ac:dyDescent="0.3">
      <c r="A547">
        <v>49</v>
      </c>
      <c r="B547" t="s">
        <v>148</v>
      </c>
      <c r="C547" s="1">
        <v>45702.442187499997</v>
      </c>
      <c r="D547" t="b">
        <v>0</v>
      </c>
      <c r="E547" t="b">
        <v>1</v>
      </c>
      <c r="F547">
        <v>24.5</v>
      </c>
      <c r="G547">
        <v>5.0000000000000001E-3</v>
      </c>
      <c r="H547">
        <v>-121</v>
      </c>
      <c r="I547">
        <v>-35</v>
      </c>
      <c r="J547">
        <v>1042</v>
      </c>
      <c r="K547">
        <v>-1105</v>
      </c>
      <c r="L547">
        <v>-0.39</v>
      </c>
      <c r="M547">
        <v>-0.1575</v>
      </c>
      <c r="N547">
        <v>-0.215</v>
      </c>
      <c r="O547">
        <v>5.3674999999999997</v>
      </c>
      <c r="P547">
        <v>119.46249999999999</v>
      </c>
      <c r="Q547">
        <v>68.827499999999986</v>
      </c>
      <c r="R547">
        <v>1.5000000000000013E-2</v>
      </c>
      <c r="S547">
        <v>-1.5000000000000568E-2</v>
      </c>
      <c r="T547">
        <v>-1.022500000000008</v>
      </c>
      <c r="U547">
        <v>-1.7325000000000301</v>
      </c>
      <c r="V547">
        <v>-5.0000000000000044E-3</v>
      </c>
      <c r="W547">
        <v>-0.22500000000000001</v>
      </c>
      <c r="X547">
        <v>1.5000000000000013E-2</v>
      </c>
      <c r="Y547">
        <v>-1.5000000000000568E-2</v>
      </c>
    </row>
    <row r="548" spans="1:25" x14ac:dyDescent="0.3">
      <c r="A548">
        <v>50</v>
      </c>
      <c r="B548" t="s">
        <v>148</v>
      </c>
      <c r="C548" s="1">
        <v>45702.442187499997</v>
      </c>
      <c r="D548" t="b">
        <v>0</v>
      </c>
      <c r="E548" t="b">
        <v>1</v>
      </c>
      <c r="F548">
        <v>25</v>
      </c>
      <c r="G548">
        <v>5.0000000000000001E-3</v>
      </c>
      <c r="H548">
        <v>-311</v>
      </c>
      <c r="I548">
        <v>155</v>
      </c>
      <c r="J548">
        <v>1231</v>
      </c>
      <c r="K548">
        <v>-1242</v>
      </c>
      <c r="L548">
        <v>-0.39</v>
      </c>
      <c r="M548">
        <v>-2.75E-2</v>
      </c>
      <c r="N548">
        <v>-1.165</v>
      </c>
      <c r="O548">
        <v>6.1825000000000001</v>
      </c>
      <c r="P548">
        <v>119.67749999999999</v>
      </c>
      <c r="Q548">
        <v>63.459999999999987</v>
      </c>
      <c r="R548">
        <v>1.2499999999999956E-2</v>
      </c>
      <c r="S548">
        <v>7.0000000000000284E-2</v>
      </c>
      <c r="T548">
        <v>-1.0275000000000034</v>
      </c>
      <c r="U548">
        <v>-1.5425000000000253</v>
      </c>
      <c r="V548">
        <v>7.5000000000000067E-3</v>
      </c>
      <c r="W548">
        <v>1.5000000000000003E-2</v>
      </c>
      <c r="X548">
        <v>1.2499999999999956E-2</v>
      </c>
      <c r="Y548">
        <v>7.0000000000000284E-2</v>
      </c>
    </row>
    <row r="549" spans="1:25" x14ac:dyDescent="0.3">
      <c r="A549">
        <v>51</v>
      </c>
      <c r="B549" t="s">
        <v>148</v>
      </c>
      <c r="C549" s="1">
        <v>45702.442187499997</v>
      </c>
      <c r="D549" t="b">
        <v>0</v>
      </c>
      <c r="E549" t="b">
        <v>1</v>
      </c>
      <c r="F549">
        <v>25.5</v>
      </c>
      <c r="G549">
        <v>5.0000000000000001E-3</v>
      </c>
      <c r="H549">
        <v>-352</v>
      </c>
      <c r="I549">
        <v>201</v>
      </c>
      <c r="J549">
        <v>1359</v>
      </c>
      <c r="K549">
        <v>-1380</v>
      </c>
      <c r="L549">
        <v>-0.3775</v>
      </c>
      <c r="M549">
        <v>-5.2499999999999998E-2</v>
      </c>
      <c r="N549">
        <v>-1.3825000000000001</v>
      </c>
      <c r="O549">
        <v>6.8475000000000001</v>
      </c>
      <c r="P549">
        <v>120.8425</v>
      </c>
      <c r="Q549">
        <v>57.277499999999989</v>
      </c>
      <c r="R549">
        <v>2.4999999999999467E-3</v>
      </c>
      <c r="S549">
        <v>0.13250000000000028</v>
      </c>
      <c r="T549">
        <v>-1.0074999999999932</v>
      </c>
      <c r="U549">
        <v>-1.6000000000000227</v>
      </c>
      <c r="V549">
        <v>-2.5000000000000022E-3</v>
      </c>
      <c r="W549">
        <v>-9.7500000000000003E-2</v>
      </c>
      <c r="X549">
        <v>2.4999999999999467E-3</v>
      </c>
      <c r="Y549">
        <v>0.13250000000000028</v>
      </c>
    </row>
    <row r="550" spans="1:25" x14ac:dyDescent="0.3">
      <c r="A550">
        <v>52</v>
      </c>
      <c r="B550" t="s">
        <v>148</v>
      </c>
      <c r="C550" s="1">
        <v>45702.442187499997</v>
      </c>
      <c r="D550" t="b">
        <v>0</v>
      </c>
      <c r="E550" t="b">
        <v>1</v>
      </c>
      <c r="F550">
        <v>26</v>
      </c>
      <c r="G550">
        <v>5.0000000000000001E-3</v>
      </c>
      <c r="H550">
        <v>-353</v>
      </c>
      <c r="I550">
        <v>195</v>
      </c>
      <c r="J550">
        <v>1425</v>
      </c>
      <c r="K550">
        <v>-1417</v>
      </c>
      <c r="L550">
        <v>-0.39500000000000002</v>
      </c>
      <c r="M550">
        <v>0.02</v>
      </c>
      <c r="N550">
        <v>-1.37</v>
      </c>
      <c r="O550">
        <v>7.1050000000000004</v>
      </c>
      <c r="P550">
        <v>122.22499999999999</v>
      </c>
      <c r="Q550">
        <v>50.429999999999993</v>
      </c>
      <c r="R550">
        <v>1.7499999999999849E-2</v>
      </c>
      <c r="S550">
        <v>0</v>
      </c>
      <c r="T550">
        <v>-0.95000000000000284</v>
      </c>
      <c r="U550">
        <v>-1.7925000000000111</v>
      </c>
      <c r="V550">
        <v>-7.5000000000000067E-3</v>
      </c>
      <c r="W550">
        <v>5.000000000000001E-3</v>
      </c>
      <c r="X550">
        <v>1.7499999999999849E-2</v>
      </c>
      <c r="Y550">
        <v>0</v>
      </c>
    </row>
    <row r="551" spans="1:25" x14ac:dyDescent="0.3">
      <c r="A551">
        <v>53</v>
      </c>
      <c r="B551" t="s">
        <v>148</v>
      </c>
      <c r="C551" s="1">
        <v>45702.442187499997</v>
      </c>
      <c r="D551" t="b">
        <v>0</v>
      </c>
      <c r="E551" t="b">
        <v>1</v>
      </c>
      <c r="F551">
        <v>26.5</v>
      </c>
      <c r="G551">
        <v>5.0000000000000001E-3</v>
      </c>
      <c r="H551">
        <v>-354</v>
      </c>
      <c r="I551">
        <v>207</v>
      </c>
      <c r="J551">
        <v>1390</v>
      </c>
      <c r="K551">
        <v>-1468</v>
      </c>
      <c r="L551">
        <v>-0.36749999999999999</v>
      </c>
      <c r="M551">
        <v>-0.19500000000000001</v>
      </c>
      <c r="N551">
        <v>-1.4025000000000001</v>
      </c>
      <c r="O551">
        <v>7.1450000000000005</v>
      </c>
      <c r="P551">
        <v>123.595</v>
      </c>
      <c r="Q551">
        <v>43.324999999999996</v>
      </c>
      <c r="R551">
        <v>4.9999999999998934E-3</v>
      </c>
      <c r="S551">
        <v>5.0000000000000711E-2</v>
      </c>
      <c r="T551">
        <v>-0.9375</v>
      </c>
      <c r="U551">
        <v>-1.8650000000000091</v>
      </c>
      <c r="V551">
        <v>5.0000000000000044E-3</v>
      </c>
      <c r="W551">
        <v>-1.0000000000000009E-2</v>
      </c>
      <c r="X551">
        <v>4.9999999999998934E-3</v>
      </c>
      <c r="Y551">
        <v>5.0000000000000711E-2</v>
      </c>
    </row>
    <row r="552" spans="1:25" x14ac:dyDescent="0.3">
      <c r="A552">
        <v>54</v>
      </c>
      <c r="B552" t="s">
        <v>148</v>
      </c>
      <c r="C552" s="1">
        <v>45702.442187499997</v>
      </c>
      <c r="D552" t="b">
        <v>0</v>
      </c>
      <c r="E552" t="b">
        <v>1</v>
      </c>
      <c r="F552">
        <v>27</v>
      </c>
      <c r="G552">
        <v>5.0000000000000001E-3</v>
      </c>
      <c r="H552">
        <v>401</v>
      </c>
      <c r="I552">
        <v>-568</v>
      </c>
      <c r="J552">
        <v>1977</v>
      </c>
      <c r="K552">
        <v>-1996</v>
      </c>
      <c r="L552">
        <v>-0.41749999999999998</v>
      </c>
      <c r="M552">
        <v>-4.7500000000000001E-2</v>
      </c>
      <c r="N552">
        <v>2.4224999999999999</v>
      </c>
      <c r="O552">
        <v>9.932500000000001</v>
      </c>
      <c r="P552">
        <v>124.9975</v>
      </c>
      <c r="Q552">
        <v>36.179999999999993</v>
      </c>
      <c r="R552">
        <v>3.7499999999999645E-2</v>
      </c>
      <c r="S552">
        <v>9.5000000000000639E-2</v>
      </c>
      <c r="T552">
        <v>-0.92000000000000171</v>
      </c>
      <c r="U552">
        <v>-1.9050000000000082</v>
      </c>
      <c r="V552">
        <v>1.7500000000000016E-2</v>
      </c>
      <c r="W552">
        <v>6.5000000000000002E-2</v>
      </c>
      <c r="X552">
        <v>3.7499999999999645E-2</v>
      </c>
      <c r="Y552">
        <v>9.5000000000000639E-2</v>
      </c>
    </row>
    <row r="553" spans="1:25" x14ac:dyDescent="0.3">
      <c r="A553">
        <v>55</v>
      </c>
      <c r="B553" t="s">
        <v>148</v>
      </c>
      <c r="C553" s="1">
        <v>45702.442187499997</v>
      </c>
      <c r="D553" t="b">
        <v>0</v>
      </c>
      <c r="E553" t="b">
        <v>1</v>
      </c>
      <c r="F553">
        <v>27.5</v>
      </c>
      <c r="G553">
        <v>5.0000000000000001E-3</v>
      </c>
      <c r="H553">
        <v>646</v>
      </c>
      <c r="I553">
        <v>-810</v>
      </c>
      <c r="J553">
        <v>2040</v>
      </c>
      <c r="K553">
        <v>-2096</v>
      </c>
      <c r="L553">
        <v>-0.41000000000000003</v>
      </c>
      <c r="M553">
        <v>-0.14000000000000001</v>
      </c>
      <c r="N553">
        <v>3.64</v>
      </c>
      <c r="O553">
        <v>10.34</v>
      </c>
      <c r="P553">
        <v>122.575</v>
      </c>
      <c r="Q553">
        <v>26.247499999999995</v>
      </c>
      <c r="R553">
        <v>1.0000000000000231E-2</v>
      </c>
      <c r="S553">
        <v>8.2499999999999574E-2</v>
      </c>
      <c r="T553">
        <v>-0.8399999999999892</v>
      </c>
      <c r="U553">
        <v>-1.7875000000000014</v>
      </c>
      <c r="V553">
        <v>-3.5000000000000031E-2</v>
      </c>
      <c r="W553">
        <v>-0.35250000000000004</v>
      </c>
      <c r="X553">
        <v>1.0000000000000231E-2</v>
      </c>
      <c r="Y553">
        <v>8.2499999999999574E-2</v>
      </c>
    </row>
    <row r="554" spans="1:25" x14ac:dyDescent="0.3">
      <c r="A554">
        <v>56</v>
      </c>
      <c r="B554" t="s">
        <v>148</v>
      </c>
      <c r="C554" s="1">
        <v>45702.442187499997</v>
      </c>
      <c r="D554" t="b">
        <v>0</v>
      </c>
      <c r="E554" t="b">
        <v>1</v>
      </c>
      <c r="F554">
        <v>28</v>
      </c>
      <c r="G554">
        <v>5.0000000000000001E-3</v>
      </c>
      <c r="H554">
        <v>1186</v>
      </c>
      <c r="I554">
        <v>-1327</v>
      </c>
      <c r="J554">
        <v>2409</v>
      </c>
      <c r="K554">
        <v>-2394</v>
      </c>
      <c r="L554">
        <v>-0.35249999999999998</v>
      </c>
      <c r="M554">
        <v>3.7499999999999999E-2</v>
      </c>
      <c r="N554">
        <v>6.2824999999999998</v>
      </c>
      <c r="O554">
        <v>12.0075</v>
      </c>
      <c r="P554">
        <v>118.935</v>
      </c>
      <c r="Q554">
        <v>15.907499999999995</v>
      </c>
      <c r="R554">
        <v>3.4999999999999254E-2</v>
      </c>
      <c r="S554">
        <v>-0.21749999999999936</v>
      </c>
      <c r="T554">
        <v>-0.79500000000000171</v>
      </c>
      <c r="U554">
        <v>-1.9000000000000021</v>
      </c>
      <c r="V554">
        <v>-5.4999999999999993E-2</v>
      </c>
      <c r="W554">
        <v>7.4999999999999997E-3</v>
      </c>
      <c r="X554">
        <v>3.4999999999999254E-2</v>
      </c>
      <c r="Y554">
        <v>-0.21749999999999936</v>
      </c>
    </row>
    <row r="555" spans="1:25" x14ac:dyDescent="0.3">
      <c r="A555">
        <v>57</v>
      </c>
      <c r="B555" t="s">
        <v>148</v>
      </c>
      <c r="C555" s="1">
        <v>45702.442187499997</v>
      </c>
      <c r="D555" t="b">
        <v>0</v>
      </c>
      <c r="E555" t="b">
        <v>1</v>
      </c>
      <c r="F555">
        <v>28.5</v>
      </c>
      <c r="G555">
        <v>5.0000000000000001E-3</v>
      </c>
      <c r="H555">
        <v>1472</v>
      </c>
      <c r="I555">
        <v>-1623</v>
      </c>
      <c r="J555">
        <v>2264</v>
      </c>
      <c r="K555">
        <v>-2322</v>
      </c>
      <c r="L555">
        <v>-0.3775</v>
      </c>
      <c r="M555">
        <v>-0.14499999999999999</v>
      </c>
      <c r="N555">
        <v>7.7374999999999998</v>
      </c>
      <c r="O555">
        <v>11.465</v>
      </c>
      <c r="P555">
        <v>112.6525</v>
      </c>
      <c r="Q555">
        <v>3.8999999999999959</v>
      </c>
      <c r="R555">
        <v>4.9999999999998934E-3</v>
      </c>
      <c r="S555">
        <v>-8.9999999999999858E-2</v>
      </c>
      <c r="T555">
        <v>-0.76999999999999602</v>
      </c>
      <c r="U555">
        <v>-1.5575000000000028</v>
      </c>
      <c r="V555">
        <v>-5.0000000000000044E-3</v>
      </c>
      <c r="W555">
        <v>-1.999999999999999E-2</v>
      </c>
      <c r="X555">
        <v>4.9999999999998934E-3</v>
      </c>
      <c r="Y555">
        <v>-8.9999999999999858E-2</v>
      </c>
    </row>
    <row r="556" spans="1:25" x14ac:dyDescent="0.3">
      <c r="A556">
        <v>58</v>
      </c>
      <c r="B556" t="s">
        <v>148</v>
      </c>
      <c r="C556" s="1">
        <v>45702.442187499997</v>
      </c>
      <c r="D556" t="b">
        <v>0</v>
      </c>
      <c r="E556" t="b">
        <v>1</v>
      </c>
      <c r="F556">
        <v>29</v>
      </c>
      <c r="G556">
        <v>5.0000000000000001E-3</v>
      </c>
      <c r="H556">
        <v>1505</v>
      </c>
      <c r="I556">
        <v>-1651</v>
      </c>
      <c r="J556">
        <v>1500</v>
      </c>
      <c r="K556">
        <v>-1558</v>
      </c>
      <c r="L556">
        <v>-0.36499999999999999</v>
      </c>
      <c r="M556">
        <v>-0.14499999999999999</v>
      </c>
      <c r="N556">
        <v>7.8900000000000006</v>
      </c>
      <c r="O556">
        <v>7.6450000000000005</v>
      </c>
      <c r="P556">
        <v>104.91500000000001</v>
      </c>
      <c r="Q556">
        <v>-7.5650000000000039</v>
      </c>
      <c r="R556">
        <v>-4.9999999999998934E-3</v>
      </c>
      <c r="S556">
        <v>7.7500000000000568E-2</v>
      </c>
      <c r="T556">
        <v>-0.73499999999999943</v>
      </c>
      <c r="U556">
        <v>-1.3850000000000033</v>
      </c>
      <c r="V556">
        <v>5.0000000000000044E-3</v>
      </c>
      <c r="W556">
        <v>-5.7499999999999982E-2</v>
      </c>
      <c r="X556">
        <v>-4.9999999999998934E-3</v>
      </c>
      <c r="Y556">
        <v>7.7500000000000568E-2</v>
      </c>
    </row>
    <row r="557" spans="1:25" x14ac:dyDescent="0.3">
      <c r="A557">
        <v>59</v>
      </c>
      <c r="B557" t="s">
        <v>148</v>
      </c>
      <c r="C557" s="1">
        <v>45702.442187499997</v>
      </c>
      <c r="D557" t="b">
        <v>0</v>
      </c>
      <c r="E557" t="b">
        <v>1</v>
      </c>
      <c r="F557">
        <v>29.5</v>
      </c>
      <c r="G557">
        <v>5.0000000000000001E-3</v>
      </c>
      <c r="H557">
        <v>1459</v>
      </c>
      <c r="I557">
        <v>-1613</v>
      </c>
      <c r="J557">
        <v>816</v>
      </c>
      <c r="K557">
        <v>-843</v>
      </c>
      <c r="L557">
        <v>-0.38500000000000001</v>
      </c>
      <c r="M557">
        <v>-6.7500000000000004E-2</v>
      </c>
      <c r="N557">
        <v>7.68</v>
      </c>
      <c r="O557">
        <v>4.1475</v>
      </c>
      <c r="P557">
        <v>97.025000000000006</v>
      </c>
      <c r="Q557">
        <v>-15.210000000000004</v>
      </c>
      <c r="R557">
        <v>-7.5000000000002842E-3</v>
      </c>
      <c r="S557">
        <v>0.16999999999999993</v>
      </c>
      <c r="T557">
        <v>-0.67750000000000909</v>
      </c>
      <c r="U557">
        <v>-1.3175000000000043</v>
      </c>
      <c r="V557">
        <v>-7.5000000000000067E-3</v>
      </c>
      <c r="W557">
        <v>-0.23</v>
      </c>
      <c r="X557">
        <v>-7.5000000000002842E-3</v>
      </c>
      <c r="Y557">
        <v>0.16999999999999993</v>
      </c>
    </row>
    <row r="558" spans="1:25" x14ac:dyDescent="0.3">
      <c r="A558">
        <v>60</v>
      </c>
      <c r="B558" t="s">
        <v>148</v>
      </c>
      <c r="C558" s="1">
        <v>45702.442187499997</v>
      </c>
      <c r="D558" t="b">
        <v>0</v>
      </c>
      <c r="E558" t="b">
        <v>1</v>
      </c>
      <c r="F558">
        <v>30</v>
      </c>
      <c r="G558">
        <v>5.0000000000000001E-3</v>
      </c>
      <c r="H558">
        <v>1941</v>
      </c>
      <c r="I558">
        <v>-2103</v>
      </c>
      <c r="J558">
        <v>753</v>
      </c>
      <c r="K558">
        <v>-730</v>
      </c>
      <c r="L558">
        <v>-0.40500000000000003</v>
      </c>
      <c r="M558">
        <v>5.7500000000000002E-2</v>
      </c>
      <c r="N558">
        <v>10.11</v>
      </c>
      <c r="O558">
        <v>3.7075</v>
      </c>
      <c r="P558">
        <v>89.344999999999999</v>
      </c>
      <c r="Q558">
        <v>-19.357500000000005</v>
      </c>
      <c r="R558">
        <v>9.9999999999997868E-3</v>
      </c>
      <c r="S558">
        <v>-8.4999999999999964E-2</v>
      </c>
      <c r="T558">
        <v>-0.57750000000001478</v>
      </c>
      <c r="U558">
        <v>-1.465000000000007</v>
      </c>
      <c r="V558">
        <v>-5.0000000000000044E-3</v>
      </c>
      <c r="W558">
        <v>0.08</v>
      </c>
      <c r="X558">
        <v>9.9999999999997868E-3</v>
      </c>
      <c r="Y558">
        <v>-8.4999999999999964E-2</v>
      </c>
    </row>
    <row r="559" spans="1:25" x14ac:dyDescent="0.3">
      <c r="A559">
        <v>61</v>
      </c>
      <c r="B559" t="s">
        <v>148</v>
      </c>
      <c r="C559" s="1">
        <v>45702.442187499997</v>
      </c>
      <c r="D559" t="b">
        <v>0</v>
      </c>
      <c r="E559" t="b">
        <v>1</v>
      </c>
      <c r="F559">
        <v>30.5</v>
      </c>
      <c r="G559">
        <v>5.0000000000000001E-3</v>
      </c>
      <c r="H559">
        <v>1966</v>
      </c>
      <c r="I559">
        <v>-2120</v>
      </c>
      <c r="J559">
        <v>952</v>
      </c>
      <c r="K559">
        <v>-905</v>
      </c>
      <c r="L559">
        <v>-0.38500000000000001</v>
      </c>
      <c r="M559">
        <v>0.11750000000000001</v>
      </c>
      <c r="N559">
        <v>10.215</v>
      </c>
      <c r="O559">
        <v>4.6425000000000001</v>
      </c>
      <c r="P559">
        <v>79.234999999999999</v>
      </c>
      <c r="Q559">
        <v>-23.065000000000005</v>
      </c>
      <c r="R559">
        <v>1.9999999999999574E-2</v>
      </c>
      <c r="S559">
        <v>9.2500000000000249E-2</v>
      </c>
      <c r="T559">
        <v>-0.49000000000000909</v>
      </c>
      <c r="U559">
        <v>-1.397500000000008</v>
      </c>
      <c r="V559">
        <v>5.0000000000000044E-3</v>
      </c>
      <c r="W559">
        <v>0.14250000000000002</v>
      </c>
      <c r="X559">
        <v>1.9999999999999574E-2</v>
      </c>
      <c r="Y559">
        <v>9.2500000000000249E-2</v>
      </c>
    </row>
    <row r="560" spans="1:25" x14ac:dyDescent="0.3">
      <c r="A560">
        <v>62</v>
      </c>
      <c r="B560" t="s">
        <v>148</v>
      </c>
      <c r="C560" s="1">
        <v>45702.442187499997</v>
      </c>
      <c r="D560" t="b">
        <v>0</v>
      </c>
      <c r="E560" t="b">
        <v>1</v>
      </c>
      <c r="F560">
        <v>31</v>
      </c>
      <c r="G560">
        <v>5.0000000000000001E-3</v>
      </c>
      <c r="H560">
        <v>1737</v>
      </c>
      <c r="I560">
        <v>-1890</v>
      </c>
      <c r="J560">
        <v>946</v>
      </c>
      <c r="K560">
        <v>-908</v>
      </c>
      <c r="L560">
        <v>-0.38250000000000001</v>
      </c>
      <c r="M560">
        <v>9.5000000000000001E-2</v>
      </c>
      <c r="N560">
        <v>9.0675000000000008</v>
      </c>
      <c r="O560">
        <v>4.6349999999999998</v>
      </c>
      <c r="P560">
        <v>69.02</v>
      </c>
      <c r="Q560">
        <v>-27.707500000000003</v>
      </c>
      <c r="R560">
        <v>9.9999999999997868E-3</v>
      </c>
      <c r="S560">
        <v>0</v>
      </c>
      <c r="T560">
        <v>-0.48499999999999943</v>
      </c>
      <c r="U560">
        <v>-1.3525000000000063</v>
      </c>
      <c r="V560">
        <v>-5.0000000000000044E-3</v>
      </c>
      <c r="W560">
        <v>1.4999999999999999E-2</v>
      </c>
      <c r="X560">
        <v>9.9999999999997868E-3</v>
      </c>
      <c r="Y560">
        <v>0</v>
      </c>
    </row>
    <row r="561" spans="1:25" x14ac:dyDescent="0.3">
      <c r="A561">
        <v>63</v>
      </c>
      <c r="B561" t="s">
        <v>148</v>
      </c>
      <c r="C561" s="1">
        <v>45702.442187499997</v>
      </c>
      <c r="D561" t="b">
        <v>0</v>
      </c>
      <c r="E561" t="b">
        <v>1</v>
      </c>
      <c r="F561">
        <v>31.5</v>
      </c>
      <c r="G561">
        <v>5.0000000000000001E-3</v>
      </c>
      <c r="H561">
        <v>1240</v>
      </c>
      <c r="I561">
        <v>-1395</v>
      </c>
      <c r="J561">
        <v>846</v>
      </c>
      <c r="K561">
        <v>-842</v>
      </c>
      <c r="L561">
        <v>-0.38750000000000001</v>
      </c>
      <c r="M561">
        <v>0.01</v>
      </c>
      <c r="N561">
        <v>6.5875000000000004</v>
      </c>
      <c r="O561">
        <v>4.22</v>
      </c>
      <c r="P561">
        <v>59.952499999999993</v>
      </c>
      <c r="Q561">
        <v>-32.342500000000001</v>
      </c>
      <c r="R561">
        <v>1.2500000000000178E-2</v>
      </c>
      <c r="S561">
        <v>-0.10500000000000043</v>
      </c>
      <c r="T561">
        <v>-0.46750000000000114</v>
      </c>
      <c r="U561">
        <v>-1.3150000000000048</v>
      </c>
      <c r="V561">
        <v>-2.5000000000000022E-3</v>
      </c>
      <c r="W561">
        <v>-6.0000000000000005E-2</v>
      </c>
      <c r="X561">
        <v>1.2500000000000178E-2</v>
      </c>
      <c r="Y561">
        <v>-0.10500000000000043</v>
      </c>
    </row>
    <row r="562" spans="1:25" x14ac:dyDescent="0.3">
      <c r="A562">
        <v>64</v>
      </c>
      <c r="B562" t="s">
        <v>148</v>
      </c>
      <c r="C562" s="1">
        <v>45702.442187499997</v>
      </c>
      <c r="D562" t="b">
        <v>0</v>
      </c>
      <c r="E562" t="b">
        <v>1</v>
      </c>
      <c r="F562">
        <v>32</v>
      </c>
      <c r="G562">
        <v>5.0000000000000001E-3</v>
      </c>
      <c r="H562">
        <v>1152</v>
      </c>
      <c r="I562">
        <v>-1309</v>
      </c>
      <c r="J562">
        <v>834</v>
      </c>
      <c r="K562">
        <v>-839</v>
      </c>
      <c r="L562">
        <v>-0.39250000000000002</v>
      </c>
      <c r="M562">
        <v>-1.2500000000000001E-2</v>
      </c>
      <c r="N562">
        <v>6.1524999999999999</v>
      </c>
      <c r="O562">
        <v>4.1825000000000001</v>
      </c>
      <c r="P562">
        <v>53.364999999999995</v>
      </c>
      <c r="Q562">
        <v>-36.5625</v>
      </c>
      <c r="R562">
        <v>2.4999999999995026E-3</v>
      </c>
      <c r="S562">
        <v>9.7500000000000142E-2</v>
      </c>
      <c r="T562">
        <v>-0.45749999999999602</v>
      </c>
      <c r="U562">
        <v>-1.2800000000000011</v>
      </c>
      <c r="V562">
        <v>-1.2500000000000011E-2</v>
      </c>
      <c r="W562">
        <v>-6.25E-2</v>
      </c>
      <c r="X562">
        <v>2.4999999999995026E-3</v>
      </c>
      <c r="Y562">
        <v>9.7500000000000142E-2</v>
      </c>
    </row>
    <row r="563" spans="1:25" x14ac:dyDescent="0.3">
      <c r="A563">
        <v>65</v>
      </c>
      <c r="B563" t="s">
        <v>148</v>
      </c>
      <c r="C563" s="1">
        <v>45702.442187499997</v>
      </c>
      <c r="D563" t="b">
        <v>0</v>
      </c>
      <c r="E563" t="b">
        <v>1</v>
      </c>
      <c r="F563">
        <v>32.5</v>
      </c>
      <c r="G563">
        <v>5.0000000000000001E-3</v>
      </c>
      <c r="H563">
        <v>1146</v>
      </c>
      <c r="I563">
        <v>-1297</v>
      </c>
      <c r="J563">
        <v>691</v>
      </c>
      <c r="K563">
        <v>-705</v>
      </c>
      <c r="L563">
        <v>-0.3775</v>
      </c>
      <c r="M563">
        <v>-3.5000000000000003E-2</v>
      </c>
      <c r="N563">
        <v>6.1074999999999999</v>
      </c>
      <c r="O563">
        <v>3.49</v>
      </c>
      <c r="P563">
        <v>47.212499999999999</v>
      </c>
      <c r="Q563">
        <v>-40.744999999999997</v>
      </c>
      <c r="R563">
        <v>-2.5000000000003908E-3</v>
      </c>
      <c r="S563">
        <v>-0.19249999999999989</v>
      </c>
      <c r="T563">
        <v>-0.39749999999999375</v>
      </c>
      <c r="U563">
        <v>-1.3499999999999943</v>
      </c>
      <c r="V563">
        <v>1.7500000000000016E-2</v>
      </c>
      <c r="W563">
        <v>0.13250000000000001</v>
      </c>
      <c r="X563">
        <v>-2.5000000000003908E-3</v>
      </c>
      <c r="Y563">
        <v>-0.19249999999999989</v>
      </c>
    </row>
    <row r="564" spans="1:25" x14ac:dyDescent="0.3">
      <c r="A564">
        <v>66</v>
      </c>
      <c r="B564" t="s">
        <v>148</v>
      </c>
      <c r="C564" s="1">
        <v>45702.442187499997</v>
      </c>
      <c r="D564" t="b">
        <v>0</v>
      </c>
      <c r="E564" t="b">
        <v>1</v>
      </c>
      <c r="F564">
        <v>33</v>
      </c>
      <c r="G564">
        <v>5.0000000000000001E-3</v>
      </c>
      <c r="H564">
        <v>1130</v>
      </c>
      <c r="I564">
        <v>-1270</v>
      </c>
      <c r="J564">
        <v>-871</v>
      </c>
      <c r="K564">
        <v>811</v>
      </c>
      <c r="L564">
        <v>-0.35000000000000003</v>
      </c>
      <c r="M564">
        <v>-0.15</v>
      </c>
      <c r="N564">
        <v>6</v>
      </c>
      <c r="O564">
        <v>-4.2050000000000001</v>
      </c>
      <c r="P564">
        <v>41.104999999999997</v>
      </c>
      <c r="Q564">
        <v>-44.234999999999999</v>
      </c>
      <c r="R564">
        <v>0</v>
      </c>
      <c r="S564">
        <v>8.7500000000000355E-2</v>
      </c>
      <c r="T564">
        <v>-0.35249999999999915</v>
      </c>
      <c r="U564">
        <v>-0.9375</v>
      </c>
      <c r="V564">
        <v>0</v>
      </c>
      <c r="W564">
        <v>-5.7499999999999996E-2</v>
      </c>
      <c r="X564">
        <v>0</v>
      </c>
      <c r="Y564">
        <v>8.7500000000000355E-2</v>
      </c>
    </row>
    <row r="565" spans="1:25" x14ac:dyDescent="0.3">
      <c r="A565">
        <v>67</v>
      </c>
      <c r="B565" t="s">
        <v>148</v>
      </c>
      <c r="C565" s="1">
        <v>45702.442187499997</v>
      </c>
      <c r="D565" t="b">
        <v>0</v>
      </c>
      <c r="E565" t="b">
        <v>1</v>
      </c>
      <c r="F565">
        <v>33.5</v>
      </c>
      <c r="G565">
        <v>5.0000000000000001E-3</v>
      </c>
      <c r="H565">
        <v>1078</v>
      </c>
      <c r="I565">
        <v>-1217</v>
      </c>
      <c r="J565">
        <v>-1698</v>
      </c>
      <c r="K565">
        <v>1674</v>
      </c>
      <c r="L565">
        <v>-0.34750000000000003</v>
      </c>
      <c r="M565">
        <v>-0.06</v>
      </c>
      <c r="N565">
        <v>5.7374999999999998</v>
      </c>
      <c r="O565">
        <v>-8.43</v>
      </c>
      <c r="P565">
        <v>35.104999999999997</v>
      </c>
      <c r="Q565">
        <v>-40.03</v>
      </c>
      <c r="R565">
        <v>-4.9999999999998934E-3</v>
      </c>
      <c r="S565">
        <v>-1.9999999999999574E-2</v>
      </c>
      <c r="T565">
        <v>-0.34250000000000114</v>
      </c>
      <c r="U565">
        <v>-0.69500000000000739</v>
      </c>
      <c r="V565">
        <v>9.9999999999999534E-3</v>
      </c>
      <c r="W565">
        <v>0.05</v>
      </c>
      <c r="X565">
        <v>-4.9999999999998934E-3</v>
      </c>
      <c r="Y565">
        <v>-1.9999999999999574E-2</v>
      </c>
    </row>
    <row r="566" spans="1:25" x14ac:dyDescent="0.3">
      <c r="A566">
        <v>68</v>
      </c>
      <c r="B566" t="s">
        <v>148</v>
      </c>
      <c r="C566" s="1">
        <v>45702.442187499997</v>
      </c>
      <c r="D566" t="b">
        <v>0</v>
      </c>
      <c r="E566" t="b">
        <v>1</v>
      </c>
      <c r="F566">
        <v>34</v>
      </c>
      <c r="G566">
        <v>5.0000000000000001E-3</v>
      </c>
      <c r="H566">
        <v>1138</v>
      </c>
      <c r="I566">
        <v>-1282</v>
      </c>
      <c r="J566">
        <v>-1965</v>
      </c>
      <c r="K566">
        <v>1979</v>
      </c>
      <c r="L566">
        <v>-0.36</v>
      </c>
      <c r="M566">
        <v>3.5000000000000003E-2</v>
      </c>
      <c r="N566">
        <v>6.05</v>
      </c>
      <c r="O566">
        <v>-9.86</v>
      </c>
      <c r="P566">
        <v>29.3675</v>
      </c>
      <c r="Q566">
        <v>-31.6</v>
      </c>
      <c r="R566">
        <v>-3.0000000000000249E-2</v>
      </c>
      <c r="S566">
        <v>4.4999999999999929E-2</v>
      </c>
      <c r="T566">
        <v>-0.30250000000000199</v>
      </c>
      <c r="U566">
        <v>-0.50999999999999801</v>
      </c>
      <c r="V566">
        <v>0</v>
      </c>
      <c r="W566">
        <v>3.0000000000000002E-2</v>
      </c>
      <c r="X566">
        <v>-3.0000000000000249E-2</v>
      </c>
      <c r="Y566">
        <v>4.4999999999999929E-2</v>
      </c>
    </row>
    <row r="567" spans="1:25" x14ac:dyDescent="0.3">
      <c r="A567">
        <v>69</v>
      </c>
      <c r="B567" t="s">
        <v>148</v>
      </c>
      <c r="C567" s="1">
        <v>45702.442187499997</v>
      </c>
      <c r="D567" t="b">
        <v>0</v>
      </c>
      <c r="E567" t="b">
        <v>1</v>
      </c>
      <c r="F567">
        <v>34.5</v>
      </c>
      <c r="G567">
        <v>5.0000000000000001E-3</v>
      </c>
      <c r="H567">
        <v>1259</v>
      </c>
      <c r="I567">
        <v>-1411</v>
      </c>
      <c r="J567">
        <v>-1636</v>
      </c>
      <c r="K567">
        <v>1625</v>
      </c>
      <c r="L567">
        <v>-0.38</v>
      </c>
      <c r="M567">
        <v>-2.75E-2</v>
      </c>
      <c r="N567">
        <v>6.6749999999999998</v>
      </c>
      <c r="O567">
        <v>-8.1524999999999999</v>
      </c>
      <c r="P567">
        <v>23.317499999999999</v>
      </c>
      <c r="Q567">
        <v>-21.740000000000002</v>
      </c>
      <c r="R567">
        <v>-3.2500000000000639E-2</v>
      </c>
      <c r="S567">
        <v>-4.4999999999999929E-2</v>
      </c>
      <c r="T567">
        <v>-0.22250000000000369</v>
      </c>
      <c r="U567">
        <v>-0.50499999999999545</v>
      </c>
      <c r="V567">
        <v>1.7500000000000016E-2</v>
      </c>
      <c r="W567">
        <v>1.5000000000000003E-2</v>
      </c>
      <c r="X567">
        <v>-3.2500000000000639E-2</v>
      </c>
      <c r="Y567">
        <v>-4.4999999999999929E-2</v>
      </c>
    </row>
    <row r="568" spans="1:25" x14ac:dyDescent="0.3">
      <c r="A568">
        <v>70</v>
      </c>
      <c r="B568" t="s">
        <v>148</v>
      </c>
      <c r="C568" s="1">
        <v>45702.442187499997</v>
      </c>
      <c r="D568" t="b">
        <v>0</v>
      </c>
      <c r="E568" t="b">
        <v>1</v>
      </c>
      <c r="F568">
        <v>35</v>
      </c>
      <c r="G568">
        <v>5.0000000000000001E-3</v>
      </c>
      <c r="H568">
        <v>1549</v>
      </c>
      <c r="I568">
        <v>-1712</v>
      </c>
      <c r="J568">
        <v>-1491</v>
      </c>
      <c r="K568">
        <v>1427</v>
      </c>
      <c r="L568">
        <v>-0.40750000000000003</v>
      </c>
      <c r="M568">
        <v>-0.16</v>
      </c>
      <c r="N568">
        <v>8.1524999999999999</v>
      </c>
      <c r="O568">
        <v>-7.2949999999999999</v>
      </c>
      <c r="P568">
        <v>16.642499999999998</v>
      </c>
      <c r="Q568">
        <v>-13.5875</v>
      </c>
      <c r="R568">
        <v>-7.5000000000002842E-3</v>
      </c>
      <c r="S568">
        <v>-8.9999999999999858E-2</v>
      </c>
      <c r="T568">
        <v>-0.12500000000000355</v>
      </c>
      <c r="U568">
        <v>-0.11999999999999922</v>
      </c>
      <c r="V568">
        <v>-7.5000000000000067E-3</v>
      </c>
      <c r="W568">
        <v>-4.0000000000000008E-2</v>
      </c>
      <c r="X568">
        <v>-7.5000000000002842E-3</v>
      </c>
      <c r="Y568">
        <v>-8.9999999999999858E-2</v>
      </c>
    </row>
    <row r="569" spans="1:25" x14ac:dyDescent="0.3">
      <c r="A569">
        <v>71</v>
      </c>
      <c r="B569" t="s">
        <v>148</v>
      </c>
      <c r="C569" s="1">
        <v>45702.442187499997</v>
      </c>
      <c r="D569" t="b">
        <v>0</v>
      </c>
      <c r="E569" t="b">
        <v>1</v>
      </c>
      <c r="F569">
        <v>35.5</v>
      </c>
      <c r="G569">
        <v>5.0000000000000001E-3</v>
      </c>
      <c r="H569">
        <v>1627</v>
      </c>
      <c r="I569">
        <v>-1769</v>
      </c>
      <c r="J569">
        <v>-1296</v>
      </c>
      <c r="K569">
        <v>1221</v>
      </c>
      <c r="L569">
        <v>-0.35499999999999998</v>
      </c>
      <c r="M569">
        <v>-0.1875</v>
      </c>
      <c r="N569">
        <v>8.49</v>
      </c>
      <c r="O569">
        <v>-6.2925000000000004</v>
      </c>
      <c r="P569">
        <v>8.49</v>
      </c>
      <c r="Q569">
        <v>-6.2925000000000004</v>
      </c>
      <c r="R569">
        <v>-9.9999999999997868E-3</v>
      </c>
      <c r="S569">
        <v>6.4999999999999503E-2</v>
      </c>
      <c r="T569">
        <v>-7.0000000000000284E-2</v>
      </c>
      <c r="U569">
        <v>-4.5000000000000817E-2</v>
      </c>
      <c r="V569">
        <v>-9.9999999999999534E-3</v>
      </c>
      <c r="W569">
        <v>5.4999999999999993E-2</v>
      </c>
      <c r="X569">
        <v>-9.9999999999997868E-3</v>
      </c>
      <c r="Y569">
        <v>6.4999999999999503E-2</v>
      </c>
    </row>
    <row r="570" spans="1:25" x14ac:dyDescent="0.3">
      <c r="A570">
        <v>1</v>
      </c>
      <c r="B570" t="s">
        <v>148</v>
      </c>
      <c r="C570" s="1">
        <v>45702.452523148146</v>
      </c>
      <c r="D570" t="b">
        <v>0</v>
      </c>
      <c r="E570" t="b">
        <v>1</v>
      </c>
      <c r="F570">
        <v>0.5</v>
      </c>
      <c r="G570">
        <v>5.0000000000000001E-3</v>
      </c>
      <c r="H570">
        <v>-631</v>
      </c>
      <c r="I570">
        <v>461</v>
      </c>
      <c r="J570">
        <v>2725</v>
      </c>
      <c r="K570">
        <v>-2783</v>
      </c>
      <c r="L570">
        <v>-0.42499999999999999</v>
      </c>
      <c r="M570">
        <v>-0.14499999999999999</v>
      </c>
      <c r="N570">
        <v>-2.73</v>
      </c>
      <c r="O570">
        <v>13.77</v>
      </c>
      <c r="P570">
        <v>374.37</v>
      </c>
      <c r="Q570">
        <v>116.73249999999997</v>
      </c>
      <c r="R570">
        <v>-8.2500000000000018E-2</v>
      </c>
      <c r="S570">
        <v>-6.25E-2</v>
      </c>
      <c r="T570">
        <v>-2.027499999999975</v>
      </c>
      <c r="U570">
        <v>0.75</v>
      </c>
      <c r="V570">
        <v>-1.4999999999999958E-2</v>
      </c>
      <c r="W570">
        <v>-0.16249999999999998</v>
      </c>
      <c r="X570">
        <v>-2.4999999999999911E-2</v>
      </c>
      <c r="Y570">
        <v>-6.25E-2</v>
      </c>
    </row>
    <row r="571" spans="1:25" x14ac:dyDescent="0.3">
      <c r="A571">
        <v>2</v>
      </c>
      <c r="B571" t="s">
        <v>148</v>
      </c>
      <c r="C571" s="1">
        <v>45702.452523148146</v>
      </c>
      <c r="D571" t="b">
        <v>0</v>
      </c>
      <c r="E571" t="b">
        <v>1</v>
      </c>
      <c r="F571">
        <v>1</v>
      </c>
      <c r="G571">
        <v>5.0000000000000001E-3</v>
      </c>
      <c r="H571">
        <v>-697</v>
      </c>
      <c r="I571">
        <v>560</v>
      </c>
      <c r="J571">
        <v>2609</v>
      </c>
      <c r="K571">
        <v>-2568</v>
      </c>
      <c r="L571">
        <v>-0.34250000000000003</v>
      </c>
      <c r="M571">
        <v>0.10250000000000001</v>
      </c>
      <c r="N571">
        <v>-3.1425000000000001</v>
      </c>
      <c r="O571">
        <v>12.942500000000001</v>
      </c>
      <c r="P571">
        <v>377.1</v>
      </c>
      <c r="Q571">
        <v>102.96249999999998</v>
      </c>
      <c r="R571">
        <v>-5.500000000000016E-2</v>
      </c>
      <c r="S571">
        <v>6.0000000000000497E-2</v>
      </c>
      <c r="T571">
        <v>-2.1024999999999068</v>
      </c>
      <c r="U571">
        <v>0.79999999999999716</v>
      </c>
      <c r="V571">
        <v>1.749999999999996E-2</v>
      </c>
      <c r="W571">
        <v>-0.03</v>
      </c>
      <c r="X571">
        <v>-3.7500000000000089E-2</v>
      </c>
      <c r="Y571">
        <v>-0.10999999999999943</v>
      </c>
    </row>
    <row r="572" spans="1:25" x14ac:dyDescent="0.3">
      <c r="A572">
        <v>3</v>
      </c>
      <c r="B572" t="s">
        <v>148</v>
      </c>
      <c r="C572" s="1">
        <v>45702.452523148146</v>
      </c>
      <c r="D572" t="b">
        <v>0</v>
      </c>
      <c r="E572" t="b">
        <v>1</v>
      </c>
      <c r="F572">
        <v>1.5</v>
      </c>
      <c r="G572">
        <v>5.0000000000000001E-3</v>
      </c>
      <c r="H572">
        <v>-26</v>
      </c>
      <c r="I572">
        <v>-139</v>
      </c>
      <c r="J572">
        <v>1262</v>
      </c>
      <c r="K572">
        <v>-1388</v>
      </c>
      <c r="L572">
        <v>-0.41250000000000003</v>
      </c>
      <c r="M572">
        <v>-0.315</v>
      </c>
      <c r="N572">
        <v>0.28250000000000003</v>
      </c>
      <c r="O572">
        <v>6.625</v>
      </c>
      <c r="P572">
        <v>380.24250000000001</v>
      </c>
      <c r="Q572">
        <v>90.019999999999982</v>
      </c>
      <c r="R572">
        <v>-9.9999999999999534E-3</v>
      </c>
      <c r="S572">
        <v>3.2499999999999751E-2</v>
      </c>
      <c r="T572">
        <v>-2.1124999999999545</v>
      </c>
      <c r="U572">
        <v>0.97499999999999432</v>
      </c>
      <c r="V572">
        <v>-1.7500000000000016E-2</v>
      </c>
      <c r="W572">
        <v>-4.9999999999999989E-2</v>
      </c>
      <c r="X572">
        <v>-1.2499999999999956E-2</v>
      </c>
      <c r="Y572">
        <v>-1.5000000000000568E-2</v>
      </c>
    </row>
    <row r="573" spans="1:25" x14ac:dyDescent="0.3">
      <c r="A573">
        <v>4</v>
      </c>
      <c r="B573" t="s">
        <v>148</v>
      </c>
      <c r="C573" s="1">
        <v>45702.452523148146</v>
      </c>
      <c r="D573" t="b">
        <v>0</v>
      </c>
      <c r="E573" t="b">
        <v>1</v>
      </c>
      <c r="F573">
        <v>2</v>
      </c>
      <c r="G573">
        <v>5.0000000000000001E-3</v>
      </c>
      <c r="H573">
        <v>-155</v>
      </c>
      <c r="I573">
        <v>-10</v>
      </c>
      <c r="J573">
        <v>1016</v>
      </c>
      <c r="K573">
        <v>-1099</v>
      </c>
      <c r="L573">
        <v>-0.41250000000000003</v>
      </c>
      <c r="M573">
        <v>-0.20750000000000002</v>
      </c>
      <c r="N573">
        <v>-0.36249999999999999</v>
      </c>
      <c r="O573">
        <v>5.2875000000000005</v>
      </c>
      <c r="P573">
        <v>379.96</v>
      </c>
      <c r="Q573">
        <v>83.394999999999982</v>
      </c>
      <c r="R573">
        <v>-7.5000000000000067E-3</v>
      </c>
      <c r="S573">
        <v>-6.4999999999999503E-2</v>
      </c>
      <c r="T573">
        <v>-2.125</v>
      </c>
      <c r="U573">
        <v>0.91249999999999432</v>
      </c>
      <c r="V573">
        <v>-1.5000000000000013E-2</v>
      </c>
      <c r="W573">
        <v>-0.13750000000000001</v>
      </c>
      <c r="X573">
        <v>0</v>
      </c>
      <c r="Y573">
        <v>-0.1274999999999995</v>
      </c>
    </row>
    <row r="574" spans="1:25" x14ac:dyDescent="0.3">
      <c r="A574">
        <v>5</v>
      </c>
      <c r="B574" t="s">
        <v>148</v>
      </c>
      <c r="C574" s="1">
        <v>45702.452523148146</v>
      </c>
      <c r="D574" t="b">
        <v>0</v>
      </c>
      <c r="E574" t="b">
        <v>1</v>
      </c>
      <c r="F574">
        <v>2.5</v>
      </c>
      <c r="G574">
        <v>5.0000000000000001E-3</v>
      </c>
      <c r="H574">
        <v>-34</v>
      </c>
      <c r="I574">
        <v>-132</v>
      </c>
      <c r="J574">
        <v>974</v>
      </c>
      <c r="K574">
        <v>-1048</v>
      </c>
      <c r="L574">
        <v>-0.41500000000000004</v>
      </c>
      <c r="M574">
        <v>-0.185</v>
      </c>
      <c r="N574">
        <v>0.245</v>
      </c>
      <c r="O574">
        <v>5.0549999999999997</v>
      </c>
      <c r="P574">
        <v>380.32249999999999</v>
      </c>
      <c r="Q574">
        <v>78.107499999999987</v>
      </c>
      <c r="R574">
        <v>-1.2500000000000011E-2</v>
      </c>
      <c r="S574">
        <v>-7.5000000000002842E-3</v>
      </c>
      <c r="T574">
        <v>-2.1324999999999932</v>
      </c>
      <c r="U574">
        <v>0.98250000000000171</v>
      </c>
      <c r="V574">
        <v>-2.0000000000000018E-2</v>
      </c>
      <c r="W574">
        <v>-0.155</v>
      </c>
      <c r="X574">
        <v>-5.0000000000000044E-3</v>
      </c>
      <c r="Y574">
        <v>-0.10000000000000053</v>
      </c>
    </row>
    <row r="575" spans="1:25" x14ac:dyDescent="0.3">
      <c r="A575">
        <v>6</v>
      </c>
      <c r="B575" t="s">
        <v>148</v>
      </c>
      <c r="C575" s="1">
        <v>45702.452523148146</v>
      </c>
      <c r="D575" t="b">
        <v>0</v>
      </c>
      <c r="E575" t="b">
        <v>1</v>
      </c>
      <c r="F575">
        <v>3</v>
      </c>
      <c r="G575">
        <v>5.0000000000000001E-3</v>
      </c>
      <c r="H575">
        <v>1764</v>
      </c>
      <c r="I575">
        <v>-1914</v>
      </c>
      <c r="J575">
        <v>1281</v>
      </c>
      <c r="K575">
        <v>-1303</v>
      </c>
      <c r="L575">
        <v>-0.375</v>
      </c>
      <c r="M575">
        <v>-5.5E-2</v>
      </c>
      <c r="N575">
        <v>9.1950000000000003</v>
      </c>
      <c r="O575">
        <v>6.46</v>
      </c>
      <c r="P575">
        <v>380.07749999999999</v>
      </c>
      <c r="Q575">
        <v>73.052499999999981</v>
      </c>
      <c r="R575">
        <v>9.9999999999997868E-3</v>
      </c>
      <c r="S575">
        <v>6.9999999999999396E-2</v>
      </c>
      <c r="T575">
        <v>-2.1624999999999659</v>
      </c>
      <c r="U575">
        <v>1.0949999999999989</v>
      </c>
      <c r="V575">
        <v>7.5000000000000067E-3</v>
      </c>
      <c r="W575">
        <v>6.0000000000000005E-2</v>
      </c>
      <c r="X575">
        <v>1.2499999999999289E-2</v>
      </c>
      <c r="Y575">
        <v>-4.9999999999998934E-3</v>
      </c>
    </row>
    <row r="576" spans="1:25" x14ac:dyDescent="0.3">
      <c r="A576">
        <v>7</v>
      </c>
      <c r="B576" t="s">
        <v>148</v>
      </c>
      <c r="C576" s="1">
        <v>45702.452523148146</v>
      </c>
      <c r="D576" t="b">
        <v>0</v>
      </c>
      <c r="E576" t="b">
        <v>1</v>
      </c>
      <c r="F576">
        <v>3.5</v>
      </c>
      <c r="G576">
        <v>5.0000000000000001E-3</v>
      </c>
      <c r="H576">
        <v>2368</v>
      </c>
      <c r="I576">
        <v>-2518</v>
      </c>
      <c r="J576">
        <v>1449</v>
      </c>
      <c r="K576">
        <v>-1476</v>
      </c>
      <c r="L576">
        <v>-0.375</v>
      </c>
      <c r="M576">
        <v>-6.7500000000000004E-2</v>
      </c>
      <c r="N576">
        <v>12.215</v>
      </c>
      <c r="O576">
        <v>7.3125</v>
      </c>
      <c r="P576">
        <v>370.88249999999999</v>
      </c>
      <c r="Q576">
        <v>66.592499999999987</v>
      </c>
      <c r="R576">
        <v>-1.7500000000000071E-2</v>
      </c>
      <c r="S576">
        <v>0.1274999999999995</v>
      </c>
      <c r="T576">
        <v>-2.17999999999995</v>
      </c>
      <c r="U576">
        <v>0.95499999999999829</v>
      </c>
      <c r="V576">
        <v>2.5000000000000022E-2</v>
      </c>
      <c r="W576">
        <v>4.4999999999999998E-2</v>
      </c>
      <c r="X576">
        <v>-1.5000000000000568E-2</v>
      </c>
      <c r="Y576">
        <v>0.3149999999999995</v>
      </c>
    </row>
    <row r="577" spans="1:25" x14ac:dyDescent="0.3">
      <c r="A577">
        <v>8</v>
      </c>
      <c r="B577" t="s">
        <v>148</v>
      </c>
      <c r="C577" s="1">
        <v>45702.452523148146</v>
      </c>
      <c r="D577" t="b">
        <v>0</v>
      </c>
      <c r="E577" t="b">
        <v>1</v>
      </c>
      <c r="F577">
        <v>4</v>
      </c>
      <c r="G577">
        <v>5.0000000000000001E-3</v>
      </c>
      <c r="H577">
        <v>2711</v>
      </c>
      <c r="I577">
        <v>-2867</v>
      </c>
      <c r="J577">
        <v>1549</v>
      </c>
      <c r="K577">
        <v>-1567</v>
      </c>
      <c r="L577">
        <v>-0.39</v>
      </c>
      <c r="M577">
        <v>-4.4999999999999998E-2</v>
      </c>
      <c r="N577">
        <v>13.945</v>
      </c>
      <c r="O577">
        <v>7.79</v>
      </c>
      <c r="P577">
        <v>358.66750000000002</v>
      </c>
      <c r="Q577">
        <v>59.279999999999987</v>
      </c>
      <c r="R577">
        <v>2.4999999999995026E-3</v>
      </c>
      <c r="S577">
        <v>0.16249999999999964</v>
      </c>
      <c r="T577">
        <v>-2.1724999999999568</v>
      </c>
      <c r="U577">
        <v>0.68749999999999289</v>
      </c>
      <c r="V577">
        <v>2.5000000000000022E-3</v>
      </c>
      <c r="W577">
        <v>-3.7499999999999999E-2</v>
      </c>
      <c r="X577">
        <v>2.4999999999995026E-3</v>
      </c>
      <c r="Y577">
        <v>0.10749999999999993</v>
      </c>
    </row>
    <row r="578" spans="1:25" x14ac:dyDescent="0.3">
      <c r="A578">
        <v>9</v>
      </c>
      <c r="B578" t="s">
        <v>148</v>
      </c>
      <c r="C578" s="1">
        <v>45702.452523148146</v>
      </c>
      <c r="D578" t="b">
        <v>0</v>
      </c>
      <c r="E578" t="b">
        <v>1</v>
      </c>
      <c r="F578">
        <v>4.5</v>
      </c>
      <c r="G578">
        <v>5.0000000000000001E-3</v>
      </c>
      <c r="H578">
        <v>2931</v>
      </c>
      <c r="I578">
        <v>-3085</v>
      </c>
      <c r="J578">
        <v>1553</v>
      </c>
      <c r="K578">
        <v>-1582</v>
      </c>
      <c r="L578">
        <v>-0.38500000000000001</v>
      </c>
      <c r="M578">
        <v>-7.2499999999999995E-2</v>
      </c>
      <c r="N578">
        <v>15.040000000000001</v>
      </c>
      <c r="O578">
        <v>7.8375000000000004</v>
      </c>
      <c r="P578">
        <v>344.72250000000003</v>
      </c>
      <c r="Q578">
        <v>51.489999999999988</v>
      </c>
      <c r="R578">
        <v>-9.9999999999997868E-3</v>
      </c>
      <c r="S578">
        <v>4.0000000000000036E-2</v>
      </c>
      <c r="T578">
        <v>-2.1824999999999477</v>
      </c>
      <c r="U578">
        <v>0.50749999999999318</v>
      </c>
      <c r="V578">
        <v>0</v>
      </c>
      <c r="W578">
        <v>0.10250000000000002</v>
      </c>
      <c r="X578">
        <v>-4.9999999999990052E-3</v>
      </c>
      <c r="Y578">
        <v>7.5000000000002842E-3</v>
      </c>
    </row>
    <row r="579" spans="1:25" x14ac:dyDescent="0.3">
      <c r="A579">
        <v>10</v>
      </c>
      <c r="B579" t="s">
        <v>148</v>
      </c>
      <c r="C579" s="1">
        <v>45702.452523148146</v>
      </c>
      <c r="D579" t="b">
        <v>0</v>
      </c>
      <c r="E579" t="b">
        <v>1</v>
      </c>
      <c r="F579">
        <v>5</v>
      </c>
      <c r="G579">
        <v>5.0000000000000001E-3</v>
      </c>
      <c r="H579">
        <v>3027</v>
      </c>
      <c r="I579">
        <v>-3183</v>
      </c>
      <c r="J579">
        <v>1486</v>
      </c>
      <c r="K579">
        <v>-1487</v>
      </c>
      <c r="L579">
        <v>-0.39</v>
      </c>
      <c r="M579">
        <v>-2.5000000000000001E-3</v>
      </c>
      <c r="N579">
        <v>15.525</v>
      </c>
      <c r="O579">
        <v>7.4325000000000001</v>
      </c>
      <c r="P579">
        <v>329.6825</v>
      </c>
      <c r="Q579">
        <v>43.652499999999989</v>
      </c>
      <c r="R579">
        <v>-2.4999999999995026E-3</v>
      </c>
      <c r="S579">
        <v>0.13499999999999979</v>
      </c>
      <c r="T579">
        <v>-2.17999999999995</v>
      </c>
      <c r="U579">
        <v>0.49499999999999034</v>
      </c>
      <c r="V579">
        <v>1.0000000000000009E-2</v>
      </c>
      <c r="W579">
        <v>-8.7500000000000008E-2</v>
      </c>
      <c r="X579">
        <v>-1.5000000000000568E-2</v>
      </c>
      <c r="Y579">
        <v>0.14250000000000007</v>
      </c>
    </row>
    <row r="580" spans="1:25" x14ac:dyDescent="0.3">
      <c r="A580">
        <v>11</v>
      </c>
      <c r="B580" t="s">
        <v>148</v>
      </c>
      <c r="C580" s="1">
        <v>45702.452523148146</v>
      </c>
      <c r="D580" t="b">
        <v>0</v>
      </c>
      <c r="E580" t="b">
        <v>1</v>
      </c>
      <c r="F580">
        <v>5.5</v>
      </c>
      <c r="G580">
        <v>5.0000000000000001E-3</v>
      </c>
      <c r="H580">
        <v>3010</v>
      </c>
      <c r="I580">
        <v>-3144</v>
      </c>
      <c r="J580">
        <v>1073</v>
      </c>
      <c r="K580">
        <v>-1197</v>
      </c>
      <c r="L580">
        <v>-0.33500000000000002</v>
      </c>
      <c r="M580">
        <v>-0.31</v>
      </c>
      <c r="N580">
        <v>15.385</v>
      </c>
      <c r="O580">
        <v>5.6749999999999998</v>
      </c>
      <c r="P580">
        <v>314.15750000000003</v>
      </c>
      <c r="Q580">
        <v>36.219999999999992</v>
      </c>
      <c r="R580">
        <v>4.9999999999990052E-3</v>
      </c>
      <c r="S580">
        <v>0.3125</v>
      </c>
      <c r="T580">
        <v>-2.1649999999999068</v>
      </c>
      <c r="U580">
        <v>0.45499999999999119</v>
      </c>
      <c r="V580">
        <v>2.5000000000000022E-3</v>
      </c>
      <c r="W580">
        <v>-0.25</v>
      </c>
      <c r="X580">
        <v>-2.500000000001279E-3</v>
      </c>
      <c r="Y580">
        <v>0.1899999999999995</v>
      </c>
    </row>
    <row r="581" spans="1:25" x14ac:dyDescent="0.3">
      <c r="A581">
        <v>12</v>
      </c>
      <c r="B581" t="s">
        <v>148</v>
      </c>
      <c r="C581" s="1">
        <v>45702.452523148146</v>
      </c>
      <c r="D581" t="b">
        <v>0</v>
      </c>
      <c r="E581" t="b">
        <v>1</v>
      </c>
      <c r="F581">
        <v>6</v>
      </c>
      <c r="G581">
        <v>5.0000000000000001E-3</v>
      </c>
      <c r="H581">
        <v>2497</v>
      </c>
      <c r="I581">
        <v>-2661</v>
      </c>
      <c r="J581">
        <v>-340</v>
      </c>
      <c r="K581">
        <v>323</v>
      </c>
      <c r="L581">
        <v>-0.41000000000000003</v>
      </c>
      <c r="M581">
        <v>-4.2500000000000003E-2</v>
      </c>
      <c r="N581">
        <v>12.895</v>
      </c>
      <c r="O581">
        <v>-1.6575</v>
      </c>
      <c r="P581">
        <v>298.77250000000004</v>
      </c>
      <c r="Q581">
        <v>30.544999999999995</v>
      </c>
      <c r="R581">
        <v>7.4999999999985079E-3</v>
      </c>
      <c r="S581">
        <v>3.7500000000000089E-2</v>
      </c>
      <c r="T581">
        <v>-2.1524999999999181</v>
      </c>
      <c r="U581">
        <v>0.52999999999999758</v>
      </c>
      <c r="V581">
        <v>7.4999999999999512E-3</v>
      </c>
      <c r="W581">
        <v>6.2499999999999993E-2</v>
      </c>
      <c r="X581">
        <v>-2.500000000001279E-3</v>
      </c>
      <c r="Y581">
        <v>6.7500000000000115E-2</v>
      </c>
    </row>
    <row r="582" spans="1:25" x14ac:dyDescent="0.3">
      <c r="A582">
        <v>13</v>
      </c>
      <c r="B582" t="s">
        <v>148</v>
      </c>
      <c r="C582" s="1">
        <v>45702.452523148146</v>
      </c>
      <c r="D582" t="b">
        <v>0</v>
      </c>
      <c r="E582" t="b">
        <v>1</v>
      </c>
      <c r="F582">
        <v>6.5</v>
      </c>
      <c r="G582">
        <v>5.0000000000000001E-3</v>
      </c>
      <c r="H582">
        <v>2175</v>
      </c>
      <c r="I582">
        <v>-2321</v>
      </c>
      <c r="J582">
        <v>-884</v>
      </c>
      <c r="K582">
        <v>853</v>
      </c>
      <c r="L582">
        <v>-0.36499999999999999</v>
      </c>
      <c r="M582">
        <v>-7.7499999999999999E-2</v>
      </c>
      <c r="N582">
        <v>11.24</v>
      </c>
      <c r="O582">
        <v>-4.3425000000000002</v>
      </c>
      <c r="P582">
        <v>285.87750000000005</v>
      </c>
      <c r="Q582">
        <v>32.202499999999993</v>
      </c>
      <c r="R582">
        <v>1.7500000000000071E-2</v>
      </c>
      <c r="S582">
        <v>4.9999999999999822E-2</v>
      </c>
      <c r="T582">
        <v>-2.1274999999999409</v>
      </c>
      <c r="U582">
        <v>0.52999999999999403</v>
      </c>
      <c r="V582">
        <v>-7.5000000000000067E-3</v>
      </c>
      <c r="W582">
        <v>-1.4999999999999999E-2</v>
      </c>
      <c r="X582">
        <v>2.4999999999995026E-3</v>
      </c>
      <c r="Y582">
        <v>-3.0000000000000249E-2</v>
      </c>
    </row>
    <row r="583" spans="1:25" x14ac:dyDescent="0.3">
      <c r="A583">
        <v>14</v>
      </c>
      <c r="B583" t="s">
        <v>148</v>
      </c>
      <c r="C583" s="1">
        <v>45702.452523148146</v>
      </c>
      <c r="D583" t="b">
        <v>0</v>
      </c>
      <c r="E583" t="b">
        <v>1</v>
      </c>
      <c r="F583">
        <v>7</v>
      </c>
      <c r="G583">
        <v>5.0000000000000001E-3</v>
      </c>
      <c r="H583">
        <v>1871</v>
      </c>
      <c r="I583">
        <v>-2023</v>
      </c>
      <c r="J583">
        <v>-1312</v>
      </c>
      <c r="K583">
        <v>1292</v>
      </c>
      <c r="L583">
        <v>-0.38</v>
      </c>
      <c r="M583">
        <v>-0.05</v>
      </c>
      <c r="N583">
        <v>9.7349999999999994</v>
      </c>
      <c r="O583">
        <v>-6.51</v>
      </c>
      <c r="P583">
        <v>274.63750000000005</v>
      </c>
      <c r="Q583">
        <v>36.544999999999995</v>
      </c>
      <c r="R583">
        <v>7.4999999999985079E-3</v>
      </c>
      <c r="S583">
        <v>1.5000000000000568E-2</v>
      </c>
      <c r="T583">
        <v>-2.1399999999999864</v>
      </c>
      <c r="U583">
        <v>0.72249999999999659</v>
      </c>
      <c r="V583">
        <v>-1.0000000000000009E-2</v>
      </c>
      <c r="W583">
        <v>7.7499999999999999E-2</v>
      </c>
      <c r="X583">
        <v>-1.5000000000000568E-2</v>
      </c>
      <c r="Y583">
        <v>-0.10749999999999993</v>
      </c>
    </row>
    <row r="584" spans="1:25" x14ac:dyDescent="0.3">
      <c r="A584">
        <v>15</v>
      </c>
      <c r="B584" t="s">
        <v>148</v>
      </c>
      <c r="C584" s="1">
        <v>45702.452523148146</v>
      </c>
      <c r="D584" t="b">
        <v>0</v>
      </c>
      <c r="E584" t="b">
        <v>1</v>
      </c>
      <c r="F584">
        <v>7.5</v>
      </c>
      <c r="G584">
        <v>5.0000000000000001E-3</v>
      </c>
      <c r="H584">
        <v>1626</v>
      </c>
      <c r="I584">
        <v>-1776</v>
      </c>
      <c r="J584">
        <v>-1661</v>
      </c>
      <c r="K584">
        <v>1584</v>
      </c>
      <c r="L584">
        <v>-0.375</v>
      </c>
      <c r="M584">
        <v>-0.1925</v>
      </c>
      <c r="N584">
        <v>8.5050000000000008</v>
      </c>
      <c r="O584">
        <v>-8.1125000000000007</v>
      </c>
      <c r="P584">
        <v>264.90250000000003</v>
      </c>
      <c r="Q584">
        <v>43.054999999999993</v>
      </c>
      <c r="R584">
        <v>1.5000000000000568E-2</v>
      </c>
      <c r="S584">
        <v>9.9999999999999645E-2</v>
      </c>
      <c r="T584">
        <v>-2.1324999999999932</v>
      </c>
      <c r="U584">
        <v>0.73499999999998522</v>
      </c>
      <c r="V584">
        <v>-5.0000000000000044E-3</v>
      </c>
      <c r="W584">
        <v>-5.2499999999999991E-2</v>
      </c>
      <c r="X584">
        <v>0</v>
      </c>
      <c r="Y584">
        <v>-5.2500000000000213E-2</v>
      </c>
    </row>
    <row r="585" spans="1:25" x14ac:dyDescent="0.3">
      <c r="A585">
        <v>16</v>
      </c>
      <c r="B585" t="s">
        <v>148</v>
      </c>
      <c r="C585" s="1">
        <v>45702.452523148146</v>
      </c>
      <c r="D585" t="b">
        <v>0</v>
      </c>
      <c r="E585" t="b">
        <v>1</v>
      </c>
      <c r="F585">
        <v>8</v>
      </c>
      <c r="G585">
        <v>5.0000000000000001E-3</v>
      </c>
      <c r="H585">
        <v>1457</v>
      </c>
      <c r="I585">
        <v>-1613</v>
      </c>
      <c r="J585">
        <v>-1903</v>
      </c>
      <c r="K585">
        <v>1827</v>
      </c>
      <c r="L585">
        <v>-0.39</v>
      </c>
      <c r="M585">
        <v>-0.19</v>
      </c>
      <c r="N585">
        <v>7.6749999999999998</v>
      </c>
      <c r="O585">
        <v>-9.3250000000000011</v>
      </c>
      <c r="P585">
        <v>256.39750000000004</v>
      </c>
      <c r="Q585">
        <v>51.16749999999999</v>
      </c>
      <c r="R585">
        <v>4.9999999999998934E-3</v>
      </c>
      <c r="S585">
        <v>0.10499999999999865</v>
      </c>
      <c r="T585">
        <v>-2.085000000000008</v>
      </c>
      <c r="U585">
        <v>0.67749999999998067</v>
      </c>
      <c r="V585">
        <v>-2.5000000000000022E-3</v>
      </c>
      <c r="W585">
        <v>-5.7499999999999996E-2</v>
      </c>
      <c r="X585">
        <v>-7.5000000000002842E-3</v>
      </c>
      <c r="Y585">
        <v>-8.7500000000000355E-2</v>
      </c>
    </row>
    <row r="586" spans="1:25" x14ac:dyDescent="0.3">
      <c r="A586">
        <v>17</v>
      </c>
      <c r="B586" t="s">
        <v>148</v>
      </c>
      <c r="C586" s="1">
        <v>45702.452523148146</v>
      </c>
      <c r="D586" t="b">
        <v>0</v>
      </c>
      <c r="E586" t="b">
        <v>1</v>
      </c>
      <c r="F586">
        <v>8.5</v>
      </c>
      <c r="G586">
        <v>5.0000000000000001E-3</v>
      </c>
      <c r="H586">
        <v>1265</v>
      </c>
      <c r="I586">
        <v>-1408</v>
      </c>
      <c r="J586">
        <v>-1832</v>
      </c>
      <c r="K586">
        <v>1774</v>
      </c>
      <c r="L586">
        <v>-0.35749999999999998</v>
      </c>
      <c r="M586">
        <v>-0.14499999999999999</v>
      </c>
      <c r="N586">
        <v>6.6825000000000001</v>
      </c>
      <c r="O586">
        <v>-9.0150000000000006</v>
      </c>
      <c r="P586">
        <v>248.72250000000005</v>
      </c>
      <c r="Q586">
        <v>60.492499999999993</v>
      </c>
      <c r="R586">
        <v>4.9999999999998934E-3</v>
      </c>
      <c r="S586">
        <v>3.2499999999998863E-2</v>
      </c>
      <c r="T586">
        <v>-2.0075000000000216</v>
      </c>
      <c r="U586">
        <v>0.8049999999999784</v>
      </c>
      <c r="V586">
        <v>-2.5000000000000022E-3</v>
      </c>
      <c r="W586">
        <v>-0.15999999999999998</v>
      </c>
      <c r="X586">
        <v>-2.5000000000003908E-3</v>
      </c>
      <c r="Y586">
        <v>-0.13000000000000078</v>
      </c>
    </row>
    <row r="587" spans="1:25" x14ac:dyDescent="0.3">
      <c r="A587">
        <v>18</v>
      </c>
      <c r="B587" t="s">
        <v>148</v>
      </c>
      <c r="C587" s="1">
        <v>45702.452523148146</v>
      </c>
      <c r="D587" t="b">
        <v>0</v>
      </c>
      <c r="E587" t="b">
        <v>1</v>
      </c>
      <c r="F587">
        <v>9</v>
      </c>
      <c r="G587">
        <v>5.0000000000000001E-3</v>
      </c>
      <c r="H587">
        <v>641</v>
      </c>
      <c r="I587">
        <v>-818</v>
      </c>
      <c r="J587">
        <v>-1129</v>
      </c>
      <c r="K587">
        <v>1095</v>
      </c>
      <c r="L587">
        <v>-0.4425</v>
      </c>
      <c r="M587">
        <v>-8.5000000000000006E-2</v>
      </c>
      <c r="N587">
        <v>3.6475</v>
      </c>
      <c r="O587">
        <v>-5.5600000000000005</v>
      </c>
      <c r="P587">
        <v>242.04000000000005</v>
      </c>
      <c r="Q587">
        <v>69.507499999999993</v>
      </c>
      <c r="R587">
        <v>4.9999999999998934E-3</v>
      </c>
      <c r="S587">
        <v>-7.5000000000002842E-3</v>
      </c>
      <c r="T587">
        <v>-1.9600000000000364</v>
      </c>
      <c r="U587">
        <v>1.0024999999999835</v>
      </c>
      <c r="V587">
        <v>-1.2500000000000011E-2</v>
      </c>
      <c r="W587">
        <v>-4.5000000000000005E-2</v>
      </c>
      <c r="X587">
        <v>-2.2499999999999964E-2</v>
      </c>
      <c r="Y587">
        <v>-1.5000000000000568E-2</v>
      </c>
    </row>
    <row r="588" spans="1:25" x14ac:dyDescent="0.3">
      <c r="A588">
        <v>19</v>
      </c>
      <c r="B588" t="s">
        <v>148</v>
      </c>
      <c r="C588" s="1">
        <v>45702.452523148146</v>
      </c>
      <c r="D588" t="b">
        <v>0</v>
      </c>
      <c r="E588" t="b">
        <v>1</v>
      </c>
      <c r="F588">
        <v>9.5</v>
      </c>
      <c r="G588">
        <v>5.0000000000000001E-3</v>
      </c>
      <c r="H588">
        <v>661</v>
      </c>
      <c r="I588">
        <v>-818</v>
      </c>
      <c r="J588">
        <v>-1131</v>
      </c>
      <c r="K588">
        <v>1054</v>
      </c>
      <c r="L588">
        <v>-0.39250000000000002</v>
      </c>
      <c r="M588">
        <v>-0.1925</v>
      </c>
      <c r="N588">
        <v>3.6975000000000002</v>
      </c>
      <c r="O588">
        <v>-5.4625000000000004</v>
      </c>
      <c r="P588">
        <v>238.39250000000004</v>
      </c>
      <c r="Q588">
        <v>75.067499999999995</v>
      </c>
      <c r="R588">
        <v>1.7500000000000071E-2</v>
      </c>
      <c r="S588">
        <v>9.7500000000000142E-2</v>
      </c>
      <c r="T588">
        <v>-1.9250000000000682</v>
      </c>
      <c r="U588">
        <v>1.1374999999999886</v>
      </c>
      <c r="V588">
        <v>2.5000000000000022E-3</v>
      </c>
      <c r="W588">
        <v>-0.27</v>
      </c>
      <c r="X588">
        <v>7.5000000000002842E-3</v>
      </c>
      <c r="Y588">
        <v>1.499999999999968E-2</v>
      </c>
    </row>
    <row r="589" spans="1:25" x14ac:dyDescent="0.3">
      <c r="A589">
        <v>20</v>
      </c>
      <c r="B589" t="s">
        <v>148</v>
      </c>
      <c r="C589" s="1">
        <v>45702.452523148146</v>
      </c>
      <c r="D589" t="b">
        <v>0</v>
      </c>
      <c r="E589" t="b">
        <v>1</v>
      </c>
      <c r="F589">
        <v>10</v>
      </c>
      <c r="G589">
        <v>5.0000000000000001E-3</v>
      </c>
      <c r="H589">
        <v>686</v>
      </c>
      <c r="I589">
        <v>-844</v>
      </c>
      <c r="J589">
        <v>-1166</v>
      </c>
      <c r="K589">
        <v>1118</v>
      </c>
      <c r="L589">
        <v>-0.39500000000000002</v>
      </c>
      <c r="M589">
        <v>-0.12</v>
      </c>
      <c r="N589">
        <v>3.8250000000000002</v>
      </c>
      <c r="O589">
        <v>-5.71</v>
      </c>
      <c r="P589">
        <v>234.69500000000005</v>
      </c>
      <c r="Q589">
        <v>80.53</v>
      </c>
      <c r="R589">
        <v>1.5000000000000124E-2</v>
      </c>
      <c r="S589">
        <v>0.19249999999999989</v>
      </c>
      <c r="T589">
        <v>-1.9150000000000489</v>
      </c>
      <c r="U589">
        <v>1.0999999999999943</v>
      </c>
      <c r="V589">
        <v>-2.5000000000000022E-3</v>
      </c>
      <c r="W589">
        <v>-0.13999999999999999</v>
      </c>
      <c r="X589">
        <v>7.5000000000002842E-3</v>
      </c>
      <c r="Y589">
        <v>0.1850000000000005</v>
      </c>
    </row>
    <row r="590" spans="1:25" x14ac:dyDescent="0.3">
      <c r="A590">
        <v>21</v>
      </c>
      <c r="B590" t="s">
        <v>148</v>
      </c>
      <c r="C590" s="1">
        <v>45702.452523148146</v>
      </c>
      <c r="D590" t="b">
        <v>0</v>
      </c>
      <c r="E590" t="b">
        <v>1</v>
      </c>
      <c r="F590">
        <v>10.5</v>
      </c>
      <c r="G590">
        <v>5.0000000000000001E-3</v>
      </c>
      <c r="H590">
        <v>598</v>
      </c>
      <c r="I590">
        <v>-756</v>
      </c>
      <c r="J590">
        <v>-1177</v>
      </c>
      <c r="K590">
        <v>1130</v>
      </c>
      <c r="L590">
        <v>-0.39500000000000002</v>
      </c>
      <c r="M590">
        <v>-0.11750000000000001</v>
      </c>
      <c r="N590">
        <v>3.3850000000000002</v>
      </c>
      <c r="O590">
        <v>-5.7675000000000001</v>
      </c>
      <c r="P590">
        <v>230.87000000000006</v>
      </c>
      <c r="Q590">
        <v>86.24</v>
      </c>
      <c r="R590">
        <v>1.5000000000000124E-2</v>
      </c>
      <c r="S590">
        <v>0.11500000000000021</v>
      </c>
      <c r="T590">
        <v>-1.8650000000000375</v>
      </c>
      <c r="U590">
        <v>0.97499999999999432</v>
      </c>
      <c r="V590">
        <v>-5.0000000000000044E-3</v>
      </c>
      <c r="W590">
        <v>-0.14750000000000002</v>
      </c>
      <c r="X590">
        <v>0</v>
      </c>
      <c r="Y590">
        <v>5.7500000000000107E-2</v>
      </c>
    </row>
    <row r="591" spans="1:25" x14ac:dyDescent="0.3">
      <c r="A591">
        <v>22</v>
      </c>
      <c r="B591" t="s">
        <v>148</v>
      </c>
      <c r="C591" s="1">
        <v>45702.452523148146</v>
      </c>
      <c r="D591" t="b">
        <v>0</v>
      </c>
      <c r="E591" t="b">
        <v>1</v>
      </c>
      <c r="F591">
        <v>11</v>
      </c>
      <c r="G591">
        <v>5.0000000000000001E-3</v>
      </c>
      <c r="H591">
        <v>545</v>
      </c>
      <c r="I591">
        <v>-702</v>
      </c>
      <c r="J591">
        <v>-1243</v>
      </c>
      <c r="K591">
        <v>1201</v>
      </c>
      <c r="L591">
        <v>-0.39250000000000002</v>
      </c>
      <c r="M591">
        <v>-0.105</v>
      </c>
      <c r="N591">
        <v>3.1175000000000002</v>
      </c>
      <c r="O591">
        <v>-6.11</v>
      </c>
      <c r="P591">
        <v>227.48500000000007</v>
      </c>
      <c r="Q591">
        <v>92.007499999999993</v>
      </c>
      <c r="R591">
        <v>4.9999999999998934E-3</v>
      </c>
      <c r="S591">
        <v>0.1324999999999994</v>
      </c>
      <c r="T591">
        <v>-1.8300000000000125</v>
      </c>
      <c r="U591">
        <v>0.90499999999998693</v>
      </c>
      <c r="V591">
        <v>-1.0000000000000009E-2</v>
      </c>
      <c r="W591">
        <v>-0.1875</v>
      </c>
      <c r="X591">
        <v>0</v>
      </c>
      <c r="Y591">
        <v>0.12249999999999961</v>
      </c>
    </row>
    <row r="592" spans="1:25" x14ac:dyDescent="0.3">
      <c r="A592">
        <v>23</v>
      </c>
      <c r="B592" t="s">
        <v>148</v>
      </c>
      <c r="C592" s="1">
        <v>45702.452523148146</v>
      </c>
      <c r="D592" t="b">
        <v>0</v>
      </c>
      <c r="E592" t="b">
        <v>1</v>
      </c>
      <c r="F592">
        <v>11.5</v>
      </c>
      <c r="G592">
        <v>5.0000000000000001E-3</v>
      </c>
      <c r="H592">
        <v>461</v>
      </c>
      <c r="I592">
        <v>-610</v>
      </c>
      <c r="J592">
        <v>-1145</v>
      </c>
      <c r="K592">
        <v>1105</v>
      </c>
      <c r="L592">
        <v>-0.3725</v>
      </c>
      <c r="M592">
        <v>-0.1</v>
      </c>
      <c r="N592">
        <v>2.6775000000000002</v>
      </c>
      <c r="O592">
        <v>-5.625</v>
      </c>
      <c r="P592">
        <v>224.36750000000006</v>
      </c>
      <c r="Q592">
        <v>98.117499999999993</v>
      </c>
      <c r="R592">
        <v>1.0000000000000231E-2</v>
      </c>
      <c r="S592">
        <v>3.5000000000000142E-2</v>
      </c>
      <c r="T592">
        <v>-1.8224999999999909</v>
      </c>
      <c r="U592">
        <v>0.80749999999999034</v>
      </c>
      <c r="V592">
        <v>2.5000000000000022E-3</v>
      </c>
      <c r="W592">
        <v>-2.5000000000000008E-2</v>
      </c>
      <c r="X592">
        <v>2.4999999999999467E-3</v>
      </c>
      <c r="Y592">
        <v>0.11500000000000021</v>
      </c>
    </row>
    <row r="593" spans="1:25" x14ac:dyDescent="0.3">
      <c r="A593">
        <v>24</v>
      </c>
      <c r="B593" t="s">
        <v>148</v>
      </c>
      <c r="C593" s="1">
        <v>45702.452523148146</v>
      </c>
      <c r="D593" t="b">
        <v>0</v>
      </c>
      <c r="E593" t="b">
        <v>1</v>
      </c>
      <c r="F593">
        <v>12</v>
      </c>
      <c r="G593">
        <v>5.0000000000000001E-3</v>
      </c>
      <c r="H593">
        <v>692</v>
      </c>
      <c r="I593">
        <v>-859</v>
      </c>
      <c r="J593">
        <v>-527</v>
      </c>
      <c r="K593">
        <v>586</v>
      </c>
      <c r="L593">
        <v>-0.41749999999999998</v>
      </c>
      <c r="M593">
        <v>0.14749999999999999</v>
      </c>
      <c r="N593">
        <v>3.8774999999999999</v>
      </c>
      <c r="O593">
        <v>-2.7825000000000002</v>
      </c>
      <c r="P593">
        <v>221.69000000000005</v>
      </c>
      <c r="Q593">
        <v>103.74249999999999</v>
      </c>
      <c r="R593">
        <v>2.4999999999999467E-3</v>
      </c>
      <c r="S593">
        <v>0.13499999999999979</v>
      </c>
      <c r="T593">
        <v>-1.7775000000000034</v>
      </c>
      <c r="U593">
        <v>0.72249999999998238</v>
      </c>
      <c r="V593">
        <v>2.5000000000000022E-3</v>
      </c>
      <c r="W593">
        <v>6.9999999999999993E-2</v>
      </c>
      <c r="X593">
        <v>-2.4999999999999467E-3</v>
      </c>
      <c r="Y593">
        <v>0.11499999999999977</v>
      </c>
    </row>
    <row r="594" spans="1:25" x14ac:dyDescent="0.3">
      <c r="A594">
        <v>25</v>
      </c>
      <c r="B594" t="s">
        <v>148</v>
      </c>
      <c r="C594" s="1">
        <v>45702.452523148146</v>
      </c>
      <c r="D594" t="b">
        <v>0</v>
      </c>
      <c r="E594" t="b">
        <v>1</v>
      </c>
      <c r="F594">
        <v>12.5</v>
      </c>
      <c r="G594">
        <v>5.0000000000000001E-3</v>
      </c>
      <c r="H594">
        <v>400</v>
      </c>
      <c r="I594">
        <v>-556</v>
      </c>
      <c r="J594">
        <v>-117</v>
      </c>
      <c r="K594">
        <v>87</v>
      </c>
      <c r="L594">
        <v>-0.39</v>
      </c>
      <c r="M594">
        <v>-7.4999999999999997E-2</v>
      </c>
      <c r="N594">
        <v>2.39</v>
      </c>
      <c r="O594">
        <v>-0.51</v>
      </c>
      <c r="P594">
        <v>217.81250000000006</v>
      </c>
      <c r="Q594">
        <v>106.52499999999999</v>
      </c>
      <c r="R594">
        <v>4.9999999999998934E-3</v>
      </c>
      <c r="S594">
        <v>4.2499999999999982E-2</v>
      </c>
      <c r="T594">
        <v>-1.7750000000000057</v>
      </c>
      <c r="U594">
        <v>0.42499999999998295</v>
      </c>
      <c r="V594">
        <v>-2.5000000000000022E-3</v>
      </c>
      <c r="W594">
        <v>5.5000000000000007E-2</v>
      </c>
      <c r="X594">
        <v>2.4999999999999467E-3</v>
      </c>
      <c r="Y594">
        <v>9.4999999999999973E-2</v>
      </c>
    </row>
    <row r="595" spans="1:25" x14ac:dyDescent="0.3">
      <c r="A595">
        <v>26</v>
      </c>
      <c r="B595" t="s">
        <v>148</v>
      </c>
      <c r="C595" s="1">
        <v>45702.452523148146</v>
      </c>
      <c r="D595" t="b">
        <v>0</v>
      </c>
      <c r="E595" t="b">
        <v>1</v>
      </c>
      <c r="F595">
        <v>13</v>
      </c>
      <c r="G595">
        <v>5.0000000000000001E-3</v>
      </c>
      <c r="H595">
        <v>353</v>
      </c>
      <c r="I595">
        <v>-513</v>
      </c>
      <c r="J595">
        <v>-178</v>
      </c>
      <c r="K595">
        <v>130</v>
      </c>
      <c r="L595">
        <v>-0.4</v>
      </c>
      <c r="M595">
        <v>-0.12</v>
      </c>
      <c r="N595">
        <v>2.165</v>
      </c>
      <c r="O595">
        <v>-0.77</v>
      </c>
      <c r="P595">
        <v>215.42250000000007</v>
      </c>
      <c r="Q595">
        <v>107.035</v>
      </c>
      <c r="R595">
        <v>2.4999999999999467E-3</v>
      </c>
      <c r="S595">
        <v>3.2499999999999973E-2</v>
      </c>
      <c r="T595">
        <v>-1.7699999999999818</v>
      </c>
      <c r="U595">
        <v>0.42249999999997101</v>
      </c>
      <c r="V595">
        <v>-1.5000000000000013E-2</v>
      </c>
      <c r="W595">
        <v>-6.2499999999999993E-2</v>
      </c>
      <c r="X595">
        <v>9.9999999999997868E-3</v>
      </c>
      <c r="Y595">
        <v>0.15249999999999997</v>
      </c>
    </row>
    <row r="596" spans="1:25" x14ac:dyDescent="0.3">
      <c r="A596">
        <v>27</v>
      </c>
      <c r="B596" t="s">
        <v>148</v>
      </c>
      <c r="C596" s="1">
        <v>45702.452523148146</v>
      </c>
      <c r="D596" t="b">
        <v>0</v>
      </c>
      <c r="E596" t="b">
        <v>1</v>
      </c>
      <c r="F596">
        <v>13.5</v>
      </c>
      <c r="G596">
        <v>5.0000000000000001E-3</v>
      </c>
      <c r="H596">
        <v>142</v>
      </c>
      <c r="I596">
        <v>-295</v>
      </c>
      <c r="J596">
        <v>-231</v>
      </c>
      <c r="K596">
        <v>199</v>
      </c>
      <c r="L596">
        <v>-0.38250000000000001</v>
      </c>
      <c r="M596">
        <v>-0.08</v>
      </c>
      <c r="N596">
        <v>1.0925</v>
      </c>
      <c r="O596">
        <v>-1.075</v>
      </c>
      <c r="P596">
        <v>213.25750000000008</v>
      </c>
      <c r="Q596">
        <v>107.80499999999999</v>
      </c>
      <c r="R596">
        <v>1.0000000000000009E-2</v>
      </c>
      <c r="S596">
        <v>1.7500000000000071E-2</v>
      </c>
      <c r="T596">
        <v>-1.7524999999999693</v>
      </c>
      <c r="U596">
        <v>0.40999999999996817</v>
      </c>
      <c r="V596">
        <v>-5.0000000000000044E-3</v>
      </c>
      <c r="W596">
        <v>-0.06</v>
      </c>
      <c r="X596">
        <v>4.9999999999998934E-3</v>
      </c>
      <c r="Y596">
        <v>2.5000000000000133E-2</v>
      </c>
    </row>
    <row r="597" spans="1:25" x14ac:dyDescent="0.3">
      <c r="A597">
        <v>28</v>
      </c>
      <c r="B597" t="s">
        <v>148</v>
      </c>
      <c r="C597" s="1">
        <v>45702.452523148146</v>
      </c>
      <c r="D597" t="b">
        <v>0</v>
      </c>
      <c r="E597" t="b">
        <v>1</v>
      </c>
      <c r="F597">
        <v>14</v>
      </c>
      <c r="G597">
        <v>5.0000000000000001E-3</v>
      </c>
      <c r="H597">
        <v>195</v>
      </c>
      <c r="I597">
        <v>-351</v>
      </c>
      <c r="J597">
        <v>5</v>
      </c>
      <c r="K597">
        <v>-53</v>
      </c>
      <c r="L597">
        <v>-0.39</v>
      </c>
      <c r="M597">
        <v>-0.12</v>
      </c>
      <c r="N597">
        <v>1.365</v>
      </c>
      <c r="O597">
        <v>0.14499999999999999</v>
      </c>
      <c r="P597">
        <v>212.16500000000008</v>
      </c>
      <c r="Q597">
        <v>108.88</v>
      </c>
      <c r="R597">
        <v>1.2499999999999956E-2</v>
      </c>
      <c r="S597">
        <v>-1.7500000000000016E-2</v>
      </c>
      <c r="T597">
        <v>-1.714999999999975</v>
      </c>
      <c r="U597">
        <v>0.43249999999997613</v>
      </c>
      <c r="V597">
        <v>-5.0000000000000044E-3</v>
      </c>
      <c r="W597">
        <v>-9.9999999999999992E-2</v>
      </c>
      <c r="X597">
        <v>1.0000000000000009E-2</v>
      </c>
      <c r="Y597">
        <v>3.4999999999999989E-2</v>
      </c>
    </row>
    <row r="598" spans="1:25" x14ac:dyDescent="0.3">
      <c r="A598">
        <v>29</v>
      </c>
      <c r="B598" t="s">
        <v>148</v>
      </c>
      <c r="C598" s="1">
        <v>45702.452523148146</v>
      </c>
      <c r="D598" t="b">
        <v>0</v>
      </c>
      <c r="E598" t="b">
        <v>1</v>
      </c>
      <c r="F598">
        <v>14.5</v>
      </c>
      <c r="G598">
        <v>5.0000000000000001E-3</v>
      </c>
      <c r="H598">
        <v>184</v>
      </c>
      <c r="I598">
        <v>-346</v>
      </c>
      <c r="J598">
        <v>292</v>
      </c>
      <c r="K598">
        <v>-313</v>
      </c>
      <c r="L598">
        <v>-0.40500000000000003</v>
      </c>
      <c r="M598">
        <v>-5.2499999999999998E-2</v>
      </c>
      <c r="N598">
        <v>1.325</v>
      </c>
      <c r="O598">
        <v>1.5125</v>
      </c>
      <c r="P598">
        <v>210.80000000000007</v>
      </c>
      <c r="Q598">
        <v>108.735</v>
      </c>
      <c r="R598">
        <v>-7.5000000000000622E-3</v>
      </c>
      <c r="S598">
        <v>0.10749999999999993</v>
      </c>
      <c r="T598">
        <v>-1.6875</v>
      </c>
      <c r="U598">
        <v>0.35499999999997556</v>
      </c>
      <c r="V598">
        <v>1.2499999999999956E-2</v>
      </c>
      <c r="W598">
        <v>-7.7499999999999999E-2</v>
      </c>
      <c r="X598">
        <v>2.4999999999999467E-3</v>
      </c>
      <c r="Y598">
        <v>0.14249999999999985</v>
      </c>
    </row>
    <row r="599" spans="1:25" x14ac:dyDescent="0.3">
      <c r="A599">
        <v>30</v>
      </c>
      <c r="B599" t="s">
        <v>148</v>
      </c>
      <c r="C599" s="1">
        <v>45702.452523148146</v>
      </c>
      <c r="D599" t="b">
        <v>0</v>
      </c>
      <c r="E599" t="b">
        <v>1</v>
      </c>
      <c r="F599">
        <v>15</v>
      </c>
      <c r="G599">
        <v>5.0000000000000001E-3</v>
      </c>
      <c r="H599">
        <v>-324</v>
      </c>
      <c r="I599">
        <v>177</v>
      </c>
      <c r="J599">
        <v>260</v>
      </c>
      <c r="K599">
        <v>-274</v>
      </c>
      <c r="L599">
        <v>-0.36749999999999999</v>
      </c>
      <c r="M599">
        <v>-3.5000000000000003E-2</v>
      </c>
      <c r="N599">
        <v>-1.2524999999999999</v>
      </c>
      <c r="O599">
        <v>1.335</v>
      </c>
      <c r="P599">
        <v>209.47500000000008</v>
      </c>
      <c r="Q599">
        <v>107.2225</v>
      </c>
      <c r="R599">
        <v>-1.0000000000000009E-2</v>
      </c>
      <c r="S599">
        <v>1.2499999999999956E-2</v>
      </c>
      <c r="T599">
        <v>-1.6299999999999955</v>
      </c>
      <c r="U599">
        <v>-2.5000000000019895E-2</v>
      </c>
      <c r="V599">
        <v>-2.5000000000000022E-3</v>
      </c>
      <c r="W599">
        <v>-0.1</v>
      </c>
      <c r="X599">
        <v>-2.4999999999999467E-3</v>
      </c>
      <c r="Y599">
        <v>8.9999999999999858E-2</v>
      </c>
    </row>
    <row r="600" spans="1:25" x14ac:dyDescent="0.3">
      <c r="A600">
        <v>31</v>
      </c>
      <c r="B600" t="s">
        <v>148</v>
      </c>
      <c r="C600" s="1">
        <v>45702.452523148146</v>
      </c>
      <c r="D600" t="b">
        <v>0</v>
      </c>
      <c r="E600" t="b">
        <v>1</v>
      </c>
      <c r="F600">
        <v>15.5</v>
      </c>
      <c r="G600">
        <v>5.0000000000000001E-3</v>
      </c>
      <c r="H600">
        <v>-419</v>
      </c>
      <c r="I600">
        <v>261</v>
      </c>
      <c r="J600">
        <v>-113</v>
      </c>
      <c r="K600">
        <v>78</v>
      </c>
      <c r="L600">
        <v>-0.39500000000000002</v>
      </c>
      <c r="M600">
        <v>-8.7500000000000008E-2</v>
      </c>
      <c r="N600">
        <v>-1.7</v>
      </c>
      <c r="O600">
        <v>-0.47750000000000004</v>
      </c>
      <c r="P600">
        <v>210.72750000000008</v>
      </c>
      <c r="Q600">
        <v>105.8875</v>
      </c>
      <c r="R600">
        <v>2.5000000000001688E-3</v>
      </c>
      <c r="S600">
        <v>-7.5000000000000067E-3</v>
      </c>
      <c r="T600">
        <v>-1.5474999999999852</v>
      </c>
      <c r="U600">
        <v>-0.18500000000000227</v>
      </c>
      <c r="V600">
        <v>2.5000000000000022E-3</v>
      </c>
      <c r="W600">
        <v>-0.1825</v>
      </c>
      <c r="X600">
        <v>-2.4999999999999467E-3</v>
      </c>
      <c r="Y600">
        <v>6.7500000000000004E-2</v>
      </c>
    </row>
    <row r="601" spans="1:25" x14ac:dyDescent="0.3">
      <c r="A601">
        <v>32</v>
      </c>
      <c r="B601" t="s">
        <v>148</v>
      </c>
      <c r="C601" s="1">
        <v>45702.452523148146</v>
      </c>
      <c r="D601" t="b">
        <v>0</v>
      </c>
      <c r="E601" t="b">
        <v>1</v>
      </c>
      <c r="F601">
        <v>16</v>
      </c>
      <c r="G601">
        <v>5.0000000000000001E-3</v>
      </c>
      <c r="H601">
        <v>-338</v>
      </c>
      <c r="I601">
        <v>185</v>
      </c>
      <c r="J601">
        <v>-390</v>
      </c>
      <c r="K601">
        <v>360</v>
      </c>
      <c r="L601">
        <v>-0.38250000000000001</v>
      </c>
      <c r="M601">
        <v>-7.4999999999999997E-2</v>
      </c>
      <c r="N601">
        <v>-1.3075000000000001</v>
      </c>
      <c r="O601">
        <v>-1.875</v>
      </c>
      <c r="P601">
        <v>212.42750000000007</v>
      </c>
      <c r="Q601">
        <v>106.36500000000001</v>
      </c>
      <c r="R601">
        <v>2.0000000000000018E-2</v>
      </c>
      <c r="S601">
        <v>2.0000000000000018E-2</v>
      </c>
      <c r="T601">
        <v>-1.5074999999999932</v>
      </c>
      <c r="U601">
        <v>-0.51749999999999829</v>
      </c>
      <c r="V601">
        <v>1.2500000000000011E-2</v>
      </c>
      <c r="W601">
        <v>-0.1075</v>
      </c>
      <c r="X601">
        <v>7.4999999999998401E-3</v>
      </c>
      <c r="Y601">
        <v>1.7500000000000071E-2</v>
      </c>
    </row>
    <row r="602" spans="1:25" x14ac:dyDescent="0.3">
      <c r="A602">
        <v>33</v>
      </c>
      <c r="B602" t="s">
        <v>148</v>
      </c>
      <c r="C602" s="1">
        <v>45702.452523148146</v>
      </c>
      <c r="D602" t="b">
        <v>0</v>
      </c>
      <c r="E602" t="b">
        <v>1</v>
      </c>
      <c r="F602">
        <v>16.5</v>
      </c>
      <c r="G602">
        <v>5.0000000000000001E-3</v>
      </c>
      <c r="H602">
        <v>-162</v>
      </c>
      <c r="I602">
        <v>8</v>
      </c>
      <c r="J602">
        <v>-507</v>
      </c>
      <c r="K602">
        <v>426</v>
      </c>
      <c r="L602">
        <v>-0.38500000000000001</v>
      </c>
      <c r="M602">
        <v>-0.20250000000000001</v>
      </c>
      <c r="N602">
        <v>-0.42499999999999999</v>
      </c>
      <c r="O602">
        <v>-2.3325</v>
      </c>
      <c r="P602">
        <v>213.73500000000007</v>
      </c>
      <c r="Q602">
        <v>108.24000000000001</v>
      </c>
      <c r="R602">
        <v>1.5000000000000013E-2</v>
      </c>
      <c r="S602">
        <v>-0.10250000000000004</v>
      </c>
      <c r="T602">
        <v>-1.4950000000000045</v>
      </c>
      <c r="U602">
        <v>-0.57249999999999091</v>
      </c>
      <c r="V602">
        <v>-7.5000000000000067E-3</v>
      </c>
      <c r="W602">
        <v>-0.16750000000000001</v>
      </c>
      <c r="X602">
        <v>-2.5000000000000022E-3</v>
      </c>
      <c r="Y602">
        <v>-2.7499999999999858E-2</v>
      </c>
    </row>
    <row r="603" spans="1:25" x14ac:dyDescent="0.3">
      <c r="A603">
        <v>34</v>
      </c>
      <c r="B603" t="s">
        <v>148</v>
      </c>
      <c r="C603" s="1">
        <v>45702.452523148146</v>
      </c>
      <c r="D603" t="b">
        <v>0</v>
      </c>
      <c r="E603" t="b">
        <v>1</v>
      </c>
      <c r="F603">
        <v>17</v>
      </c>
      <c r="G603">
        <v>5.0000000000000001E-3</v>
      </c>
      <c r="H603">
        <v>120</v>
      </c>
      <c r="I603">
        <v>-276</v>
      </c>
      <c r="J603">
        <v>-535</v>
      </c>
      <c r="K603">
        <v>474</v>
      </c>
      <c r="L603">
        <v>-0.39</v>
      </c>
      <c r="M603">
        <v>-0.1525</v>
      </c>
      <c r="N603">
        <v>0.99</v>
      </c>
      <c r="O603">
        <v>-2.5225</v>
      </c>
      <c r="P603">
        <v>214.16000000000008</v>
      </c>
      <c r="Q603">
        <v>110.57250000000001</v>
      </c>
      <c r="R603">
        <v>2.0000000000000018E-2</v>
      </c>
      <c r="S603">
        <v>9.7500000000000142E-2</v>
      </c>
      <c r="T603">
        <v>-1.4325000000000045</v>
      </c>
      <c r="U603">
        <v>-0.69249999999999545</v>
      </c>
      <c r="V603">
        <v>1.0000000000000009E-2</v>
      </c>
      <c r="W603">
        <v>-0.1275</v>
      </c>
      <c r="X603">
        <v>0</v>
      </c>
      <c r="Y603">
        <v>7.2500000000000231E-2</v>
      </c>
    </row>
    <row r="604" spans="1:25" x14ac:dyDescent="0.3">
      <c r="A604">
        <v>35</v>
      </c>
      <c r="B604" t="s">
        <v>148</v>
      </c>
      <c r="C604" s="1">
        <v>45702.452523148146</v>
      </c>
      <c r="D604" t="b">
        <v>0</v>
      </c>
      <c r="E604" t="b">
        <v>1</v>
      </c>
      <c r="F604">
        <v>17.5</v>
      </c>
      <c r="G604">
        <v>5.0000000000000001E-3</v>
      </c>
      <c r="H604">
        <v>450</v>
      </c>
      <c r="I604">
        <v>-609</v>
      </c>
      <c r="J604">
        <v>-512</v>
      </c>
      <c r="K604">
        <v>474</v>
      </c>
      <c r="L604">
        <v>-0.39750000000000002</v>
      </c>
      <c r="M604">
        <v>-9.5000000000000001E-2</v>
      </c>
      <c r="N604">
        <v>2.6475</v>
      </c>
      <c r="O604">
        <v>-2.4649999999999999</v>
      </c>
      <c r="P604">
        <v>213.17000000000007</v>
      </c>
      <c r="Q604">
        <v>113.095</v>
      </c>
      <c r="R604">
        <v>1.7500000000000071E-2</v>
      </c>
      <c r="S604">
        <v>0.11500000000000021</v>
      </c>
      <c r="T604">
        <v>-1.3675000000000068</v>
      </c>
      <c r="U604">
        <v>-0.83750000000000568</v>
      </c>
      <c r="V604">
        <v>5.0000000000000044E-3</v>
      </c>
      <c r="W604">
        <v>-0.05</v>
      </c>
      <c r="X604">
        <v>0</v>
      </c>
      <c r="Y604">
        <v>8.0000000000000071E-2</v>
      </c>
    </row>
    <row r="605" spans="1:25" x14ac:dyDescent="0.3">
      <c r="A605">
        <v>36</v>
      </c>
      <c r="B605" t="s">
        <v>148</v>
      </c>
      <c r="C605" s="1">
        <v>45702.452523148146</v>
      </c>
      <c r="D605" t="b">
        <v>0</v>
      </c>
      <c r="E605" t="b">
        <v>1</v>
      </c>
      <c r="F605">
        <v>18</v>
      </c>
      <c r="G605">
        <v>5.0000000000000001E-3</v>
      </c>
      <c r="H605">
        <v>1615</v>
      </c>
      <c r="I605">
        <v>-1769</v>
      </c>
      <c r="J605">
        <v>194</v>
      </c>
      <c r="K605">
        <v>-261</v>
      </c>
      <c r="L605">
        <v>-0.38500000000000001</v>
      </c>
      <c r="M605">
        <v>-0.16750000000000001</v>
      </c>
      <c r="N605">
        <v>8.4600000000000009</v>
      </c>
      <c r="O605">
        <v>1.1375</v>
      </c>
      <c r="P605">
        <v>210.52250000000006</v>
      </c>
      <c r="Q605">
        <v>115.56</v>
      </c>
      <c r="R605">
        <v>7.5000000000002842E-3</v>
      </c>
      <c r="S605">
        <v>4.0000000000000036E-2</v>
      </c>
      <c r="T605">
        <v>-1.3574999999999875</v>
      </c>
      <c r="U605">
        <v>-1.0775000000000006</v>
      </c>
      <c r="V605">
        <v>1.7500000000000016E-2</v>
      </c>
      <c r="W605">
        <v>-2.7499999999999997E-2</v>
      </c>
      <c r="X605">
        <v>-2.4999999999995026E-3</v>
      </c>
      <c r="Y605">
        <v>-7.5000000000000622E-3</v>
      </c>
    </row>
    <row r="606" spans="1:25" x14ac:dyDescent="0.3">
      <c r="A606">
        <v>37</v>
      </c>
      <c r="B606" t="s">
        <v>148</v>
      </c>
      <c r="C606" s="1">
        <v>45702.452523148146</v>
      </c>
      <c r="D606" t="b">
        <v>0</v>
      </c>
      <c r="E606" t="b">
        <v>1</v>
      </c>
      <c r="F606">
        <v>18.5</v>
      </c>
      <c r="G606">
        <v>5.0000000000000001E-3</v>
      </c>
      <c r="H606">
        <v>1854</v>
      </c>
      <c r="I606">
        <v>-2009</v>
      </c>
      <c r="J606">
        <v>361</v>
      </c>
      <c r="K606">
        <v>-423</v>
      </c>
      <c r="L606">
        <v>-0.38750000000000001</v>
      </c>
      <c r="M606">
        <v>-0.155</v>
      </c>
      <c r="N606">
        <v>9.6575000000000006</v>
      </c>
      <c r="O606">
        <v>1.96</v>
      </c>
      <c r="P606">
        <v>202.06250000000006</v>
      </c>
      <c r="Q606">
        <v>114.4225</v>
      </c>
      <c r="R606">
        <v>-7.5000000000002842E-3</v>
      </c>
      <c r="S606">
        <v>-9.2500000000000249E-2</v>
      </c>
      <c r="T606">
        <v>-1.3549999999999898</v>
      </c>
      <c r="U606">
        <v>-1.0275000000000034</v>
      </c>
      <c r="V606">
        <v>5.0000000000000044E-3</v>
      </c>
      <c r="W606">
        <v>-0.08</v>
      </c>
      <c r="X606">
        <v>-9.9999999999997868E-3</v>
      </c>
      <c r="Y606">
        <v>-4.4999999999999929E-2</v>
      </c>
    </row>
    <row r="607" spans="1:25" x14ac:dyDescent="0.3">
      <c r="A607">
        <v>38</v>
      </c>
      <c r="B607" t="s">
        <v>148</v>
      </c>
      <c r="C607" s="1">
        <v>45702.452523148146</v>
      </c>
      <c r="D607" t="b">
        <v>0</v>
      </c>
      <c r="E607" t="b">
        <v>1</v>
      </c>
      <c r="F607">
        <v>19</v>
      </c>
      <c r="G607">
        <v>5.0000000000000001E-3</v>
      </c>
      <c r="H607">
        <v>1913</v>
      </c>
      <c r="I607">
        <v>-2071</v>
      </c>
      <c r="J607">
        <v>405</v>
      </c>
      <c r="K607">
        <v>-450</v>
      </c>
      <c r="L607">
        <v>-0.39500000000000002</v>
      </c>
      <c r="M607">
        <v>-0.1125</v>
      </c>
      <c r="N607">
        <v>9.9600000000000009</v>
      </c>
      <c r="O607">
        <v>2.1375000000000002</v>
      </c>
      <c r="P607">
        <v>192.40500000000006</v>
      </c>
      <c r="Q607">
        <v>112.46250000000001</v>
      </c>
      <c r="R607">
        <v>2.500000000001279E-3</v>
      </c>
      <c r="S607">
        <v>-8.9999999999999858E-2</v>
      </c>
      <c r="T607">
        <v>-1.3400000000000034</v>
      </c>
      <c r="U607">
        <v>-1.0524999999999949</v>
      </c>
      <c r="V607">
        <v>2.5000000000000022E-3</v>
      </c>
      <c r="W607">
        <v>-0.13250000000000001</v>
      </c>
      <c r="X607">
        <v>-2.4999999999995026E-3</v>
      </c>
      <c r="Y607">
        <v>4.2499999999999982E-2</v>
      </c>
    </row>
    <row r="608" spans="1:25" x14ac:dyDescent="0.3">
      <c r="A608">
        <v>39</v>
      </c>
      <c r="B608" t="s">
        <v>148</v>
      </c>
      <c r="C608" s="1">
        <v>45702.452523148146</v>
      </c>
      <c r="D608" t="b">
        <v>0</v>
      </c>
      <c r="E608" t="b">
        <v>1</v>
      </c>
      <c r="F608">
        <v>19.5</v>
      </c>
      <c r="G608">
        <v>5.0000000000000001E-3</v>
      </c>
      <c r="H608">
        <v>1795</v>
      </c>
      <c r="I608">
        <v>-1949</v>
      </c>
      <c r="J608">
        <v>266</v>
      </c>
      <c r="K608">
        <v>-317</v>
      </c>
      <c r="L608">
        <v>-0.38500000000000001</v>
      </c>
      <c r="M608">
        <v>-0.1275</v>
      </c>
      <c r="N608">
        <v>9.36</v>
      </c>
      <c r="O608">
        <v>1.4575</v>
      </c>
      <c r="P608">
        <v>182.44500000000005</v>
      </c>
      <c r="Q608">
        <v>110.325</v>
      </c>
      <c r="R608">
        <v>1.9999999999999574E-2</v>
      </c>
      <c r="S608">
        <v>-2.0000000000000018E-2</v>
      </c>
      <c r="T608">
        <v>-1.3125</v>
      </c>
      <c r="U608">
        <v>-1.1625000000000085</v>
      </c>
      <c r="V608">
        <v>-5.0000000000000044E-3</v>
      </c>
      <c r="W608">
        <v>-5.5000000000000007E-2</v>
      </c>
      <c r="X608">
        <v>1.4999999999998792E-2</v>
      </c>
      <c r="Y608">
        <v>2.4999999999999911E-2</v>
      </c>
    </row>
    <row r="609" spans="1:25" x14ac:dyDescent="0.3">
      <c r="A609">
        <v>40</v>
      </c>
      <c r="B609" t="s">
        <v>148</v>
      </c>
      <c r="C609" s="1">
        <v>45702.452523148146</v>
      </c>
      <c r="D609" t="b">
        <v>0</v>
      </c>
      <c r="E609" t="b">
        <v>1</v>
      </c>
      <c r="F609">
        <v>20</v>
      </c>
      <c r="G609">
        <v>5.0000000000000001E-3</v>
      </c>
      <c r="H609">
        <v>1457</v>
      </c>
      <c r="I609">
        <v>-1618</v>
      </c>
      <c r="J609">
        <v>-205</v>
      </c>
      <c r="K609">
        <v>154</v>
      </c>
      <c r="L609">
        <v>-0.40250000000000002</v>
      </c>
      <c r="M609">
        <v>-0.1275</v>
      </c>
      <c r="N609">
        <v>7.6875</v>
      </c>
      <c r="O609">
        <v>-0.89749999999999996</v>
      </c>
      <c r="P609">
        <v>173.08500000000006</v>
      </c>
      <c r="Q609">
        <v>108.86750000000001</v>
      </c>
      <c r="R609">
        <v>-7.5000000000002842E-3</v>
      </c>
      <c r="S609">
        <v>-2.7499999999999969E-2</v>
      </c>
      <c r="T609">
        <v>-1.3349999999999795</v>
      </c>
      <c r="U609">
        <v>-1.1749999999999972</v>
      </c>
      <c r="V609">
        <v>-5.0000000000000044E-3</v>
      </c>
      <c r="W609">
        <v>-0.06</v>
      </c>
      <c r="X609">
        <v>0</v>
      </c>
      <c r="Y609">
        <v>-5.4999999999999938E-2</v>
      </c>
    </row>
    <row r="610" spans="1:25" x14ac:dyDescent="0.3">
      <c r="A610">
        <v>41</v>
      </c>
      <c r="B610" t="s">
        <v>148</v>
      </c>
      <c r="C610" s="1">
        <v>45702.452523148146</v>
      </c>
      <c r="D610" t="b">
        <v>0</v>
      </c>
      <c r="E610" t="b">
        <v>1</v>
      </c>
      <c r="F610">
        <v>20.5</v>
      </c>
      <c r="G610">
        <v>5.0000000000000001E-3</v>
      </c>
      <c r="H610">
        <v>1224</v>
      </c>
      <c r="I610">
        <v>-1383</v>
      </c>
      <c r="J610">
        <v>-342</v>
      </c>
      <c r="K610">
        <v>311</v>
      </c>
      <c r="L610">
        <v>-0.39750000000000002</v>
      </c>
      <c r="M610">
        <v>-7.7499999999999999E-2</v>
      </c>
      <c r="N610">
        <v>6.5175000000000001</v>
      </c>
      <c r="O610">
        <v>-1.6325000000000001</v>
      </c>
      <c r="P610">
        <v>165.39750000000006</v>
      </c>
      <c r="Q610">
        <v>109.765</v>
      </c>
      <c r="R610">
        <v>-7.5000000000002842E-3</v>
      </c>
      <c r="S610">
        <v>0.12250000000000005</v>
      </c>
      <c r="T610">
        <v>-1.3349999999999795</v>
      </c>
      <c r="U610">
        <v>-1.0600000000000023</v>
      </c>
      <c r="V610">
        <v>0</v>
      </c>
      <c r="W610">
        <v>-9.2499999999999999E-2</v>
      </c>
      <c r="X610">
        <v>-9.9999999999997868E-3</v>
      </c>
      <c r="Y610">
        <v>0.14250000000000007</v>
      </c>
    </row>
    <row r="611" spans="1:25" x14ac:dyDescent="0.3">
      <c r="A611">
        <v>42</v>
      </c>
      <c r="B611" t="s">
        <v>148</v>
      </c>
      <c r="C611" s="1">
        <v>45702.452523148146</v>
      </c>
      <c r="D611" t="b">
        <v>0</v>
      </c>
      <c r="E611" t="b">
        <v>1</v>
      </c>
      <c r="F611">
        <v>21</v>
      </c>
      <c r="G611">
        <v>5.0000000000000001E-3</v>
      </c>
      <c r="H611">
        <v>952</v>
      </c>
      <c r="I611">
        <v>-1108</v>
      </c>
      <c r="J611">
        <v>212</v>
      </c>
      <c r="K611">
        <v>-242</v>
      </c>
      <c r="L611">
        <v>-0.39</v>
      </c>
      <c r="M611">
        <v>-7.4999999999999997E-2</v>
      </c>
      <c r="N611">
        <v>5.15</v>
      </c>
      <c r="O611">
        <v>1.135</v>
      </c>
      <c r="P611">
        <v>158.88000000000005</v>
      </c>
      <c r="Q611">
        <v>111.39749999999999</v>
      </c>
      <c r="R611">
        <v>2.5000000000003908E-3</v>
      </c>
      <c r="S611">
        <v>-4.4999999999999929E-2</v>
      </c>
      <c r="T611">
        <v>-1.3099999999999739</v>
      </c>
      <c r="U611">
        <v>-1.2325000000000159</v>
      </c>
      <c r="V611">
        <v>-5.0000000000000044E-3</v>
      </c>
      <c r="W611">
        <v>0.16000000000000003</v>
      </c>
      <c r="X611">
        <v>-1.499999999999968E-2</v>
      </c>
      <c r="Y611">
        <v>-7.0000000000000062E-2</v>
      </c>
    </row>
    <row r="612" spans="1:25" x14ac:dyDescent="0.3">
      <c r="A612">
        <v>43</v>
      </c>
      <c r="B612" t="s">
        <v>148</v>
      </c>
      <c r="C612" s="1">
        <v>45702.452523148146</v>
      </c>
      <c r="D612" t="b">
        <v>0</v>
      </c>
      <c r="E612" t="b">
        <v>1</v>
      </c>
      <c r="F612">
        <v>21.5</v>
      </c>
      <c r="G612">
        <v>5.0000000000000001E-3</v>
      </c>
      <c r="H612">
        <v>1047</v>
      </c>
      <c r="I612">
        <v>-1200</v>
      </c>
      <c r="J612">
        <v>617</v>
      </c>
      <c r="K612">
        <v>-683</v>
      </c>
      <c r="L612">
        <v>-0.38250000000000001</v>
      </c>
      <c r="M612">
        <v>-0.16500000000000001</v>
      </c>
      <c r="N612">
        <v>5.6174999999999997</v>
      </c>
      <c r="O612">
        <v>3.25</v>
      </c>
      <c r="P612">
        <v>153.73000000000005</v>
      </c>
      <c r="Q612">
        <v>110.26249999999999</v>
      </c>
      <c r="R612">
        <v>-1.0000000000000675E-2</v>
      </c>
      <c r="S612">
        <v>-0.15500000000000025</v>
      </c>
      <c r="T612">
        <v>-1.2299999999999898</v>
      </c>
      <c r="U612">
        <v>-1.1925000000000239</v>
      </c>
      <c r="V612">
        <v>5.0000000000000044E-3</v>
      </c>
      <c r="W612">
        <v>-9.7500000000000003E-2</v>
      </c>
      <c r="X612">
        <v>-5.0000000000007816E-3</v>
      </c>
      <c r="Y612">
        <v>-0.10250000000000004</v>
      </c>
    </row>
    <row r="613" spans="1:25" x14ac:dyDescent="0.3">
      <c r="A613">
        <v>44</v>
      </c>
      <c r="B613" t="s">
        <v>148</v>
      </c>
      <c r="C613" s="1">
        <v>45702.452523148146</v>
      </c>
      <c r="D613" t="b">
        <v>0</v>
      </c>
      <c r="E613" t="b">
        <v>1</v>
      </c>
      <c r="F613">
        <v>22</v>
      </c>
      <c r="G613">
        <v>5.0000000000000001E-3</v>
      </c>
      <c r="H613">
        <v>1212</v>
      </c>
      <c r="I613">
        <v>-1363</v>
      </c>
      <c r="J613">
        <v>1053</v>
      </c>
      <c r="K613">
        <v>-1105</v>
      </c>
      <c r="L613">
        <v>-0.3775</v>
      </c>
      <c r="M613">
        <v>-0.13</v>
      </c>
      <c r="N613">
        <v>6.4375</v>
      </c>
      <c r="O613">
        <v>5.3950000000000005</v>
      </c>
      <c r="P613">
        <v>148.11250000000004</v>
      </c>
      <c r="Q613">
        <v>107.01249999999999</v>
      </c>
      <c r="R613">
        <v>-1.5000000000000568E-2</v>
      </c>
      <c r="S613">
        <v>-0.13999999999999968</v>
      </c>
      <c r="T613">
        <v>-1.152499999999975</v>
      </c>
      <c r="U613">
        <v>-1.1925000000000239</v>
      </c>
      <c r="V613">
        <v>1.2500000000000011E-2</v>
      </c>
      <c r="W613">
        <v>-3.2500000000000001E-2</v>
      </c>
      <c r="X613">
        <v>-2.2499999999999964E-2</v>
      </c>
      <c r="Y613">
        <v>-4.2499999999999538E-2</v>
      </c>
    </row>
    <row r="614" spans="1:25" x14ac:dyDescent="0.3">
      <c r="A614">
        <v>45</v>
      </c>
      <c r="B614" t="s">
        <v>148</v>
      </c>
      <c r="C614" s="1">
        <v>45702.452523148146</v>
      </c>
      <c r="D614" t="b">
        <v>0</v>
      </c>
      <c r="E614" t="b">
        <v>1</v>
      </c>
      <c r="F614">
        <v>22.5</v>
      </c>
      <c r="G614">
        <v>5.0000000000000001E-3</v>
      </c>
      <c r="H614">
        <v>1457</v>
      </c>
      <c r="I614">
        <v>-1601</v>
      </c>
      <c r="J614">
        <v>1645</v>
      </c>
      <c r="K614">
        <v>-1696</v>
      </c>
      <c r="L614">
        <v>-0.36</v>
      </c>
      <c r="M614">
        <v>-0.1275</v>
      </c>
      <c r="N614">
        <v>7.6450000000000005</v>
      </c>
      <c r="O614">
        <v>8.3525000000000009</v>
      </c>
      <c r="P614">
        <v>141.67500000000004</v>
      </c>
      <c r="Q614">
        <v>101.61749999999999</v>
      </c>
      <c r="R614">
        <v>-1.2499999999999289E-2</v>
      </c>
      <c r="S614">
        <v>4.0000000000000924E-2</v>
      </c>
      <c r="T614">
        <v>-1.0349999999999682</v>
      </c>
      <c r="U614">
        <v>-1.3100000000000165</v>
      </c>
      <c r="V614">
        <v>-2.2499999999999964E-2</v>
      </c>
      <c r="W614">
        <v>-7.7499999999999999E-2</v>
      </c>
      <c r="X614">
        <v>2.5000000000003908E-3</v>
      </c>
      <c r="Y614">
        <v>-7.4999999999985079E-3</v>
      </c>
    </row>
    <row r="615" spans="1:25" x14ac:dyDescent="0.3">
      <c r="A615">
        <v>46</v>
      </c>
      <c r="B615" t="s">
        <v>148</v>
      </c>
      <c r="C615" s="1">
        <v>45702.452523148146</v>
      </c>
      <c r="D615" t="b">
        <v>0</v>
      </c>
      <c r="E615" t="b">
        <v>1</v>
      </c>
      <c r="F615">
        <v>23</v>
      </c>
      <c r="G615">
        <v>5.0000000000000001E-3</v>
      </c>
      <c r="H615">
        <v>1338</v>
      </c>
      <c r="I615">
        <v>-1488</v>
      </c>
      <c r="J615">
        <v>1987</v>
      </c>
      <c r="K615">
        <v>-2016</v>
      </c>
      <c r="L615">
        <v>-0.375</v>
      </c>
      <c r="M615">
        <v>-7.2499999999999995E-2</v>
      </c>
      <c r="N615">
        <v>7.0650000000000004</v>
      </c>
      <c r="O615">
        <v>10.0075</v>
      </c>
      <c r="P615">
        <v>134.03000000000003</v>
      </c>
      <c r="Q615">
        <v>93.264999999999986</v>
      </c>
      <c r="R615">
        <v>-9.9999999999997868E-3</v>
      </c>
      <c r="S615">
        <v>5.2500000000000213E-2</v>
      </c>
      <c r="T615">
        <v>-0.96499999999994657</v>
      </c>
      <c r="U615">
        <v>-1.2800000000000296</v>
      </c>
      <c r="V615">
        <v>1.2500000000000011E-2</v>
      </c>
      <c r="W615">
        <v>-0.10249999999999999</v>
      </c>
      <c r="X615">
        <v>2.2499999999999964E-2</v>
      </c>
      <c r="Y615">
        <v>0.16750000000000043</v>
      </c>
    </row>
    <row r="616" spans="1:25" x14ac:dyDescent="0.3">
      <c r="A616">
        <v>47</v>
      </c>
      <c r="B616" t="s">
        <v>148</v>
      </c>
      <c r="C616" s="1">
        <v>45702.452523148146</v>
      </c>
      <c r="D616" t="b">
        <v>0</v>
      </c>
      <c r="E616" t="b">
        <v>1</v>
      </c>
      <c r="F616">
        <v>23.5</v>
      </c>
      <c r="G616">
        <v>5.0000000000000001E-3</v>
      </c>
      <c r="H616">
        <v>1149</v>
      </c>
      <c r="I616">
        <v>-1299</v>
      </c>
      <c r="J616">
        <v>1764</v>
      </c>
      <c r="K616">
        <v>-1825</v>
      </c>
      <c r="L616">
        <v>-0.375</v>
      </c>
      <c r="M616">
        <v>-0.1525</v>
      </c>
      <c r="N616">
        <v>6.12</v>
      </c>
      <c r="O616">
        <v>8.9725000000000001</v>
      </c>
      <c r="P616">
        <v>126.96500000000002</v>
      </c>
      <c r="Q616">
        <v>83.257499999999993</v>
      </c>
      <c r="R616">
        <v>3.5000000000000142E-2</v>
      </c>
      <c r="S616">
        <v>0.22749999999999915</v>
      </c>
      <c r="T616">
        <v>-1.0199999999999676</v>
      </c>
      <c r="U616">
        <v>-1.4900000000000233</v>
      </c>
      <c r="V616">
        <v>2.5000000000000022E-3</v>
      </c>
      <c r="W616">
        <v>-0.13500000000000001</v>
      </c>
      <c r="X616">
        <v>2.2499999999999964E-2</v>
      </c>
      <c r="Y616">
        <v>0.11500000000000021</v>
      </c>
    </row>
    <row r="617" spans="1:25" x14ac:dyDescent="0.3">
      <c r="A617">
        <v>48</v>
      </c>
      <c r="B617" t="s">
        <v>148</v>
      </c>
      <c r="C617" s="1">
        <v>45702.452523148146</v>
      </c>
      <c r="D617" t="b">
        <v>0</v>
      </c>
      <c r="E617" t="b">
        <v>1</v>
      </c>
      <c r="F617">
        <v>24</v>
      </c>
      <c r="G617">
        <v>5.0000000000000001E-3</v>
      </c>
      <c r="H617">
        <v>203</v>
      </c>
      <c r="I617">
        <v>-365</v>
      </c>
      <c r="J617">
        <v>1054</v>
      </c>
      <c r="K617">
        <v>-1086</v>
      </c>
      <c r="L617">
        <v>-0.40500000000000003</v>
      </c>
      <c r="M617">
        <v>-0.08</v>
      </c>
      <c r="N617">
        <v>1.42</v>
      </c>
      <c r="O617">
        <v>5.3500000000000005</v>
      </c>
      <c r="P617">
        <v>120.84500000000001</v>
      </c>
      <c r="Q617">
        <v>74.284999999999997</v>
      </c>
      <c r="R617">
        <v>-2.0000000000000018E-2</v>
      </c>
      <c r="S617">
        <v>-2.9999999999999361E-2</v>
      </c>
      <c r="T617">
        <v>-1.0599999999999881</v>
      </c>
      <c r="U617">
        <v>-1.5525000000000233</v>
      </c>
      <c r="V617">
        <v>5.0000000000000044E-3</v>
      </c>
      <c r="W617">
        <v>-0.09</v>
      </c>
      <c r="X617">
        <v>0</v>
      </c>
      <c r="Y617">
        <v>3.5000000000000142E-2</v>
      </c>
    </row>
    <row r="618" spans="1:25" x14ac:dyDescent="0.3">
      <c r="A618">
        <v>49</v>
      </c>
      <c r="B618" t="s">
        <v>148</v>
      </c>
      <c r="C618" s="1">
        <v>45702.452523148146</v>
      </c>
      <c r="D618" t="b">
        <v>0</v>
      </c>
      <c r="E618" t="b">
        <v>1</v>
      </c>
      <c r="F618">
        <v>24.5</v>
      </c>
      <c r="G618">
        <v>5.0000000000000001E-3</v>
      </c>
      <c r="H618">
        <v>-119</v>
      </c>
      <c r="I618">
        <v>-32</v>
      </c>
      <c r="J618">
        <v>1084</v>
      </c>
      <c r="K618">
        <v>-1106</v>
      </c>
      <c r="L618">
        <v>-0.3775</v>
      </c>
      <c r="M618">
        <v>-5.5E-2</v>
      </c>
      <c r="N618">
        <v>-0.2175</v>
      </c>
      <c r="O618">
        <v>5.4750000000000005</v>
      </c>
      <c r="P618">
        <v>119.42500000000001</v>
      </c>
      <c r="Q618">
        <v>68.935000000000002</v>
      </c>
      <c r="R618">
        <v>-2.5000000000000022E-3</v>
      </c>
      <c r="S618">
        <v>0.10750000000000082</v>
      </c>
      <c r="T618">
        <v>-1.0599999999999881</v>
      </c>
      <c r="U618">
        <v>-1.6250000000000142</v>
      </c>
      <c r="V618">
        <v>7.5000000000000067E-3</v>
      </c>
      <c r="W618">
        <v>-0.1225</v>
      </c>
      <c r="X618">
        <v>1.2500000000000011E-2</v>
      </c>
      <c r="Y618">
        <v>9.2500000000000249E-2</v>
      </c>
    </row>
    <row r="619" spans="1:25" x14ac:dyDescent="0.3">
      <c r="A619">
        <v>50</v>
      </c>
      <c r="B619" t="s">
        <v>148</v>
      </c>
      <c r="C619" s="1">
        <v>45702.452523148146</v>
      </c>
      <c r="D619" t="b">
        <v>0</v>
      </c>
      <c r="E619" t="b">
        <v>1</v>
      </c>
      <c r="F619">
        <v>25</v>
      </c>
      <c r="G619">
        <v>5.0000000000000001E-3</v>
      </c>
      <c r="H619">
        <v>-312</v>
      </c>
      <c r="I619">
        <v>156</v>
      </c>
      <c r="J619">
        <v>1200</v>
      </c>
      <c r="K619">
        <v>-1229</v>
      </c>
      <c r="L619">
        <v>-0.39</v>
      </c>
      <c r="M619">
        <v>-7.2499999999999995E-2</v>
      </c>
      <c r="N619">
        <v>-1.17</v>
      </c>
      <c r="O619">
        <v>6.0724999999999998</v>
      </c>
      <c r="P619">
        <v>119.64250000000001</v>
      </c>
      <c r="Q619">
        <v>63.46</v>
      </c>
      <c r="R619">
        <v>-4.9999999999998934E-3</v>
      </c>
      <c r="S619">
        <v>-0.11000000000000032</v>
      </c>
      <c r="T619">
        <v>-1.0624999999999858</v>
      </c>
      <c r="U619">
        <v>-1.5425000000000111</v>
      </c>
      <c r="V619">
        <v>7.5000000000000067E-3</v>
      </c>
      <c r="W619">
        <v>-2.9999999999999992E-2</v>
      </c>
      <c r="X619">
        <v>7.5000000000000622E-3</v>
      </c>
      <c r="Y619">
        <v>-4.0000000000000036E-2</v>
      </c>
    </row>
    <row r="620" spans="1:25" x14ac:dyDescent="0.3">
      <c r="A620">
        <v>51</v>
      </c>
      <c r="B620" t="s">
        <v>148</v>
      </c>
      <c r="C620" s="1">
        <v>45702.452523148146</v>
      </c>
      <c r="D620" t="b">
        <v>0</v>
      </c>
      <c r="E620" t="b">
        <v>1</v>
      </c>
      <c r="F620">
        <v>25.5</v>
      </c>
      <c r="G620">
        <v>5.0000000000000001E-3</v>
      </c>
      <c r="H620">
        <v>-355</v>
      </c>
      <c r="I620">
        <v>199</v>
      </c>
      <c r="J620">
        <v>1307</v>
      </c>
      <c r="K620">
        <v>-1389</v>
      </c>
      <c r="L620">
        <v>-0.39</v>
      </c>
      <c r="M620">
        <v>-0.20500000000000002</v>
      </c>
      <c r="N620">
        <v>-1.385</v>
      </c>
      <c r="O620">
        <v>6.74</v>
      </c>
      <c r="P620">
        <v>120.81250000000001</v>
      </c>
      <c r="Q620">
        <v>57.387500000000003</v>
      </c>
      <c r="R620">
        <v>-2.4999999999999467E-3</v>
      </c>
      <c r="S620">
        <v>-0.10749999999999993</v>
      </c>
      <c r="T620">
        <v>-1.0374999999999801</v>
      </c>
      <c r="U620">
        <v>-1.4900000000000091</v>
      </c>
      <c r="V620">
        <v>-1.5000000000000013E-2</v>
      </c>
      <c r="W620">
        <v>-0.25</v>
      </c>
      <c r="X620">
        <v>0</v>
      </c>
      <c r="Y620">
        <v>2.5000000000000355E-2</v>
      </c>
    </row>
    <row r="621" spans="1:25" x14ac:dyDescent="0.3">
      <c r="A621">
        <v>52</v>
      </c>
      <c r="B621" t="s">
        <v>148</v>
      </c>
      <c r="C621" s="1">
        <v>45702.452523148146</v>
      </c>
      <c r="D621" t="b">
        <v>0</v>
      </c>
      <c r="E621" t="b">
        <v>1</v>
      </c>
      <c r="F621">
        <v>26</v>
      </c>
      <c r="G621">
        <v>5.0000000000000001E-3</v>
      </c>
      <c r="H621">
        <v>-353</v>
      </c>
      <c r="I621">
        <v>193</v>
      </c>
      <c r="J621">
        <v>1395</v>
      </c>
      <c r="K621">
        <v>-1454</v>
      </c>
      <c r="L621">
        <v>-0.4</v>
      </c>
      <c r="M621">
        <v>-0.14749999999999999</v>
      </c>
      <c r="N621">
        <v>-1.365</v>
      </c>
      <c r="O621">
        <v>7.1225000000000005</v>
      </c>
      <c r="P621">
        <v>122.19750000000002</v>
      </c>
      <c r="Q621">
        <v>50.647500000000001</v>
      </c>
      <c r="R621">
        <v>5.0000000000001155E-3</v>
      </c>
      <c r="S621">
        <v>1.7500000000000071E-2</v>
      </c>
      <c r="T621">
        <v>-0.97749999999997783</v>
      </c>
      <c r="U621">
        <v>-1.5750000000000028</v>
      </c>
      <c r="V621">
        <v>-1.2500000000000011E-2</v>
      </c>
      <c r="W621">
        <v>-0.16249999999999998</v>
      </c>
      <c r="X621">
        <v>2.2499999999999964E-2</v>
      </c>
      <c r="Y621">
        <v>1.7500000000000071E-2</v>
      </c>
    </row>
    <row r="622" spans="1:25" x14ac:dyDescent="0.3">
      <c r="A622">
        <v>53</v>
      </c>
      <c r="B622" t="s">
        <v>148</v>
      </c>
      <c r="C622" s="1">
        <v>45702.452523148146</v>
      </c>
      <c r="D622" t="b">
        <v>0</v>
      </c>
      <c r="E622" t="b">
        <v>1</v>
      </c>
      <c r="F622">
        <v>26.5</v>
      </c>
      <c r="G622">
        <v>5.0000000000000001E-3</v>
      </c>
      <c r="H622">
        <v>-357</v>
      </c>
      <c r="I622">
        <v>208</v>
      </c>
      <c r="J622">
        <v>1402</v>
      </c>
      <c r="K622">
        <v>-1463</v>
      </c>
      <c r="L622">
        <v>-0.3725</v>
      </c>
      <c r="M622">
        <v>-0.1525</v>
      </c>
      <c r="N622">
        <v>-1.4125000000000001</v>
      </c>
      <c r="O622">
        <v>7.1625000000000005</v>
      </c>
      <c r="P622">
        <v>123.56250000000001</v>
      </c>
      <c r="Q622">
        <v>43.524999999999999</v>
      </c>
      <c r="R622">
        <v>-1.0000000000000009E-2</v>
      </c>
      <c r="S622">
        <v>1.7500000000000071E-2</v>
      </c>
      <c r="T622">
        <v>-0.96999999999998465</v>
      </c>
      <c r="U622">
        <v>-1.6650000000000063</v>
      </c>
      <c r="V622">
        <v>0</v>
      </c>
      <c r="W622">
        <v>3.2500000000000001E-2</v>
      </c>
      <c r="X622">
        <v>-5.0000000000001155E-3</v>
      </c>
      <c r="Y622">
        <v>6.7500000000000782E-2</v>
      </c>
    </row>
    <row r="623" spans="1:25" x14ac:dyDescent="0.3">
      <c r="A623">
        <v>54</v>
      </c>
      <c r="B623" t="s">
        <v>148</v>
      </c>
      <c r="C623" s="1">
        <v>45702.452523148146</v>
      </c>
      <c r="D623" t="b">
        <v>0</v>
      </c>
      <c r="E623" t="b">
        <v>1</v>
      </c>
      <c r="F623">
        <v>27</v>
      </c>
      <c r="G623">
        <v>5.0000000000000001E-3</v>
      </c>
      <c r="H623">
        <v>399</v>
      </c>
      <c r="I623">
        <v>-569</v>
      </c>
      <c r="J623">
        <v>2006</v>
      </c>
      <c r="K623">
        <v>-2005</v>
      </c>
      <c r="L623">
        <v>-0.42499999999999999</v>
      </c>
      <c r="M623">
        <v>2.5000000000000001E-3</v>
      </c>
      <c r="N623">
        <v>2.42</v>
      </c>
      <c r="O623">
        <v>10.0275</v>
      </c>
      <c r="P623">
        <v>124.97500000000001</v>
      </c>
      <c r="Q623">
        <v>36.362499999999997</v>
      </c>
      <c r="R623">
        <v>-2.4999999999999467E-3</v>
      </c>
      <c r="S623">
        <v>9.4999999999998863E-2</v>
      </c>
      <c r="T623">
        <v>-0.94249999999999545</v>
      </c>
      <c r="U623">
        <v>-1.7225000000000037</v>
      </c>
      <c r="V623">
        <v>1.0000000000000009E-2</v>
      </c>
      <c r="W623">
        <v>0.115</v>
      </c>
      <c r="X623">
        <v>3.4999999999999698E-2</v>
      </c>
      <c r="Y623">
        <v>0.1899999999999995</v>
      </c>
    </row>
    <row r="624" spans="1:25" x14ac:dyDescent="0.3">
      <c r="A624">
        <v>55</v>
      </c>
      <c r="B624" t="s">
        <v>148</v>
      </c>
      <c r="C624" s="1">
        <v>45702.452523148146</v>
      </c>
      <c r="D624" t="b">
        <v>0</v>
      </c>
      <c r="E624" t="b">
        <v>1</v>
      </c>
      <c r="F624">
        <v>27.5</v>
      </c>
      <c r="G624">
        <v>5.0000000000000001E-3</v>
      </c>
      <c r="H624">
        <v>645</v>
      </c>
      <c r="I624">
        <v>-808</v>
      </c>
      <c r="J624">
        <v>2055</v>
      </c>
      <c r="K624">
        <v>-2125</v>
      </c>
      <c r="L624">
        <v>-0.40750000000000003</v>
      </c>
      <c r="M624">
        <v>-0.17500000000000002</v>
      </c>
      <c r="N624">
        <v>3.6325000000000003</v>
      </c>
      <c r="O624">
        <v>10.450000000000001</v>
      </c>
      <c r="P624">
        <v>122.55500000000001</v>
      </c>
      <c r="Q624">
        <v>26.334999999999994</v>
      </c>
      <c r="R624">
        <v>-7.4999999999998401E-3</v>
      </c>
      <c r="S624">
        <v>0.11000000000000121</v>
      </c>
      <c r="T624">
        <v>-0.85999999999998522</v>
      </c>
      <c r="U624">
        <v>-1.7000000000000028</v>
      </c>
      <c r="V624">
        <v>-3.2500000000000029E-2</v>
      </c>
      <c r="W624">
        <v>-0.38750000000000001</v>
      </c>
      <c r="X624">
        <v>2.5000000000003908E-3</v>
      </c>
      <c r="Y624">
        <v>0.19250000000000078</v>
      </c>
    </row>
    <row r="625" spans="1:25" x14ac:dyDescent="0.3">
      <c r="A625">
        <v>56</v>
      </c>
      <c r="B625" t="s">
        <v>148</v>
      </c>
      <c r="C625" s="1">
        <v>45702.452523148146</v>
      </c>
      <c r="D625" t="b">
        <v>0</v>
      </c>
      <c r="E625" t="b">
        <v>1</v>
      </c>
      <c r="F625">
        <v>28</v>
      </c>
      <c r="G625">
        <v>5.0000000000000001E-3</v>
      </c>
      <c r="H625">
        <v>1184</v>
      </c>
      <c r="I625">
        <v>-1317</v>
      </c>
      <c r="J625">
        <v>2392</v>
      </c>
      <c r="K625">
        <v>-2458</v>
      </c>
      <c r="L625">
        <v>-0.33250000000000002</v>
      </c>
      <c r="M625">
        <v>-0.16500000000000001</v>
      </c>
      <c r="N625">
        <v>6.2525000000000004</v>
      </c>
      <c r="O625">
        <v>12.125</v>
      </c>
      <c r="P625">
        <v>118.92250000000001</v>
      </c>
      <c r="Q625">
        <v>15.884999999999991</v>
      </c>
      <c r="R625">
        <v>-2.9999999999999361E-2</v>
      </c>
      <c r="S625">
        <v>0.11749999999999972</v>
      </c>
      <c r="T625">
        <v>-0.80749999999999034</v>
      </c>
      <c r="U625">
        <v>-1.9225000000000065</v>
      </c>
      <c r="V625">
        <v>-3.5000000000000031E-2</v>
      </c>
      <c r="W625">
        <v>-0.19500000000000001</v>
      </c>
      <c r="X625">
        <v>4.9999999999998934E-3</v>
      </c>
      <c r="Y625">
        <v>-9.9999999999999645E-2</v>
      </c>
    </row>
    <row r="626" spans="1:25" x14ac:dyDescent="0.3">
      <c r="A626">
        <v>57</v>
      </c>
      <c r="B626" t="s">
        <v>148</v>
      </c>
      <c r="C626" s="1">
        <v>45702.452523148146</v>
      </c>
      <c r="D626" t="b">
        <v>0</v>
      </c>
      <c r="E626" t="b">
        <v>1</v>
      </c>
      <c r="F626">
        <v>28.5</v>
      </c>
      <c r="G626">
        <v>5.0000000000000001E-3</v>
      </c>
      <c r="H626">
        <v>1472</v>
      </c>
      <c r="I626">
        <v>-1619</v>
      </c>
      <c r="J626">
        <v>2273</v>
      </c>
      <c r="K626">
        <v>-2315</v>
      </c>
      <c r="L626">
        <v>-0.36749999999999999</v>
      </c>
      <c r="M626">
        <v>-0.105</v>
      </c>
      <c r="N626">
        <v>7.7275</v>
      </c>
      <c r="O626">
        <v>11.47</v>
      </c>
      <c r="P626">
        <v>112.67000000000002</v>
      </c>
      <c r="Q626">
        <v>3.7599999999999909</v>
      </c>
      <c r="R626">
        <v>-9.9999999999997868E-3</v>
      </c>
      <c r="S626">
        <v>5.0000000000007816E-3</v>
      </c>
      <c r="T626">
        <v>-0.75249999999998352</v>
      </c>
      <c r="U626">
        <v>-1.6975000000000078</v>
      </c>
      <c r="V626">
        <v>5.0000000000000044E-3</v>
      </c>
      <c r="W626">
        <v>2.0000000000000004E-2</v>
      </c>
      <c r="X626">
        <v>-4.9999999999998934E-3</v>
      </c>
      <c r="Y626">
        <v>-8.4999999999999076E-2</v>
      </c>
    </row>
    <row r="627" spans="1:25" x14ac:dyDescent="0.3">
      <c r="A627">
        <v>58</v>
      </c>
      <c r="B627" t="s">
        <v>148</v>
      </c>
      <c r="C627" s="1">
        <v>45702.452523148146</v>
      </c>
      <c r="D627" t="b">
        <v>0</v>
      </c>
      <c r="E627" t="b">
        <v>1</v>
      </c>
      <c r="F627">
        <v>29</v>
      </c>
      <c r="G627">
        <v>5.0000000000000001E-3</v>
      </c>
      <c r="H627">
        <v>1504</v>
      </c>
      <c r="I627">
        <v>-1650</v>
      </c>
      <c r="J627">
        <v>1490</v>
      </c>
      <c r="K627">
        <v>-1535</v>
      </c>
      <c r="L627">
        <v>-0.36499999999999999</v>
      </c>
      <c r="M627">
        <v>-0.1125</v>
      </c>
      <c r="N627">
        <v>7.8849999999999998</v>
      </c>
      <c r="O627">
        <v>7.5625</v>
      </c>
      <c r="P627">
        <v>104.94250000000001</v>
      </c>
      <c r="Q627">
        <v>-7.7100000000000097</v>
      </c>
      <c r="R627">
        <v>-5.0000000000007816E-3</v>
      </c>
      <c r="S627">
        <v>-8.2500000000000462E-2</v>
      </c>
      <c r="T627">
        <v>-0.70749999999999602</v>
      </c>
      <c r="U627">
        <v>-1.5300000000000091</v>
      </c>
      <c r="V627">
        <v>5.0000000000000044E-3</v>
      </c>
      <c r="W627">
        <v>-2.4999999999999994E-2</v>
      </c>
      <c r="X627">
        <v>-1.0000000000000675E-2</v>
      </c>
      <c r="Y627">
        <v>-4.9999999999998934E-3</v>
      </c>
    </row>
    <row r="628" spans="1:25" x14ac:dyDescent="0.3">
      <c r="A628">
        <v>59</v>
      </c>
      <c r="B628" t="s">
        <v>148</v>
      </c>
      <c r="C628" s="1">
        <v>45702.452523148146</v>
      </c>
      <c r="D628" t="b">
        <v>0</v>
      </c>
      <c r="E628" t="b">
        <v>1</v>
      </c>
      <c r="F628">
        <v>29.5</v>
      </c>
      <c r="G628">
        <v>5.0000000000000001E-3</v>
      </c>
      <c r="H628">
        <v>1460</v>
      </c>
      <c r="I628">
        <v>-1612</v>
      </c>
      <c r="J628">
        <v>819</v>
      </c>
      <c r="K628">
        <v>-849</v>
      </c>
      <c r="L628">
        <v>-0.38</v>
      </c>
      <c r="M628">
        <v>-7.4999999999999997E-2</v>
      </c>
      <c r="N628">
        <v>7.68</v>
      </c>
      <c r="O628">
        <v>4.17</v>
      </c>
      <c r="P628">
        <v>97.057500000000005</v>
      </c>
      <c r="Q628">
        <v>-15.27250000000001</v>
      </c>
      <c r="R628">
        <v>0</v>
      </c>
      <c r="S628">
        <v>2.2499999999999964E-2</v>
      </c>
      <c r="T628">
        <v>-0.64500000000001023</v>
      </c>
      <c r="U628">
        <v>-1.3800000000000097</v>
      </c>
      <c r="V628">
        <v>-2.5000000000000022E-3</v>
      </c>
      <c r="W628">
        <v>-0.23749999999999999</v>
      </c>
      <c r="X628">
        <v>-7.5000000000002842E-3</v>
      </c>
      <c r="Y628">
        <v>0.19249999999999989</v>
      </c>
    </row>
    <row r="629" spans="1:25" x14ac:dyDescent="0.3">
      <c r="A629">
        <v>60</v>
      </c>
      <c r="B629" t="s">
        <v>148</v>
      </c>
      <c r="C629" s="1">
        <v>45702.452523148146</v>
      </c>
      <c r="D629" t="b">
        <v>0</v>
      </c>
      <c r="E629" t="b">
        <v>1</v>
      </c>
      <c r="F629">
        <v>30</v>
      </c>
      <c r="G629">
        <v>5.0000000000000001E-3</v>
      </c>
      <c r="H629">
        <v>1941</v>
      </c>
      <c r="I629">
        <v>-2103</v>
      </c>
      <c r="J629">
        <v>720</v>
      </c>
      <c r="K629">
        <v>-754</v>
      </c>
      <c r="L629">
        <v>-0.40500000000000003</v>
      </c>
      <c r="M629">
        <v>-8.5000000000000006E-2</v>
      </c>
      <c r="N629">
        <v>10.11</v>
      </c>
      <c r="O629">
        <v>3.6850000000000001</v>
      </c>
      <c r="P629">
        <v>89.377499999999998</v>
      </c>
      <c r="Q629">
        <v>-19.44250000000001</v>
      </c>
      <c r="R629">
        <v>0</v>
      </c>
      <c r="S629">
        <v>-2.2499999999999964E-2</v>
      </c>
      <c r="T629">
        <v>-0.54500000000001592</v>
      </c>
      <c r="U629">
        <v>-1.5500000000000114</v>
      </c>
      <c r="V629">
        <v>-5.0000000000000044E-3</v>
      </c>
      <c r="W629">
        <v>-6.25E-2</v>
      </c>
      <c r="X629">
        <v>9.9999999999997868E-3</v>
      </c>
      <c r="Y629">
        <v>-0.10749999999999993</v>
      </c>
    </row>
    <row r="630" spans="1:25" x14ac:dyDescent="0.3">
      <c r="A630">
        <v>61</v>
      </c>
      <c r="B630" t="s">
        <v>148</v>
      </c>
      <c r="C630" s="1">
        <v>45702.452523148146</v>
      </c>
      <c r="D630" t="b">
        <v>0</v>
      </c>
      <c r="E630" t="b">
        <v>1</v>
      </c>
      <c r="F630">
        <v>30.5</v>
      </c>
      <c r="G630">
        <v>5.0000000000000001E-3</v>
      </c>
      <c r="H630">
        <v>1965</v>
      </c>
      <c r="I630">
        <v>-2118</v>
      </c>
      <c r="J630">
        <v>917</v>
      </c>
      <c r="K630">
        <v>-945</v>
      </c>
      <c r="L630">
        <v>-0.38250000000000001</v>
      </c>
      <c r="M630">
        <v>-7.0000000000000007E-2</v>
      </c>
      <c r="N630">
        <v>10.2075</v>
      </c>
      <c r="O630">
        <v>4.6550000000000002</v>
      </c>
      <c r="P630">
        <v>79.267499999999998</v>
      </c>
      <c r="Q630">
        <v>-23.127500000000008</v>
      </c>
      <c r="R630">
        <v>-7.5000000000002842E-3</v>
      </c>
      <c r="S630">
        <v>1.2500000000000178E-2</v>
      </c>
      <c r="T630">
        <v>-0.45750000000001023</v>
      </c>
      <c r="U630">
        <v>-1.4600000000000115</v>
      </c>
      <c r="V630">
        <v>7.5000000000000067E-3</v>
      </c>
      <c r="W630">
        <v>-4.5000000000000005E-2</v>
      </c>
      <c r="X630">
        <v>1.2499999999999289E-2</v>
      </c>
      <c r="Y630">
        <v>0.10500000000000043</v>
      </c>
    </row>
    <row r="631" spans="1:25" x14ac:dyDescent="0.3">
      <c r="A631">
        <v>62</v>
      </c>
      <c r="B631" t="s">
        <v>148</v>
      </c>
      <c r="C631" s="1">
        <v>45702.452523148146</v>
      </c>
      <c r="D631" t="b">
        <v>0</v>
      </c>
      <c r="E631" t="b">
        <v>1</v>
      </c>
      <c r="F631">
        <v>31</v>
      </c>
      <c r="G631">
        <v>5.0000000000000001E-3</v>
      </c>
      <c r="H631">
        <v>1739</v>
      </c>
      <c r="I631">
        <v>-1888</v>
      </c>
      <c r="J631">
        <v>954</v>
      </c>
      <c r="K631">
        <v>-879</v>
      </c>
      <c r="L631">
        <v>-0.3725</v>
      </c>
      <c r="M631">
        <v>0.1875</v>
      </c>
      <c r="N631">
        <v>9.0675000000000008</v>
      </c>
      <c r="O631">
        <v>4.5825000000000005</v>
      </c>
      <c r="P631">
        <v>69.06</v>
      </c>
      <c r="Q631">
        <v>-27.78250000000001</v>
      </c>
      <c r="R631">
        <v>0</v>
      </c>
      <c r="S631">
        <v>-5.2499999999999325E-2</v>
      </c>
      <c r="T631">
        <v>-0.44499999999999318</v>
      </c>
      <c r="U631">
        <v>-1.4275000000000126</v>
      </c>
      <c r="V631">
        <v>5.0000000000000044E-3</v>
      </c>
      <c r="W631">
        <v>0.1075</v>
      </c>
      <c r="X631">
        <v>9.9999999999997868E-3</v>
      </c>
      <c r="Y631">
        <v>-5.2499999999999325E-2</v>
      </c>
    </row>
    <row r="632" spans="1:25" x14ac:dyDescent="0.3">
      <c r="A632">
        <v>63</v>
      </c>
      <c r="B632" t="s">
        <v>148</v>
      </c>
      <c r="C632" s="1">
        <v>45702.452523148146</v>
      </c>
      <c r="D632" t="b">
        <v>0</v>
      </c>
      <c r="E632" t="b">
        <v>1</v>
      </c>
      <c r="F632">
        <v>31.5</v>
      </c>
      <c r="G632">
        <v>5.0000000000000001E-3</v>
      </c>
      <c r="H632">
        <v>1235</v>
      </c>
      <c r="I632">
        <v>-1394</v>
      </c>
      <c r="J632">
        <v>813</v>
      </c>
      <c r="K632">
        <v>-875</v>
      </c>
      <c r="L632">
        <v>-0.39750000000000002</v>
      </c>
      <c r="M632">
        <v>-0.155</v>
      </c>
      <c r="N632">
        <v>6.5724999999999998</v>
      </c>
      <c r="O632">
        <v>4.22</v>
      </c>
      <c r="P632">
        <v>59.9925</v>
      </c>
      <c r="Q632">
        <v>-32.365000000000009</v>
      </c>
      <c r="R632">
        <v>-1.5000000000000568E-2</v>
      </c>
      <c r="S632">
        <v>0</v>
      </c>
      <c r="T632">
        <v>-0.42749999999999488</v>
      </c>
      <c r="U632">
        <v>-1.3375000000000128</v>
      </c>
      <c r="V632">
        <v>-1.2500000000000011E-2</v>
      </c>
      <c r="W632">
        <v>-0.22500000000000001</v>
      </c>
      <c r="X632">
        <v>-2.5000000000003908E-3</v>
      </c>
      <c r="Y632">
        <v>-0.10500000000000043</v>
      </c>
    </row>
    <row r="633" spans="1:25" x14ac:dyDescent="0.3">
      <c r="A633">
        <v>64</v>
      </c>
      <c r="B633" t="s">
        <v>148</v>
      </c>
      <c r="C633" s="1">
        <v>45702.452523148146</v>
      </c>
      <c r="D633" t="b">
        <v>0</v>
      </c>
      <c r="E633" t="b">
        <v>1</v>
      </c>
      <c r="F633">
        <v>32</v>
      </c>
      <c r="G633">
        <v>5.0000000000000001E-3</v>
      </c>
      <c r="H633">
        <v>1152</v>
      </c>
      <c r="I633">
        <v>-1313</v>
      </c>
      <c r="J633">
        <v>812</v>
      </c>
      <c r="K633">
        <v>-824</v>
      </c>
      <c r="L633">
        <v>-0.40250000000000002</v>
      </c>
      <c r="M633">
        <v>-0.03</v>
      </c>
      <c r="N633">
        <v>6.1625000000000005</v>
      </c>
      <c r="O633">
        <v>4.09</v>
      </c>
      <c r="P633">
        <v>53.42</v>
      </c>
      <c r="Q633">
        <v>-36.585000000000008</v>
      </c>
      <c r="R633">
        <v>1.0000000000000675E-2</v>
      </c>
      <c r="S633">
        <v>-9.2500000000000249E-2</v>
      </c>
      <c r="T633">
        <v>-0.4024999999999892</v>
      </c>
      <c r="U633">
        <v>-1.3025000000000091</v>
      </c>
      <c r="V633">
        <v>-2.250000000000002E-2</v>
      </c>
      <c r="W633">
        <v>-0.08</v>
      </c>
      <c r="X633">
        <v>1.2500000000000178E-2</v>
      </c>
      <c r="Y633">
        <v>4.9999999999998934E-3</v>
      </c>
    </row>
    <row r="634" spans="1:25" x14ac:dyDescent="0.3">
      <c r="A634">
        <v>65</v>
      </c>
      <c r="B634" t="s">
        <v>148</v>
      </c>
      <c r="C634" s="1">
        <v>45702.452523148146</v>
      </c>
      <c r="D634" t="b">
        <v>0</v>
      </c>
      <c r="E634" t="b">
        <v>1</v>
      </c>
      <c r="F634">
        <v>32.5</v>
      </c>
      <c r="G634">
        <v>5.0000000000000001E-3</v>
      </c>
      <c r="H634">
        <v>1145</v>
      </c>
      <c r="I634">
        <v>-1303</v>
      </c>
      <c r="J634">
        <v>685</v>
      </c>
      <c r="K634">
        <v>-781</v>
      </c>
      <c r="L634">
        <v>-0.39500000000000002</v>
      </c>
      <c r="M634">
        <v>-0.24</v>
      </c>
      <c r="N634">
        <v>6.12</v>
      </c>
      <c r="O634">
        <v>3.665</v>
      </c>
      <c r="P634">
        <v>47.2575</v>
      </c>
      <c r="Q634">
        <v>-40.675000000000004</v>
      </c>
      <c r="R634">
        <v>1.2500000000000178E-2</v>
      </c>
      <c r="S634">
        <v>0.17499999999999982</v>
      </c>
      <c r="T634">
        <v>-0.35249999999999204</v>
      </c>
      <c r="U634">
        <v>-1.2800000000000011</v>
      </c>
      <c r="V634">
        <v>0</v>
      </c>
      <c r="W634">
        <v>-7.2499999999999981E-2</v>
      </c>
      <c r="X634">
        <v>9.9999999999997868E-3</v>
      </c>
      <c r="Y634">
        <v>-1.7500000000000071E-2</v>
      </c>
    </row>
    <row r="635" spans="1:25" x14ac:dyDescent="0.3">
      <c r="A635">
        <v>66</v>
      </c>
      <c r="B635" t="s">
        <v>148</v>
      </c>
      <c r="C635" s="1">
        <v>45702.452523148146</v>
      </c>
      <c r="D635" t="b">
        <v>0</v>
      </c>
      <c r="E635" t="b">
        <v>1</v>
      </c>
      <c r="F635">
        <v>33</v>
      </c>
      <c r="G635">
        <v>5.0000000000000001E-3</v>
      </c>
      <c r="H635">
        <v>1129</v>
      </c>
      <c r="I635">
        <v>-1268</v>
      </c>
      <c r="J635">
        <v>-862</v>
      </c>
      <c r="K635">
        <v>844</v>
      </c>
      <c r="L635">
        <v>-0.34750000000000003</v>
      </c>
      <c r="M635">
        <v>-4.4999999999999998E-2</v>
      </c>
      <c r="N635">
        <v>5.9924999999999997</v>
      </c>
      <c r="O635">
        <v>-4.2649999999999997</v>
      </c>
      <c r="P635">
        <v>41.137500000000003</v>
      </c>
      <c r="Q635">
        <v>-44.34</v>
      </c>
      <c r="R635">
        <v>-7.5000000000002842E-3</v>
      </c>
      <c r="S635">
        <v>-5.9999999999999609E-2</v>
      </c>
      <c r="T635">
        <v>-0.31999999999999318</v>
      </c>
      <c r="U635">
        <v>-1.042500000000004</v>
      </c>
      <c r="V635">
        <v>2.5000000000000022E-3</v>
      </c>
      <c r="W635">
        <v>4.7500000000000001E-2</v>
      </c>
      <c r="X635">
        <v>-7.5000000000002842E-3</v>
      </c>
      <c r="Y635">
        <v>2.7500000000000746E-2</v>
      </c>
    </row>
    <row r="636" spans="1:25" x14ac:dyDescent="0.3">
      <c r="A636">
        <v>67</v>
      </c>
      <c r="B636" t="s">
        <v>148</v>
      </c>
      <c r="C636" s="1">
        <v>45702.452523148146</v>
      </c>
      <c r="D636" t="b">
        <v>0</v>
      </c>
      <c r="E636" t="b">
        <v>1</v>
      </c>
      <c r="F636">
        <v>33.5</v>
      </c>
      <c r="G636">
        <v>5.0000000000000001E-3</v>
      </c>
      <c r="H636">
        <v>1077</v>
      </c>
      <c r="I636">
        <v>-1217</v>
      </c>
      <c r="J636">
        <v>-1701</v>
      </c>
      <c r="K636">
        <v>1661</v>
      </c>
      <c r="L636">
        <v>-0.35000000000000003</v>
      </c>
      <c r="M636">
        <v>-0.1</v>
      </c>
      <c r="N636">
        <v>5.7350000000000003</v>
      </c>
      <c r="O636">
        <v>-8.4049999999999994</v>
      </c>
      <c r="P636">
        <v>35.145000000000003</v>
      </c>
      <c r="Q636">
        <v>-40.075000000000003</v>
      </c>
      <c r="R636">
        <v>-2.4999999999995026E-3</v>
      </c>
      <c r="S636">
        <v>2.5000000000000355E-2</v>
      </c>
      <c r="T636">
        <v>-0.30249999999999488</v>
      </c>
      <c r="U636">
        <v>-0.74000000000000909</v>
      </c>
      <c r="V636">
        <v>7.4999999999999512E-3</v>
      </c>
      <c r="W636">
        <v>9.999999999999995E-3</v>
      </c>
      <c r="X636">
        <v>-7.499999999999396E-3</v>
      </c>
      <c r="Y636">
        <v>5.0000000000007816E-3</v>
      </c>
    </row>
    <row r="637" spans="1:25" x14ac:dyDescent="0.3">
      <c r="A637">
        <v>68</v>
      </c>
      <c r="B637" t="s">
        <v>148</v>
      </c>
      <c r="C637" s="1">
        <v>45702.452523148146</v>
      </c>
      <c r="D637" t="b">
        <v>0</v>
      </c>
      <c r="E637" t="b">
        <v>1</v>
      </c>
      <c r="F637">
        <v>34</v>
      </c>
      <c r="G637">
        <v>5.0000000000000001E-3</v>
      </c>
      <c r="H637">
        <v>1148</v>
      </c>
      <c r="I637">
        <v>-1282</v>
      </c>
      <c r="J637">
        <v>-2058</v>
      </c>
      <c r="K637">
        <v>1985</v>
      </c>
      <c r="L637">
        <v>-0.33500000000000002</v>
      </c>
      <c r="M637">
        <v>-0.1825</v>
      </c>
      <c r="N637">
        <v>6.0750000000000002</v>
      </c>
      <c r="O637">
        <v>-10.1075</v>
      </c>
      <c r="P637">
        <v>29.41</v>
      </c>
      <c r="Q637">
        <v>-31.67</v>
      </c>
      <c r="R637">
        <v>2.5000000000000355E-2</v>
      </c>
      <c r="S637">
        <v>-0.2475000000000005</v>
      </c>
      <c r="T637">
        <v>-0.26000000000000156</v>
      </c>
      <c r="U637">
        <v>-0.57999999999999829</v>
      </c>
      <c r="V637">
        <v>2.4999999999999967E-2</v>
      </c>
      <c r="W637">
        <v>-0.1875</v>
      </c>
      <c r="X637">
        <v>-4.9999999999998934E-3</v>
      </c>
      <c r="Y637">
        <v>-0.20250000000000057</v>
      </c>
    </row>
    <row r="638" spans="1:25" x14ac:dyDescent="0.3">
      <c r="A638">
        <v>69</v>
      </c>
      <c r="B638" t="s">
        <v>148</v>
      </c>
      <c r="C638" s="1">
        <v>45702.452523148146</v>
      </c>
      <c r="D638" t="b">
        <v>0</v>
      </c>
      <c r="E638" t="b">
        <v>1</v>
      </c>
      <c r="F638">
        <v>34.5</v>
      </c>
      <c r="G638">
        <v>5.0000000000000001E-3</v>
      </c>
      <c r="H638">
        <v>1262</v>
      </c>
      <c r="I638">
        <v>-1420</v>
      </c>
      <c r="J638">
        <v>-1660</v>
      </c>
      <c r="K638">
        <v>1593</v>
      </c>
      <c r="L638">
        <v>-0.39500000000000002</v>
      </c>
      <c r="M638">
        <v>-0.16750000000000001</v>
      </c>
      <c r="N638">
        <v>6.7050000000000001</v>
      </c>
      <c r="O638">
        <v>-8.1325000000000003</v>
      </c>
      <c r="P638">
        <v>23.335000000000001</v>
      </c>
      <c r="Q638">
        <v>-21.5625</v>
      </c>
      <c r="R638">
        <v>3.0000000000000249E-2</v>
      </c>
      <c r="S638">
        <v>1.9999999999999574E-2</v>
      </c>
      <c r="T638">
        <v>-0.20500000000000185</v>
      </c>
      <c r="U638">
        <v>-0.32749999999999346</v>
      </c>
      <c r="V638">
        <v>2.5000000000000022E-3</v>
      </c>
      <c r="W638">
        <v>-0.125</v>
      </c>
      <c r="X638">
        <v>-2.5000000000003908E-3</v>
      </c>
      <c r="Y638">
        <v>-2.5000000000000355E-2</v>
      </c>
    </row>
    <row r="639" spans="1:25" x14ac:dyDescent="0.3">
      <c r="A639">
        <v>70</v>
      </c>
      <c r="B639" t="s">
        <v>148</v>
      </c>
      <c r="C639" s="1">
        <v>45702.452523148146</v>
      </c>
      <c r="D639" t="b">
        <v>0</v>
      </c>
      <c r="E639" t="b">
        <v>1</v>
      </c>
      <c r="F639">
        <v>35</v>
      </c>
      <c r="G639">
        <v>5.0000000000000001E-3</v>
      </c>
      <c r="H639">
        <v>1551</v>
      </c>
      <c r="I639">
        <v>-1710</v>
      </c>
      <c r="J639">
        <v>-1480</v>
      </c>
      <c r="K639">
        <v>1409</v>
      </c>
      <c r="L639">
        <v>-0.39750000000000002</v>
      </c>
      <c r="M639">
        <v>-0.17749999999999999</v>
      </c>
      <c r="N639">
        <v>8.1524999999999999</v>
      </c>
      <c r="O639">
        <v>-7.2225000000000001</v>
      </c>
      <c r="P639">
        <v>16.630000000000003</v>
      </c>
      <c r="Q639">
        <v>-13.43</v>
      </c>
      <c r="R639">
        <v>0</v>
      </c>
      <c r="S639">
        <v>7.2499999999999787E-2</v>
      </c>
      <c r="T639">
        <v>-0.13749999999999929</v>
      </c>
      <c r="U639">
        <v>3.7500000000001421E-2</v>
      </c>
      <c r="V639">
        <v>2.5000000000000022E-3</v>
      </c>
      <c r="W639">
        <v>-5.7499999999999996E-2</v>
      </c>
      <c r="X639">
        <v>-7.5000000000002842E-3</v>
      </c>
      <c r="Y639">
        <v>-1.7500000000000071E-2</v>
      </c>
    </row>
    <row r="640" spans="1:25" x14ac:dyDescent="0.3">
      <c r="A640">
        <v>71</v>
      </c>
      <c r="B640" t="s">
        <v>148</v>
      </c>
      <c r="C640" s="1">
        <v>45702.452523148146</v>
      </c>
      <c r="D640" t="b">
        <v>0</v>
      </c>
      <c r="E640" t="b">
        <v>1</v>
      </c>
      <c r="F640">
        <v>35.5</v>
      </c>
      <c r="G640">
        <v>5.0000000000000001E-3</v>
      </c>
      <c r="H640">
        <v>1623</v>
      </c>
      <c r="I640">
        <v>-1768</v>
      </c>
      <c r="J640">
        <v>-1281</v>
      </c>
      <c r="K640">
        <v>1202</v>
      </c>
      <c r="L640">
        <v>-0.36249999999999999</v>
      </c>
      <c r="M640">
        <v>-0.19750000000000001</v>
      </c>
      <c r="N640">
        <v>8.4775000000000009</v>
      </c>
      <c r="O640">
        <v>-6.2075000000000005</v>
      </c>
      <c r="P640">
        <v>8.4775000000000009</v>
      </c>
      <c r="Q640">
        <v>-6.2075000000000005</v>
      </c>
      <c r="R640">
        <v>-1.2499999999999289E-2</v>
      </c>
      <c r="S640">
        <v>8.4999999999999964E-2</v>
      </c>
      <c r="T640">
        <v>-8.2499999999999574E-2</v>
      </c>
      <c r="U640">
        <v>3.9999999999999147E-2</v>
      </c>
      <c r="V640">
        <v>-1.749999999999996E-2</v>
      </c>
      <c r="W640">
        <v>4.4999999999999984E-2</v>
      </c>
      <c r="X640">
        <v>-2.2499999999999076E-2</v>
      </c>
      <c r="Y640">
        <v>0.14999999999999947</v>
      </c>
    </row>
    <row r="641" spans="1:25" x14ac:dyDescent="0.3">
      <c r="A641">
        <v>1</v>
      </c>
      <c r="B641" t="s">
        <v>148</v>
      </c>
      <c r="C641" s="1">
        <v>45705.398518518516</v>
      </c>
      <c r="D641" t="b">
        <v>0</v>
      </c>
      <c r="E641" t="b">
        <v>1</v>
      </c>
      <c r="F641">
        <v>0.5</v>
      </c>
      <c r="G641">
        <v>5.0000000000000001E-3</v>
      </c>
      <c r="H641">
        <v>-617</v>
      </c>
      <c r="I641">
        <v>462</v>
      </c>
      <c r="J641">
        <v>2726</v>
      </c>
      <c r="K641">
        <v>-2731</v>
      </c>
      <c r="L641">
        <v>-0.38750000000000001</v>
      </c>
      <c r="M641">
        <v>-1.2500000000000001E-2</v>
      </c>
      <c r="N641">
        <v>-2.6975000000000002</v>
      </c>
      <c r="O641">
        <v>13.6425</v>
      </c>
      <c r="P641">
        <v>374.96000000000004</v>
      </c>
      <c r="Q641">
        <v>113.71749999999997</v>
      </c>
      <c r="R641">
        <v>3.2499999999999751E-2</v>
      </c>
      <c r="S641">
        <v>-0.1274999999999995</v>
      </c>
      <c r="T641">
        <v>-1.4374999999999432</v>
      </c>
      <c r="U641">
        <v>-2.2650000000000006</v>
      </c>
      <c r="V641">
        <v>2.250000000000002E-2</v>
      </c>
      <c r="W641">
        <v>-3.0000000000000002E-2</v>
      </c>
      <c r="X641">
        <v>7.4999999999998401E-3</v>
      </c>
      <c r="Y641">
        <v>-0.1899999999999995</v>
      </c>
    </row>
    <row r="642" spans="1:25" x14ac:dyDescent="0.3">
      <c r="A642">
        <v>2</v>
      </c>
      <c r="B642" t="s">
        <v>148</v>
      </c>
      <c r="C642" s="1">
        <v>45705.398518518516</v>
      </c>
      <c r="D642" t="b">
        <v>0</v>
      </c>
      <c r="E642" t="b">
        <v>1</v>
      </c>
      <c r="F642">
        <v>1</v>
      </c>
      <c r="G642">
        <v>5.0000000000000001E-3</v>
      </c>
      <c r="H642">
        <v>-676</v>
      </c>
      <c r="I642">
        <v>555</v>
      </c>
      <c r="J642">
        <v>2599</v>
      </c>
      <c r="K642">
        <v>-2595</v>
      </c>
      <c r="L642">
        <v>-0.30249999999999999</v>
      </c>
      <c r="M642">
        <v>0.01</v>
      </c>
      <c r="N642">
        <v>-3.0775000000000001</v>
      </c>
      <c r="O642">
        <v>12.984999999999999</v>
      </c>
      <c r="P642">
        <v>377.65750000000003</v>
      </c>
      <c r="Q642">
        <v>100.07499999999997</v>
      </c>
      <c r="R642">
        <v>6.4999999999999947E-2</v>
      </c>
      <c r="S642">
        <v>4.249999999999865E-2</v>
      </c>
      <c r="T642">
        <v>-1.5449999999999022</v>
      </c>
      <c r="U642">
        <v>-2.0875000000000057</v>
      </c>
      <c r="V642">
        <v>5.7499999999999996E-2</v>
      </c>
      <c r="W642">
        <v>-0.12250000000000001</v>
      </c>
      <c r="X642">
        <v>2.7499999999999858E-2</v>
      </c>
      <c r="Y642">
        <v>-6.7500000000000782E-2</v>
      </c>
    </row>
    <row r="643" spans="1:25" x14ac:dyDescent="0.3">
      <c r="A643">
        <v>3</v>
      </c>
      <c r="B643" t="s">
        <v>148</v>
      </c>
      <c r="C643" s="1">
        <v>45705.398518518516</v>
      </c>
      <c r="D643" t="b">
        <v>0</v>
      </c>
      <c r="E643" t="b">
        <v>1</v>
      </c>
      <c r="F643">
        <v>1.5</v>
      </c>
      <c r="G643">
        <v>5.0000000000000001E-3</v>
      </c>
      <c r="H643">
        <v>-33</v>
      </c>
      <c r="I643">
        <v>-130</v>
      </c>
      <c r="J643">
        <v>1319</v>
      </c>
      <c r="K643">
        <v>-1389</v>
      </c>
      <c r="L643">
        <v>-0.40750000000000003</v>
      </c>
      <c r="M643">
        <v>-0.17500000000000002</v>
      </c>
      <c r="N643">
        <v>0.24249999999999999</v>
      </c>
      <c r="O643">
        <v>6.7700000000000005</v>
      </c>
      <c r="P643">
        <v>380.73500000000001</v>
      </c>
      <c r="Q643">
        <v>87.089999999999975</v>
      </c>
      <c r="R643">
        <v>-4.0000000000000036E-2</v>
      </c>
      <c r="S643">
        <v>0.14500000000000046</v>
      </c>
      <c r="T643">
        <v>-1.6199999999999477</v>
      </c>
      <c r="U643">
        <v>-1.9550000000000125</v>
      </c>
      <c r="V643">
        <v>-1.2500000000000011E-2</v>
      </c>
      <c r="W643">
        <v>0.09</v>
      </c>
      <c r="X643">
        <v>-5.2499999999999991E-2</v>
      </c>
      <c r="Y643">
        <v>0.12999999999999989</v>
      </c>
    </row>
    <row r="644" spans="1:25" x14ac:dyDescent="0.3">
      <c r="A644">
        <v>4</v>
      </c>
      <c r="B644" t="s">
        <v>148</v>
      </c>
      <c r="C644" s="1">
        <v>45705.398518518516</v>
      </c>
      <c r="D644" t="b">
        <v>0</v>
      </c>
      <c r="E644" t="b">
        <v>1</v>
      </c>
      <c r="F644">
        <v>2</v>
      </c>
      <c r="G644">
        <v>5.0000000000000001E-3</v>
      </c>
      <c r="H644">
        <v>-150</v>
      </c>
      <c r="I644">
        <v>-3</v>
      </c>
      <c r="J644">
        <v>979</v>
      </c>
      <c r="K644">
        <v>-1061</v>
      </c>
      <c r="L644">
        <v>-0.38250000000000001</v>
      </c>
      <c r="M644">
        <v>-0.20500000000000002</v>
      </c>
      <c r="N644">
        <v>-0.36749999999999999</v>
      </c>
      <c r="O644">
        <v>5.1000000000000005</v>
      </c>
      <c r="P644">
        <v>380.49250000000001</v>
      </c>
      <c r="Q644">
        <v>80.319999999999979</v>
      </c>
      <c r="R644">
        <v>-5.0000000000000044E-3</v>
      </c>
      <c r="S644">
        <v>-0.1875</v>
      </c>
      <c r="T644">
        <v>-1.5924999999999727</v>
      </c>
      <c r="U644">
        <v>-2.1625000000000085</v>
      </c>
      <c r="V644">
        <v>1.5000000000000013E-2</v>
      </c>
      <c r="W644">
        <v>-0.13500000000000001</v>
      </c>
      <c r="X644">
        <v>-5.0000000000000044E-3</v>
      </c>
      <c r="Y644">
        <v>-0.3149999999999995</v>
      </c>
    </row>
    <row r="645" spans="1:25" x14ac:dyDescent="0.3">
      <c r="A645">
        <v>5</v>
      </c>
      <c r="B645" t="s">
        <v>148</v>
      </c>
      <c r="C645" s="1">
        <v>45705.398518518516</v>
      </c>
      <c r="D645" t="b">
        <v>0</v>
      </c>
      <c r="E645" t="b">
        <v>1</v>
      </c>
      <c r="F645">
        <v>2.5</v>
      </c>
      <c r="G645">
        <v>5.0000000000000001E-3</v>
      </c>
      <c r="H645">
        <v>-20</v>
      </c>
      <c r="I645">
        <v>-131</v>
      </c>
      <c r="J645">
        <v>952</v>
      </c>
      <c r="K645">
        <v>-1004</v>
      </c>
      <c r="L645">
        <v>-0.3775</v>
      </c>
      <c r="M645">
        <v>-0.13</v>
      </c>
      <c r="N645">
        <v>0.27750000000000002</v>
      </c>
      <c r="O645">
        <v>4.8899999999999997</v>
      </c>
      <c r="P645">
        <v>380.86</v>
      </c>
      <c r="Q645">
        <v>75.219999999999985</v>
      </c>
      <c r="R645">
        <v>3.2500000000000029E-2</v>
      </c>
      <c r="S645">
        <v>-0.16500000000000004</v>
      </c>
      <c r="T645">
        <v>-1.5949999999999704</v>
      </c>
      <c r="U645">
        <v>-1.9050000000000011</v>
      </c>
      <c r="V645">
        <v>1.7500000000000016E-2</v>
      </c>
      <c r="W645">
        <v>-0.1</v>
      </c>
      <c r="X645">
        <v>2.7500000000000024E-2</v>
      </c>
      <c r="Y645">
        <v>-0.26500000000000057</v>
      </c>
    </row>
    <row r="646" spans="1:25" x14ac:dyDescent="0.3">
      <c r="A646">
        <v>6</v>
      </c>
      <c r="B646" t="s">
        <v>148</v>
      </c>
      <c r="C646" s="1">
        <v>45705.398518518516</v>
      </c>
      <c r="D646" t="b">
        <v>0</v>
      </c>
      <c r="E646" t="b">
        <v>1</v>
      </c>
      <c r="F646">
        <v>3</v>
      </c>
      <c r="G646">
        <v>5.0000000000000001E-3</v>
      </c>
      <c r="H646">
        <v>1764</v>
      </c>
      <c r="I646">
        <v>-1909</v>
      </c>
      <c r="J646">
        <v>1262</v>
      </c>
      <c r="K646">
        <v>-1324</v>
      </c>
      <c r="L646">
        <v>-0.36249999999999999</v>
      </c>
      <c r="M646">
        <v>-0.155</v>
      </c>
      <c r="N646">
        <v>9.182500000000001</v>
      </c>
      <c r="O646">
        <v>6.4649999999999999</v>
      </c>
      <c r="P646">
        <v>380.58250000000004</v>
      </c>
      <c r="Q646">
        <v>70.329999999999984</v>
      </c>
      <c r="R646">
        <v>-1.2499999999999289E-2</v>
      </c>
      <c r="S646">
        <v>4.9999999999998934E-3</v>
      </c>
      <c r="T646">
        <v>-1.6574999999999136</v>
      </c>
      <c r="U646">
        <v>-1.6274999999999977</v>
      </c>
      <c r="V646">
        <v>2.0000000000000018E-2</v>
      </c>
      <c r="W646">
        <v>-3.9999999999999994E-2</v>
      </c>
      <c r="X646">
        <v>0</v>
      </c>
      <c r="Y646">
        <v>0</v>
      </c>
    </row>
    <row r="647" spans="1:25" x14ac:dyDescent="0.3">
      <c r="A647">
        <v>7</v>
      </c>
      <c r="B647" t="s">
        <v>148</v>
      </c>
      <c r="C647" s="1">
        <v>45705.398518518516</v>
      </c>
      <c r="D647" t="b">
        <v>0</v>
      </c>
      <c r="E647" t="b">
        <v>1</v>
      </c>
      <c r="F647">
        <v>3.5</v>
      </c>
      <c r="G647">
        <v>5.0000000000000001E-3</v>
      </c>
      <c r="H647">
        <v>2372</v>
      </c>
      <c r="I647">
        <v>-2522</v>
      </c>
      <c r="J647">
        <v>1441</v>
      </c>
      <c r="K647">
        <v>-1451</v>
      </c>
      <c r="L647">
        <v>-0.375</v>
      </c>
      <c r="M647">
        <v>-2.5000000000000001E-2</v>
      </c>
      <c r="N647">
        <v>12.234999999999999</v>
      </c>
      <c r="O647">
        <v>7.23</v>
      </c>
      <c r="P647">
        <v>371.40000000000003</v>
      </c>
      <c r="Q647">
        <v>63.864999999999981</v>
      </c>
      <c r="R647">
        <v>1.9999999999999574E-2</v>
      </c>
      <c r="S647">
        <v>-8.2499999999999574E-2</v>
      </c>
      <c r="T647">
        <v>-1.6624999999999091</v>
      </c>
      <c r="U647">
        <v>-1.772500000000008</v>
      </c>
      <c r="V647">
        <v>2.5000000000000022E-2</v>
      </c>
      <c r="W647">
        <v>8.7499999999999994E-2</v>
      </c>
      <c r="X647">
        <v>4.9999999999990052E-3</v>
      </c>
      <c r="Y647">
        <v>0.23249999999999993</v>
      </c>
    </row>
    <row r="648" spans="1:25" x14ac:dyDescent="0.3">
      <c r="A648">
        <v>8</v>
      </c>
      <c r="B648" t="s">
        <v>148</v>
      </c>
      <c r="C648" s="1">
        <v>45705.398518518516</v>
      </c>
      <c r="D648" t="b">
        <v>0</v>
      </c>
      <c r="E648" t="b">
        <v>1</v>
      </c>
      <c r="F648">
        <v>4</v>
      </c>
      <c r="G648">
        <v>5.0000000000000001E-3</v>
      </c>
      <c r="H648">
        <v>2717</v>
      </c>
      <c r="I648">
        <v>-2864</v>
      </c>
      <c r="J648">
        <v>1541</v>
      </c>
      <c r="K648">
        <v>-1559</v>
      </c>
      <c r="L648">
        <v>-0.36749999999999999</v>
      </c>
      <c r="M648">
        <v>-4.4999999999999998E-2</v>
      </c>
      <c r="N648">
        <v>13.952500000000001</v>
      </c>
      <c r="O648">
        <v>7.75</v>
      </c>
      <c r="P648">
        <v>359.16500000000002</v>
      </c>
      <c r="Q648">
        <v>56.634999999999984</v>
      </c>
      <c r="R648">
        <v>7.5000000000002842E-3</v>
      </c>
      <c r="S648">
        <v>-4.0000000000000036E-2</v>
      </c>
      <c r="T648">
        <v>-1.6749999999999545</v>
      </c>
      <c r="U648">
        <v>-1.9575000000000102</v>
      </c>
      <c r="V648">
        <v>2.5000000000000022E-2</v>
      </c>
      <c r="W648">
        <v>-3.7499999999999999E-2</v>
      </c>
      <c r="X648">
        <v>9.9999999999997868E-3</v>
      </c>
      <c r="Y648">
        <v>6.7499999999999893E-2</v>
      </c>
    </row>
    <row r="649" spans="1:25" x14ac:dyDescent="0.3">
      <c r="A649">
        <v>9</v>
      </c>
      <c r="B649" t="s">
        <v>148</v>
      </c>
      <c r="C649" s="1">
        <v>45705.398518518516</v>
      </c>
      <c r="D649" t="b">
        <v>0</v>
      </c>
      <c r="E649" t="b">
        <v>1</v>
      </c>
      <c r="F649">
        <v>4.5</v>
      </c>
      <c r="G649">
        <v>5.0000000000000001E-3</v>
      </c>
      <c r="H649">
        <v>2938</v>
      </c>
      <c r="I649">
        <v>-3085</v>
      </c>
      <c r="J649">
        <v>1487</v>
      </c>
      <c r="K649">
        <v>-1587</v>
      </c>
      <c r="L649">
        <v>-0.36749999999999999</v>
      </c>
      <c r="M649">
        <v>-0.25</v>
      </c>
      <c r="N649">
        <v>15.057500000000001</v>
      </c>
      <c r="O649">
        <v>7.6850000000000005</v>
      </c>
      <c r="P649">
        <v>345.21250000000003</v>
      </c>
      <c r="Q649">
        <v>48.884999999999984</v>
      </c>
      <c r="R649">
        <v>1.7500000000000071E-2</v>
      </c>
      <c r="S649">
        <v>-0.15249999999999986</v>
      </c>
      <c r="T649">
        <v>-1.6924999999999386</v>
      </c>
      <c r="U649">
        <v>-2.0975000000000108</v>
      </c>
      <c r="V649">
        <v>1.7500000000000016E-2</v>
      </c>
      <c r="W649">
        <v>-7.4999999999999983E-2</v>
      </c>
      <c r="X649">
        <v>1.2500000000001066E-2</v>
      </c>
      <c r="Y649">
        <v>-0.14499999999999957</v>
      </c>
    </row>
    <row r="650" spans="1:25" x14ac:dyDescent="0.3">
      <c r="A650">
        <v>10</v>
      </c>
      <c r="B650" t="s">
        <v>148</v>
      </c>
      <c r="C650" s="1">
        <v>45705.398518518516</v>
      </c>
      <c r="D650" t="b">
        <v>0</v>
      </c>
      <c r="E650" t="b">
        <v>1</v>
      </c>
      <c r="F650">
        <v>5</v>
      </c>
      <c r="G650">
        <v>5.0000000000000001E-3</v>
      </c>
      <c r="H650">
        <v>3033</v>
      </c>
      <c r="I650">
        <v>-3183</v>
      </c>
      <c r="J650">
        <v>1439</v>
      </c>
      <c r="K650">
        <v>-1534</v>
      </c>
      <c r="L650">
        <v>-0.375</v>
      </c>
      <c r="M650">
        <v>-0.23750000000000002</v>
      </c>
      <c r="N650">
        <v>15.540000000000001</v>
      </c>
      <c r="O650">
        <v>7.4325000000000001</v>
      </c>
      <c r="P650">
        <v>330.15500000000003</v>
      </c>
      <c r="Q650">
        <v>41.199999999999982</v>
      </c>
      <c r="R650">
        <v>1.5000000000000568E-2</v>
      </c>
      <c r="S650">
        <v>0</v>
      </c>
      <c r="T650">
        <v>-1.707499999999925</v>
      </c>
      <c r="U650">
        <v>-1.9575000000000173</v>
      </c>
      <c r="V650">
        <v>2.5000000000000022E-2</v>
      </c>
      <c r="W650">
        <v>-0.32250000000000001</v>
      </c>
      <c r="X650">
        <v>0</v>
      </c>
      <c r="Y650">
        <v>0.14250000000000007</v>
      </c>
    </row>
    <row r="651" spans="1:25" x14ac:dyDescent="0.3">
      <c r="A651">
        <v>11</v>
      </c>
      <c r="B651" t="s">
        <v>148</v>
      </c>
      <c r="C651" s="1">
        <v>45705.398518518516</v>
      </c>
      <c r="D651" t="b">
        <v>0</v>
      </c>
      <c r="E651" t="b">
        <v>1</v>
      </c>
      <c r="F651">
        <v>5.5</v>
      </c>
      <c r="G651">
        <v>5.0000000000000001E-3</v>
      </c>
      <c r="H651">
        <v>3023</v>
      </c>
      <c r="I651">
        <v>-3140</v>
      </c>
      <c r="J651">
        <v>1062</v>
      </c>
      <c r="K651">
        <v>-1155</v>
      </c>
      <c r="L651">
        <v>-0.29249999999999998</v>
      </c>
      <c r="M651">
        <v>-0.23250000000000001</v>
      </c>
      <c r="N651">
        <v>15.407500000000001</v>
      </c>
      <c r="O651">
        <v>5.5425000000000004</v>
      </c>
      <c r="P651">
        <v>314.61500000000001</v>
      </c>
      <c r="Q651">
        <v>33.767499999999984</v>
      </c>
      <c r="R651">
        <v>2.2500000000000853E-2</v>
      </c>
      <c r="S651">
        <v>-0.1324999999999994</v>
      </c>
      <c r="T651">
        <v>-1.707499999999925</v>
      </c>
      <c r="U651">
        <v>-1.9975000000000165</v>
      </c>
      <c r="V651">
        <v>4.500000000000004E-2</v>
      </c>
      <c r="W651">
        <v>-0.17250000000000001</v>
      </c>
      <c r="X651">
        <v>1.9999999999999574E-2</v>
      </c>
      <c r="Y651">
        <v>5.7500000000000107E-2</v>
      </c>
    </row>
    <row r="652" spans="1:25" x14ac:dyDescent="0.3">
      <c r="A652">
        <v>12</v>
      </c>
      <c r="B652" t="s">
        <v>148</v>
      </c>
      <c r="C652" s="1">
        <v>45705.398518518516</v>
      </c>
      <c r="D652" t="b">
        <v>0</v>
      </c>
      <c r="E652" t="b">
        <v>1</v>
      </c>
      <c r="F652">
        <v>6</v>
      </c>
      <c r="G652">
        <v>5.0000000000000001E-3</v>
      </c>
      <c r="H652">
        <v>2502</v>
      </c>
      <c r="I652">
        <v>-2660</v>
      </c>
      <c r="J652">
        <v>-411</v>
      </c>
      <c r="K652">
        <v>319</v>
      </c>
      <c r="L652">
        <v>-0.39500000000000002</v>
      </c>
      <c r="M652">
        <v>-0.23</v>
      </c>
      <c r="N652">
        <v>12.905000000000001</v>
      </c>
      <c r="O652">
        <v>-1.825</v>
      </c>
      <c r="P652">
        <v>299.20749999999998</v>
      </c>
      <c r="Q652">
        <v>28.22499999999998</v>
      </c>
      <c r="R652">
        <v>1.0000000000001563E-2</v>
      </c>
      <c r="S652">
        <v>-0.16749999999999998</v>
      </c>
      <c r="T652">
        <v>-1.7174999999999727</v>
      </c>
      <c r="U652">
        <v>-1.7900000000000169</v>
      </c>
      <c r="V652">
        <v>2.2499999999999964E-2</v>
      </c>
      <c r="W652">
        <v>-0.125</v>
      </c>
      <c r="X652">
        <v>7.5000000000002842E-3</v>
      </c>
      <c r="Y652">
        <v>-9.9999999999999867E-2</v>
      </c>
    </row>
    <row r="653" spans="1:25" x14ac:dyDescent="0.3">
      <c r="A653">
        <v>13</v>
      </c>
      <c r="B653" t="s">
        <v>148</v>
      </c>
      <c r="C653" s="1">
        <v>45705.398518518516</v>
      </c>
      <c r="D653" t="b">
        <v>0</v>
      </c>
      <c r="E653" t="b">
        <v>1</v>
      </c>
      <c r="F653">
        <v>6.5</v>
      </c>
      <c r="G653">
        <v>5.0000000000000001E-3</v>
      </c>
      <c r="H653">
        <v>2178</v>
      </c>
      <c r="I653">
        <v>-2315</v>
      </c>
      <c r="J653">
        <v>-903</v>
      </c>
      <c r="K653">
        <v>798</v>
      </c>
      <c r="L653">
        <v>-0.34250000000000003</v>
      </c>
      <c r="M653">
        <v>-0.26250000000000001</v>
      </c>
      <c r="N653">
        <v>11.2325</v>
      </c>
      <c r="O653">
        <v>-4.2525000000000004</v>
      </c>
      <c r="P653">
        <v>286.30250000000001</v>
      </c>
      <c r="Q653">
        <v>30.049999999999979</v>
      </c>
      <c r="R653">
        <v>-7.5000000000002842E-3</v>
      </c>
      <c r="S653">
        <v>8.9999999999999858E-2</v>
      </c>
      <c r="T653">
        <v>-1.7024999999999864</v>
      </c>
      <c r="U653">
        <v>-1.62250000000002</v>
      </c>
      <c r="V653">
        <v>1.4999999999999958E-2</v>
      </c>
      <c r="W653">
        <v>-0.2</v>
      </c>
      <c r="X653">
        <v>-5.0000000000007816E-3</v>
      </c>
      <c r="Y653">
        <v>5.9999999999999609E-2</v>
      </c>
    </row>
    <row r="654" spans="1:25" x14ac:dyDescent="0.3">
      <c r="A654">
        <v>14</v>
      </c>
      <c r="B654" t="s">
        <v>148</v>
      </c>
      <c r="C654" s="1">
        <v>45705.398518518516</v>
      </c>
      <c r="D654" t="b">
        <v>0</v>
      </c>
      <c r="E654" t="b">
        <v>1</v>
      </c>
      <c r="F654">
        <v>7</v>
      </c>
      <c r="G654">
        <v>5.0000000000000001E-3</v>
      </c>
      <c r="H654">
        <v>1875</v>
      </c>
      <c r="I654">
        <v>-2013</v>
      </c>
      <c r="J654">
        <v>-1334</v>
      </c>
      <c r="K654">
        <v>1261</v>
      </c>
      <c r="L654">
        <v>-0.34500000000000003</v>
      </c>
      <c r="M654">
        <v>-0.1825</v>
      </c>
      <c r="N654">
        <v>9.7200000000000006</v>
      </c>
      <c r="O654">
        <v>-6.4874999999999998</v>
      </c>
      <c r="P654">
        <v>275.07</v>
      </c>
      <c r="Q654">
        <v>34.302499999999981</v>
      </c>
      <c r="R654">
        <v>-1.4999999999998792E-2</v>
      </c>
      <c r="S654">
        <v>2.2499999999999964E-2</v>
      </c>
      <c r="T654">
        <v>-1.7075000000000387</v>
      </c>
      <c r="U654">
        <v>-1.5200000000000173</v>
      </c>
      <c r="V654">
        <v>2.4999999999999967E-2</v>
      </c>
      <c r="W654">
        <v>-5.4999999999999993E-2</v>
      </c>
      <c r="X654">
        <v>-2.9999999999999361E-2</v>
      </c>
      <c r="Y654">
        <v>-8.4999999999999964E-2</v>
      </c>
    </row>
    <row r="655" spans="1:25" x14ac:dyDescent="0.3">
      <c r="A655">
        <v>15</v>
      </c>
      <c r="B655" t="s">
        <v>148</v>
      </c>
      <c r="C655" s="1">
        <v>45705.398518518516</v>
      </c>
      <c r="D655" t="b">
        <v>0</v>
      </c>
      <c r="E655" t="b">
        <v>1</v>
      </c>
      <c r="F655">
        <v>7.5</v>
      </c>
      <c r="G655">
        <v>5.0000000000000001E-3</v>
      </c>
      <c r="H655">
        <v>1627</v>
      </c>
      <c r="I655">
        <v>-1769</v>
      </c>
      <c r="J655">
        <v>-1672</v>
      </c>
      <c r="K655">
        <v>1591</v>
      </c>
      <c r="L655">
        <v>-0.35499999999999998</v>
      </c>
      <c r="M655">
        <v>-0.20250000000000001</v>
      </c>
      <c r="N655">
        <v>8.49</v>
      </c>
      <c r="O655">
        <v>-8.1575000000000006</v>
      </c>
      <c r="P655">
        <v>265.34999999999997</v>
      </c>
      <c r="Q655">
        <v>40.789999999999978</v>
      </c>
      <c r="R655">
        <v>-1.5000000000000568E-2</v>
      </c>
      <c r="S655">
        <v>-4.4999999999999929E-2</v>
      </c>
      <c r="T655">
        <v>-1.6850000000000591</v>
      </c>
      <c r="U655">
        <v>-1.5300000000000296</v>
      </c>
      <c r="V655">
        <v>1.5000000000000013E-2</v>
      </c>
      <c r="W655">
        <v>-6.25E-2</v>
      </c>
      <c r="X655">
        <v>-1.5000000000000568E-2</v>
      </c>
      <c r="Y655">
        <v>-9.7500000000000142E-2</v>
      </c>
    </row>
    <row r="656" spans="1:25" x14ac:dyDescent="0.3">
      <c r="A656">
        <v>16</v>
      </c>
      <c r="B656" t="s">
        <v>148</v>
      </c>
      <c r="C656" s="1">
        <v>45705.398518518516</v>
      </c>
      <c r="D656" t="b">
        <v>0</v>
      </c>
      <c r="E656" t="b">
        <v>1</v>
      </c>
      <c r="F656">
        <v>8</v>
      </c>
      <c r="G656">
        <v>5.0000000000000001E-3</v>
      </c>
      <c r="H656">
        <v>1458</v>
      </c>
      <c r="I656">
        <v>-1607</v>
      </c>
      <c r="J656">
        <v>-1934</v>
      </c>
      <c r="K656">
        <v>1847</v>
      </c>
      <c r="L656">
        <v>-0.3725</v>
      </c>
      <c r="M656">
        <v>-0.2175</v>
      </c>
      <c r="N656">
        <v>7.6625000000000005</v>
      </c>
      <c r="O656">
        <v>-9.4525000000000006</v>
      </c>
      <c r="P656">
        <v>256.85999999999996</v>
      </c>
      <c r="Q656">
        <v>48.947499999999977</v>
      </c>
      <c r="R656">
        <v>-1.2499999999999289E-2</v>
      </c>
      <c r="S656">
        <v>-0.1274999999999995</v>
      </c>
      <c r="T656">
        <v>-1.6225000000000875</v>
      </c>
      <c r="U656">
        <v>-1.5425000000000324</v>
      </c>
      <c r="V656">
        <v>1.5000000000000013E-2</v>
      </c>
      <c r="W656">
        <v>-8.4999999999999992E-2</v>
      </c>
      <c r="X656">
        <v>-1.9999999999999574E-2</v>
      </c>
      <c r="Y656">
        <v>-0.21499999999999986</v>
      </c>
    </row>
    <row r="657" spans="1:25" x14ac:dyDescent="0.3">
      <c r="A657">
        <v>17</v>
      </c>
      <c r="B657" t="s">
        <v>148</v>
      </c>
      <c r="C657" s="1">
        <v>45705.398518518516</v>
      </c>
      <c r="D657" t="b">
        <v>0</v>
      </c>
      <c r="E657" t="b">
        <v>1</v>
      </c>
      <c r="F657">
        <v>8.5</v>
      </c>
      <c r="G657">
        <v>5.0000000000000001E-3</v>
      </c>
      <c r="H657">
        <v>1278</v>
      </c>
      <c r="I657">
        <v>-1398</v>
      </c>
      <c r="J657">
        <v>-1873</v>
      </c>
      <c r="K657">
        <v>1788</v>
      </c>
      <c r="L657">
        <v>-0.3</v>
      </c>
      <c r="M657">
        <v>-0.21249999999999999</v>
      </c>
      <c r="N657">
        <v>6.69</v>
      </c>
      <c r="O657">
        <v>-9.1524999999999999</v>
      </c>
      <c r="P657">
        <v>249.19749999999996</v>
      </c>
      <c r="Q657">
        <v>58.399999999999977</v>
      </c>
      <c r="R657">
        <v>7.5000000000002842E-3</v>
      </c>
      <c r="S657">
        <v>-0.13749999999999929</v>
      </c>
      <c r="T657">
        <v>-1.5325000000001125</v>
      </c>
      <c r="U657">
        <v>-1.2875000000000369</v>
      </c>
      <c r="V657">
        <v>5.4999999999999993E-2</v>
      </c>
      <c r="W657">
        <v>-0.22749999999999998</v>
      </c>
      <c r="X657">
        <v>4.9999999999998934E-3</v>
      </c>
      <c r="Y657">
        <v>-0.26750000000000007</v>
      </c>
    </row>
    <row r="658" spans="1:25" x14ac:dyDescent="0.3">
      <c r="A658">
        <v>18</v>
      </c>
      <c r="B658" t="s">
        <v>148</v>
      </c>
      <c r="C658" s="1">
        <v>45705.398518518516</v>
      </c>
      <c r="D658" t="b">
        <v>0</v>
      </c>
      <c r="E658" t="b">
        <v>1</v>
      </c>
      <c r="F658">
        <v>9</v>
      </c>
      <c r="G658">
        <v>5.0000000000000001E-3</v>
      </c>
      <c r="H658">
        <v>650</v>
      </c>
      <c r="I658">
        <v>-813</v>
      </c>
      <c r="J658">
        <v>-1150</v>
      </c>
      <c r="K658">
        <v>1089</v>
      </c>
      <c r="L658">
        <v>-0.40750000000000003</v>
      </c>
      <c r="M658">
        <v>-0.1525</v>
      </c>
      <c r="N658">
        <v>3.6575000000000002</v>
      </c>
      <c r="O658">
        <v>-5.5975000000000001</v>
      </c>
      <c r="P658">
        <v>242.50749999999996</v>
      </c>
      <c r="Q658">
        <v>67.552499999999981</v>
      </c>
      <c r="R658">
        <v>1.0000000000000231E-2</v>
      </c>
      <c r="S658">
        <v>-3.7499999999999645E-2</v>
      </c>
      <c r="T658">
        <v>-1.4925000000001205</v>
      </c>
      <c r="U658">
        <v>-0.95250000000002899</v>
      </c>
      <c r="V658">
        <v>2.2499999999999964E-2</v>
      </c>
      <c r="W658">
        <v>-0.11249999999999999</v>
      </c>
      <c r="X658">
        <v>-1.2499999999999734E-2</v>
      </c>
      <c r="Y658">
        <v>-5.2500000000000213E-2</v>
      </c>
    </row>
    <row r="659" spans="1:25" x14ac:dyDescent="0.3">
      <c r="A659">
        <v>19</v>
      </c>
      <c r="B659" t="s">
        <v>148</v>
      </c>
      <c r="C659" s="1">
        <v>45705.398518518516</v>
      </c>
      <c r="D659" t="b">
        <v>0</v>
      </c>
      <c r="E659" t="b">
        <v>1</v>
      </c>
      <c r="F659">
        <v>9.5</v>
      </c>
      <c r="G659">
        <v>5.0000000000000001E-3</v>
      </c>
      <c r="H659">
        <v>665</v>
      </c>
      <c r="I659">
        <v>-809</v>
      </c>
      <c r="J659">
        <v>-1138</v>
      </c>
      <c r="K659">
        <v>1072</v>
      </c>
      <c r="L659">
        <v>-0.36</v>
      </c>
      <c r="M659">
        <v>-0.16500000000000001</v>
      </c>
      <c r="N659">
        <v>3.6850000000000001</v>
      </c>
      <c r="O659">
        <v>-5.5250000000000004</v>
      </c>
      <c r="P659">
        <v>238.84999999999997</v>
      </c>
      <c r="Q659">
        <v>73.149999999999977</v>
      </c>
      <c r="R659">
        <v>-1.2500000000000178E-2</v>
      </c>
      <c r="S659">
        <v>-6.25E-2</v>
      </c>
      <c r="T659">
        <v>-1.4675000000001432</v>
      </c>
      <c r="U659">
        <v>-0.78000000000002956</v>
      </c>
      <c r="V659">
        <v>3.5000000000000031E-2</v>
      </c>
      <c r="W659">
        <v>-0.24249999999999999</v>
      </c>
      <c r="X659">
        <v>-4.9999999999998934E-3</v>
      </c>
      <c r="Y659">
        <v>-4.750000000000032E-2</v>
      </c>
    </row>
    <row r="660" spans="1:25" x14ac:dyDescent="0.3">
      <c r="A660">
        <v>20</v>
      </c>
      <c r="B660" t="s">
        <v>148</v>
      </c>
      <c r="C660" s="1">
        <v>45705.398518518516</v>
      </c>
      <c r="D660" t="b">
        <v>0</v>
      </c>
      <c r="E660" t="b">
        <v>1</v>
      </c>
      <c r="F660">
        <v>10</v>
      </c>
      <c r="G660">
        <v>5.0000000000000001E-3</v>
      </c>
      <c r="H660">
        <v>696</v>
      </c>
      <c r="I660">
        <v>-837</v>
      </c>
      <c r="J660">
        <v>-1196</v>
      </c>
      <c r="K660">
        <v>1133</v>
      </c>
      <c r="L660">
        <v>-0.35249999999999998</v>
      </c>
      <c r="M660">
        <v>-0.1575</v>
      </c>
      <c r="N660">
        <v>3.8325</v>
      </c>
      <c r="O660">
        <v>-5.8224999999999998</v>
      </c>
      <c r="P660">
        <v>235.16499999999996</v>
      </c>
      <c r="Q660">
        <v>78.674999999999983</v>
      </c>
      <c r="R660">
        <v>7.4999999999998401E-3</v>
      </c>
      <c r="S660">
        <v>-0.11249999999999982</v>
      </c>
      <c r="T660">
        <v>-1.4450000000001353</v>
      </c>
      <c r="U660">
        <v>-0.75500000000002387</v>
      </c>
      <c r="V660">
        <v>4.0000000000000036E-2</v>
      </c>
      <c r="W660">
        <v>-0.17749999999999999</v>
      </c>
      <c r="X660">
        <v>1.5000000000000124E-2</v>
      </c>
      <c r="Y660">
        <v>7.2500000000000675E-2</v>
      </c>
    </row>
    <row r="661" spans="1:25" x14ac:dyDescent="0.3">
      <c r="A661">
        <v>21</v>
      </c>
      <c r="B661" t="s">
        <v>148</v>
      </c>
      <c r="C661" s="1">
        <v>45705.398518518516</v>
      </c>
      <c r="D661" t="b">
        <v>0</v>
      </c>
      <c r="E661" t="b">
        <v>1</v>
      </c>
      <c r="F661">
        <v>10.5</v>
      </c>
      <c r="G661">
        <v>5.0000000000000001E-3</v>
      </c>
      <c r="H661">
        <v>605</v>
      </c>
      <c r="I661">
        <v>-750</v>
      </c>
      <c r="J661">
        <v>-1194</v>
      </c>
      <c r="K661">
        <v>1152</v>
      </c>
      <c r="L661">
        <v>-0.36249999999999999</v>
      </c>
      <c r="M661">
        <v>-0.105</v>
      </c>
      <c r="N661">
        <v>3.3875000000000002</v>
      </c>
      <c r="O661">
        <v>-5.8650000000000002</v>
      </c>
      <c r="P661">
        <v>231.33249999999995</v>
      </c>
      <c r="Q661">
        <v>84.497499999999988</v>
      </c>
      <c r="R661">
        <v>2.4999999999999467E-3</v>
      </c>
      <c r="S661">
        <v>-9.7500000000000142E-2</v>
      </c>
      <c r="T661">
        <v>-1.4025000000001455</v>
      </c>
      <c r="U661">
        <v>-0.76750000000001251</v>
      </c>
      <c r="V661">
        <v>2.7500000000000024E-2</v>
      </c>
      <c r="W661">
        <v>-0.13500000000000001</v>
      </c>
      <c r="X661">
        <v>2.4999999999999467E-3</v>
      </c>
      <c r="Y661">
        <v>-4.0000000000000036E-2</v>
      </c>
    </row>
    <row r="662" spans="1:25" x14ac:dyDescent="0.3">
      <c r="A662">
        <v>22</v>
      </c>
      <c r="B662" t="s">
        <v>148</v>
      </c>
      <c r="C662" s="1">
        <v>45705.398518518516</v>
      </c>
      <c r="D662" t="b">
        <v>0</v>
      </c>
      <c r="E662" t="b">
        <v>1</v>
      </c>
      <c r="F662">
        <v>11</v>
      </c>
      <c r="G662">
        <v>5.0000000000000001E-3</v>
      </c>
      <c r="H662">
        <v>553</v>
      </c>
      <c r="I662">
        <v>-697</v>
      </c>
      <c r="J662">
        <v>-1299</v>
      </c>
      <c r="K662">
        <v>1199</v>
      </c>
      <c r="L662">
        <v>-0.36</v>
      </c>
      <c r="M662">
        <v>-0.25</v>
      </c>
      <c r="N662">
        <v>3.125</v>
      </c>
      <c r="O662">
        <v>-6.2450000000000001</v>
      </c>
      <c r="P662">
        <v>227.94499999999996</v>
      </c>
      <c r="Q662">
        <v>90.362499999999983</v>
      </c>
      <c r="R662">
        <v>7.4999999999998401E-3</v>
      </c>
      <c r="S662">
        <v>-0.13499999999999979</v>
      </c>
      <c r="T662">
        <v>-1.3700000000001182</v>
      </c>
      <c r="U662">
        <v>-0.74000000000002331</v>
      </c>
      <c r="V662">
        <v>2.250000000000002E-2</v>
      </c>
      <c r="W662">
        <v>-0.33250000000000002</v>
      </c>
      <c r="X662">
        <v>7.4999999999998401E-3</v>
      </c>
      <c r="Y662">
        <v>-1.2500000000000178E-2</v>
      </c>
    </row>
    <row r="663" spans="1:25" x14ac:dyDescent="0.3">
      <c r="A663">
        <v>23</v>
      </c>
      <c r="B663" t="s">
        <v>148</v>
      </c>
      <c r="C663" s="1">
        <v>45705.398518518516</v>
      </c>
      <c r="D663" t="b">
        <v>0</v>
      </c>
      <c r="E663" t="b">
        <v>1</v>
      </c>
      <c r="F663">
        <v>11.5</v>
      </c>
      <c r="G663">
        <v>5.0000000000000001E-3</v>
      </c>
      <c r="H663">
        <v>466</v>
      </c>
      <c r="I663">
        <v>-603</v>
      </c>
      <c r="J663">
        <v>-1145</v>
      </c>
      <c r="K663">
        <v>1095</v>
      </c>
      <c r="L663">
        <v>-0.34250000000000003</v>
      </c>
      <c r="M663">
        <v>-0.125</v>
      </c>
      <c r="N663">
        <v>2.6724999999999999</v>
      </c>
      <c r="O663">
        <v>-5.6000000000000005</v>
      </c>
      <c r="P663">
        <v>224.81999999999996</v>
      </c>
      <c r="Q663">
        <v>96.607499999999987</v>
      </c>
      <c r="R663">
        <v>-5.0000000000003375E-3</v>
      </c>
      <c r="S663">
        <v>2.4999999999999467E-2</v>
      </c>
      <c r="T663">
        <v>-1.3700000000000898</v>
      </c>
      <c r="U663">
        <v>-0.70250000000001478</v>
      </c>
      <c r="V663">
        <v>3.2499999999999973E-2</v>
      </c>
      <c r="W663">
        <v>-0.05</v>
      </c>
      <c r="X663">
        <v>-2.5000000000003908E-3</v>
      </c>
      <c r="Y663">
        <v>0.13999999999999968</v>
      </c>
    </row>
    <row r="664" spans="1:25" x14ac:dyDescent="0.3">
      <c r="A664">
        <v>24</v>
      </c>
      <c r="B664" t="s">
        <v>148</v>
      </c>
      <c r="C664" s="1">
        <v>45705.398518518516</v>
      </c>
      <c r="D664" t="b">
        <v>0</v>
      </c>
      <c r="E664" t="b">
        <v>1</v>
      </c>
      <c r="F664">
        <v>12</v>
      </c>
      <c r="G664">
        <v>5.0000000000000001E-3</v>
      </c>
      <c r="H664">
        <v>700</v>
      </c>
      <c r="I664">
        <v>-855</v>
      </c>
      <c r="J664">
        <v>-588</v>
      </c>
      <c r="K664">
        <v>581</v>
      </c>
      <c r="L664">
        <v>-0.38750000000000001</v>
      </c>
      <c r="M664">
        <v>-1.7500000000000002E-2</v>
      </c>
      <c r="N664">
        <v>3.8875000000000002</v>
      </c>
      <c r="O664">
        <v>-2.9224999999999999</v>
      </c>
      <c r="P664">
        <v>222.14749999999995</v>
      </c>
      <c r="Q664">
        <v>102.20749999999998</v>
      </c>
      <c r="R664">
        <v>1.0000000000000231E-2</v>
      </c>
      <c r="S664">
        <v>-0.13999999999999968</v>
      </c>
      <c r="T664">
        <v>-1.3200000000001069</v>
      </c>
      <c r="U664">
        <v>-0.81250000000002842</v>
      </c>
      <c r="V664">
        <v>3.2499999999999973E-2</v>
      </c>
      <c r="W664">
        <v>-9.5000000000000001E-2</v>
      </c>
      <c r="X664">
        <v>7.5000000000002842E-3</v>
      </c>
      <c r="Y664">
        <v>-2.4999999999999911E-2</v>
      </c>
    </row>
    <row r="665" spans="1:25" x14ac:dyDescent="0.3">
      <c r="A665">
        <v>25</v>
      </c>
      <c r="B665" t="s">
        <v>148</v>
      </c>
      <c r="C665" s="1">
        <v>45705.398518518516</v>
      </c>
      <c r="D665" t="b">
        <v>0</v>
      </c>
      <c r="E665" t="b">
        <v>1</v>
      </c>
      <c r="F665">
        <v>12.5</v>
      </c>
      <c r="G665">
        <v>5.0000000000000001E-3</v>
      </c>
      <c r="H665">
        <v>406</v>
      </c>
      <c r="I665">
        <v>-551</v>
      </c>
      <c r="J665">
        <v>-144</v>
      </c>
      <c r="K665">
        <v>90</v>
      </c>
      <c r="L665">
        <v>-0.36249999999999999</v>
      </c>
      <c r="M665">
        <v>-0.13500000000000001</v>
      </c>
      <c r="N665">
        <v>2.3925000000000001</v>
      </c>
      <c r="O665">
        <v>-0.58499999999999996</v>
      </c>
      <c r="P665">
        <v>218.25999999999996</v>
      </c>
      <c r="Q665">
        <v>105.12999999999998</v>
      </c>
      <c r="R665">
        <v>2.4999999999999467E-3</v>
      </c>
      <c r="S665">
        <v>-7.4999999999999956E-2</v>
      </c>
      <c r="T665">
        <v>-1.3275000000001</v>
      </c>
      <c r="U665">
        <v>-0.97000000000002728</v>
      </c>
      <c r="V665">
        <v>2.5000000000000022E-2</v>
      </c>
      <c r="W665">
        <v>-5.0000000000000044E-3</v>
      </c>
      <c r="X665">
        <v>4.9999999999998934E-3</v>
      </c>
      <c r="Y665">
        <v>2.0000000000000018E-2</v>
      </c>
    </row>
    <row r="666" spans="1:25" x14ac:dyDescent="0.3">
      <c r="A666">
        <v>26</v>
      </c>
      <c r="B666" t="s">
        <v>148</v>
      </c>
      <c r="C666" s="1">
        <v>45705.398518518516</v>
      </c>
      <c r="D666" t="b">
        <v>0</v>
      </c>
      <c r="E666" t="b">
        <v>1</v>
      </c>
      <c r="F666">
        <v>13</v>
      </c>
      <c r="G666">
        <v>5.0000000000000001E-3</v>
      </c>
      <c r="H666">
        <v>360</v>
      </c>
      <c r="I666">
        <v>-506</v>
      </c>
      <c r="J666">
        <v>-185</v>
      </c>
      <c r="K666">
        <v>159</v>
      </c>
      <c r="L666">
        <v>-0.36499999999999999</v>
      </c>
      <c r="M666">
        <v>-6.5000000000000002E-2</v>
      </c>
      <c r="N666">
        <v>2.165</v>
      </c>
      <c r="O666">
        <v>-0.86</v>
      </c>
      <c r="P666">
        <v>215.86749999999995</v>
      </c>
      <c r="Q666">
        <v>105.71499999999997</v>
      </c>
      <c r="R666">
        <v>0</v>
      </c>
      <c r="S666">
        <v>-8.9999999999999969E-2</v>
      </c>
      <c r="T666">
        <v>-1.3250000000001023</v>
      </c>
      <c r="U666">
        <v>-0.89750000000005059</v>
      </c>
      <c r="V666">
        <v>2.0000000000000018E-2</v>
      </c>
      <c r="W666">
        <v>-7.4999999999999997E-3</v>
      </c>
      <c r="X666">
        <v>9.9999999999997868E-3</v>
      </c>
      <c r="Y666">
        <v>6.25E-2</v>
      </c>
    </row>
    <row r="667" spans="1:25" x14ac:dyDescent="0.3">
      <c r="A667">
        <v>27</v>
      </c>
      <c r="B667" t="s">
        <v>148</v>
      </c>
      <c r="C667" s="1">
        <v>45705.398518518516</v>
      </c>
      <c r="D667" t="b">
        <v>0</v>
      </c>
      <c r="E667" t="b">
        <v>1</v>
      </c>
      <c r="F667">
        <v>13.5</v>
      </c>
      <c r="G667">
        <v>5.0000000000000001E-3</v>
      </c>
      <c r="H667">
        <v>150</v>
      </c>
      <c r="I667">
        <v>-287</v>
      </c>
      <c r="J667">
        <v>-244</v>
      </c>
      <c r="K667">
        <v>177</v>
      </c>
      <c r="L667">
        <v>-0.34250000000000003</v>
      </c>
      <c r="M667">
        <v>-0.16750000000000001</v>
      </c>
      <c r="N667">
        <v>1.0925</v>
      </c>
      <c r="O667">
        <v>-1.0525</v>
      </c>
      <c r="P667">
        <v>213.70249999999996</v>
      </c>
      <c r="Q667">
        <v>106.57499999999997</v>
      </c>
      <c r="R667">
        <v>0</v>
      </c>
      <c r="S667">
        <v>2.2499999999999964E-2</v>
      </c>
      <c r="T667">
        <v>-1.3075000000000898</v>
      </c>
      <c r="U667">
        <v>-0.82000000000005002</v>
      </c>
      <c r="V667">
        <v>3.4999999999999976E-2</v>
      </c>
      <c r="W667">
        <v>-0.14750000000000002</v>
      </c>
      <c r="X667">
        <v>4.9999999999998934E-3</v>
      </c>
      <c r="Y667">
        <v>4.7500000000000098E-2</v>
      </c>
    </row>
    <row r="668" spans="1:25" x14ac:dyDescent="0.3">
      <c r="A668">
        <v>28</v>
      </c>
      <c r="B668" t="s">
        <v>148</v>
      </c>
      <c r="C668" s="1">
        <v>45705.398518518516</v>
      </c>
      <c r="D668" t="b">
        <v>0</v>
      </c>
      <c r="E668" t="b">
        <v>1</v>
      </c>
      <c r="F668">
        <v>14</v>
      </c>
      <c r="G668">
        <v>5.0000000000000001E-3</v>
      </c>
      <c r="H668">
        <v>204</v>
      </c>
      <c r="I668">
        <v>-344</v>
      </c>
      <c r="J668">
        <v>-14</v>
      </c>
      <c r="K668">
        <v>-55</v>
      </c>
      <c r="L668">
        <v>-0.35000000000000003</v>
      </c>
      <c r="M668">
        <v>-0.17250000000000001</v>
      </c>
      <c r="N668">
        <v>1.37</v>
      </c>
      <c r="O668">
        <v>0.10250000000000001</v>
      </c>
      <c r="P668">
        <v>212.60999999999996</v>
      </c>
      <c r="Q668">
        <v>107.62749999999997</v>
      </c>
      <c r="R668">
        <v>5.0000000000001155E-3</v>
      </c>
      <c r="S668">
        <v>-4.2499999999999982E-2</v>
      </c>
      <c r="T668">
        <v>-1.2700000000000955</v>
      </c>
      <c r="U668">
        <v>-0.82000000000005002</v>
      </c>
      <c r="V668">
        <v>3.4999999999999976E-2</v>
      </c>
      <c r="W668">
        <v>-0.15250000000000002</v>
      </c>
      <c r="X668">
        <v>1.5000000000000124E-2</v>
      </c>
      <c r="Y668">
        <v>-7.4999999999999928E-3</v>
      </c>
    </row>
    <row r="669" spans="1:25" x14ac:dyDescent="0.3">
      <c r="A669">
        <v>29</v>
      </c>
      <c r="B669" t="s">
        <v>148</v>
      </c>
      <c r="C669" s="1">
        <v>45705.398518518516</v>
      </c>
      <c r="D669" t="b">
        <v>0</v>
      </c>
      <c r="E669" t="b">
        <v>1</v>
      </c>
      <c r="F669">
        <v>14.5</v>
      </c>
      <c r="G669">
        <v>5.0000000000000001E-3</v>
      </c>
      <c r="H669">
        <v>189</v>
      </c>
      <c r="I669">
        <v>-345</v>
      </c>
      <c r="J669">
        <v>242</v>
      </c>
      <c r="K669">
        <v>-298</v>
      </c>
      <c r="L669">
        <v>-0.39</v>
      </c>
      <c r="M669">
        <v>-0.14000000000000001</v>
      </c>
      <c r="N669">
        <v>1.335</v>
      </c>
      <c r="O669">
        <v>1.35</v>
      </c>
      <c r="P669">
        <v>211.23999999999995</v>
      </c>
      <c r="Q669">
        <v>107.52499999999996</v>
      </c>
      <c r="R669">
        <v>1.0000000000000009E-2</v>
      </c>
      <c r="S669">
        <v>-0.16249999999999987</v>
      </c>
      <c r="T669">
        <v>-1.247500000000116</v>
      </c>
      <c r="U669">
        <v>-0.85500000000006082</v>
      </c>
      <c r="V669">
        <v>2.7499999999999969E-2</v>
      </c>
      <c r="W669">
        <v>-0.16500000000000001</v>
      </c>
      <c r="X669">
        <v>1.2499999999999956E-2</v>
      </c>
      <c r="Y669">
        <v>-2.0000000000000018E-2</v>
      </c>
    </row>
    <row r="670" spans="1:25" x14ac:dyDescent="0.3">
      <c r="A670">
        <v>30</v>
      </c>
      <c r="B670" t="s">
        <v>148</v>
      </c>
      <c r="C670" s="1">
        <v>45705.398518518516</v>
      </c>
      <c r="D670" t="b">
        <v>0</v>
      </c>
      <c r="E670" t="b">
        <v>1</v>
      </c>
      <c r="F670">
        <v>15</v>
      </c>
      <c r="G670">
        <v>5.0000000000000001E-3</v>
      </c>
      <c r="H670">
        <v>-317</v>
      </c>
      <c r="I670">
        <v>180</v>
      </c>
      <c r="J670">
        <v>235</v>
      </c>
      <c r="K670">
        <v>-274</v>
      </c>
      <c r="L670">
        <v>-0.34250000000000003</v>
      </c>
      <c r="M670">
        <v>-9.7500000000000003E-2</v>
      </c>
      <c r="N670">
        <v>-1.2424999999999999</v>
      </c>
      <c r="O670">
        <v>1.2725</v>
      </c>
      <c r="P670">
        <v>209.90499999999994</v>
      </c>
      <c r="Q670">
        <v>106.17499999999997</v>
      </c>
      <c r="R670">
        <v>1.0000000000000009E-2</v>
      </c>
      <c r="S670">
        <v>-6.25E-2</v>
      </c>
      <c r="T670">
        <v>-1.2000000000001307</v>
      </c>
      <c r="U670">
        <v>-1.0725000000000477</v>
      </c>
      <c r="V670">
        <v>2.2499999999999964E-2</v>
      </c>
      <c r="W670">
        <v>-0.16250000000000001</v>
      </c>
      <c r="X670">
        <v>7.5000000000000622E-3</v>
      </c>
      <c r="Y670">
        <v>2.7499999999999858E-2</v>
      </c>
    </row>
    <row r="671" spans="1:25" x14ac:dyDescent="0.3">
      <c r="A671">
        <v>31</v>
      </c>
      <c r="B671" t="s">
        <v>148</v>
      </c>
      <c r="C671" s="1">
        <v>45705.398518518516</v>
      </c>
      <c r="D671" t="b">
        <v>0</v>
      </c>
      <c r="E671" t="b">
        <v>1</v>
      </c>
      <c r="F671">
        <v>15.5</v>
      </c>
      <c r="G671">
        <v>5.0000000000000001E-3</v>
      </c>
      <c r="H671">
        <v>-411</v>
      </c>
      <c r="I671">
        <v>265</v>
      </c>
      <c r="J671">
        <v>-133</v>
      </c>
      <c r="K671">
        <v>60</v>
      </c>
      <c r="L671">
        <v>-0.36499999999999999</v>
      </c>
      <c r="M671">
        <v>-0.1825</v>
      </c>
      <c r="N671">
        <v>-1.69</v>
      </c>
      <c r="O671">
        <v>-0.48249999999999998</v>
      </c>
      <c r="P671">
        <v>211.14749999999995</v>
      </c>
      <c r="Q671">
        <v>104.90249999999997</v>
      </c>
      <c r="R671">
        <v>1.0000000000000009E-2</v>
      </c>
      <c r="S671">
        <v>-4.9999999999999489E-3</v>
      </c>
      <c r="T671">
        <v>-1.1275000000001114</v>
      </c>
      <c r="U671">
        <v>-1.1700000000000301</v>
      </c>
      <c r="V671">
        <v>3.2500000000000029E-2</v>
      </c>
      <c r="W671">
        <v>-0.27749999999999997</v>
      </c>
      <c r="X671">
        <v>7.5000000000000622E-3</v>
      </c>
      <c r="Y671">
        <v>6.2500000000000056E-2</v>
      </c>
    </row>
    <row r="672" spans="1:25" x14ac:dyDescent="0.3">
      <c r="A672">
        <v>32</v>
      </c>
      <c r="B672" t="s">
        <v>148</v>
      </c>
      <c r="C672" s="1">
        <v>45705.398518518516</v>
      </c>
      <c r="D672" t="b">
        <v>0</v>
      </c>
      <c r="E672" t="b">
        <v>1</v>
      </c>
      <c r="F672">
        <v>16</v>
      </c>
      <c r="G672">
        <v>5.0000000000000001E-3</v>
      </c>
      <c r="H672">
        <v>-334</v>
      </c>
      <c r="I672">
        <v>190</v>
      </c>
      <c r="J672">
        <v>-410</v>
      </c>
      <c r="K672">
        <v>350</v>
      </c>
      <c r="L672">
        <v>-0.36</v>
      </c>
      <c r="M672">
        <v>-0.15</v>
      </c>
      <c r="N672">
        <v>-1.31</v>
      </c>
      <c r="O672">
        <v>-1.9000000000000001</v>
      </c>
      <c r="P672">
        <v>212.83749999999995</v>
      </c>
      <c r="Q672">
        <v>105.38499999999998</v>
      </c>
      <c r="R672">
        <v>-2.4999999999999467E-3</v>
      </c>
      <c r="S672">
        <v>-2.5000000000000133E-2</v>
      </c>
      <c r="T672">
        <v>-1.0975000000001103</v>
      </c>
      <c r="U672">
        <v>-1.4975000000000307</v>
      </c>
      <c r="V672">
        <v>3.5000000000000031E-2</v>
      </c>
      <c r="W672">
        <v>-0.1825</v>
      </c>
      <c r="X672">
        <v>4.9999999999998934E-3</v>
      </c>
      <c r="Y672">
        <v>-7.5000000000000622E-3</v>
      </c>
    </row>
    <row r="673" spans="1:25" x14ac:dyDescent="0.3">
      <c r="A673">
        <v>33</v>
      </c>
      <c r="B673" t="s">
        <v>148</v>
      </c>
      <c r="C673" s="1">
        <v>45705.398518518516</v>
      </c>
      <c r="D673" t="b">
        <v>0</v>
      </c>
      <c r="E673" t="b">
        <v>1</v>
      </c>
      <c r="F673">
        <v>16.5</v>
      </c>
      <c r="G673">
        <v>5.0000000000000001E-3</v>
      </c>
      <c r="H673">
        <v>-155</v>
      </c>
      <c r="I673">
        <v>10</v>
      </c>
      <c r="J673">
        <v>-496</v>
      </c>
      <c r="K673">
        <v>455</v>
      </c>
      <c r="L673">
        <v>-0.36249999999999999</v>
      </c>
      <c r="M673">
        <v>-0.10250000000000001</v>
      </c>
      <c r="N673">
        <v>-0.41250000000000003</v>
      </c>
      <c r="O673">
        <v>-2.3774999999999999</v>
      </c>
      <c r="P673">
        <v>214.14749999999995</v>
      </c>
      <c r="Q673">
        <v>107.28499999999998</v>
      </c>
      <c r="R673">
        <v>1.2499999999999956E-2</v>
      </c>
      <c r="S673">
        <v>-4.4999999999999929E-2</v>
      </c>
      <c r="T673">
        <v>-1.0825000000001239</v>
      </c>
      <c r="U673">
        <v>-1.5275000000000176</v>
      </c>
      <c r="V673">
        <v>1.5000000000000013E-2</v>
      </c>
      <c r="W673">
        <v>-6.7500000000000004E-2</v>
      </c>
      <c r="X673">
        <v>9.9999999999999534E-3</v>
      </c>
      <c r="Y673">
        <v>-7.2499999999999787E-2</v>
      </c>
    </row>
    <row r="674" spans="1:25" x14ac:dyDescent="0.3">
      <c r="A674">
        <v>34</v>
      </c>
      <c r="B674" t="s">
        <v>148</v>
      </c>
      <c r="C674" s="1">
        <v>45705.398518518516</v>
      </c>
      <c r="D674" t="b">
        <v>0</v>
      </c>
      <c r="E674" t="b">
        <v>1</v>
      </c>
      <c r="F674">
        <v>17</v>
      </c>
      <c r="G674">
        <v>5.0000000000000001E-3</v>
      </c>
      <c r="H674">
        <v>124</v>
      </c>
      <c r="I674">
        <v>-268</v>
      </c>
      <c r="J674">
        <v>-534</v>
      </c>
      <c r="K674">
        <v>513</v>
      </c>
      <c r="L674">
        <v>-0.36</v>
      </c>
      <c r="M674">
        <v>-5.2499999999999998E-2</v>
      </c>
      <c r="N674">
        <v>0.98</v>
      </c>
      <c r="O674">
        <v>-2.6175000000000002</v>
      </c>
      <c r="P674">
        <v>214.55999999999995</v>
      </c>
      <c r="Q674">
        <v>109.66249999999998</v>
      </c>
      <c r="R674">
        <v>-1.0000000000000009E-2</v>
      </c>
      <c r="S674">
        <v>-9.5000000000000195E-2</v>
      </c>
      <c r="T674">
        <v>-1.032500000000141</v>
      </c>
      <c r="U674">
        <v>-1.6025000000000205</v>
      </c>
      <c r="V674">
        <v>4.0000000000000036E-2</v>
      </c>
      <c r="W674">
        <v>-2.7499999999999997E-2</v>
      </c>
      <c r="X674">
        <v>-1.0000000000000009E-2</v>
      </c>
      <c r="Y674">
        <v>-2.2499999999999964E-2</v>
      </c>
    </row>
    <row r="675" spans="1:25" x14ac:dyDescent="0.3">
      <c r="A675">
        <v>35</v>
      </c>
      <c r="B675" t="s">
        <v>148</v>
      </c>
      <c r="C675" s="1">
        <v>45705.398518518516</v>
      </c>
      <c r="D675" t="b">
        <v>0</v>
      </c>
      <c r="E675" t="b">
        <v>1</v>
      </c>
      <c r="F675">
        <v>17.5</v>
      </c>
      <c r="G675">
        <v>5.0000000000000001E-3</v>
      </c>
      <c r="H675">
        <v>455</v>
      </c>
      <c r="I675">
        <v>-601</v>
      </c>
      <c r="J675">
        <v>-495</v>
      </c>
      <c r="K675">
        <v>480</v>
      </c>
      <c r="L675">
        <v>-0.36499999999999999</v>
      </c>
      <c r="M675">
        <v>-3.7499999999999999E-2</v>
      </c>
      <c r="N675">
        <v>2.64</v>
      </c>
      <c r="O675">
        <v>-2.4375</v>
      </c>
      <c r="P675">
        <v>213.57999999999996</v>
      </c>
      <c r="Q675">
        <v>112.27999999999999</v>
      </c>
      <c r="R675">
        <v>-7.4999999999998401E-3</v>
      </c>
      <c r="S675">
        <v>2.7499999999999858E-2</v>
      </c>
      <c r="T675">
        <v>-0.95750000000012392</v>
      </c>
      <c r="U675">
        <v>-1.6525000000000176</v>
      </c>
      <c r="V675">
        <v>3.7500000000000033E-2</v>
      </c>
      <c r="W675">
        <v>7.4999999999999997E-3</v>
      </c>
      <c r="X675">
        <v>-7.4999999999998401E-3</v>
      </c>
      <c r="Y675">
        <v>0.10749999999999993</v>
      </c>
    </row>
    <row r="676" spans="1:25" x14ac:dyDescent="0.3">
      <c r="A676">
        <v>36</v>
      </c>
      <c r="B676" t="s">
        <v>148</v>
      </c>
      <c r="C676" s="1">
        <v>45705.398518518516</v>
      </c>
      <c r="D676" t="b">
        <v>0</v>
      </c>
      <c r="E676" t="b">
        <v>1</v>
      </c>
      <c r="F676">
        <v>18</v>
      </c>
      <c r="G676">
        <v>5.0000000000000001E-3</v>
      </c>
      <c r="H676">
        <v>1621</v>
      </c>
      <c r="I676">
        <v>-1765</v>
      </c>
      <c r="J676">
        <v>160</v>
      </c>
      <c r="K676">
        <v>-274</v>
      </c>
      <c r="L676">
        <v>-0.36</v>
      </c>
      <c r="M676">
        <v>-0.28500000000000003</v>
      </c>
      <c r="N676">
        <v>8.4649999999999999</v>
      </c>
      <c r="O676">
        <v>1.085</v>
      </c>
      <c r="P676">
        <v>210.93999999999997</v>
      </c>
      <c r="Q676">
        <v>114.71749999999999</v>
      </c>
      <c r="R676">
        <v>4.9999999999990052E-3</v>
      </c>
      <c r="S676">
        <v>-5.2499999999999991E-2</v>
      </c>
      <c r="T676">
        <v>-0.94000000000008299</v>
      </c>
      <c r="U676">
        <v>-1.9200000000000159</v>
      </c>
      <c r="V676">
        <v>4.2500000000000038E-2</v>
      </c>
      <c r="W676">
        <v>-0.14500000000000002</v>
      </c>
      <c r="X676">
        <v>2.4999999999995026E-3</v>
      </c>
      <c r="Y676">
        <v>-6.0000000000000053E-2</v>
      </c>
    </row>
    <row r="677" spans="1:25" x14ac:dyDescent="0.3">
      <c r="A677">
        <v>37</v>
      </c>
      <c r="B677" t="s">
        <v>148</v>
      </c>
      <c r="C677" s="1">
        <v>45705.398518518516</v>
      </c>
      <c r="D677" t="b">
        <v>0</v>
      </c>
      <c r="E677" t="b">
        <v>1</v>
      </c>
      <c r="F677">
        <v>18.5</v>
      </c>
      <c r="G677">
        <v>5.0000000000000001E-3</v>
      </c>
      <c r="H677">
        <v>1865</v>
      </c>
      <c r="I677">
        <v>-2006</v>
      </c>
      <c r="J677">
        <v>393</v>
      </c>
      <c r="K677">
        <v>-450</v>
      </c>
      <c r="L677">
        <v>-0.35249999999999998</v>
      </c>
      <c r="M677">
        <v>-0.14250000000000002</v>
      </c>
      <c r="N677">
        <v>9.6775000000000002</v>
      </c>
      <c r="O677">
        <v>2.1074999999999999</v>
      </c>
      <c r="P677">
        <v>202.47499999999997</v>
      </c>
      <c r="Q677">
        <v>113.63249999999999</v>
      </c>
      <c r="R677">
        <v>1.9999999999999574E-2</v>
      </c>
      <c r="S677">
        <v>0.14749999999999996</v>
      </c>
      <c r="T677">
        <v>-0.94250000000008072</v>
      </c>
      <c r="U677">
        <v>-1.8175000000000097</v>
      </c>
      <c r="V677">
        <v>4.0000000000000036E-2</v>
      </c>
      <c r="W677">
        <v>-6.7500000000000018E-2</v>
      </c>
      <c r="X677">
        <v>9.9999999999997868E-3</v>
      </c>
      <c r="Y677">
        <v>0.10250000000000004</v>
      </c>
    </row>
    <row r="678" spans="1:25" x14ac:dyDescent="0.3">
      <c r="A678">
        <v>38</v>
      </c>
      <c r="B678" t="s">
        <v>148</v>
      </c>
      <c r="C678" s="1">
        <v>45705.398518518516</v>
      </c>
      <c r="D678" t="b">
        <v>0</v>
      </c>
      <c r="E678" t="b">
        <v>1</v>
      </c>
      <c r="F678">
        <v>19</v>
      </c>
      <c r="G678">
        <v>5.0000000000000001E-3</v>
      </c>
      <c r="H678">
        <v>1923</v>
      </c>
      <c r="I678">
        <v>-2068</v>
      </c>
      <c r="J678">
        <v>429</v>
      </c>
      <c r="K678">
        <v>-473</v>
      </c>
      <c r="L678">
        <v>-0.36249999999999999</v>
      </c>
      <c r="M678">
        <v>-0.11</v>
      </c>
      <c r="N678">
        <v>9.9775000000000009</v>
      </c>
      <c r="O678">
        <v>2.2549999999999999</v>
      </c>
      <c r="P678">
        <v>192.79749999999996</v>
      </c>
      <c r="Q678">
        <v>111.52499999999999</v>
      </c>
      <c r="R678">
        <v>1.7500000000000071E-2</v>
      </c>
      <c r="S678">
        <v>0.11749999999999972</v>
      </c>
      <c r="T678">
        <v>-0.94750000000010459</v>
      </c>
      <c r="U678">
        <v>-1.9900000000000091</v>
      </c>
      <c r="V678">
        <v>3.5000000000000031E-2</v>
      </c>
      <c r="W678">
        <v>-0.13</v>
      </c>
      <c r="X678">
        <v>1.5000000000000568E-2</v>
      </c>
      <c r="Y678">
        <v>0.1599999999999997</v>
      </c>
    </row>
    <row r="679" spans="1:25" x14ac:dyDescent="0.3">
      <c r="A679">
        <v>39</v>
      </c>
      <c r="B679" t="s">
        <v>148</v>
      </c>
      <c r="C679" s="1">
        <v>45705.398518518516</v>
      </c>
      <c r="D679" t="b">
        <v>0</v>
      </c>
      <c r="E679" t="b">
        <v>1</v>
      </c>
      <c r="F679">
        <v>19.5</v>
      </c>
      <c r="G679">
        <v>5.0000000000000001E-3</v>
      </c>
      <c r="H679">
        <v>1802</v>
      </c>
      <c r="I679">
        <v>-1941</v>
      </c>
      <c r="J679">
        <v>250</v>
      </c>
      <c r="K679">
        <v>-268</v>
      </c>
      <c r="L679">
        <v>-0.34750000000000003</v>
      </c>
      <c r="M679">
        <v>-4.4999999999999998E-2</v>
      </c>
      <c r="N679">
        <v>9.3574999999999999</v>
      </c>
      <c r="O679">
        <v>1.2949999999999999</v>
      </c>
      <c r="P679">
        <v>182.81999999999996</v>
      </c>
      <c r="Q679">
        <v>109.27</v>
      </c>
      <c r="R679">
        <v>-2.4999999999995026E-3</v>
      </c>
      <c r="S679">
        <v>-0.16250000000000009</v>
      </c>
      <c r="T679">
        <v>-0.93750000000008527</v>
      </c>
      <c r="U679">
        <v>-2.2175000000000153</v>
      </c>
      <c r="V679">
        <v>3.2499999999999973E-2</v>
      </c>
      <c r="W679">
        <v>2.7499999999999997E-2</v>
      </c>
      <c r="X679">
        <v>1.2499999999999289E-2</v>
      </c>
      <c r="Y679">
        <v>-0.13750000000000018</v>
      </c>
    </row>
    <row r="680" spans="1:25" x14ac:dyDescent="0.3">
      <c r="A680">
        <v>40</v>
      </c>
      <c r="B680" t="s">
        <v>148</v>
      </c>
      <c r="C680" s="1">
        <v>45705.398518518516</v>
      </c>
      <c r="D680" t="b">
        <v>0</v>
      </c>
      <c r="E680" t="b">
        <v>1</v>
      </c>
      <c r="F680">
        <v>20</v>
      </c>
      <c r="G680">
        <v>5.0000000000000001E-3</v>
      </c>
      <c r="H680">
        <v>1466</v>
      </c>
      <c r="I680">
        <v>-1614</v>
      </c>
      <c r="J680">
        <v>-220</v>
      </c>
      <c r="K680">
        <v>166</v>
      </c>
      <c r="L680">
        <v>-0.37</v>
      </c>
      <c r="M680">
        <v>-0.13500000000000001</v>
      </c>
      <c r="N680">
        <v>7.7</v>
      </c>
      <c r="O680">
        <v>-0.96499999999999997</v>
      </c>
      <c r="P680">
        <v>173.46249999999998</v>
      </c>
      <c r="Q680">
        <v>107.97499999999999</v>
      </c>
      <c r="R680">
        <v>1.2500000000000178E-2</v>
      </c>
      <c r="S680">
        <v>-6.7500000000000004E-2</v>
      </c>
      <c r="T680">
        <v>-0.95750000000006708</v>
      </c>
      <c r="U680">
        <v>-2.0675000000000097</v>
      </c>
      <c r="V680">
        <v>2.7500000000000024E-2</v>
      </c>
      <c r="W680">
        <v>-6.7500000000000004E-2</v>
      </c>
      <c r="X680">
        <v>1.2500000000000178E-2</v>
      </c>
      <c r="Y680">
        <v>-0.12249999999999994</v>
      </c>
    </row>
    <row r="681" spans="1:25" x14ac:dyDescent="0.3">
      <c r="A681">
        <v>41</v>
      </c>
      <c r="B681" t="s">
        <v>148</v>
      </c>
      <c r="C681" s="1">
        <v>45705.398518518516</v>
      </c>
      <c r="D681" t="b">
        <v>0</v>
      </c>
      <c r="E681" t="b">
        <v>1</v>
      </c>
      <c r="F681">
        <v>20.5</v>
      </c>
      <c r="G681">
        <v>5.0000000000000001E-3</v>
      </c>
      <c r="H681">
        <v>1235</v>
      </c>
      <c r="I681">
        <v>-1378</v>
      </c>
      <c r="J681">
        <v>-369</v>
      </c>
      <c r="K681">
        <v>335</v>
      </c>
      <c r="L681">
        <v>-0.35749999999999998</v>
      </c>
      <c r="M681">
        <v>-8.5000000000000006E-2</v>
      </c>
      <c r="N681">
        <v>6.5324999999999998</v>
      </c>
      <c r="O681">
        <v>-1.76</v>
      </c>
      <c r="P681">
        <v>165.76249999999999</v>
      </c>
      <c r="Q681">
        <v>108.94</v>
      </c>
      <c r="R681">
        <v>1.499999999999968E-2</v>
      </c>
      <c r="S681">
        <v>-0.12749999999999995</v>
      </c>
      <c r="T681">
        <v>-0.97000000000005571</v>
      </c>
      <c r="U681">
        <v>-1.8850000000000051</v>
      </c>
      <c r="V681">
        <v>4.0000000000000036E-2</v>
      </c>
      <c r="W681">
        <v>-0.1</v>
      </c>
      <c r="X681">
        <v>4.9999999999998934E-3</v>
      </c>
      <c r="Y681">
        <v>1.5000000000000124E-2</v>
      </c>
    </row>
    <row r="682" spans="1:25" x14ac:dyDescent="0.3">
      <c r="A682">
        <v>42</v>
      </c>
      <c r="B682" t="s">
        <v>148</v>
      </c>
      <c r="C682" s="1">
        <v>45705.398518518516</v>
      </c>
      <c r="D682" t="b">
        <v>0</v>
      </c>
      <c r="E682" t="b">
        <v>1</v>
      </c>
      <c r="F682">
        <v>21</v>
      </c>
      <c r="G682">
        <v>5.0000000000000001E-3</v>
      </c>
      <c r="H682">
        <v>962</v>
      </c>
      <c r="I682">
        <v>-1106</v>
      </c>
      <c r="J682">
        <v>206</v>
      </c>
      <c r="K682">
        <v>-294</v>
      </c>
      <c r="L682">
        <v>-0.36</v>
      </c>
      <c r="M682">
        <v>-0.22</v>
      </c>
      <c r="N682">
        <v>5.17</v>
      </c>
      <c r="O682">
        <v>1.25</v>
      </c>
      <c r="P682">
        <v>159.22999999999999</v>
      </c>
      <c r="Q682">
        <v>110.7</v>
      </c>
      <c r="R682">
        <v>1.9999999999999574E-2</v>
      </c>
      <c r="S682">
        <v>0.11499999999999999</v>
      </c>
      <c r="T682">
        <v>-0.96000000000003638</v>
      </c>
      <c r="U682">
        <v>-1.9300000000000068</v>
      </c>
      <c r="V682">
        <v>2.5000000000000022E-2</v>
      </c>
      <c r="W682">
        <v>1.5000000000000013E-2</v>
      </c>
      <c r="X682">
        <v>4.9999999999998934E-3</v>
      </c>
      <c r="Y682">
        <v>4.4999999999999929E-2</v>
      </c>
    </row>
    <row r="683" spans="1:25" x14ac:dyDescent="0.3">
      <c r="A683">
        <v>43</v>
      </c>
      <c r="B683" t="s">
        <v>148</v>
      </c>
      <c r="C683" s="1">
        <v>45705.398518518516</v>
      </c>
      <c r="D683" t="b">
        <v>0</v>
      </c>
      <c r="E683" t="b">
        <v>1</v>
      </c>
      <c r="F683">
        <v>21.5</v>
      </c>
      <c r="G683">
        <v>5.0000000000000001E-3</v>
      </c>
      <c r="H683">
        <v>1055</v>
      </c>
      <c r="I683">
        <v>-1197</v>
      </c>
      <c r="J683">
        <v>652</v>
      </c>
      <c r="K683">
        <v>-699</v>
      </c>
      <c r="L683">
        <v>-0.35499999999999998</v>
      </c>
      <c r="M683">
        <v>-0.11750000000000001</v>
      </c>
      <c r="N683">
        <v>5.63</v>
      </c>
      <c r="O683">
        <v>3.3774999999999999</v>
      </c>
      <c r="P683">
        <v>154.06</v>
      </c>
      <c r="Q683">
        <v>109.45</v>
      </c>
      <c r="R683">
        <v>1.2500000000000178E-2</v>
      </c>
      <c r="S683">
        <v>0.12749999999999995</v>
      </c>
      <c r="T683">
        <v>-0.90000000000003411</v>
      </c>
      <c r="U683">
        <v>-2.0050000000000097</v>
      </c>
      <c r="V683">
        <v>3.2500000000000029E-2</v>
      </c>
      <c r="W683">
        <v>-0.05</v>
      </c>
      <c r="X683">
        <v>7.499999999999396E-3</v>
      </c>
      <c r="Y683">
        <v>2.4999999999999911E-2</v>
      </c>
    </row>
    <row r="684" spans="1:25" x14ac:dyDescent="0.3">
      <c r="A684">
        <v>44</v>
      </c>
      <c r="B684" t="s">
        <v>148</v>
      </c>
      <c r="C684" s="1">
        <v>45705.398518518516</v>
      </c>
      <c r="D684" t="b">
        <v>0</v>
      </c>
      <c r="E684" t="b">
        <v>1</v>
      </c>
      <c r="F684">
        <v>22</v>
      </c>
      <c r="G684">
        <v>5.0000000000000001E-3</v>
      </c>
      <c r="H684">
        <v>1223</v>
      </c>
      <c r="I684">
        <v>-1366</v>
      </c>
      <c r="J684">
        <v>1048</v>
      </c>
      <c r="K684">
        <v>-1119</v>
      </c>
      <c r="L684">
        <v>-0.35749999999999998</v>
      </c>
      <c r="M684">
        <v>-0.17749999999999999</v>
      </c>
      <c r="N684">
        <v>6.4725000000000001</v>
      </c>
      <c r="O684">
        <v>5.4175000000000004</v>
      </c>
      <c r="P684">
        <v>148.43</v>
      </c>
      <c r="Q684">
        <v>106.07250000000001</v>
      </c>
      <c r="R684">
        <v>3.5000000000000142E-2</v>
      </c>
      <c r="S684">
        <v>2.2499999999999964E-2</v>
      </c>
      <c r="T684">
        <v>-0.83500000000000796</v>
      </c>
      <c r="U684">
        <v>-2.1325000000000074</v>
      </c>
      <c r="V684">
        <v>3.2500000000000029E-2</v>
      </c>
      <c r="W684">
        <v>-7.9999999999999988E-2</v>
      </c>
      <c r="X684">
        <v>1.2500000000000178E-2</v>
      </c>
      <c r="Y684">
        <v>-1.9999999999999574E-2</v>
      </c>
    </row>
    <row r="685" spans="1:25" x14ac:dyDescent="0.3">
      <c r="A685">
        <v>45</v>
      </c>
      <c r="B685" t="s">
        <v>148</v>
      </c>
      <c r="C685" s="1">
        <v>45705.398518518516</v>
      </c>
      <c r="D685" t="b">
        <v>0</v>
      </c>
      <c r="E685" t="b">
        <v>1</v>
      </c>
      <c r="F685">
        <v>22.5</v>
      </c>
      <c r="G685">
        <v>5.0000000000000001E-3</v>
      </c>
      <c r="H685">
        <v>1465</v>
      </c>
      <c r="I685">
        <v>-1597</v>
      </c>
      <c r="J685">
        <v>1624</v>
      </c>
      <c r="K685">
        <v>-1717</v>
      </c>
      <c r="L685">
        <v>-0.33</v>
      </c>
      <c r="M685">
        <v>-0.23250000000000001</v>
      </c>
      <c r="N685">
        <v>7.6550000000000002</v>
      </c>
      <c r="O685">
        <v>8.3525000000000009</v>
      </c>
      <c r="P685">
        <v>141.95750000000001</v>
      </c>
      <c r="Q685">
        <v>100.655</v>
      </c>
      <c r="R685">
        <v>9.9999999999997868E-3</v>
      </c>
      <c r="S685">
        <v>0</v>
      </c>
      <c r="T685">
        <v>-0.75249999999999773</v>
      </c>
      <c r="U685">
        <v>-2.272500000000008</v>
      </c>
      <c r="V685">
        <v>7.5000000000000067E-3</v>
      </c>
      <c r="W685">
        <v>-0.1825</v>
      </c>
      <c r="X685">
        <v>1.2500000000000178E-2</v>
      </c>
      <c r="Y685">
        <v>-7.4999999999985079E-3</v>
      </c>
    </row>
    <row r="686" spans="1:25" x14ac:dyDescent="0.3">
      <c r="A686">
        <v>46</v>
      </c>
      <c r="B686" t="s">
        <v>148</v>
      </c>
      <c r="C686" s="1">
        <v>45705.398518518516</v>
      </c>
      <c r="D686" t="b">
        <v>0</v>
      </c>
      <c r="E686" t="b">
        <v>1</v>
      </c>
      <c r="F686">
        <v>23</v>
      </c>
      <c r="G686">
        <v>5.0000000000000001E-3</v>
      </c>
      <c r="H686">
        <v>1341</v>
      </c>
      <c r="I686">
        <v>-1485</v>
      </c>
      <c r="J686">
        <v>1942</v>
      </c>
      <c r="K686">
        <v>-2014</v>
      </c>
      <c r="L686">
        <v>-0.36</v>
      </c>
      <c r="M686">
        <v>-0.18</v>
      </c>
      <c r="N686">
        <v>7.0650000000000004</v>
      </c>
      <c r="O686">
        <v>9.89</v>
      </c>
      <c r="P686">
        <v>134.30250000000001</v>
      </c>
      <c r="Q686">
        <v>92.302499999999995</v>
      </c>
      <c r="R686">
        <v>0</v>
      </c>
      <c r="S686">
        <v>-0.11749999999999972</v>
      </c>
      <c r="T686">
        <v>-0.69249999999996703</v>
      </c>
      <c r="U686">
        <v>-2.242500000000021</v>
      </c>
      <c r="V686">
        <v>2.7500000000000024E-2</v>
      </c>
      <c r="W686">
        <v>-0.21</v>
      </c>
      <c r="X686">
        <v>2.2499999999999964E-2</v>
      </c>
      <c r="Y686">
        <v>5.0000000000000711E-2</v>
      </c>
    </row>
    <row r="687" spans="1:25" x14ac:dyDescent="0.3">
      <c r="A687">
        <v>47</v>
      </c>
      <c r="B687" t="s">
        <v>148</v>
      </c>
      <c r="C687" s="1">
        <v>45705.398518518516</v>
      </c>
      <c r="D687" t="b">
        <v>0</v>
      </c>
      <c r="E687" t="b">
        <v>1</v>
      </c>
      <c r="F687">
        <v>23.5</v>
      </c>
      <c r="G687">
        <v>5.0000000000000001E-3</v>
      </c>
      <c r="H687">
        <v>1151</v>
      </c>
      <c r="I687">
        <v>-1288</v>
      </c>
      <c r="J687">
        <v>1712</v>
      </c>
      <c r="K687">
        <v>-1764</v>
      </c>
      <c r="L687">
        <v>-0.34250000000000003</v>
      </c>
      <c r="M687">
        <v>-0.13</v>
      </c>
      <c r="N687">
        <v>6.0975000000000001</v>
      </c>
      <c r="O687">
        <v>8.69</v>
      </c>
      <c r="P687">
        <v>127.2375</v>
      </c>
      <c r="Q687">
        <v>82.412499999999994</v>
      </c>
      <c r="R687">
        <v>-2.2499999999999964E-2</v>
      </c>
      <c r="S687">
        <v>-0.28250000000000064</v>
      </c>
      <c r="T687">
        <v>-0.74749999999998806</v>
      </c>
      <c r="U687">
        <v>-2.3350000000000222</v>
      </c>
      <c r="V687">
        <v>3.4999999999999976E-2</v>
      </c>
      <c r="W687">
        <v>-0.1125</v>
      </c>
      <c r="X687">
        <v>0</v>
      </c>
      <c r="Y687">
        <v>-0.16750000000000043</v>
      </c>
    </row>
    <row r="688" spans="1:25" x14ac:dyDescent="0.3">
      <c r="A688">
        <v>48</v>
      </c>
      <c r="B688" t="s">
        <v>148</v>
      </c>
      <c r="C688" s="1">
        <v>45705.398518518516</v>
      </c>
      <c r="D688" t="b">
        <v>0</v>
      </c>
      <c r="E688" t="b">
        <v>1</v>
      </c>
      <c r="F688">
        <v>24</v>
      </c>
      <c r="G688">
        <v>5.0000000000000001E-3</v>
      </c>
      <c r="H688">
        <v>212</v>
      </c>
      <c r="I688">
        <v>-358</v>
      </c>
      <c r="J688">
        <v>1042</v>
      </c>
      <c r="K688">
        <v>-1109</v>
      </c>
      <c r="L688">
        <v>-0.36499999999999999</v>
      </c>
      <c r="M688">
        <v>-0.16750000000000001</v>
      </c>
      <c r="N688">
        <v>1.425</v>
      </c>
      <c r="O688">
        <v>5.3775000000000004</v>
      </c>
      <c r="P688">
        <v>121.14</v>
      </c>
      <c r="Q688">
        <v>73.722499999999997</v>
      </c>
      <c r="R688">
        <v>5.0000000000001155E-3</v>
      </c>
      <c r="S688">
        <v>2.7499999999999858E-2</v>
      </c>
      <c r="T688">
        <v>-0.76500000000000057</v>
      </c>
      <c r="U688">
        <v>-2.1150000000000233</v>
      </c>
      <c r="V688">
        <v>4.500000000000004E-2</v>
      </c>
      <c r="W688">
        <v>-0.17750000000000002</v>
      </c>
      <c r="X688">
        <v>5.0000000000001155E-3</v>
      </c>
      <c r="Y688">
        <v>6.25E-2</v>
      </c>
    </row>
    <row r="689" spans="1:25" x14ac:dyDescent="0.3">
      <c r="A689">
        <v>49</v>
      </c>
      <c r="B689" t="s">
        <v>148</v>
      </c>
      <c r="C689" s="1">
        <v>45705.398518518516</v>
      </c>
      <c r="D689" t="b">
        <v>0</v>
      </c>
      <c r="E689" t="b">
        <v>1</v>
      </c>
      <c r="F689">
        <v>24.5</v>
      </c>
      <c r="G689">
        <v>5.0000000000000001E-3</v>
      </c>
      <c r="H689">
        <v>-113</v>
      </c>
      <c r="I689">
        <v>-27</v>
      </c>
      <c r="J689">
        <v>1063</v>
      </c>
      <c r="K689">
        <v>-1070</v>
      </c>
      <c r="L689">
        <v>-0.35000000000000003</v>
      </c>
      <c r="M689">
        <v>-1.7500000000000002E-2</v>
      </c>
      <c r="N689">
        <v>-0.215</v>
      </c>
      <c r="O689">
        <v>5.3325000000000005</v>
      </c>
      <c r="P689">
        <v>119.715</v>
      </c>
      <c r="Q689">
        <v>68.344999999999999</v>
      </c>
      <c r="R689">
        <v>2.5000000000000022E-3</v>
      </c>
      <c r="S689">
        <v>-0.14250000000000007</v>
      </c>
      <c r="T689">
        <v>-0.76999999999999602</v>
      </c>
      <c r="U689">
        <v>-2.2150000000000176</v>
      </c>
      <c r="V689">
        <v>3.4999999999999976E-2</v>
      </c>
      <c r="W689">
        <v>-8.5000000000000006E-2</v>
      </c>
      <c r="X689">
        <v>1.5000000000000013E-2</v>
      </c>
      <c r="Y689">
        <v>-4.9999999999999822E-2</v>
      </c>
    </row>
    <row r="690" spans="1:25" x14ac:dyDescent="0.3">
      <c r="A690">
        <v>50</v>
      </c>
      <c r="B690" t="s">
        <v>148</v>
      </c>
      <c r="C690" s="1">
        <v>45705.398518518516</v>
      </c>
      <c r="D690" t="b">
        <v>0</v>
      </c>
      <c r="E690" t="b">
        <v>1</v>
      </c>
      <c r="F690">
        <v>25</v>
      </c>
      <c r="G690">
        <v>5.0000000000000001E-3</v>
      </c>
      <c r="H690">
        <v>-306</v>
      </c>
      <c r="I690">
        <v>162</v>
      </c>
      <c r="J690">
        <v>1206</v>
      </c>
      <c r="K690">
        <v>-1263</v>
      </c>
      <c r="L690">
        <v>-0.36</v>
      </c>
      <c r="M690">
        <v>-0.14250000000000002</v>
      </c>
      <c r="N690">
        <v>-1.17</v>
      </c>
      <c r="O690">
        <v>6.1725000000000003</v>
      </c>
      <c r="P690">
        <v>119.93</v>
      </c>
      <c r="Q690">
        <v>63.012499999999996</v>
      </c>
      <c r="R690">
        <v>0</v>
      </c>
      <c r="S690">
        <v>0.10000000000000053</v>
      </c>
      <c r="T690">
        <v>-0.77499999999999147</v>
      </c>
      <c r="U690">
        <v>-1.9900000000000162</v>
      </c>
      <c r="V690">
        <v>3.7500000000000033E-2</v>
      </c>
      <c r="W690">
        <v>-0.1</v>
      </c>
      <c r="X690">
        <v>7.5000000000000622E-3</v>
      </c>
      <c r="Y690">
        <v>6.0000000000000497E-2</v>
      </c>
    </row>
    <row r="691" spans="1:25" x14ac:dyDescent="0.3">
      <c r="A691">
        <v>51</v>
      </c>
      <c r="B691" t="s">
        <v>148</v>
      </c>
      <c r="C691" s="1">
        <v>45705.398518518516</v>
      </c>
      <c r="D691" t="b">
        <v>0</v>
      </c>
      <c r="E691" t="b">
        <v>1</v>
      </c>
      <c r="F691">
        <v>25.5</v>
      </c>
      <c r="G691">
        <v>5.0000000000000001E-3</v>
      </c>
      <c r="H691">
        <v>-345</v>
      </c>
      <c r="I691">
        <v>205</v>
      </c>
      <c r="J691">
        <v>1334</v>
      </c>
      <c r="K691">
        <v>-1369</v>
      </c>
      <c r="L691">
        <v>-0.35000000000000003</v>
      </c>
      <c r="M691">
        <v>-8.7500000000000008E-2</v>
      </c>
      <c r="N691">
        <v>-1.375</v>
      </c>
      <c r="O691">
        <v>6.7575000000000003</v>
      </c>
      <c r="P691">
        <v>121.10000000000001</v>
      </c>
      <c r="Q691">
        <v>56.839999999999996</v>
      </c>
      <c r="R691">
        <v>1.0000000000000009E-2</v>
      </c>
      <c r="S691">
        <v>1.7500000000000071E-2</v>
      </c>
      <c r="T691">
        <v>-0.74999999999998579</v>
      </c>
      <c r="U691">
        <v>-2.0375000000000156</v>
      </c>
      <c r="V691">
        <v>2.4999999999999967E-2</v>
      </c>
      <c r="W691">
        <v>-0.13250000000000001</v>
      </c>
      <c r="X691">
        <v>1.0000000000000009E-2</v>
      </c>
      <c r="Y691">
        <v>4.2500000000000426E-2</v>
      </c>
    </row>
    <row r="692" spans="1:25" x14ac:dyDescent="0.3">
      <c r="A692">
        <v>52</v>
      </c>
      <c r="B692" t="s">
        <v>148</v>
      </c>
      <c r="C692" s="1">
        <v>45705.398518518516</v>
      </c>
      <c r="D692" t="b">
        <v>0</v>
      </c>
      <c r="E692" t="b">
        <v>1</v>
      </c>
      <c r="F692">
        <v>26</v>
      </c>
      <c r="G692">
        <v>5.0000000000000001E-3</v>
      </c>
      <c r="H692">
        <v>-344</v>
      </c>
      <c r="I692">
        <v>199</v>
      </c>
      <c r="J692">
        <v>1432</v>
      </c>
      <c r="K692">
        <v>-1463</v>
      </c>
      <c r="L692">
        <v>-0.36249999999999999</v>
      </c>
      <c r="M692">
        <v>-7.7499999999999999E-2</v>
      </c>
      <c r="N692">
        <v>-1.3574999999999999</v>
      </c>
      <c r="O692">
        <v>7.2374999999999998</v>
      </c>
      <c r="P692">
        <v>122.47500000000001</v>
      </c>
      <c r="Q692">
        <v>50.082499999999996</v>
      </c>
      <c r="R692">
        <v>7.5000000000000622E-3</v>
      </c>
      <c r="S692">
        <v>0.11499999999999932</v>
      </c>
      <c r="T692">
        <v>-0.69999999999998863</v>
      </c>
      <c r="U692">
        <v>-2.1400000000000077</v>
      </c>
      <c r="V692">
        <v>2.5000000000000022E-2</v>
      </c>
      <c r="W692">
        <v>-9.2499999999999999E-2</v>
      </c>
      <c r="X692">
        <v>3.0000000000000027E-2</v>
      </c>
      <c r="Y692">
        <v>0.1324999999999994</v>
      </c>
    </row>
    <row r="693" spans="1:25" x14ac:dyDescent="0.3">
      <c r="A693">
        <v>53</v>
      </c>
      <c r="B693" t="s">
        <v>148</v>
      </c>
      <c r="C693" s="1">
        <v>45705.398518518516</v>
      </c>
      <c r="D693" t="b">
        <v>0</v>
      </c>
      <c r="E693" t="b">
        <v>1</v>
      </c>
      <c r="F693">
        <v>26.5</v>
      </c>
      <c r="G693">
        <v>5.0000000000000001E-3</v>
      </c>
      <c r="H693">
        <v>-345</v>
      </c>
      <c r="I693">
        <v>210</v>
      </c>
      <c r="J693">
        <v>1402</v>
      </c>
      <c r="K693">
        <v>-1468</v>
      </c>
      <c r="L693">
        <v>-0.33750000000000002</v>
      </c>
      <c r="M693">
        <v>-0.16500000000000001</v>
      </c>
      <c r="N693">
        <v>-1.3875</v>
      </c>
      <c r="O693">
        <v>7.1749999999999998</v>
      </c>
      <c r="P693">
        <v>123.83250000000001</v>
      </c>
      <c r="Q693">
        <v>42.844999999999999</v>
      </c>
      <c r="R693">
        <v>2.5000000000000133E-2</v>
      </c>
      <c r="S693">
        <v>1.2499999999999289E-2</v>
      </c>
      <c r="T693">
        <v>-0.69999999999998863</v>
      </c>
      <c r="U693">
        <v>-2.345000000000006</v>
      </c>
      <c r="V693">
        <v>3.4999999999999976E-2</v>
      </c>
      <c r="W693">
        <v>1.999999999999999E-2</v>
      </c>
      <c r="X693">
        <v>2.0000000000000018E-2</v>
      </c>
      <c r="Y693">
        <v>8.0000000000000071E-2</v>
      </c>
    </row>
    <row r="694" spans="1:25" x14ac:dyDescent="0.3">
      <c r="A694">
        <v>54</v>
      </c>
      <c r="B694" t="s">
        <v>148</v>
      </c>
      <c r="C694" s="1">
        <v>45705.398518518516</v>
      </c>
      <c r="D694" t="b">
        <v>0</v>
      </c>
      <c r="E694" t="b">
        <v>1</v>
      </c>
      <c r="F694">
        <v>27</v>
      </c>
      <c r="G694">
        <v>5.0000000000000001E-3</v>
      </c>
      <c r="H694">
        <v>404</v>
      </c>
      <c r="I694">
        <v>-562</v>
      </c>
      <c r="J694">
        <v>1916</v>
      </c>
      <c r="K694">
        <v>-2012</v>
      </c>
      <c r="L694">
        <v>-0.39500000000000002</v>
      </c>
      <c r="M694">
        <v>-0.24</v>
      </c>
      <c r="N694">
        <v>2.415</v>
      </c>
      <c r="O694">
        <v>9.82</v>
      </c>
      <c r="P694">
        <v>125.22000000000001</v>
      </c>
      <c r="Q694">
        <v>35.67</v>
      </c>
      <c r="R694">
        <v>-4.9999999999998934E-3</v>
      </c>
      <c r="S694">
        <v>-0.20749999999999957</v>
      </c>
      <c r="T694">
        <v>-0.69749999999999091</v>
      </c>
      <c r="U694">
        <v>-2.4149999999999991</v>
      </c>
      <c r="V694">
        <v>3.999999999999998E-2</v>
      </c>
      <c r="W694">
        <v>-0.1275</v>
      </c>
      <c r="X694">
        <v>2.9999999999999805E-2</v>
      </c>
      <c r="Y694">
        <v>-1.7500000000000071E-2</v>
      </c>
    </row>
    <row r="695" spans="1:25" x14ac:dyDescent="0.3">
      <c r="A695">
        <v>55</v>
      </c>
      <c r="B695" t="s">
        <v>148</v>
      </c>
      <c r="C695" s="1">
        <v>45705.398518518516</v>
      </c>
      <c r="D695" t="b">
        <v>0</v>
      </c>
      <c r="E695" t="b">
        <v>1</v>
      </c>
      <c r="F695">
        <v>27.5</v>
      </c>
      <c r="G695">
        <v>5.0000000000000001E-3</v>
      </c>
      <c r="H695">
        <v>652</v>
      </c>
      <c r="I695">
        <v>-806</v>
      </c>
      <c r="J695">
        <v>2024</v>
      </c>
      <c r="K695">
        <v>-2097</v>
      </c>
      <c r="L695">
        <v>-0.38500000000000001</v>
      </c>
      <c r="M695">
        <v>-0.1825</v>
      </c>
      <c r="N695">
        <v>3.645</v>
      </c>
      <c r="O695">
        <v>10.3025</v>
      </c>
      <c r="P695">
        <v>122.80500000000001</v>
      </c>
      <c r="Q695">
        <v>25.85</v>
      </c>
      <c r="R695">
        <v>1.2499999999999734E-2</v>
      </c>
      <c r="S695">
        <v>-0.14750000000000085</v>
      </c>
      <c r="T695">
        <v>-0.60999999999998522</v>
      </c>
      <c r="U695">
        <v>-2.1849999999999952</v>
      </c>
      <c r="V695">
        <v>-1.0000000000000009E-2</v>
      </c>
      <c r="W695">
        <v>-0.39500000000000002</v>
      </c>
      <c r="X695">
        <v>1.5000000000000124E-2</v>
      </c>
      <c r="Y695">
        <v>4.4999999999999929E-2</v>
      </c>
    </row>
    <row r="696" spans="1:25" x14ac:dyDescent="0.3">
      <c r="A696">
        <v>56</v>
      </c>
      <c r="B696" t="s">
        <v>148</v>
      </c>
      <c r="C696" s="1">
        <v>45705.398518518516</v>
      </c>
      <c r="D696" t="b">
        <v>0</v>
      </c>
      <c r="E696" t="b">
        <v>1</v>
      </c>
      <c r="F696">
        <v>28</v>
      </c>
      <c r="G696">
        <v>5.0000000000000001E-3</v>
      </c>
      <c r="H696">
        <v>1197</v>
      </c>
      <c r="I696">
        <v>-1323</v>
      </c>
      <c r="J696">
        <v>2391</v>
      </c>
      <c r="K696">
        <v>-2411</v>
      </c>
      <c r="L696">
        <v>-0.315</v>
      </c>
      <c r="M696">
        <v>-0.05</v>
      </c>
      <c r="N696">
        <v>6.3</v>
      </c>
      <c r="O696">
        <v>12.005000000000001</v>
      </c>
      <c r="P696">
        <v>119.16000000000001</v>
      </c>
      <c r="Q696">
        <v>15.547499999999999</v>
      </c>
      <c r="R696">
        <v>4.7499999999999432E-2</v>
      </c>
      <c r="S696">
        <v>-0.11999999999999922</v>
      </c>
      <c r="T696">
        <v>-0.56999999999999318</v>
      </c>
      <c r="U696">
        <v>-2.259999999999998</v>
      </c>
      <c r="V696">
        <v>-1.7500000000000016E-2</v>
      </c>
      <c r="W696">
        <v>-0.08</v>
      </c>
      <c r="X696">
        <v>5.2499999999999325E-2</v>
      </c>
      <c r="Y696">
        <v>-0.21999999999999886</v>
      </c>
    </row>
    <row r="697" spans="1:25" x14ac:dyDescent="0.3">
      <c r="A697">
        <v>57</v>
      </c>
      <c r="B697" t="s">
        <v>148</v>
      </c>
      <c r="C697" s="1">
        <v>45705.398518518516</v>
      </c>
      <c r="D697" t="b">
        <v>0</v>
      </c>
      <c r="E697" t="b">
        <v>1</v>
      </c>
      <c r="F697">
        <v>28.5</v>
      </c>
      <c r="G697">
        <v>5.0000000000000001E-3</v>
      </c>
      <c r="H697">
        <v>1482</v>
      </c>
      <c r="I697">
        <v>-1615</v>
      </c>
      <c r="J697">
        <v>2241</v>
      </c>
      <c r="K697">
        <v>-2258</v>
      </c>
      <c r="L697">
        <v>-0.33250000000000002</v>
      </c>
      <c r="M697">
        <v>-4.2500000000000003E-2</v>
      </c>
      <c r="N697">
        <v>7.7425000000000006</v>
      </c>
      <c r="O697">
        <v>11.2475</v>
      </c>
      <c r="P697">
        <v>112.86000000000001</v>
      </c>
      <c r="Q697">
        <v>3.5424999999999986</v>
      </c>
      <c r="R697">
        <v>1.5000000000000568E-2</v>
      </c>
      <c r="S697">
        <v>-0.22250000000000014</v>
      </c>
      <c r="T697">
        <v>-0.56249999999998579</v>
      </c>
      <c r="U697">
        <v>-1.915</v>
      </c>
      <c r="V697">
        <v>3.999999999999998E-2</v>
      </c>
      <c r="W697">
        <v>8.249999999999999E-2</v>
      </c>
      <c r="X697">
        <v>1.0000000000000675E-2</v>
      </c>
      <c r="Y697">
        <v>-0.30749999999999922</v>
      </c>
    </row>
    <row r="698" spans="1:25" x14ac:dyDescent="0.3">
      <c r="A698">
        <v>58</v>
      </c>
      <c r="B698" t="s">
        <v>148</v>
      </c>
      <c r="C698" s="1">
        <v>45705.398518518516</v>
      </c>
      <c r="D698" t="b">
        <v>0</v>
      </c>
      <c r="E698" t="b">
        <v>1</v>
      </c>
      <c r="F698">
        <v>29</v>
      </c>
      <c r="G698">
        <v>5.0000000000000001E-3</v>
      </c>
      <c r="H698">
        <v>1516</v>
      </c>
      <c r="I698">
        <v>-1648</v>
      </c>
      <c r="J698">
        <v>1480</v>
      </c>
      <c r="K698">
        <v>-1567</v>
      </c>
      <c r="L698">
        <v>-0.33</v>
      </c>
      <c r="M698">
        <v>-0.2175</v>
      </c>
      <c r="N698">
        <v>7.91</v>
      </c>
      <c r="O698">
        <v>7.6174999999999997</v>
      </c>
      <c r="P698">
        <v>105.11750000000001</v>
      </c>
      <c r="Q698">
        <v>-7.7050000000000018</v>
      </c>
      <c r="R698">
        <v>2.5000000000000355E-2</v>
      </c>
      <c r="S698">
        <v>5.4999999999999716E-2</v>
      </c>
      <c r="T698">
        <v>-0.53249999999999886</v>
      </c>
      <c r="U698">
        <v>-1.5250000000000012</v>
      </c>
      <c r="V698">
        <v>3.999999999999998E-2</v>
      </c>
      <c r="W698">
        <v>-0.13</v>
      </c>
      <c r="X698">
        <v>1.499999999999968E-2</v>
      </c>
      <c r="Y698">
        <v>4.9999999999999822E-2</v>
      </c>
    </row>
    <row r="699" spans="1:25" x14ac:dyDescent="0.3">
      <c r="A699">
        <v>59</v>
      </c>
      <c r="B699" t="s">
        <v>148</v>
      </c>
      <c r="C699" s="1">
        <v>45705.398518518516</v>
      </c>
      <c r="D699" t="b">
        <v>0</v>
      </c>
      <c r="E699" t="b">
        <v>1</v>
      </c>
      <c r="F699">
        <v>29.5</v>
      </c>
      <c r="G699">
        <v>5.0000000000000001E-3</v>
      </c>
      <c r="H699">
        <v>1471</v>
      </c>
      <c r="I699">
        <v>-1611</v>
      </c>
      <c r="J699">
        <v>788</v>
      </c>
      <c r="K699">
        <v>-850</v>
      </c>
      <c r="L699">
        <v>-0.35000000000000003</v>
      </c>
      <c r="M699">
        <v>-0.155</v>
      </c>
      <c r="N699">
        <v>7.7050000000000001</v>
      </c>
      <c r="O699">
        <v>4.0949999999999998</v>
      </c>
      <c r="P699">
        <v>97.20750000000001</v>
      </c>
      <c r="Q699">
        <v>-15.322500000000002</v>
      </c>
      <c r="R699">
        <v>2.5000000000000355E-2</v>
      </c>
      <c r="S699">
        <v>-7.5000000000000178E-2</v>
      </c>
      <c r="T699">
        <v>-0.49500000000000455</v>
      </c>
      <c r="U699">
        <v>-1.4300000000000015</v>
      </c>
      <c r="V699">
        <v>2.7499999999999969E-2</v>
      </c>
      <c r="W699">
        <v>-0.3175</v>
      </c>
      <c r="X699">
        <v>1.7500000000000071E-2</v>
      </c>
      <c r="Y699">
        <v>0.11749999999999972</v>
      </c>
    </row>
    <row r="700" spans="1:25" x14ac:dyDescent="0.3">
      <c r="A700">
        <v>60</v>
      </c>
      <c r="B700" t="s">
        <v>148</v>
      </c>
      <c r="C700" s="1">
        <v>45705.398518518516</v>
      </c>
      <c r="D700" t="b">
        <v>0</v>
      </c>
      <c r="E700" t="b">
        <v>1</v>
      </c>
      <c r="F700">
        <v>30</v>
      </c>
      <c r="G700">
        <v>5.0000000000000001E-3</v>
      </c>
      <c r="H700">
        <v>1954</v>
      </c>
      <c r="I700">
        <v>-2100</v>
      </c>
      <c r="J700">
        <v>738</v>
      </c>
      <c r="K700">
        <v>-765</v>
      </c>
      <c r="L700">
        <v>-0.36499999999999999</v>
      </c>
      <c r="M700">
        <v>-6.7500000000000004E-2</v>
      </c>
      <c r="N700">
        <v>10.135</v>
      </c>
      <c r="O700">
        <v>3.7575000000000003</v>
      </c>
      <c r="P700">
        <v>89.502500000000012</v>
      </c>
      <c r="Q700">
        <v>-19.4175</v>
      </c>
      <c r="R700">
        <v>2.5000000000000355E-2</v>
      </c>
      <c r="S700">
        <v>7.2500000000000231E-2</v>
      </c>
      <c r="T700">
        <v>-0.42000000000000171</v>
      </c>
      <c r="U700">
        <v>-1.5250000000000021</v>
      </c>
      <c r="V700">
        <v>3.5000000000000031E-2</v>
      </c>
      <c r="W700">
        <v>-4.5000000000000005E-2</v>
      </c>
      <c r="X700">
        <v>3.5000000000000142E-2</v>
      </c>
      <c r="Y700">
        <v>-3.4999999999999698E-2</v>
      </c>
    </row>
    <row r="701" spans="1:25" x14ac:dyDescent="0.3">
      <c r="A701">
        <v>61</v>
      </c>
      <c r="B701" t="s">
        <v>148</v>
      </c>
      <c r="C701" s="1">
        <v>45705.398518518516</v>
      </c>
      <c r="D701" t="b">
        <v>0</v>
      </c>
      <c r="E701" t="b">
        <v>1</v>
      </c>
      <c r="F701">
        <v>30.5</v>
      </c>
      <c r="G701">
        <v>5.0000000000000001E-3</v>
      </c>
      <c r="H701">
        <v>1975</v>
      </c>
      <c r="I701">
        <v>-2116</v>
      </c>
      <c r="J701">
        <v>909</v>
      </c>
      <c r="K701">
        <v>-935</v>
      </c>
      <c r="L701">
        <v>-0.35249999999999998</v>
      </c>
      <c r="M701">
        <v>-6.5000000000000002E-2</v>
      </c>
      <c r="N701">
        <v>10.227500000000001</v>
      </c>
      <c r="O701">
        <v>4.6100000000000003</v>
      </c>
      <c r="P701">
        <v>79.367500000000007</v>
      </c>
      <c r="Q701">
        <v>-23.175000000000001</v>
      </c>
      <c r="R701">
        <v>2.000000000000135E-2</v>
      </c>
      <c r="S701">
        <v>-4.4999999999999929E-2</v>
      </c>
      <c r="T701">
        <v>-0.35750000000000171</v>
      </c>
      <c r="U701">
        <v>-1.5075000000000038</v>
      </c>
      <c r="V701">
        <v>3.7500000000000033E-2</v>
      </c>
      <c r="W701">
        <v>-0.04</v>
      </c>
      <c r="X701">
        <v>3.2500000000000639E-2</v>
      </c>
      <c r="Y701">
        <v>6.0000000000000497E-2</v>
      </c>
    </row>
    <row r="702" spans="1:25" x14ac:dyDescent="0.3">
      <c r="A702">
        <v>62</v>
      </c>
      <c r="B702" t="s">
        <v>148</v>
      </c>
      <c r="C702" s="1">
        <v>45705.398518518516</v>
      </c>
      <c r="D702" t="b">
        <v>0</v>
      </c>
      <c r="E702" t="b">
        <v>1</v>
      </c>
      <c r="F702">
        <v>31</v>
      </c>
      <c r="G702">
        <v>5.0000000000000001E-3</v>
      </c>
      <c r="H702">
        <v>1746</v>
      </c>
      <c r="I702">
        <v>-1888</v>
      </c>
      <c r="J702">
        <v>892</v>
      </c>
      <c r="K702">
        <v>-975</v>
      </c>
      <c r="L702">
        <v>-0.35499999999999998</v>
      </c>
      <c r="M702">
        <v>-0.20750000000000002</v>
      </c>
      <c r="N702">
        <v>9.0850000000000009</v>
      </c>
      <c r="O702">
        <v>4.6675000000000004</v>
      </c>
      <c r="P702">
        <v>69.14</v>
      </c>
      <c r="Q702">
        <v>-27.785</v>
      </c>
      <c r="R702">
        <v>1.7500000000000071E-2</v>
      </c>
      <c r="S702">
        <v>8.4999999999999964E-2</v>
      </c>
      <c r="T702">
        <v>-0.36499999999999488</v>
      </c>
      <c r="U702">
        <v>-1.4300000000000033</v>
      </c>
      <c r="V702">
        <v>2.250000000000002E-2</v>
      </c>
      <c r="W702">
        <v>-0.28750000000000003</v>
      </c>
      <c r="X702">
        <v>2.7499999999999858E-2</v>
      </c>
      <c r="Y702">
        <v>3.2500000000000639E-2</v>
      </c>
    </row>
    <row r="703" spans="1:25" x14ac:dyDescent="0.3">
      <c r="A703">
        <v>63</v>
      </c>
      <c r="B703" t="s">
        <v>148</v>
      </c>
      <c r="C703" s="1">
        <v>45705.398518518516</v>
      </c>
      <c r="D703" t="b">
        <v>0</v>
      </c>
      <c r="E703" t="b">
        <v>1</v>
      </c>
      <c r="F703">
        <v>31.5</v>
      </c>
      <c r="G703">
        <v>5.0000000000000001E-3</v>
      </c>
      <c r="H703">
        <v>1247</v>
      </c>
      <c r="I703">
        <v>-1391</v>
      </c>
      <c r="J703">
        <v>805</v>
      </c>
      <c r="K703">
        <v>-915</v>
      </c>
      <c r="L703">
        <v>-0.36</v>
      </c>
      <c r="M703">
        <v>-0.27500000000000002</v>
      </c>
      <c r="N703">
        <v>6.5949999999999998</v>
      </c>
      <c r="O703">
        <v>4.3</v>
      </c>
      <c r="P703">
        <v>60.055</v>
      </c>
      <c r="Q703">
        <v>-32.452500000000001</v>
      </c>
      <c r="R703">
        <v>2.2499999999999964E-2</v>
      </c>
      <c r="S703">
        <v>8.0000000000000071E-2</v>
      </c>
      <c r="T703">
        <v>-0.36499999999999488</v>
      </c>
      <c r="U703">
        <v>-1.4250000000000043</v>
      </c>
      <c r="V703">
        <v>2.5000000000000022E-2</v>
      </c>
      <c r="W703">
        <v>-0.34500000000000003</v>
      </c>
      <c r="X703">
        <v>1.9999999999999574E-2</v>
      </c>
      <c r="Y703">
        <v>-2.5000000000000355E-2</v>
      </c>
    </row>
    <row r="704" spans="1:25" x14ac:dyDescent="0.3">
      <c r="A704">
        <v>64</v>
      </c>
      <c r="B704" t="s">
        <v>148</v>
      </c>
      <c r="C704" s="1">
        <v>45705.398518518516</v>
      </c>
      <c r="D704" t="b">
        <v>0</v>
      </c>
      <c r="E704" t="b">
        <v>1</v>
      </c>
      <c r="F704">
        <v>32</v>
      </c>
      <c r="G704">
        <v>5.0000000000000001E-3</v>
      </c>
      <c r="H704">
        <v>1163</v>
      </c>
      <c r="I704">
        <v>-1303</v>
      </c>
      <c r="J704">
        <v>768</v>
      </c>
      <c r="K704">
        <v>-849</v>
      </c>
      <c r="L704">
        <v>-0.35000000000000003</v>
      </c>
      <c r="M704">
        <v>-0.20250000000000001</v>
      </c>
      <c r="N704">
        <v>6.165</v>
      </c>
      <c r="O704">
        <v>4.0425000000000004</v>
      </c>
      <c r="P704">
        <v>53.46</v>
      </c>
      <c r="Q704">
        <v>-36.752499999999998</v>
      </c>
      <c r="R704">
        <v>2.4999999999995026E-3</v>
      </c>
      <c r="S704">
        <v>-4.7499999999999432E-2</v>
      </c>
      <c r="T704">
        <v>-0.36249999999999005</v>
      </c>
      <c r="U704">
        <v>-1.4699999999999989</v>
      </c>
      <c r="V704">
        <v>2.9999999999999971E-2</v>
      </c>
      <c r="W704">
        <v>-0.2525</v>
      </c>
      <c r="X704">
        <v>1.499999999999968E-2</v>
      </c>
      <c r="Y704">
        <v>-4.2499999999999538E-2</v>
      </c>
    </row>
    <row r="705" spans="1:25" x14ac:dyDescent="0.3">
      <c r="A705">
        <v>65</v>
      </c>
      <c r="B705" t="s">
        <v>148</v>
      </c>
      <c r="C705" s="1">
        <v>45705.398518518516</v>
      </c>
      <c r="D705" t="b">
        <v>0</v>
      </c>
      <c r="E705" t="b">
        <v>1</v>
      </c>
      <c r="F705">
        <v>32.5</v>
      </c>
      <c r="G705">
        <v>5.0000000000000001E-3</v>
      </c>
      <c r="H705">
        <v>1155</v>
      </c>
      <c r="I705">
        <v>-1296</v>
      </c>
      <c r="J705">
        <v>660</v>
      </c>
      <c r="K705">
        <v>-791</v>
      </c>
      <c r="L705">
        <v>-0.35249999999999998</v>
      </c>
      <c r="M705">
        <v>-0.32750000000000001</v>
      </c>
      <c r="N705">
        <v>6.1275000000000004</v>
      </c>
      <c r="O705">
        <v>3.6274999999999999</v>
      </c>
      <c r="P705">
        <v>47.295000000000002</v>
      </c>
      <c r="Q705">
        <v>-40.795000000000002</v>
      </c>
      <c r="R705">
        <v>7.5000000000002842E-3</v>
      </c>
      <c r="S705">
        <v>-3.7500000000000089E-2</v>
      </c>
      <c r="T705">
        <v>-0.31499999999999062</v>
      </c>
      <c r="U705">
        <v>-1.3999999999999986</v>
      </c>
      <c r="V705">
        <v>4.2500000000000038E-2</v>
      </c>
      <c r="W705">
        <v>-0.16</v>
      </c>
      <c r="X705">
        <v>1.7500000000000071E-2</v>
      </c>
      <c r="Y705">
        <v>-5.500000000000016E-2</v>
      </c>
    </row>
    <row r="706" spans="1:25" x14ac:dyDescent="0.3">
      <c r="A706">
        <v>66</v>
      </c>
      <c r="B706" t="s">
        <v>148</v>
      </c>
      <c r="C706" s="1">
        <v>45705.398518518516</v>
      </c>
      <c r="D706" t="b">
        <v>0</v>
      </c>
      <c r="E706" t="b">
        <v>1</v>
      </c>
      <c r="F706">
        <v>33</v>
      </c>
      <c r="G706">
        <v>5.0000000000000001E-3</v>
      </c>
      <c r="H706">
        <v>1144</v>
      </c>
      <c r="I706">
        <v>-1262</v>
      </c>
      <c r="J706">
        <v>-899</v>
      </c>
      <c r="K706">
        <v>798</v>
      </c>
      <c r="L706">
        <v>-0.29499999999999998</v>
      </c>
      <c r="M706">
        <v>-0.2525</v>
      </c>
      <c r="N706">
        <v>6.0150000000000006</v>
      </c>
      <c r="O706">
        <v>-4.2424999999999997</v>
      </c>
      <c r="P706">
        <v>41.167500000000004</v>
      </c>
      <c r="Q706">
        <v>-44.422499999999999</v>
      </c>
      <c r="R706">
        <v>2.2500000000000853E-2</v>
      </c>
      <c r="S706">
        <v>2.2499999999999964E-2</v>
      </c>
      <c r="T706">
        <v>-0.28999999999999204</v>
      </c>
      <c r="U706">
        <v>-1.125</v>
      </c>
      <c r="V706">
        <v>5.5000000000000049E-2</v>
      </c>
      <c r="W706">
        <v>-0.16</v>
      </c>
      <c r="X706">
        <v>1.5000000000000568E-2</v>
      </c>
      <c r="Y706">
        <v>5.0000000000000711E-2</v>
      </c>
    </row>
    <row r="707" spans="1:25" x14ac:dyDescent="0.3">
      <c r="A707">
        <v>67</v>
      </c>
      <c r="B707" t="s">
        <v>148</v>
      </c>
      <c r="C707" s="1">
        <v>45705.398518518516</v>
      </c>
      <c r="D707" t="b">
        <v>0</v>
      </c>
      <c r="E707" t="b">
        <v>1</v>
      </c>
      <c r="F707">
        <v>33.5</v>
      </c>
      <c r="G707">
        <v>5.0000000000000001E-3</v>
      </c>
      <c r="H707">
        <v>1081</v>
      </c>
      <c r="I707">
        <v>-1212</v>
      </c>
      <c r="J707">
        <v>-1729</v>
      </c>
      <c r="K707">
        <v>1631</v>
      </c>
      <c r="L707">
        <v>-0.32750000000000001</v>
      </c>
      <c r="M707">
        <v>-0.245</v>
      </c>
      <c r="N707">
        <v>5.7324999999999999</v>
      </c>
      <c r="O707">
        <v>-8.4</v>
      </c>
      <c r="P707">
        <v>35.152500000000003</v>
      </c>
      <c r="Q707">
        <v>-40.18</v>
      </c>
      <c r="R707">
        <v>-2.5000000000003908E-3</v>
      </c>
      <c r="S707">
        <v>4.9999999999990052E-3</v>
      </c>
      <c r="T707">
        <v>-0.2949999999999946</v>
      </c>
      <c r="U707">
        <v>-0.84500000000000597</v>
      </c>
      <c r="V707">
        <v>2.9999999999999971E-2</v>
      </c>
      <c r="W707">
        <v>-0.13500000000000001</v>
      </c>
      <c r="X707">
        <v>-9.9999999999997868E-3</v>
      </c>
      <c r="Y707">
        <v>9.9999999999997868E-3</v>
      </c>
    </row>
    <row r="708" spans="1:25" x14ac:dyDescent="0.3">
      <c r="A708">
        <v>68</v>
      </c>
      <c r="B708" t="s">
        <v>148</v>
      </c>
      <c r="C708" s="1">
        <v>45705.398518518516</v>
      </c>
      <c r="D708" t="b">
        <v>0</v>
      </c>
      <c r="E708" t="b">
        <v>1</v>
      </c>
      <c r="F708">
        <v>34</v>
      </c>
      <c r="G708">
        <v>5.0000000000000001E-3</v>
      </c>
      <c r="H708">
        <v>1153</v>
      </c>
      <c r="I708">
        <v>-1279</v>
      </c>
      <c r="J708">
        <v>-2020</v>
      </c>
      <c r="K708">
        <v>1967</v>
      </c>
      <c r="L708">
        <v>-0.315</v>
      </c>
      <c r="M708">
        <v>-0.13250000000000001</v>
      </c>
      <c r="N708">
        <v>6.08</v>
      </c>
      <c r="O708">
        <v>-9.9674999999999994</v>
      </c>
      <c r="P708">
        <v>29.42</v>
      </c>
      <c r="Q708">
        <v>-31.78</v>
      </c>
      <c r="R708">
        <v>4.9999999999998934E-3</v>
      </c>
      <c r="S708">
        <v>0.14000000000000057</v>
      </c>
      <c r="T708">
        <v>-0.25</v>
      </c>
      <c r="U708">
        <v>-0.68999999999999773</v>
      </c>
      <c r="V708">
        <v>4.4999999999999984E-2</v>
      </c>
      <c r="W708">
        <v>-0.13750000000000001</v>
      </c>
      <c r="X708">
        <v>0</v>
      </c>
      <c r="Y708">
        <v>-6.25E-2</v>
      </c>
    </row>
    <row r="709" spans="1:25" x14ac:dyDescent="0.3">
      <c r="A709">
        <v>69</v>
      </c>
      <c r="B709" t="s">
        <v>148</v>
      </c>
      <c r="C709" s="1">
        <v>45705.398518518516</v>
      </c>
      <c r="D709" t="b">
        <v>0</v>
      </c>
      <c r="E709" t="b">
        <v>1</v>
      </c>
      <c r="F709">
        <v>34.5</v>
      </c>
      <c r="G709">
        <v>5.0000000000000001E-3</v>
      </c>
      <c r="H709">
        <v>1268</v>
      </c>
      <c r="I709">
        <v>-1407</v>
      </c>
      <c r="J709">
        <v>-1679</v>
      </c>
      <c r="K709">
        <v>1604</v>
      </c>
      <c r="L709">
        <v>-0.34750000000000003</v>
      </c>
      <c r="M709">
        <v>-0.1875</v>
      </c>
      <c r="N709">
        <v>6.6875</v>
      </c>
      <c r="O709">
        <v>-8.2074999999999996</v>
      </c>
      <c r="P709">
        <v>23.34</v>
      </c>
      <c r="Q709">
        <v>-21.8125</v>
      </c>
      <c r="R709">
        <v>-1.7500000000000071E-2</v>
      </c>
      <c r="S709">
        <v>-7.4999999999999289E-2</v>
      </c>
      <c r="T709">
        <v>-0.20000000000000284</v>
      </c>
      <c r="U709">
        <v>-0.57749999999999346</v>
      </c>
      <c r="V709">
        <v>4.9999999999999989E-2</v>
      </c>
      <c r="W709">
        <v>-0.14499999999999999</v>
      </c>
      <c r="X709">
        <v>-2.0000000000000462E-2</v>
      </c>
      <c r="Y709">
        <v>-9.9999999999999645E-2</v>
      </c>
    </row>
    <row r="710" spans="1:25" x14ac:dyDescent="0.3">
      <c r="A710">
        <v>70</v>
      </c>
      <c r="B710" t="s">
        <v>148</v>
      </c>
      <c r="C710" s="1">
        <v>45705.398518518516</v>
      </c>
      <c r="D710" t="b">
        <v>0</v>
      </c>
      <c r="E710" t="b">
        <v>1</v>
      </c>
      <c r="F710">
        <v>35</v>
      </c>
      <c r="G710">
        <v>5.0000000000000001E-3</v>
      </c>
      <c r="H710">
        <v>1562</v>
      </c>
      <c r="I710">
        <v>-1703</v>
      </c>
      <c r="J710">
        <v>-1515</v>
      </c>
      <c r="K710">
        <v>1401</v>
      </c>
      <c r="L710">
        <v>-0.35249999999999998</v>
      </c>
      <c r="M710">
        <v>-0.28500000000000003</v>
      </c>
      <c r="N710">
        <v>8.1624999999999996</v>
      </c>
      <c r="O710">
        <v>-7.29</v>
      </c>
      <c r="P710">
        <v>16.6525</v>
      </c>
      <c r="Q710">
        <v>-13.605</v>
      </c>
      <c r="R710">
        <v>9.9999999999997868E-3</v>
      </c>
      <c r="S710">
        <v>-6.7499999999999893E-2</v>
      </c>
      <c r="T710">
        <v>-0.11500000000000199</v>
      </c>
      <c r="U710">
        <v>-0.13749999999999929</v>
      </c>
      <c r="V710">
        <v>4.7500000000000042E-2</v>
      </c>
      <c r="W710">
        <v>-0.16500000000000004</v>
      </c>
      <c r="X710">
        <v>2.4999999999995026E-3</v>
      </c>
      <c r="Y710">
        <v>-8.4999999999999964E-2</v>
      </c>
    </row>
    <row r="711" spans="1:25" x14ac:dyDescent="0.3">
      <c r="A711">
        <v>71</v>
      </c>
      <c r="B711" t="s">
        <v>148</v>
      </c>
      <c r="C711" s="1">
        <v>45705.398518518516</v>
      </c>
      <c r="D711" t="b">
        <v>0</v>
      </c>
      <c r="E711" t="b">
        <v>1</v>
      </c>
      <c r="F711">
        <v>35.5</v>
      </c>
      <c r="G711">
        <v>5.0000000000000001E-3</v>
      </c>
      <c r="H711">
        <v>1635</v>
      </c>
      <c r="I711">
        <v>-1761</v>
      </c>
      <c r="J711">
        <v>-1332</v>
      </c>
      <c r="K711">
        <v>1194</v>
      </c>
      <c r="L711">
        <v>-0.315</v>
      </c>
      <c r="M711">
        <v>-0.34500000000000003</v>
      </c>
      <c r="N711">
        <v>8.49</v>
      </c>
      <c r="O711">
        <v>-6.3150000000000004</v>
      </c>
      <c r="P711">
        <v>8.49</v>
      </c>
      <c r="Q711">
        <v>-6.3150000000000004</v>
      </c>
      <c r="R711">
        <v>1.2499999999999289E-2</v>
      </c>
      <c r="S711">
        <v>-0.10749999999999993</v>
      </c>
      <c r="T711">
        <v>-7.0000000000000284E-2</v>
      </c>
      <c r="U711">
        <v>-6.7500000000000782E-2</v>
      </c>
      <c r="V711">
        <v>3.0000000000000027E-2</v>
      </c>
      <c r="W711">
        <v>-0.10250000000000004</v>
      </c>
      <c r="X711">
        <v>-9.9999999999997868E-3</v>
      </c>
      <c r="Y711">
        <v>4.2499999999999538E-2</v>
      </c>
    </row>
    <row r="712" spans="1:25" x14ac:dyDescent="0.3">
      <c r="A712">
        <v>1</v>
      </c>
      <c r="B712" t="s">
        <v>148</v>
      </c>
      <c r="C712" s="1">
        <v>45708.410405092596</v>
      </c>
      <c r="D712" t="b">
        <v>0</v>
      </c>
      <c r="E712" t="b">
        <v>1</v>
      </c>
      <c r="F712">
        <v>0.5</v>
      </c>
      <c r="G712">
        <v>5.0000000000000001E-3</v>
      </c>
      <c r="H712">
        <v>-633</v>
      </c>
      <c r="I712">
        <v>450</v>
      </c>
      <c r="J712">
        <v>2677</v>
      </c>
      <c r="K712">
        <v>-2753</v>
      </c>
      <c r="L712">
        <v>-0.45750000000000002</v>
      </c>
      <c r="M712">
        <v>-0.19</v>
      </c>
      <c r="N712">
        <v>-2.7075</v>
      </c>
      <c r="O712">
        <v>13.575000000000001</v>
      </c>
      <c r="P712">
        <v>374.63750000000016</v>
      </c>
      <c r="Q712">
        <v>116.52249999999998</v>
      </c>
      <c r="R712">
        <v>-9.9999999999997868E-3</v>
      </c>
      <c r="S712">
        <v>-6.7499999999999005E-2</v>
      </c>
      <c r="T712">
        <v>-1.7599999999998204</v>
      </c>
      <c r="U712">
        <v>0.54000000000000625</v>
      </c>
      <c r="V712">
        <v>-4.7499999999999987E-2</v>
      </c>
      <c r="W712">
        <v>-0.20750000000000002</v>
      </c>
      <c r="X712">
        <v>-2.4999999999999467E-3</v>
      </c>
      <c r="Y712">
        <v>-0.25749999999999851</v>
      </c>
    </row>
    <row r="713" spans="1:25" x14ac:dyDescent="0.3">
      <c r="A713">
        <v>2</v>
      </c>
      <c r="B713" t="s">
        <v>148</v>
      </c>
      <c r="C713" s="1">
        <v>45708.410405092596</v>
      </c>
      <c r="D713" t="b">
        <v>0</v>
      </c>
      <c r="E713" t="b">
        <v>1</v>
      </c>
      <c r="F713">
        <v>1</v>
      </c>
      <c r="G713">
        <v>5.0000000000000001E-3</v>
      </c>
      <c r="H713">
        <v>-697</v>
      </c>
      <c r="I713">
        <v>555</v>
      </c>
      <c r="J713">
        <v>2562</v>
      </c>
      <c r="K713">
        <v>-2636</v>
      </c>
      <c r="L713">
        <v>-0.35499999999999998</v>
      </c>
      <c r="M713">
        <v>-0.185</v>
      </c>
      <c r="N713">
        <v>-3.13</v>
      </c>
      <c r="O713">
        <v>12.995000000000001</v>
      </c>
      <c r="P713">
        <v>377.34500000000014</v>
      </c>
      <c r="Q713">
        <v>102.94749999999998</v>
      </c>
      <c r="R713">
        <v>-5.2499999999999769E-2</v>
      </c>
      <c r="S713">
        <v>1.0000000000001563E-2</v>
      </c>
      <c r="T713">
        <v>-1.8574999999997885</v>
      </c>
      <c r="U713">
        <v>0.78499999999999659</v>
      </c>
      <c r="V713">
        <v>5.0000000000000044E-3</v>
      </c>
      <c r="W713">
        <v>-0.3175</v>
      </c>
      <c r="X713">
        <v>-2.4999999999999911E-2</v>
      </c>
      <c r="Y713">
        <v>-5.7499999999999218E-2</v>
      </c>
    </row>
    <row r="714" spans="1:25" x14ac:dyDescent="0.3">
      <c r="A714">
        <v>3</v>
      </c>
      <c r="B714" t="s">
        <v>148</v>
      </c>
      <c r="C714" s="1">
        <v>45708.410405092596</v>
      </c>
      <c r="D714" t="b">
        <v>0</v>
      </c>
      <c r="E714" t="b">
        <v>1</v>
      </c>
      <c r="F714">
        <v>1.5</v>
      </c>
      <c r="G714">
        <v>5.0000000000000001E-3</v>
      </c>
      <c r="H714">
        <v>-50</v>
      </c>
      <c r="I714">
        <v>-165</v>
      </c>
      <c r="J714">
        <v>1259</v>
      </c>
      <c r="K714">
        <v>-1370</v>
      </c>
      <c r="L714">
        <v>-0.53749999999999998</v>
      </c>
      <c r="M714">
        <v>-0.27750000000000002</v>
      </c>
      <c r="N714">
        <v>0.28750000000000003</v>
      </c>
      <c r="O714">
        <v>6.5724999999999998</v>
      </c>
      <c r="P714">
        <v>380.47500000000014</v>
      </c>
      <c r="Q714">
        <v>89.952499999999972</v>
      </c>
      <c r="R714">
        <v>4.500000000000004E-2</v>
      </c>
      <c r="S714">
        <v>-0.19750000000000068</v>
      </c>
      <c r="T714">
        <v>-1.8799999999998249</v>
      </c>
      <c r="U714">
        <v>0.90749999999998465</v>
      </c>
      <c r="V714">
        <v>-0.14249999999999996</v>
      </c>
      <c r="W714">
        <v>-1.2500000000000011E-2</v>
      </c>
      <c r="X714">
        <v>-7.4999999999999512E-3</v>
      </c>
      <c r="Y714">
        <v>-6.7500000000000782E-2</v>
      </c>
    </row>
    <row r="715" spans="1:25" x14ac:dyDescent="0.3">
      <c r="A715">
        <v>4</v>
      </c>
      <c r="B715" t="s">
        <v>148</v>
      </c>
      <c r="C715" s="1">
        <v>45708.410405092596</v>
      </c>
      <c r="D715" t="b">
        <v>0</v>
      </c>
      <c r="E715" t="b">
        <v>1</v>
      </c>
      <c r="F715">
        <v>2</v>
      </c>
      <c r="G715">
        <v>5.0000000000000001E-3</v>
      </c>
      <c r="H715">
        <v>-166</v>
      </c>
      <c r="I715">
        <v>-11</v>
      </c>
      <c r="J715">
        <v>1018</v>
      </c>
      <c r="K715">
        <v>-1090</v>
      </c>
      <c r="L715">
        <v>-0.4425</v>
      </c>
      <c r="M715">
        <v>-0.18</v>
      </c>
      <c r="N715">
        <v>-0.38750000000000001</v>
      </c>
      <c r="O715">
        <v>5.2700000000000005</v>
      </c>
      <c r="P715">
        <v>380.18750000000011</v>
      </c>
      <c r="Q715">
        <v>83.379999999999967</v>
      </c>
      <c r="R715">
        <v>-2.0000000000000018E-2</v>
      </c>
      <c r="S715">
        <v>0.16999999999999993</v>
      </c>
      <c r="T715">
        <v>-1.8974999999998658</v>
      </c>
      <c r="U715">
        <v>0.89749999999997954</v>
      </c>
      <c r="V715">
        <v>-4.4999999999999984E-2</v>
      </c>
      <c r="W715">
        <v>-0.10999999999999999</v>
      </c>
      <c r="X715">
        <v>-2.5000000000000022E-2</v>
      </c>
      <c r="Y715">
        <v>-0.14499999999999957</v>
      </c>
    </row>
    <row r="716" spans="1:25" x14ac:dyDescent="0.3">
      <c r="A716">
        <v>5</v>
      </c>
      <c r="B716" t="s">
        <v>148</v>
      </c>
      <c r="C716" s="1">
        <v>45708.410405092596</v>
      </c>
      <c r="D716" t="b">
        <v>0</v>
      </c>
      <c r="E716" t="b">
        <v>1</v>
      </c>
      <c r="F716">
        <v>2.5</v>
      </c>
      <c r="G716">
        <v>5.0000000000000001E-3</v>
      </c>
      <c r="H716">
        <v>-41</v>
      </c>
      <c r="I716">
        <v>-141</v>
      </c>
      <c r="J716">
        <v>1014</v>
      </c>
      <c r="K716">
        <v>-1012</v>
      </c>
      <c r="L716">
        <v>-0.45500000000000002</v>
      </c>
      <c r="M716">
        <v>5.0000000000000001E-3</v>
      </c>
      <c r="N716">
        <v>0.25</v>
      </c>
      <c r="O716">
        <v>5.0650000000000004</v>
      </c>
      <c r="P716">
        <v>380.5750000000001</v>
      </c>
      <c r="Q716">
        <v>78.109999999999971</v>
      </c>
      <c r="R716">
        <v>-2.7500000000000024E-2</v>
      </c>
      <c r="S716">
        <v>0.17500000000000071</v>
      </c>
      <c r="T716">
        <v>-1.8799999999998818</v>
      </c>
      <c r="U716">
        <v>0.98499999999998522</v>
      </c>
      <c r="V716">
        <v>-0.06</v>
      </c>
      <c r="W716">
        <v>3.4999999999999996E-2</v>
      </c>
      <c r="X716">
        <v>0</v>
      </c>
      <c r="Y716">
        <v>-8.9999999999999858E-2</v>
      </c>
    </row>
    <row r="717" spans="1:25" x14ac:dyDescent="0.3">
      <c r="A717">
        <v>6</v>
      </c>
      <c r="B717" t="s">
        <v>148</v>
      </c>
      <c r="C717" s="1">
        <v>45708.410405092596</v>
      </c>
      <c r="D717" t="b">
        <v>0</v>
      </c>
      <c r="E717" t="b">
        <v>1</v>
      </c>
      <c r="F717">
        <v>3</v>
      </c>
      <c r="G717">
        <v>5.0000000000000001E-3</v>
      </c>
      <c r="H717">
        <v>1750</v>
      </c>
      <c r="I717">
        <v>-1922</v>
      </c>
      <c r="J717">
        <v>1251</v>
      </c>
      <c r="K717">
        <v>-1313</v>
      </c>
      <c r="L717">
        <v>-0.43</v>
      </c>
      <c r="M717">
        <v>-0.155</v>
      </c>
      <c r="N717">
        <v>9.18</v>
      </c>
      <c r="O717">
        <v>6.41</v>
      </c>
      <c r="P717">
        <v>380.3250000000001</v>
      </c>
      <c r="Q717">
        <v>73.044999999999973</v>
      </c>
      <c r="R717">
        <v>-2.500000000001279E-3</v>
      </c>
      <c r="S717">
        <v>-5.4999999999999716E-2</v>
      </c>
      <c r="T717">
        <v>-1.9149999999998499</v>
      </c>
      <c r="U717">
        <v>1.0874999999999915</v>
      </c>
      <c r="V717">
        <v>-4.7499999999999987E-2</v>
      </c>
      <c r="W717">
        <v>-3.9999999999999994E-2</v>
      </c>
      <c r="X717">
        <v>-2.500000000001279E-3</v>
      </c>
      <c r="Y717">
        <v>-5.4999999999999716E-2</v>
      </c>
    </row>
    <row r="718" spans="1:25" x14ac:dyDescent="0.3">
      <c r="A718">
        <v>7</v>
      </c>
      <c r="B718" t="s">
        <v>148</v>
      </c>
      <c r="C718" s="1">
        <v>45708.410405092596</v>
      </c>
      <c r="D718" t="b">
        <v>0</v>
      </c>
      <c r="E718" t="b">
        <v>1</v>
      </c>
      <c r="F718">
        <v>3.5</v>
      </c>
      <c r="G718">
        <v>5.0000000000000001E-3</v>
      </c>
      <c r="H718">
        <v>2357</v>
      </c>
      <c r="I718">
        <v>-2534</v>
      </c>
      <c r="J718">
        <v>1440</v>
      </c>
      <c r="K718">
        <v>-1460</v>
      </c>
      <c r="L718">
        <v>-0.4425</v>
      </c>
      <c r="M718">
        <v>-0.05</v>
      </c>
      <c r="N718">
        <v>12.227500000000001</v>
      </c>
      <c r="O718">
        <v>7.25</v>
      </c>
      <c r="P718">
        <v>371.1450000000001</v>
      </c>
      <c r="Q718">
        <v>66.634999999999977</v>
      </c>
      <c r="R718">
        <v>-7.4999999999985079E-3</v>
      </c>
      <c r="S718">
        <v>1.9999999999999574E-2</v>
      </c>
      <c r="T718">
        <v>-1.9174999999998477</v>
      </c>
      <c r="U718">
        <v>0.99749999999998806</v>
      </c>
      <c r="V718">
        <v>-4.2499999999999982E-2</v>
      </c>
      <c r="W718">
        <v>6.25E-2</v>
      </c>
      <c r="X718">
        <v>-2.4999999999995026E-3</v>
      </c>
      <c r="Y718">
        <v>0.2524999999999995</v>
      </c>
    </row>
    <row r="719" spans="1:25" x14ac:dyDescent="0.3">
      <c r="A719">
        <v>8</v>
      </c>
      <c r="B719" t="s">
        <v>148</v>
      </c>
      <c r="C719" s="1">
        <v>45708.410405092596</v>
      </c>
      <c r="D719" t="b">
        <v>0</v>
      </c>
      <c r="E719" t="b">
        <v>1</v>
      </c>
      <c r="F719">
        <v>4</v>
      </c>
      <c r="G719">
        <v>5.0000000000000001E-3</v>
      </c>
      <c r="H719">
        <v>2703</v>
      </c>
      <c r="I719">
        <v>-2878</v>
      </c>
      <c r="J719">
        <v>1548</v>
      </c>
      <c r="K719">
        <v>-1569</v>
      </c>
      <c r="L719">
        <v>-0.4375</v>
      </c>
      <c r="M719">
        <v>-5.2499999999999998E-2</v>
      </c>
      <c r="N719">
        <v>13.952500000000001</v>
      </c>
      <c r="O719">
        <v>7.7925000000000004</v>
      </c>
      <c r="P719">
        <v>358.91750000000008</v>
      </c>
      <c r="Q719">
        <v>59.384999999999977</v>
      </c>
      <c r="R719">
        <v>0</v>
      </c>
      <c r="S719">
        <v>4.2500000000000426E-2</v>
      </c>
      <c r="T719">
        <v>-1.9224999999999</v>
      </c>
      <c r="U719">
        <v>0.79249999999998266</v>
      </c>
      <c r="V719">
        <v>-4.4999999999999984E-2</v>
      </c>
      <c r="W719">
        <v>-4.4999999999999998E-2</v>
      </c>
      <c r="X719">
        <v>9.9999999999997868E-3</v>
      </c>
      <c r="Y719">
        <v>0.11000000000000032</v>
      </c>
    </row>
    <row r="720" spans="1:25" x14ac:dyDescent="0.3">
      <c r="A720">
        <v>9</v>
      </c>
      <c r="B720" t="s">
        <v>148</v>
      </c>
      <c r="C720" s="1">
        <v>45708.410405092596</v>
      </c>
      <c r="D720" t="b">
        <v>0</v>
      </c>
      <c r="E720" t="b">
        <v>1</v>
      </c>
      <c r="F720">
        <v>4.5</v>
      </c>
      <c r="G720">
        <v>5.0000000000000001E-3</v>
      </c>
      <c r="H720">
        <v>2917</v>
      </c>
      <c r="I720">
        <v>-3098</v>
      </c>
      <c r="J720">
        <v>1527</v>
      </c>
      <c r="K720">
        <v>-1614</v>
      </c>
      <c r="L720">
        <v>-0.45250000000000001</v>
      </c>
      <c r="M720">
        <v>-0.2175</v>
      </c>
      <c r="N720">
        <v>15.0375</v>
      </c>
      <c r="O720">
        <v>7.8525</v>
      </c>
      <c r="P720">
        <v>344.96500000000009</v>
      </c>
      <c r="Q720">
        <v>51.592499999999973</v>
      </c>
      <c r="R720">
        <v>-2.000000000000135E-2</v>
      </c>
      <c r="S720">
        <v>0.16749999999999954</v>
      </c>
      <c r="T720">
        <v>-1.939999999999884</v>
      </c>
      <c r="U720">
        <v>0.60999999999997812</v>
      </c>
      <c r="V720">
        <v>-6.7500000000000004E-2</v>
      </c>
      <c r="W720">
        <v>-4.2499999999999982E-2</v>
      </c>
      <c r="X720">
        <v>-7.5000000000002842E-3</v>
      </c>
      <c r="Y720">
        <v>2.2499999999999964E-2</v>
      </c>
    </row>
    <row r="721" spans="1:25" x14ac:dyDescent="0.3">
      <c r="A721">
        <v>10</v>
      </c>
      <c r="B721" t="s">
        <v>148</v>
      </c>
      <c r="C721" s="1">
        <v>45708.410405092596</v>
      </c>
      <c r="D721" t="b">
        <v>0</v>
      </c>
      <c r="E721" t="b">
        <v>1</v>
      </c>
      <c r="F721">
        <v>5</v>
      </c>
      <c r="G721">
        <v>5.0000000000000001E-3</v>
      </c>
      <c r="H721">
        <v>3020</v>
      </c>
      <c r="I721">
        <v>-3196</v>
      </c>
      <c r="J721">
        <v>1459</v>
      </c>
      <c r="K721">
        <v>-1511</v>
      </c>
      <c r="L721">
        <v>-0.44</v>
      </c>
      <c r="M721">
        <v>-0.13</v>
      </c>
      <c r="N721">
        <v>15.540000000000001</v>
      </c>
      <c r="O721">
        <v>7.4249999999999998</v>
      </c>
      <c r="P721">
        <v>329.92750000000007</v>
      </c>
      <c r="Q721">
        <v>43.739999999999974</v>
      </c>
      <c r="R721">
        <v>0</v>
      </c>
      <c r="S721">
        <v>-7.5000000000002842E-3</v>
      </c>
      <c r="T721">
        <v>-1.9349999999998886</v>
      </c>
      <c r="U721">
        <v>0.5824999999999747</v>
      </c>
      <c r="V721">
        <v>-3.999999999999998E-2</v>
      </c>
      <c r="W721">
        <v>-0.21500000000000002</v>
      </c>
      <c r="X721">
        <v>0</v>
      </c>
      <c r="Y721">
        <v>0.13499999999999979</v>
      </c>
    </row>
    <row r="722" spans="1:25" x14ac:dyDescent="0.3">
      <c r="A722">
        <v>11</v>
      </c>
      <c r="B722" t="s">
        <v>148</v>
      </c>
      <c r="C722" s="1">
        <v>45708.410405092596</v>
      </c>
      <c r="D722" t="b">
        <v>0</v>
      </c>
      <c r="E722" t="b">
        <v>1</v>
      </c>
      <c r="F722">
        <v>5.5</v>
      </c>
      <c r="G722">
        <v>5.0000000000000001E-3</v>
      </c>
      <c r="H722">
        <v>2999</v>
      </c>
      <c r="I722">
        <v>-3150</v>
      </c>
      <c r="J722">
        <v>1051</v>
      </c>
      <c r="K722">
        <v>-1189</v>
      </c>
      <c r="L722">
        <v>-0.3775</v>
      </c>
      <c r="M722">
        <v>-0.34500000000000003</v>
      </c>
      <c r="N722">
        <v>15.3725</v>
      </c>
      <c r="O722">
        <v>5.6000000000000005</v>
      </c>
      <c r="P722">
        <v>314.38750000000005</v>
      </c>
      <c r="Q722">
        <v>36.314999999999976</v>
      </c>
      <c r="R722">
        <v>-3.5000000000000142E-2</v>
      </c>
      <c r="S722">
        <v>5.7500000000000107E-2</v>
      </c>
      <c r="T722">
        <v>-1.9349999999998886</v>
      </c>
      <c r="U722">
        <v>0.54999999999997584</v>
      </c>
      <c r="V722">
        <v>-3.999999999999998E-2</v>
      </c>
      <c r="W722">
        <v>-0.28500000000000003</v>
      </c>
      <c r="X722">
        <v>-1.5000000000000568E-2</v>
      </c>
      <c r="Y722">
        <v>0.11500000000000021</v>
      </c>
    </row>
    <row r="723" spans="1:25" x14ac:dyDescent="0.3">
      <c r="A723">
        <v>12</v>
      </c>
      <c r="B723" t="s">
        <v>148</v>
      </c>
      <c r="C723" s="1">
        <v>45708.410405092596</v>
      </c>
      <c r="D723" t="b">
        <v>0</v>
      </c>
      <c r="E723" t="b">
        <v>1</v>
      </c>
      <c r="F723">
        <v>6</v>
      </c>
      <c r="G723">
        <v>5.0000000000000001E-3</v>
      </c>
      <c r="H723">
        <v>2482</v>
      </c>
      <c r="I723">
        <v>-2669</v>
      </c>
      <c r="J723">
        <v>-371</v>
      </c>
      <c r="K723">
        <v>323</v>
      </c>
      <c r="L723">
        <v>-0.46750000000000003</v>
      </c>
      <c r="M723">
        <v>-0.12</v>
      </c>
      <c r="N723">
        <v>12.8775</v>
      </c>
      <c r="O723">
        <v>-1.7350000000000001</v>
      </c>
      <c r="P723">
        <v>299.01500000000004</v>
      </c>
      <c r="Q723">
        <v>30.714999999999975</v>
      </c>
      <c r="R723">
        <v>-2.7500000000001634E-2</v>
      </c>
      <c r="S723">
        <v>8.9999999999999858E-2</v>
      </c>
      <c r="T723">
        <v>-1.9099999999999113</v>
      </c>
      <c r="U723">
        <v>0.69999999999997797</v>
      </c>
      <c r="V723">
        <v>-5.0000000000000044E-2</v>
      </c>
      <c r="W723">
        <v>-1.4999999999999999E-2</v>
      </c>
      <c r="X723">
        <v>-2.000000000000135E-2</v>
      </c>
      <c r="Y723">
        <v>-1.0000000000000009E-2</v>
      </c>
    </row>
    <row r="724" spans="1:25" x14ac:dyDescent="0.3">
      <c r="A724">
        <v>13</v>
      </c>
      <c r="B724" t="s">
        <v>148</v>
      </c>
      <c r="C724" s="1">
        <v>45708.410405092596</v>
      </c>
      <c r="D724" t="b">
        <v>0</v>
      </c>
      <c r="E724" t="b">
        <v>1</v>
      </c>
      <c r="F724">
        <v>6.5</v>
      </c>
      <c r="G724">
        <v>5.0000000000000001E-3</v>
      </c>
      <c r="H724">
        <v>2161</v>
      </c>
      <c r="I724">
        <v>-2328</v>
      </c>
      <c r="J724">
        <v>-903</v>
      </c>
      <c r="K724">
        <v>816</v>
      </c>
      <c r="L724">
        <v>-0.41749999999999998</v>
      </c>
      <c r="M724">
        <v>-0.2175</v>
      </c>
      <c r="N724">
        <v>11.2225</v>
      </c>
      <c r="O724">
        <v>-4.2975000000000003</v>
      </c>
      <c r="P724">
        <v>286.13750000000005</v>
      </c>
      <c r="Q724">
        <v>32.449999999999974</v>
      </c>
      <c r="R724">
        <v>-9.9999999999997868E-3</v>
      </c>
      <c r="S724">
        <v>-4.4999999999999929E-2</v>
      </c>
      <c r="T724">
        <v>-1.86749999999995</v>
      </c>
      <c r="U724">
        <v>0.77749999999997499</v>
      </c>
      <c r="V724">
        <v>-0.06</v>
      </c>
      <c r="W724">
        <v>-0.155</v>
      </c>
      <c r="X724">
        <v>-1.5000000000000568E-2</v>
      </c>
      <c r="Y724">
        <v>1.499999999999968E-2</v>
      </c>
    </row>
    <row r="725" spans="1:25" x14ac:dyDescent="0.3">
      <c r="A725">
        <v>14</v>
      </c>
      <c r="B725" t="s">
        <v>148</v>
      </c>
      <c r="C725" s="1">
        <v>45708.410405092596</v>
      </c>
      <c r="D725" t="b">
        <v>0</v>
      </c>
      <c r="E725" t="b">
        <v>1</v>
      </c>
      <c r="F725">
        <v>7</v>
      </c>
      <c r="G725">
        <v>5.0000000000000001E-3</v>
      </c>
      <c r="H725">
        <v>1860</v>
      </c>
      <c r="I725">
        <v>-2027</v>
      </c>
      <c r="J725">
        <v>-1324</v>
      </c>
      <c r="K725">
        <v>1245</v>
      </c>
      <c r="L725">
        <v>-0.41749999999999998</v>
      </c>
      <c r="M725">
        <v>-0.19750000000000001</v>
      </c>
      <c r="N725">
        <v>9.7174999999999994</v>
      </c>
      <c r="O725">
        <v>-6.4225000000000003</v>
      </c>
      <c r="P725">
        <v>274.91500000000002</v>
      </c>
      <c r="Q725">
        <v>36.747499999999974</v>
      </c>
      <c r="R725">
        <v>-2.500000000001279E-3</v>
      </c>
      <c r="S725">
        <v>6.4999999999999503E-2</v>
      </c>
      <c r="T725">
        <v>-1.8625000000000114</v>
      </c>
      <c r="U725">
        <v>0.92499999999997584</v>
      </c>
      <c r="V725">
        <v>-4.7499999999999987E-2</v>
      </c>
      <c r="W725">
        <v>-7.0000000000000007E-2</v>
      </c>
      <c r="X725">
        <v>-3.2500000000000639E-2</v>
      </c>
      <c r="Y725">
        <v>-2.0000000000000462E-2</v>
      </c>
    </row>
    <row r="726" spans="1:25" x14ac:dyDescent="0.3">
      <c r="A726">
        <v>15</v>
      </c>
      <c r="B726" t="s">
        <v>148</v>
      </c>
      <c r="C726" s="1">
        <v>45708.410405092596</v>
      </c>
      <c r="D726" t="b">
        <v>0</v>
      </c>
      <c r="E726" t="b">
        <v>1</v>
      </c>
      <c r="F726">
        <v>7.5</v>
      </c>
      <c r="G726">
        <v>5.0000000000000001E-3</v>
      </c>
      <c r="H726">
        <v>1609</v>
      </c>
      <c r="I726">
        <v>-1783</v>
      </c>
      <c r="J726">
        <v>-1669</v>
      </c>
      <c r="K726">
        <v>1603</v>
      </c>
      <c r="L726">
        <v>-0.435</v>
      </c>
      <c r="M726">
        <v>-0.16500000000000001</v>
      </c>
      <c r="N726">
        <v>8.48</v>
      </c>
      <c r="O726">
        <v>-8.18</v>
      </c>
      <c r="P726">
        <v>265.19750000000005</v>
      </c>
      <c r="Q726">
        <v>43.169999999999973</v>
      </c>
      <c r="R726">
        <v>-9.9999999999997868E-3</v>
      </c>
      <c r="S726">
        <v>-2.2499999999999076E-2</v>
      </c>
      <c r="T726">
        <v>-1.8374999999999773</v>
      </c>
      <c r="U726">
        <v>0.84999999999996589</v>
      </c>
      <c r="V726">
        <v>-6.5000000000000002E-2</v>
      </c>
      <c r="W726">
        <v>-2.4999999999999994E-2</v>
      </c>
      <c r="X726">
        <v>-2.5000000000000355E-2</v>
      </c>
      <c r="Y726">
        <v>-0.11999999999999922</v>
      </c>
    </row>
    <row r="727" spans="1:25" x14ac:dyDescent="0.3">
      <c r="A727">
        <v>16</v>
      </c>
      <c r="B727" t="s">
        <v>148</v>
      </c>
      <c r="C727" s="1">
        <v>45708.410405092596</v>
      </c>
      <c r="D727" t="b">
        <v>0</v>
      </c>
      <c r="E727" t="b">
        <v>1</v>
      </c>
      <c r="F727">
        <v>8</v>
      </c>
      <c r="G727">
        <v>5.0000000000000001E-3</v>
      </c>
      <c r="H727">
        <v>1443</v>
      </c>
      <c r="I727">
        <v>-1620</v>
      </c>
      <c r="J727">
        <v>-1914</v>
      </c>
      <c r="K727">
        <v>1858</v>
      </c>
      <c r="L727">
        <v>-0.4425</v>
      </c>
      <c r="M727">
        <v>-0.14000000000000001</v>
      </c>
      <c r="N727">
        <v>7.6574999999999998</v>
      </c>
      <c r="O727">
        <v>-9.43</v>
      </c>
      <c r="P727">
        <v>256.71750000000003</v>
      </c>
      <c r="Q727">
        <v>51.349999999999973</v>
      </c>
      <c r="R727">
        <v>-5.0000000000007816E-3</v>
      </c>
      <c r="S727">
        <v>2.2500000000000853E-2</v>
      </c>
      <c r="T727">
        <v>-1.7650000000000148</v>
      </c>
      <c r="U727">
        <v>0.8599999999999639</v>
      </c>
      <c r="V727">
        <v>-5.4999999999999993E-2</v>
      </c>
      <c r="W727">
        <v>-7.5000000000000067E-3</v>
      </c>
      <c r="X727">
        <v>-2.5000000000000355E-2</v>
      </c>
      <c r="Y727">
        <v>-0.19249999999999901</v>
      </c>
    </row>
    <row r="728" spans="1:25" x14ac:dyDescent="0.3">
      <c r="A728">
        <v>17</v>
      </c>
      <c r="B728" t="s">
        <v>148</v>
      </c>
      <c r="C728" s="1">
        <v>45708.410405092596</v>
      </c>
      <c r="D728" t="b">
        <v>0</v>
      </c>
      <c r="E728" t="b">
        <v>1</v>
      </c>
      <c r="F728">
        <v>8.5</v>
      </c>
      <c r="G728">
        <v>5.0000000000000001E-3</v>
      </c>
      <c r="H728">
        <v>1248</v>
      </c>
      <c r="I728">
        <v>-1409</v>
      </c>
      <c r="J728">
        <v>-1820</v>
      </c>
      <c r="K728">
        <v>1772</v>
      </c>
      <c r="L728">
        <v>-0.40250000000000002</v>
      </c>
      <c r="M728">
        <v>-0.12</v>
      </c>
      <c r="N728">
        <v>6.6425000000000001</v>
      </c>
      <c r="O728">
        <v>-8.98</v>
      </c>
      <c r="P728">
        <v>249.06000000000003</v>
      </c>
      <c r="Q728">
        <v>60.779999999999973</v>
      </c>
      <c r="R728">
        <v>-4.750000000000032E-2</v>
      </c>
      <c r="S728">
        <v>0.17249999999999943</v>
      </c>
      <c r="T728">
        <v>-1.6700000000000443</v>
      </c>
      <c r="U728">
        <v>1.0924999999999585</v>
      </c>
      <c r="V728">
        <v>-4.7500000000000042E-2</v>
      </c>
      <c r="W728">
        <v>-0.13500000000000001</v>
      </c>
      <c r="X728">
        <v>-4.2500000000000426E-2</v>
      </c>
      <c r="Y728">
        <v>-9.5000000000000639E-2</v>
      </c>
    </row>
    <row r="729" spans="1:25" x14ac:dyDescent="0.3">
      <c r="A729">
        <v>18</v>
      </c>
      <c r="B729" t="s">
        <v>148</v>
      </c>
      <c r="C729" s="1">
        <v>45708.410405092596</v>
      </c>
      <c r="D729" t="b">
        <v>0</v>
      </c>
      <c r="E729" t="b">
        <v>1</v>
      </c>
      <c r="F729">
        <v>9</v>
      </c>
      <c r="G729">
        <v>5.0000000000000001E-3</v>
      </c>
      <c r="H729">
        <v>643</v>
      </c>
      <c r="I729">
        <v>-823</v>
      </c>
      <c r="J729">
        <v>-1124</v>
      </c>
      <c r="K729">
        <v>1086</v>
      </c>
      <c r="L729">
        <v>-0.45</v>
      </c>
      <c r="M729">
        <v>-9.5000000000000001E-2</v>
      </c>
      <c r="N729">
        <v>3.665</v>
      </c>
      <c r="O729">
        <v>-5.5250000000000004</v>
      </c>
      <c r="P729">
        <v>242.41750000000002</v>
      </c>
      <c r="Q729">
        <v>69.759999999999977</v>
      </c>
      <c r="R729">
        <v>7.4999999999998401E-3</v>
      </c>
      <c r="S729">
        <v>7.2499999999999787E-2</v>
      </c>
      <c r="T729">
        <v>-1.5825000000000671</v>
      </c>
      <c r="U729">
        <v>1.254999999999967</v>
      </c>
      <c r="V729">
        <v>-2.0000000000000018E-2</v>
      </c>
      <c r="W729">
        <v>-5.5E-2</v>
      </c>
      <c r="X729">
        <v>-4.9999999999998934E-3</v>
      </c>
      <c r="Y729">
        <v>1.9999999999999574E-2</v>
      </c>
    </row>
    <row r="730" spans="1:25" x14ac:dyDescent="0.3">
      <c r="A730">
        <v>19</v>
      </c>
      <c r="B730" t="s">
        <v>148</v>
      </c>
      <c r="C730" s="1">
        <v>45708.410405092596</v>
      </c>
      <c r="D730" t="b">
        <v>0</v>
      </c>
      <c r="E730" t="b">
        <v>1</v>
      </c>
      <c r="F730">
        <v>9.5</v>
      </c>
      <c r="G730">
        <v>5.0000000000000001E-3</v>
      </c>
      <c r="H730">
        <v>647</v>
      </c>
      <c r="I730">
        <v>-824</v>
      </c>
      <c r="J730">
        <v>-1131</v>
      </c>
      <c r="K730">
        <v>1032</v>
      </c>
      <c r="L730">
        <v>-0.4425</v>
      </c>
      <c r="M730">
        <v>-0.2475</v>
      </c>
      <c r="N730">
        <v>3.6775000000000002</v>
      </c>
      <c r="O730">
        <v>-5.4074999999999998</v>
      </c>
      <c r="P730">
        <v>238.75250000000003</v>
      </c>
      <c r="Q730">
        <v>75.284999999999982</v>
      </c>
      <c r="R730">
        <v>-7.4999999999998401E-3</v>
      </c>
      <c r="S730">
        <v>0.1175000000000006</v>
      </c>
      <c r="T730">
        <v>-1.565000000000083</v>
      </c>
      <c r="U730">
        <v>1.3549999999999756</v>
      </c>
      <c r="V730">
        <v>-4.7499999999999987E-2</v>
      </c>
      <c r="W730">
        <v>-0.32500000000000001</v>
      </c>
      <c r="X730">
        <v>-1.2499999999999734E-2</v>
      </c>
      <c r="Y730">
        <v>7.0000000000000284E-2</v>
      </c>
    </row>
    <row r="731" spans="1:25" x14ac:dyDescent="0.3">
      <c r="A731">
        <v>20</v>
      </c>
      <c r="B731" t="s">
        <v>148</v>
      </c>
      <c r="C731" s="1">
        <v>45708.410405092596</v>
      </c>
      <c r="D731" t="b">
        <v>0</v>
      </c>
      <c r="E731" t="b">
        <v>1</v>
      </c>
      <c r="F731">
        <v>10</v>
      </c>
      <c r="G731">
        <v>5.0000000000000001E-3</v>
      </c>
      <c r="H731">
        <v>674</v>
      </c>
      <c r="I731">
        <v>-850</v>
      </c>
      <c r="J731">
        <v>-1184</v>
      </c>
      <c r="K731">
        <v>1083</v>
      </c>
      <c r="L731">
        <v>-0.44</v>
      </c>
      <c r="M731">
        <v>-0.2525</v>
      </c>
      <c r="N731">
        <v>3.81</v>
      </c>
      <c r="O731">
        <v>-5.6675000000000004</v>
      </c>
      <c r="P731">
        <v>235.07500000000002</v>
      </c>
      <c r="Q731">
        <v>80.692499999999981</v>
      </c>
      <c r="R731">
        <v>-2.2499999999999964E-2</v>
      </c>
      <c r="S731">
        <v>0.15499999999999936</v>
      </c>
      <c r="T731">
        <v>-1.5350000000000819</v>
      </c>
      <c r="U731">
        <v>1.2624999999999744</v>
      </c>
      <c r="V731">
        <v>-4.7499999999999987E-2</v>
      </c>
      <c r="W731">
        <v>-0.27250000000000002</v>
      </c>
      <c r="X731">
        <v>-7.4999999999998401E-3</v>
      </c>
      <c r="Y731">
        <v>0.22750000000000004</v>
      </c>
    </row>
    <row r="732" spans="1:25" x14ac:dyDescent="0.3">
      <c r="A732">
        <v>21</v>
      </c>
      <c r="B732" t="s">
        <v>148</v>
      </c>
      <c r="C732" s="1">
        <v>45708.410405092596</v>
      </c>
      <c r="D732" t="b">
        <v>0</v>
      </c>
      <c r="E732" t="b">
        <v>1</v>
      </c>
      <c r="F732">
        <v>10.5</v>
      </c>
      <c r="G732">
        <v>5.0000000000000001E-3</v>
      </c>
      <c r="H732">
        <v>587</v>
      </c>
      <c r="I732">
        <v>-760</v>
      </c>
      <c r="J732">
        <v>-1186</v>
      </c>
      <c r="K732">
        <v>1171</v>
      </c>
      <c r="L732">
        <v>-0.4325</v>
      </c>
      <c r="M732">
        <v>-3.7499999999999999E-2</v>
      </c>
      <c r="N732">
        <v>3.3675000000000002</v>
      </c>
      <c r="O732">
        <v>-5.8925000000000001</v>
      </c>
      <c r="P732">
        <v>231.26500000000001</v>
      </c>
      <c r="Q732">
        <v>86.359999999999985</v>
      </c>
      <c r="R732">
        <v>-2.0000000000000018E-2</v>
      </c>
      <c r="S732">
        <v>-2.7499999999999858E-2</v>
      </c>
      <c r="T732">
        <v>-1.4700000000000841</v>
      </c>
      <c r="U732">
        <v>1.0949999999999847</v>
      </c>
      <c r="V732">
        <v>-4.2499999999999982E-2</v>
      </c>
      <c r="W732">
        <v>-6.7500000000000004E-2</v>
      </c>
      <c r="X732">
        <v>-1.7500000000000071E-2</v>
      </c>
      <c r="Y732">
        <v>-6.7499999999999893E-2</v>
      </c>
    </row>
    <row r="733" spans="1:25" x14ac:dyDescent="0.3">
      <c r="A733">
        <v>22</v>
      </c>
      <c r="B733" t="s">
        <v>148</v>
      </c>
      <c r="C733" s="1">
        <v>45708.410405092596</v>
      </c>
      <c r="D733" t="b">
        <v>0</v>
      </c>
      <c r="E733" t="b">
        <v>1</v>
      </c>
      <c r="F733">
        <v>11</v>
      </c>
      <c r="G733">
        <v>5.0000000000000001E-3</v>
      </c>
      <c r="H733">
        <v>532</v>
      </c>
      <c r="I733">
        <v>-706</v>
      </c>
      <c r="J733">
        <v>-1261</v>
      </c>
      <c r="K733">
        <v>1228</v>
      </c>
      <c r="L733">
        <v>-0.435</v>
      </c>
      <c r="M733">
        <v>-8.2500000000000004E-2</v>
      </c>
      <c r="N733">
        <v>3.0950000000000002</v>
      </c>
      <c r="O733">
        <v>-6.2225000000000001</v>
      </c>
      <c r="P733">
        <v>227.89750000000001</v>
      </c>
      <c r="Q733">
        <v>92.252499999999984</v>
      </c>
      <c r="R733">
        <v>-2.9999999999999805E-2</v>
      </c>
      <c r="S733">
        <v>2.2499999999999964E-2</v>
      </c>
      <c r="T733">
        <v>-1.417500000000075</v>
      </c>
      <c r="U733">
        <v>1.1499999999999773</v>
      </c>
      <c r="V733">
        <v>-5.2499999999999991E-2</v>
      </c>
      <c r="W733">
        <v>-0.16500000000000001</v>
      </c>
      <c r="X733">
        <v>-2.2499999999999964E-2</v>
      </c>
      <c r="Y733">
        <v>9.9999999999997868E-3</v>
      </c>
    </row>
    <row r="734" spans="1:25" x14ac:dyDescent="0.3">
      <c r="A734">
        <v>23</v>
      </c>
      <c r="B734" t="s">
        <v>148</v>
      </c>
      <c r="C734" s="1">
        <v>45708.410405092596</v>
      </c>
      <c r="D734" t="b">
        <v>0</v>
      </c>
      <c r="E734" t="b">
        <v>1</v>
      </c>
      <c r="F734">
        <v>11.5</v>
      </c>
      <c r="G734">
        <v>5.0000000000000001E-3</v>
      </c>
      <c r="H734">
        <v>451</v>
      </c>
      <c r="I734">
        <v>-604</v>
      </c>
      <c r="J734">
        <v>-1193</v>
      </c>
      <c r="K734">
        <v>1094</v>
      </c>
      <c r="L734">
        <v>-0.38250000000000001</v>
      </c>
      <c r="M734">
        <v>-0.2475</v>
      </c>
      <c r="N734">
        <v>2.6375000000000002</v>
      </c>
      <c r="O734">
        <v>-5.7175000000000002</v>
      </c>
      <c r="P734">
        <v>224.80250000000001</v>
      </c>
      <c r="Q734">
        <v>98.47499999999998</v>
      </c>
      <c r="R734">
        <v>-3.4999999999999698E-2</v>
      </c>
      <c r="S734">
        <v>-0.11749999999999972</v>
      </c>
      <c r="T734">
        <v>-1.3875000000000455</v>
      </c>
      <c r="U734">
        <v>1.1649999999999778</v>
      </c>
      <c r="V734">
        <v>-7.5000000000000067E-3</v>
      </c>
      <c r="W734">
        <v>-0.17249999999999999</v>
      </c>
      <c r="X734">
        <v>-3.7500000000000089E-2</v>
      </c>
      <c r="Y734">
        <v>2.2499999999999964E-2</v>
      </c>
    </row>
    <row r="735" spans="1:25" x14ac:dyDescent="0.3">
      <c r="A735">
        <v>24</v>
      </c>
      <c r="B735" t="s">
        <v>148</v>
      </c>
      <c r="C735" s="1">
        <v>45708.410405092596</v>
      </c>
      <c r="D735" t="b">
        <v>0</v>
      </c>
      <c r="E735" t="b">
        <v>1</v>
      </c>
      <c r="F735">
        <v>12</v>
      </c>
      <c r="G735">
        <v>5.0000000000000001E-3</v>
      </c>
      <c r="H735">
        <v>677</v>
      </c>
      <c r="I735">
        <v>-883</v>
      </c>
      <c r="J735">
        <v>-595</v>
      </c>
      <c r="K735">
        <v>570</v>
      </c>
      <c r="L735">
        <v>-0.51500000000000001</v>
      </c>
      <c r="M735">
        <v>-6.25E-2</v>
      </c>
      <c r="N735">
        <v>3.9</v>
      </c>
      <c r="O735">
        <v>-2.9125000000000001</v>
      </c>
      <c r="P735">
        <v>222.16500000000002</v>
      </c>
      <c r="Q735">
        <v>104.19249999999998</v>
      </c>
      <c r="R735">
        <v>1.2499999999999734E-2</v>
      </c>
      <c r="S735">
        <v>9.9999999999997868E-3</v>
      </c>
      <c r="T735">
        <v>-1.3025000000000375</v>
      </c>
      <c r="U735">
        <v>1.172499999999971</v>
      </c>
      <c r="V735">
        <v>-9.5000000000000029E-2</v>
      </c>
      <c r="W735">
        <v>-0.14000000000000001</v>
      </c>
      <c r="X735">
        <v>2.0000000000000018E-2</v>
      </c>
      <c r="Y735">
        <v>-1.5000000000000124E-2</v>
      </c>
    </row>
    <row r="736" spans="1:25" x14ac:dyDescent="0.3">
      <c r="A736">
        <v>25</v>
      </c>
      <c r="B736" t="s">
        <v>148</v>
      </c>
      <c r="C736" s="1">
        <v>45708.410405092596</v>
      </c>
      <c r="D736" t="b">
        <v>0</v>
      </c>
      <c r="E736" t="b">
        <v>1</v>
      </c>
      <c r="F736">
        <v>12.5</v>
      </c>
      <c r="G736">
        <v>5.0000000000000001E-3</v>
      </c>
      <c r="H736">
        <v>388</v>
      </c>
      <c r="I736">
        <v>-564</v>
      </c>
      <c r="J736">
        <v>-120</v>
      </c>
      <c r="K736">
        <v>68</v>
      </c>
      <c r="L736">
        <v>-0.44</v>
      </c>
      <c r="M736">
        <v>-0.13</v>
      </c>
      <c r="N736">
        <v>2.38</v>
      </c>
      <c r="O736">
        <v>-0.47000000000000003</v>
      </c>
      <c r="P736">
        <v>218.26500000000001</v>
      </c>
      <c r="Q736">
        <v>107.10499999999998</v>
      </c>
      <c r="R736">
        <v>-1.2500000000000178E-2</v>
      </c>
      <c r="S736">
        <v>0.11499999999999994</v>
      </c>
      <c r="T736">
        <v>-1.3225000000000477</v>
      </c>
      <c r="U736">
        <v>1.004999999999967</v>
      </c>
      <c r="V736">
        <v>-5.2499999999999991E-2</v>
      </c>
      <c r="W736">
        <v>0</v>
      </c>
      <c r="X736">
        <v>-7.5000000000002842E-3</v>
      </c>
      <c r="Y736">
        <v>0.13499999999999995</v>
      </c>
    </row>
    <row r="737" spans="1:25" x14ac:dyDescent="0.3">
      <c r="A737">
        <v>26</v>
      </c>
      <c r="B737" t="s">
        <v>148</v>
      </c>
      <c r="C737" s="1">
        <v>45708.410405092596</v>
      </c>
      <c r="D737" t="b">
        <v>0</v>
      </c>
      <c r="E737" t="b">
        <v>1</v>
      </c>
      <c r="F737">
        <v>13</v>
      </c>
      <c r="G737">
        <v>5.0000000000000001E-3</v>
      </c>
      <c r="H737">
        <v>344</v>
      </c>
      <c r="I737">
        <v>-517</v>
      </c>
      <c r="J737">
        <v>-175</v>
      </c>
      <c r="K737">
        <v>99</v>
      </c>
      <c r="L737">
        <v>-0.4325</v>
      </c>
      <c r="M737">
        <v>-0.19</v>
      </c>
      <c r="N737">
        <v>2.1524999999999999</v>
      </c>
      <c r="O737">
        <v>-0.68500000000000005</v>
      </c>
      <c r="P737">
        <v>215.88500000000002</v>
      </c>
      <c r="Q737">
        <v>107.57499999999997</v>
      </c>
      <c r="R737">
        <v>-1.2500000000000178E-2</v>
      </c>
      <c r="S737">
        <v>0.17499999999999993</v>
      </c>
      <c r="T737">
        <v>-1.307500000000033</v>
      </c>
      <c r="U737">
        <v>0.96249999999994884</v>
      </c>
      <c r="V737">
        <v>-4.7499999999999987E-2</v>
      </c>
      <c r="W737">
        <v>-0.13250000000000001</v>
      </c>
      <c r="X737">
        <v>-2.5000000000003908E-3</v>
      </c>
      <c r="Y737">
        <v>0.23749999999999993</v>
      </c>
    </row>
    <row r="738" spans="1:25" x14ac:dyDescent="0.3">
      <c r="A738">
        <v>27</v>
      </c>
      <c r="B738" t="s">
        <v>148</v>
      </c>
      <c r="C738" s="1">
        <v>45708.410405092596</v>
      </c>
      <c r="D738" t="b">
        <v>0</v>
      </c>
      <c r="E738" t="b">
        <v>1</v>
      </c>
      <c r="F738">
        <v>13.5</v>
      </c>
      <c r="G738">
        <v>5.0000000000000001E-3</v>
      </c>
      <c r="H738">
        <v>135</v>
      </c>
      <c r="I738">
        <v>-303</v>
      </c>
      <c r="J738">
        <v>-210</v>
      </c>
      <c r="K738">
        <v>165</v>
      </c>
      <c r="L738">
        <v>-0.42</v>
      </c>
      <c r="M738">
        <v>-0.1125</v>
      </c>
      <c r="N738">
        <v>1.095</v>
      </c>
      <c r="O738">
        <v>-0.9375</v>
      </c>
      <c r="P738">
        <v>213.73250000000002</v>
      </c>
      <c r="Q738">
        <v>108.25999999999998</v>
      </c>
      <c r="R738">
        <v>2.4999999999999467E-3</v>
      </c>
      <c r="S738">
        <v>0.11499999999999999</v>
      </c>
      <c r="T738">
        <v>-1.2775000000000318</v>
      </c>
      <c r="U738">
        <v>0.86499999999995225</v>
      </c>
      <c r="V738">
        <v>-4.2499999999999982E-2</v>
      </c>
      <c r="W738">
        <v>-9.2499999999999999E-2</v>
      </c>
      <c r="X738">
        <v>7.4999999999998401E-3</v>
      </c>
      <c r="Y738">
        <v>0.16250000000000009</v>
      </c>
    </row>
    <row r="739" spans="1:25" x14ac:dyDescent="0.3">
      <c r="A739">
        <v>28</v>
      </c>
      <c r="B739" t="s">
        <v>148</v>
      </c>
      <c r="C739" s="1">
        <v>45708.410405092596</v>
      </c>
      <c r="D739" t="b">
        <v>0</v>
      </c>
      <c r="E739" t="b">
        <v>1</v>
      </c>
      <c r="F739">
        <v>14</v>
      </c>
      <c r="G739">
        <v>5.0000000000000001E-3</v>
      </c>
      <c r="H739">
        <v>189</v>
      </c>
      <c r="I739">
        <v>-360</v>
      </c>
      <c r="J739">
        <v>-18</v>
      </c>
      <c r="K739">
        <v>-48</v>
      </c>
      <c r="L739">
        <v>-0.42749999999999999</v>
      </c>
      <c r="M739">
        <v>-0.16500000000000001</v>
      </c>
      <c r="N739">
        <v>1.3725000000000001</v>
      </c>
      <c r="O739">
        <v>7.4999999999999997E-2</v>
      </c>
      <c r="P739">
        <v>212.63750000000002</v>
      </c>
      <c r="Q739">
        <v>109.19749999999998</v>
      </c>
      <c r="R739">
        <v>2.4999999999999467E-3</v>
      </c>
      <c r="S739">
        <v>-2.7500000000000011E-2</v>
      </c>
      <c r="T739">
        <v>-1.2425000000000352</v>
      </c>
      <c r="U739">
        <v>0.74999999999995737</v>
      </c>
      <c r="V739">
        <v>-4.2499999999999982E-2</v>
      </c>
      <c r="W739">
        <v>-0.14500000000000002</v>
      </c>
      <c r="X739">
        <v>1.7500000000000071E-2</v>
      </c>
      <c r="Y739">
        <v>-3.5000000000000003E-2</v>
      </c>
    </row>
    <row r="740" spans="1:25" x14ac:dyDescent="0.3">
      <c r="A740">
        <v>29</v>
      </c>
      <c r="B740" t="s">
        <v>148</v>
      </c>
      <c r="C740" s="1">
        <v>45708.410405092596</v>
      </c>
      <c r="D740" t="b">
        <v>0</v>
      </c>
      <c r="E740" t="b">
        <v>1</v>
      </c>
      <c r="F740">
        <v>14.5</v>
      </c>
      <c r="G740">
        <v>5.0000000000000001E-3</v>
      </c>
      <c r="H740">
        <v>173</v>
      </c>
      <c r="I740">
        <v>-358</v>
      </c>
      <c r="J740">
        <v>238</v>
      </c>
      <c r="K740">
        <v>-319</v>
      </c>
      <c r="L740">
        <v>-0.46250000000000002</v>
      </c>
      <c r="M740">
        <v>-0.20250000000000001</v>
      </c>
      <c r="N740">
        <v>1.3275000000000001</v>
      </c>
      <c r="O740">
        <v>1.3925000000000001</v>
      </c>
      <c r="P740">
        <v>211.26500000000001</v>
      </c>
      <c r="Q740">
        <v>109.12249999999997</v>
      </c>
      <c r="R740">
        <v>-7.4999999999998401E-3</v>
      </c>
      <c r="S740">
        <v>4.2499999999999982E-2</v>
      </c>
      <c r="T740">
        <v>-1.2225000000000534</v>
      </c>
      <c r="U740">
        <v>0.74249999999994998</v>
      </c>
      <c r="V740">
        <v>-4.500000000000004E-2</v>
      </c>
      <c r="W740">
        <v>-0.22750000000000001</v>
      </c>
      <c r="X740">
        <v>5.0000000000001155E-3</v>
      </c>
      <c r="Y740">
        <v>2.2499999999999964E-2</v>
      </c>
    </row>
    <row r="741" spans="1:25" x14ac:dyDescent="0.3">
      <c r="A741">
        <v>30</v>
      </c>
      <c r="B741" t="s">
        <v>148</v>
      </c>
      <c r="C741" s="1">
        <v>45708.410405092596</v>
      </c>
      <c r="D741" t="b">
        <v>0</v>
      </c>
      <c r="E741" t="b">
        <v>1</v>
      </c>
      <c r="F741">
        <v>15</v>
      </c>
      <c r="G741">
        <v>5.0000000000000001E-3</v>
      </c>
      <c r="H741">
        <v>-339</v>
      </c>
      <c r="I741">
        <v>175</v>
      </c>
      <c r="J741">
        <v>242</v>
      </c>
      <c r="K741">
        <v>-273</v>
      </c>
      <c r="L741">
        <v>-0.41000000000000003</v>
      </c>
      <c r="M741">
        <v>-7.7499999999999999E-2</v>
      </c>
      <c r="N741">
        <v>-1.2849999999999999</v>
      </c>
      <c r="O741">
        <v>1.2875000000000001</v>
      </c>
      <c r="P741">
        <v>209.93750000000003</v>
      </c>
      <c r="Q741">
        <v>107.72999999999998</v>
      </c>
      <c r="R741">
        <v>-4.2499999999999982E-2</v>
      </c>
      <c r="S741">
        <v>1.5000000000000124E-2</v>
      </c>
      <c r="T741">
        <v>-1.1675000000000466</v>
      </c>
      <c r="U741">
        <v>0.48249999999995907</v>
      </c>
      <c r="V741">
        <v>-4.500000000000004E-2</v>
      </c>
      <c r="W741">
        <v>-0.14250000000000002</v>
      </c>
      <c r="X741">
        <v>-3.499999999999992E-2</v>
      </c>
      <c r="Y741">
        <v>4.2499999999999982E-2</v>
      </c>
    </row>
    <row r="742" spans="1:25" x14ac:dyDescent="0.3">
      <c r="A742">
        <v>31</v>
      </c>
      <c r="B742" t="s">
        <v>148</v>
      </c>
      <c r="C742" s="1">
        <v>45708.410405092596</v>
      </c>
      <c r="D742" t="b">
        <v>0</v>
      </c>
      <c r="E742" t="b">
        <v>1</v>
      </c>
      <c r="F742">
        <v>15.5</v>
      </c>
      <c r="G742">
        <v>5.0000000000000001E-3</v>
      </c>
      <c r="H742">
        <v>-424</v>
      </c>
      <c r="I742">
        <v>249</v>
      </c>
      <c r="J742">
        <v>-125</v>
      </c>
      <c r="K742">
        <v>51</v>
      </c>
      <c r="L742">
        <v>-0.4375</v>
      </c>
      <c r="M742">
        <v>-0.185</v>
      </c>
      <c r="N742">
        <v>-1.6825000000000001</v>
      </c>
      <c r="O742">
        <v>-0.44</v>
      </c>
      <c r="P742">
        <v>211.22250000000003</v>
      </c>
      <c r="Q742">
        <v>106.44249999999998</v>
      </c>
      <c r="R742">
        <v>7.4999999999998401E-3</v>
      </c>
      <c r="S742">
        <v>4.2499999999999982E-2</v>
      </c>
      <c r="T742">
        <v>-1.0525000000000375</v>
      </c>
      <c r="U742">
        <v>0.36999999999997613</v>
      </c>
      <c r="V742">
        <v>-3.999999999999998E-2</v>
      </c>
      <c r="W742">
        <v>-0.28000000000000003</v>
      </c>
      <c r="X742">
        <v>1.4999999999999902E-2</v>
      </c>
      <c r="Y742">
        <v>0.10500000000000004</v>
      </c>
    </row>
    <row r="743" spans="1:25" x14ac:dyDescent="0.3">
      <c r="A743">
        <v>32</v>
      </c>
      <c r="B743" t="s">
        <v>148</v>
      </c>
      <c r="C743" s="1">
        <v>45708.410405092596</v>
      </c>
      <c r="D743" t="b">
        <v>0</v>
      </c>
      <c r="E743" t="b">
        <v>1</v>
      </c>
      <c r="F743">
        <v>16</v>
      </c>
      <c r="G743">
        <v>5.0000000000000001E-3</v>
      </c>
      <c r="H743">
        <v>-350</v>
      </c>
      <c r="I743">
        <v>175</v>
      </c>
      <c r="J743">
        <v>-392</v>
      </c>
      <c r="K743">
        <v>318</v>
      </c>
      <c r="L743">
        <v>-0.4375</v>
      </c>
      <c r="M743">
        <v>-0.185</v>
      </c>
      <c r="N743">
        <v>-1.3125</v>
      </c>
      <c r="O743">
        <v>-1.7750000000000001</v>
      </c>
      <c r="P743">
        <v>212.90500000000003</v>
      </c>
      <c r="Q743">
        <v>106.88249999999998</v>
      </c>
      <c r="R743">
        <v>-2.4999999999999467E-3</v>
      </c>
      <c r="S743">
        <v>0.125</v>
      </c>
      <c r="T743">
        <v>-1.0300000000000296</v>
      </c>
      <c r="U743">
        <v>-2.8421709430404007E-14</v>
      </c>
      <c r="V743">
        <v>-4.2499999999999982E-2</v>
      </c>
      <c r="W743">
        <v>-0.2175</v>
      </c>
      <c r="X743">
        <v>2.4999999999999467E-3</v>
      </c>
      <c r="Y743">
        <v>0.11749999999999994</v>
      </c>
    </row>
    <row r="744" spans="1:25" x14ac:dyDescent="0.3">
      <c r="A744">
        <v>33</v>
      </c>
      <c r="B744" t="s">
        <v>148</v>
      </c>
      <c r="C744" s="1">
        <v>45708.410405092596</v>
      </c>
      <c r="D744" t="b">
        <v>0</v>
      </c>
      <c r="E744" t="b">
        <v>1</v>
      </c>
      <c r="F744">
        <v>16.5</v>
      </c>
      <c r="G744">
        <v>5.0000000000000001E-3</v>
      </c>
      <c r="H744">
        <v>-167</v>
      </c>
      <c r="I744">
        <v>-4</v>
      </c>
      <c r="J744">
        <v>-491</v>
      </c>
      <c r="K744">
        <v>388</v>
      </c>
      <c r="L744">
        <v>-0.42749999999999999</v>
      </c>
      <c r="M744">
        <v>-0.25750000000000001</v>
      </c>
      <c r="N744">
        <v>-0.40750000000000003</v>
      </c>
      <c r="O744">
        <v>-2.1975000000000002</v>
      </c>
      <c r="P744">
        <v>214.21750000000003</v>
      </c>
      <c r="Q744">
        <v>108.65749999999998</v>
      </c>
      <c r="R744">
        <v>5.0000000000000044E-3</v>
      </c>
      <c r="S744">
        <v>0.17999999999999972</v>
      </c>
      <c r="T744">
        <v>-1.0125000000000455</v>
      </c>
      <c r="U744">
        <v>-0.15500000000001535</v>
      </c>
      <c r="V744">
        <v>-4.9999999999999989E-2</v>
      </c>
      <c r="W744">
        <v>-0.2225</v>
      </c>
      <c r="X744">
        <v>1.4999999999999958E-2</v>
      </c>
      <c r="Y744">
        <v>0.10749999999999993</v>
      </c>
    </row>
    <row r="745" spans="1:25" x14ac:dyDescent="0.3">
      <c r="A745">
        <v>34</v>
      </c>
      <c r="B745" t="s">
        <v>148</v>
      </c>
      <c r="C745" s="1">
        <v>45708.410405092596</v>
      </c>
      <c r="D745" t="b">
        <v>0</v>
      </c>
      <c r="E745" t="b">
        <v>1</v>
      </c>
      <c r="F745">
        <v>17</v>
      </c>
      <c r="G745">
        <v>5.0000000000000001E-3</v>
      </c>
      <c r="H745">
        <v>113</v>
      </c>
      <c r="I745">
        <v>-287</v>
      </c>
      <c r="J745">
        <v>-556</v>
      </c>
      <c r="K745">
        <v>454</v>
      </c>
      <c r="L745">
        <v>-0.435</v>
      </c>
      <c r="M745">
        <v>-0.255</v>
      </c>
      <c r="N745">
        <v>1</v>
      </c>
      <c r="O745">
        <v>-2.5249999999999999</v>
      </c>
      <c r="P745">
        <v>214.62500000000003</v>
      </c>
      <c r="Q745">
        <v>110.85499999999999</v>
      </c>
      <c r="R745">
        <v>2.0000000000000018E-2</v>
      </c>
      <c r="S745">
        <v>9.2500000000000249E-2</v>
      </c>
      <c r="T745">
        <v>-0.96750000000005798</v>
      </c>
      <c r="U745">
        <v>-0.4100000000000108</v>
      </c>
      <c r="V745">
        <v>-3.4999999999999976E-2</v>
      </c>
      <c r="W745">
        <v>-0.23</v>
      </c>
      <c r="X745">
        <v>1.0000000000000009E-2</v>
      </c>
      <c r="Y745">
        <v>7.0000000000000284E-2</v>
      </c>
    </row>
    <row r="746" spans="1:25" x14ac:dyDescent="0.3">
      <c r="A746">
        <v>35</v>
      </c>
      <c r="B746" t="s">
        <v>148</v>
      </c>
      <c r="C746" s="1">
        <v>45708.410405092596</v>
      </c>
      <c r="D746" t="b">
        <v>0</v>
      </c>
      <c r="E746" t="b">
        <v>1</v>
      </c>
      <c r="F746">
        <v>17.5</v>
      </c>
      <c r="G746">
        <v>5.0000000000000001E-3</v>
      </c>
      <c r="H746">
        <v>443</v>
      </c>
      <c r="I746">
        <v>-619</v>
      </c>
      <c r="J746">
        <v>-537</v>
      </c>
      <c r="K746">
        <v>465</v>
      </c>
      <c r="L746">
        <v>-0.44</v>
      </c>
      <c r="M746">
        <v>-0.18</v>
      </c>
      <c r="N746">
        <v>2.6550000000000002</v>
      </c>
      <c r="O746">
        <v>-2.5049999999999999</v>
      </c>
      <c r="P746">
        <v>213.62500000000003</v>
      </c>
      <c r="Q746">
        <v>113.38</v>
      </c>
      <c r="R746">
        <v>1.5000000000000124E-2</v>
      </c>
      <c r="S746">
        <v>-6.7499999999999893E-2</v>
      </c>
      <c r="T746">
        <v>-0.91250000000005116</v>
      </c>
      <c r="U746">
        <v>-0.55250000000000909</v>
      </c>
      <c r="V746">
        <v>-3.7499999999999978E-2</v>
      </c>
      <c r="W746">
        <v>-0.13500000000000001</v>
      </c>
      <c r="X746">
        <v>7.5000000000002842E-3</v>
      </c>
      <c r="Y746">
        <v>4.0000000000000036E-2</v>
      </c>
    </row>
    <row r="747" spans="1:25" x14ac:dyDescent="0.3">
      <c r="A747">
        <v>36</v>
      </c>
      <c r="B747" t="s">
        <v>148</v>
      </c>
      <c r="C747" s="1">
        <v>45708.410405092596</v>
      </c>
      <c r="D747" t="b">
        <v>0</v>
      </c>
      <c r="E747" t="b">
        <v>1</v>
      </c>
      <c r="F747">
        <v>18</v>
      </c>
      <c r="G747">
        <v>5.0000000000000001E-3</v>
      </c>
      <c r="H747">
        <v>1622</v>
      </c>
      <c r="I747">
        <v>-1798</v>
      </c>
      <c r="J747">
        <v>174</v>
      </c>
      <c r="K747">
        <v>-284</v>
      </c>
      <c r="L747">
        <v>-0.44</v>
      </c>
      <c r="M747">
        <v>-0.27500000000000002</v>
      </c>
      <c r="N747">
        <v>8.5500000000000007</v>
      </c>
      <c r="O747">
        <v>1.145</v>
      </c>
      <c r="P747">
        <v>210.97000000000003</v>
      </c>
      <c r="Q747">
        <v>115.88499999999999</v>
      </c>
      <c r="R747">
        <v>8.5000000000000853E-2</v>
      </c>
      <c r="S747">
        <v>6.0000000000000053E-2</v>
      </c>
      <c r="T747">
        <v>-0.91000000000002501</v>
      </c>
      <c r="U747">
        <v>-0.75250000000001194</v>
      </c>
      <c r="V747">
        <v>-3.7499999999999978E-2</v>
      </c>
      <c r="W747">
        <v>-0.13500000000000001</v>
      </c>
      <c r="X747">
        <v>8.7500000000000355E-2</v>
      </c>
      <c r="Y747">
        <v>0</v>
      </c>
    </row>
    <row r="748" spans="1:25" x14ac:dyDescent="0.3">
      <c r="A748">
        <v>37</v>
      </c>
      <c r="B748" t="s">
        <v>148</v>
      </c>
      <c r="C748" s="1">
        <v>45708.410405092596</v>
      </c>
      <c r="D748" t="b">
        <v>0</v>
      </c>
      <c r="E748" t="b">
        <v>1</v>
      </c>
      <c r="F748">
        <v>18.5</v>
      </c>
      <c r="G748">
        <v>5.0000000000000001E-3</v>
      </c>
      <c r="H748">
        <v>1851</v>
      </c>
      <c r="I748">
        <v>-2025</v>
      </c>
      <c r="J748">
        <v>349</v>
      </c>
      <c r="K748">
        <v>-441</v>
      </c>
      <c r="L748">
        <v>-0.435</v>
      </c>
      <c r="M748">
        <v>-0.23</v>
      </c>
      <c r="N748">
        <v>9.69</v>
      </c>
      <c r="O748">
        <v>1.9750000000000001</v>
      </c>
      <c r="P748">
        <v>202.42000000000002</v>
      </c>
      <c r="Q748">
        <v>114.74</v>
      </c>
      <c r="R748">
        <v>1.2499999999999289E-2</v>
      </c>
      <c r="S748">
        <v>-0.13249999999999984</v>
      </c>
      <c r="T748">
        <v>-0.9975000000000307</v>
      </c>
      <c r="U748">
        <v>-0.71000000000000796</v>
      </c>
      <c r="V748">
        <v>-4.2499999999999982E-2</v>
      </c>
      <c r="W748">
        <v>-0.15500000000000003</v>
      </c>
      <c r="X748">
        <v>2.2499999999999076E-2</v>
      </c>
      <c r="Y748">
        <v>-2.9999999999999805E-2</v>
      </c>
    </row>
    <row r="749" spans="1:25" x14ac:dyDescent="0.3">
      <c r="A749">
        <v>38</v>
      </c>
      <c r="B749" t="s">
        <v>148</v>
      </c>
      <c r="C749" s="1">
        <v>45708.410405092596</v>
      </c>
      <c r="D749" t="b">
        <v>0</v>
      </c>
      <c r="E749" t="b">
        <v>1</v>
      </c>
      <c r="F749">
        <v>19</v>
      </c>
      <c r="G749">
        <v>5.0000000000000001E-3</v>
      </c>
      <c r="H749">
        <v>1905</v>
      </c>
      <c r="I749">
        <v>-2084</v>
      </c>
      <c r="J749">
        <v>389</v>
      </c>
      <c r="K749">
        <v>-445</v>
      </c>
      <c r="L749">
        <v>-0.44750000000000001</v>
      </c>
      <c r="M749">
        <v>-0.14000000000000001</v>
      </c>
      <c r="N749">
        <v>9.9725000000000001</v>
      </c>
      <c r="O749">
        <v>2.085</v>
      </c>
      <c r="P749">
        <v>192.73000000000002</v>
      </c>
      <c r="Q749">
        <v>112.765</v>
      </c>
      <c r="R749">
        <v>-5.0000000000007816E-3</v>
      </c>
      <c r="S749">
        <v>-0.16999999999999993</v>
      </c>
      <c r="T749">
        <v>-1.0150000000000432</v>
      </c>
      <c r="U749">
        <v>-0.75</v>
      </c>
      <c r="V749">
        <v>-4.9999999999999989E-2</v>
      </c>
      <c r="W749">
        <v>-0.16</v>
      </c>
      <c r="X749">
        <v>9.9999999999997868E-3</v>
      </c>
      <c r="Y749">
        <v>-1.0000000000000231E-2</v>
      </c>
    </row>
    <row r="750" spans="1:25" x14ac:dyDescent="0.3">
      <c r="A750">
        <v>39</v>
      </c>
      <c r="B750" t="s">
        <v>148</v>
      </c>
      <c r="C750" s="1">
        <v>45708.410405092596</v>
      </c>
      <c r="D750" t="b">
        <v>0</v>
      </c>
      <c r="E750" t="b">
        <v>1</v>
      </c>
      <c r="F750">
        <v>19.5</v>
      </c>
      <c r="G750">
        <v>5.0000000000000001E-3</v>
      </c>
      <c r="H750">
        <v>1782</v>
      </c>
      <c r="I750">
        <v>-1956</v>
      </c>
      <c r="J750">
        <v>258</v>
      </c>
      <c r="K750">
        <v>-329</v>
      </c>
      <c r="L750">
        <v>-0.435</v>
      </c>
      <c r="M750">
        <v>-0.17749999999999999</v>
      </c>
      <c r="N750">
        <v>9.3450000000000006</v>
      </c>
      <c r="O750">
        <v>1.4675</v>
      </c>
      <c r="P750">
        <v>182.75750000000002</v>
      </c>
      <c r="Q750">
        <v>110.68</v>
      </c>
      <c r="R750">
        <v>-1.2499999999999289E-2</v>
      </c>
      <c r="S750">
        <v>0.1725000000000001</v>
      </c>
      <c r="T750">
        <v>-1.0000000000000284</v>
      </c>
      <c r="U750">
        <v>-0.80750000000000455</v>
      </c>
      <c r="V750">
        <v>-5.4999999999999993E-2</v>
      </c>
      <c r="W750">
        <v>-0.105</v>
      </c>
      <c r="X750">
        <v>0</v>
      </c>
      <c r="Y750">
        <v>3.499999999999992E-2</v>
      </c>
    </row>
    <row r="751" spans="1:25" x14ac:dyDescent="0.3">
      <c r="A751">
        <v>40</v>
      </c>
      <c r="B751" t="s">
        <v>148</v>
      </c>
      <c r="C751" s="1">
        <v>45708.410405092596</v>
      </c>
      <c r="D751" t="b">
        <v>0</v>
      </c>
      <c r="E751" t="b">
        <v>1</v>
      </c>
      <c r="F751">
        <v>20</v>
      </c>
      <c r="G751">
        <v>5.0000000000000001E-3</v>
      </c>
      <c r="H751">
        <v>1439</v>
      </c>
      <c r="I751">
        <v>-1621</v>
      </c>
      <c r="J751">
        <v>-214</v>
      </c>
      <c r="K751">
        <v>197</v>
      </c>
      <c r="L751">
        <v>-0.45500000000000002</v>
      </c>
      <c r="M751">
        <v>-4.2500000000000003E-2</v>
      </c>
      <c r="N751">
        <v>7.65</v>
      </c>
      <c r="O751">
        <v>-1.0275000000000001</v>
      </c>
      <c r="P751">
        <v>173.41250000000002</v>
      </c>
      <c r="Q751">
        <v>109.21250000000001</v>
      </c>
      <c r="R751">
        <v>-4.9999999999999822E-2</v>
      </c>
      <c r="S751">
        <v>-6.2500000000000111E-2</v>
      </c>
      <c r="T751">
        <v>-1.0075000000000216</v>
      </c>
      <c r="U751">
        <v>-0.82999999999999829</v>
      </c>
      <c r="V751">
        <v>-5.7499999999999996E-2</v>
      </c>
      <c r="W751">
        <v>2.5000000000000001E-2</v>
      </c>
      <c r="X751">
        <v>-3.7499999999999645E-2</v>
      </c>
      <c r="Y751">
        <v>-0.18500000000000005</v>
      </c>
    </row>
    <row r="752" spans="1:25" x14ac:dyDescent="0.3">
      <c r="A752">
        <v>41</v>
      </c>
      <c r="B752" t="s">
        <v>148</v>
      </c>
      <c r="C752" s="1">
        <v>45708.410405092596</v>
      </c>
      <c r="D752" t="b">
        <v>0</v>
      </c>
      <c r="E752" t="b">
        <v>1</v>
      </c>
      <c r="F752">
        <v>20.5</v>
      </c>
      <c r="G752">
        <v>5.0000000000000001E-3</v>
      </c>
      <c r="H752">
        <v>1216</v>
      </c>
      <c r="I752">
        <v>-1393</v>
      </c>
      <c r="J752">
        <v>-389</v>
      </c>
      <c r="K752">
        <v>314</v>
      </c>
      <c r="L752">
        <v>-0.4425</v>
      </c>
      <c r="M752">
        <v>-0.1875</v>
      </c>
      <c r="N752">
        <v>6.5225</v>
      </c>
      <c r="O752">
        <v>-1.7575000000000001</v>
      </c>
      <c r="P752">
        <v>165.76250000000002</v>
      </c>
      <c r="Q752">
        <v>110.24000000000001</v>
      </c>
      <c r="R752">
        <v>-9.9999999999997868E-3</v>
      </c>
      <c r="S752">
        <v>2.4999999999999467E-3</v>
      </c>
      <c r="T752">
        <v>-0.97000000000002728</v>
      </c>
      <c r="U752">
        <v>-0.58499999999999375</v>
      </c>
      <c r="V752">
        <v>-4.4999999999999984E-2</v>
      </c>
      <c r="W752">
        <v>-0.20250000000000001</v>
      </c>
      <c r="X752">
        <v>-4.9999999999998934E-3</v>
      </c>
      <c r="Y752">
        <v>1.7500000000000071E-2</v>
      </c>
    </row>
    <row r="753" spans="1:25" x14ac:dyDescent="0.3">
      <c r="A753">
        <v>42</v>
      </c>
      <c r="B753" t="s">
        <v>148</v>
      </c>
      <c r="C753" s="1">
        <v>45708.410405092596</v>
      </c>
      <c r="D753" t="b">
        <v>0</v>
      </c>
      <c r="E753" t="b">
        <v>1</v>
      </c>
      <c r="F753">
        <v>21</v>
      </c>
      <c r="G753">
        <v>5.0000000000000001E-3</v>
      </c>
      <c r="H753">
        <v>946</v>
      </c>
      <c r="I753">
        <v>-1114</v>
      </c>
      <c r="J753">
        <v>178</v>
      </c>
      <c r="K753">
        <v>-300</v>
      </c>
      <c r="L753">
        <v>-0.42</v>
      </c>
      <c r="M753">
        <v>-0.30499999999999999</v>
      </c>
      <c r="N753">
        <v>5.15</v>
      </c>
      <c r="O753">
        <v>1.1950000000000001</v>
      </c>
      <c r="P753">
        <v>159.24</v>
      </c>
      <c r="Q753">
        <v>111.9975</v>
      </c>
      <c r="R753">
        <v>-1.9999999999999574E-2</v>
      </c>
      <c r="S753">
        <v>-5.4999999999999938E-2</v>
      </c>
      <c r="T753">
        <v>-0.95000000000001705</v>
      </c>
      <c r="U753">
        <v>-0.63250000000000739</v>
      </c>
      <c r="V753">
        <v>-3.4999999999999976E-2</v>
      </c>
      <c r="W753">
        <v>-6.9999999999999979E-2</v>
      </c>
      <c r="X753">
        <v>-1.499999999999968E-2</v>
      </c>
      <c r="Y753">
        <v>-1.0000000000000009E-2</v>
      </c>
    </row>
    <row r="754" spans="1:25" x14ac:dyDescent="0.3">
      <c r="A754">
        <v>43</v>
      </c>
      <c r="B754" t="s">
        <v>148</v>
      </c>
      <c r="C754" s="1">
        <v>45708.410405092596</v>
      </c>
      <c r="D754" t="b">
        <v>0</v>
      </c>
      <c r="E754" t="b">
        <v>1</v>
      </c>
      <c r="F754">
        <v>21.5</v>
      </c>
      <c r="G754">
        <v>5.0000000000000001E-3</v>
      </c>
      <c r="H754">
        <v>1041</v>
      </c>
      <c r="I754">
        <v>-1215</v>
      </c>
      <c r="J754">
        <v>605</v>
      </c>
      <c r="K754">
        <v>-699</v>
      </c>
      <c r="L754">
        <v>-0.435</v>
      </c>
      <c r="M754">
        <v>-0.23500000000000001</v>
      </c>
      <c r="N754">
        <v>5.64</v>
      </c>
      <c r="O754">
        <v>3.2600000000000002</v>
      </c>
      <c r="P754">
        <v>154.09</v>
      </c>
      <c r="Q754">
        <v>110.80250000000001</v>
      </c>
      <c r="R754">
        <v>9.9999999999997868E-3</v>
      </c>
      <c r="S754">
        <v>-0.11749999999999972</v>
      </c>
      <c r="T754">
        <v>-0.87000000000003297</v>
      </c>
      <c r="U754">
        <v>-0.65250000000000341</v>
      </c>
      <c r="V754">
        <v>-4.7499999999999987E-2</v>
      </c>
      <c r="W754">
        <v>-0.16750000000000001</v>
      </c>
      <c r="X754">
        <v>1.7499999999999183E-2</v>
      </c>
      <c r="Y754">
        <v>-9.2499999999999805E-2</v>
      </c>
    </row>
    <row r="755" spans="1:25" x14ac:dyDescent="0.3">
      <c r="A755">
        <v>44</v>
      </c>
      <c r="B755" t="s">
        <v>148</v>
      </c>
      <c r="C755" s="1">
        <v>45708.410405092596</v>
      </c>
      <c r="D755" t="b">
        <v>0</v>
      </c>
      <c r="E755" t="b">
        <v>1</v>
      </c>
      <c r="F755">
        <v>22</v>
      </c>
      <c r="G755">
        <v>5.0000000000000001E-3</v>
      </c>
      <c r="H755">
        <v>1215</v>
      </c>
      <c r="I755">
        <v>-1383</v>
      </c>
      <c r="J755">
        <v>1081</v>
      </c>
      <c r="K755">
        <v>-1128</v>
      </c>
      <c r="L755">
        <v>-0.42</v>
      </c>
      <c r="M755">
        <v>-0.11750000000000001</v>
      </c>
      <c r="N755">
        <v>6.4950000000000001</v>
      </c>
      <c r="O755">
        <v>5.5225</v>
      </c>
      <c r="P755">
        <v>148.45000000000002</v>
      </c>
      <c r="Q755">
        <v>107.5425</v>
      </c>
      <c r="R755">
        <v>2.2499999999999964E-2</v>
      </c>
      <c r="S755">
        <v>0.10499999999999954</v>
      </c>
      <c r="T755">
        <v>-0.81499999999999773</v>
      </c>
      <c r="U755">
        <v>-0.66250000000000853</v>
      </c>
      <c r="V755">
        <v>-2.9999999999999971E-2</v>
      </c>
      <c r="W755">
        <v>-2.0000000000000004E-2</v>
      </c>
      <c r="X755">
        <v>3.5000000000000142E-2</v>
      </c>
      <c r="Y755">
        <v>8.4999999999999964E-2</v>
      </c>
    </row>
    <row r="756" spans="1:25" x14ac:dyDescent="0.3">
      <c r="A756">
        <v>45</v>
      </c>
      <c r="B756" t="s">
        <v>148</v>
      </c>
      <c r="C756" s="1">
        <v>45708.410405092596</v>
      </c>
      <c r="D756" t="b">
        <v>0</v>
      </c>
      <c r="E756" t="b">
        <v>1</v>
      </c>
      <c r="F756">
        <v>22.5</v>
      </c>
      <c r="G756">
        <v>5.0000000000000001E-3</v>
      </c>
      <c r="H756">
        <v>1452</v>
      </c>
      <c r="I756">
        <v>-1624</v>
      </c>
      <c r="J756">
        <v>1635</v>
      </c>
      <c r="K756">
        <v>-1716</v>
      </c>
      <c r="L756">
        <v>-0.43</v>
      </c>
      <c r="M756">
        <v>-0.20250000000000001</v>
      </c>
      <c r="N756">
        <v>7.69</v>
      </c>
      <c r="O756">
        <v>8.3774999999999995</v>
      </c>
      <c r="P756">
        <v>141.95500000000001</v>
      </c>
      <c r="Q756">
        <v>102.02000000000001</v>
      </c>
      <c r="R756">
        <v>3.5000000000000142E-2</v>
      </c>
      <c r="S756">
        <v>2.4999999999998579E-2</v>
      </c>
      <c r="T756">
        <v>-0.75499999999999545</v>
      </c>
      <c r="U756">
        <v>-0.90749999999999886</v>
      </c>
      <c r="V756">
        <v>-9.2499999999999971E-2</v>
      </c>
      <c r="W756">
        <v>-0.15250000000000002</v>
      </c>
      <c r="X756">
        <v>4.750000000000032E-2</v>
      </c>
      <c r="Y756">
        <v>1.7500000000000071E-2</v>
      </c>
    </row>
    <row r="757" spans="1:25" x14ac:dyDescent="0.3">
      <c r="A757">
        <v>46</v>
      </c>
      <c r="B757" t="s">
        <v>148</v>
      </c>
      <c r="C757" s="1">
        <v>45708.410405092596</v>
      </c>
      <c r="D757" t="b">
        <v>0</v>
      </c>
      <c r="E757" t="b">
        <v>1</v>
      </c>
      <c r="F757">
        <v>23</v>
      </c>
      <c r="G757">
        <v>5.0000000000000001E-3</v>
      </c>
      <c r="H757">
        <v>1328</v>
      </c>
      <c r="I757">
        <v>-1492</v>
      </c>
      <c r="J757">
        <v>1964</v>
      </c>
      <c r="K757">
        <v>-2039</v>
      </c>
      <c r="L757">
        <v>-0.41000000000000003</v>
      </c>
      <c r="M757">
        <v>-0.1875</v>
      </c>
      <c r="N757">
        <v>7.05</v>
      </c>
      <c r="O757">
        <v>10.0075</v>
      </c>
      <c r="P757">
        <v>134.26500000000001</v>
      </c>
      <c r="Q757">
        <v>93.642500000000013</v>
      </c>
      <c r="R757">
        <v>-1.5000000000000568E-2</v>
      </c>
      <c r="S757">
        <v>0.11749999999999972</v>
      </c>
      <c r="T757">
        <v>-0.72999999999996135</v>
      </c>
      <c r="U757">
        <v>-0.90250000000000341</v>
      </c>
      <c r="V757">
        <v>-2.250000000000002E-2</v>
      </c>
      <c r="W757">
        <v>-0.2175</v>
      </c>
      <c r="X757">
        <v>7.499999999999396E-3</v>
      </c>
      <c r="Y757">
        <v>0.16750000000000043</v>
      </c>
    </row>
    <row r="758" spans="1:25" x14ac:dyDescent="0.3">
      <c r="A758">
        <v>47</v>
      </c>
      <c r="B758" t="s">
        <v>148</v>
      </c>
      <c r="C758" s="1">
        <v>45708.410405092596</v>
      </c>
      <c r="D758" t="b">
        <v>0</v>
      </c>
      <c r="E758" t="b">
        <v>1</v>
      </c>
      <c r="F758">
        <v>23.5</v>
      </c>
      <c r="G758">
        <v>5.0000000000000001E-3</v>
      </c>
      <c r="H758">
        <v>1133</v>
      </c>
      <c r="I758">
        <v>-1302</v>
      </c>
      <c r="J758">
        <v>1726</v>
      </c>
      <c r="K758">
        <v>-1812</v>
      </c>
      <c r="L758">
        <v>-0.42249999999999999</v>
      </c>
      <c r="M758">
        <v>-0.215</v>
      </c>
      <c r="N758">
        <v>6.0875000000000004</v>
      </c>
      <c r="O758">
        <v>8.8450000000000006</v>
      </c>
      <c r="P758">
        <v>127.21500000000002</v>
      </c>
      <c r="Q758">
        <v>83.635000000000005</v>
      </c>
      <c r="R758">
        <v>-9.9999999999997868E-3</v>
      </c>
      <c r="S758">
        <v>0.15500000000000114</v>
      </c>
      <c r="T758">
        <v>-0.7699999999999676</v>
      </c>
      <c r="U758">
        <v>-1.1125000000000114</v>
      </c>
      <c r="V758">
        <v>-4.4999999999999984E-2</v>
      </c>
      <c r="W758">
        <v>-0.19750000000000001</v>
      </c>
      <c r="X758">
        <v>-9.9999999999997868E-3</v>
      </c>
      <c r="Y758">
        <v>-1.2499999999999289E-2</v>
      </c>
    </row>
    <row r="759" spans="1:25" x14ac:dyDescent="0.3">
      <c r="A759">
        <v>48</v>
      </c>
      <c r="B759" t="s">
        <v>148</v>
      </c>
      <c r="C759" s="1">
        <v>45708.410405092596</v>
      </c>
      <c r="D759" t="b">
        <v>0</v>
      </c>
      <c r="E759" t="b">
        <v>1</v>
      </c>
      <c r="F759">
        <v>24</v>
      </c>
      <c r="G759">
        <v>5.0000000000000001E-3</v>
      </c>
      <c r="H759">
        <v>170</v>
      </c>
      <c r="I759">
        <v>-353</v>
      </c>
      <c r="J759">
        <v>1029</v>
      </c>
      <c r="K759">
        <v>-1094</v>
      </c>
      <c r="L759">
        <v>-0.45750000000000002</v>
      </c>
      <c r="M759">
        <v>-0.16250000000000001</v>
      </c>
      <c r="N759">
        <v>1.3075000000000001</v>
      </c>
      <c r="O759">
        <v>5.3075000000000001</v>
      </c>
      <c r="P759">
        <v>121.12750000000001</v>
      </c>
      <c r="Q759">
        <v>74.790000000000006</v>
      </c>
      <c r="R759">
        <v>-0.11749999999999994</v>
      </c>
      <c r="S759">
        <v>-7.0000000000000284E-2</v>
      </c>
      <c r="T759">
        <v>-0.7774999999999892</v>
      </c>
      <c r="U759">
        <v>-1.0475000000000136</v>
      </c>
      <c r="V759">
        <v>-4.7499999999999987E-2</v>
      </c>
      <c r="W759">
        <v>-0.17250000000000001</v>
      </c>
      <c r="X759">
        <v>-0.11249999999999982</v>
      </c>
      <c r="Y759">
        <v>-7.5000000000002842E-3</v>
      </c>
    </row>
    <row r="760" spans="1:25" x14ac:dyDescent="0.3">
      <c r="A760">
        <v>49</v>
      </c>
      <c r="B760" t="s">
        <v>148</v>
      </c>
      <c r="C760" s="1">
        <v>45708.410405092596</v>
      </c>
      <c r="D760" t="b">
        <v>0</v>
      </c>
      <c r="E760" t="b">
        <v>1</v>
      </c>
      <c r="F760">
        <v>24.5</v>
      </c>
      <c r="G760">
        <v>5.0000000000000001E-3</v>
      </c>
      <c r="H760">
        <v>-132</v>
      </c>
      <c r="I760">
        <v>-41</v>
      </c>
      <c r="J760">
        <v>1053</v>
      </c>
      <c r="K760">
        <v>-1143</v>
      </c>
      <c r="L760">
        <v>-0.4325</v>
      </c>
      <c r="M760">
        <v>-0.22500000000000001</v>
      </c>
      <c r="N760">
        <v>-0.22750000000000001</v>
      </c>
      <c r="O760">
        <v>5.49</v>
      </c>
      <c r="P760">
        <v>119.82000000000001</v>
      </c>
      <c r="Q760">
        <v>69.482500000000002</v>
      </c>
      <c r="R760">
        <v>-1.2500000000000011E-2</v>
      </c>
      <c r="S760">
        <v>0.15749999999999975</v>
      </c>
      <c r="T760">
        <v>-0.66499999999999204</v>
      </c>
      <c r="U760">
        <v>-1.0775000000000148</v>
      </c>
      <c r="V760">
        <v>-4.7499999999999987E-2</v>
      </c>
      <c r="W760">
        <v>-0.29249999999999998</v>
      </c>
      <c r="X760">
        <v>2.5000000000000022E-3</v>
      </c>
      <c r="Y760">
        <v>0.10749999999999993</v>
      </c>
    </row>
    <row r="761" spans="1:25" x14ac:dyDescent="0.3">
      <c r="A761">
        <v>50</v>
      </c>
      <c r="B761" t="s">
        <v>148</v>
      </c>
      <c r="C761" s="1">
        <v>45708.410405092596</v>
      </c>
      <c r="D761" t="b">
        <v>0</v>
      </c>
      <c r="E761" t="b">
        <v>1</v>
      </c>
      <c r="F761">
        <v>25</v>
      </c>
      <c r="G761">
        <v>5.0000000000000001E-3</v>
      </c>
      <c r="H761">
        <v>-320</v>
      </c>
      <c r="I761">
        <v>148</v>
      </c>
      <c r="J761">
        <v>1226</v>
      </c>
      <c r="K761">
        <v>-1281</v>
      </c>
      <c r="L761">
        <v>-0.43</v>
      </c>
      <c r="M761">
        <v>-0.13750000000000001</v>
      </c>
      <c r="N761">
        <v>-1.17</v>
      </c>
      <c r="O761">
        <v>6.2675000000000001</v>
      </c>
      <c r="P761">
        <v>120.04750000000001</v>
      </c>
      <c r="Q761">
        <v>63.9925</v>
      </c>
      <c r="R761">
        <v>0</v>
      </c>
      <c r="S761">
        <v>9.4999999999999751E-2</v>
      </c>
      <c r="T761">
        <v>-0.65749999999998465</v>
      </c>
      <c r="U761">
        <v>-1.0100000000000122</v>
      </c>
      <c r="V761">
        <v>-3.2499999999999973E-2</v>
      </c>
      <c r="W761">
        <v>-9.5000000000000001E-2</v>
      </c>
      <c r="X761">
        <v>7.5000000000000622E-3</v>
      </c>
      <c r="Y761">
        <v>0.15500000000000025</v>
      </c>
    </row>
    <row r="762" spans="1:25" x14ac:dyDescent="0.3">
      <c r="A762">
        <v>51</v>
      </c>
      <c r="B762" t="s">
        <v>148</v>
      </c>
      <c r="C762" s="1">
        <v>45708.410405092596</v>
      </c>
      <c r="D762" t="b">
        <v>0</v>
      </c>
      <c r="E762" t="b">
        <v>1</v>
      </c>
      <c r="F762">
        <v>25.5</v>
      </c>
      <c r="G762">
        <v>5.0000000000000001E-3</v>
      </c>
      <c r="H762">
        <v>-355</v>
      </c>
      <c r="I762">
        <v>188</v>
      </c>
      <c r="J762">
        <v>1343</v>
      </c>
      <c r="K762">
        <v>-1409</v>
      </c>
      <c r="L762">
        <v>-0.41749999999999998</v>
      </c>
      <c r="M762">
        <v>-0.16500000000000001</v>
      </c>
      <c r="N762">
        <v>-1.3574999999999999</v>
      </c>
      <c r="O762">
        <v>6.88</v>
      </c>
      <c r="P762">
        <v>121.21750000000002</v>
      </c>
      <c r="Q762">
        <v>57.725000000000001</v>
      </c>
      <c r="R762">
        <v>1.7500000000000071E-2</v>
      </c>
      <c r="S762">
        <v>0.12249999999999961</v>
      </c>
      <c r="T762">
        <v>-0.63249999999997897</v>
      </c>
      <c r="U762">
        <v>-1.1525000000000105</v>
      </c>
      <c r="V762">
        <v>-4.2499999999999982E-2</v>
      </c>
      <c r="W762">
        <v>-0.21000000000000002</v>
      </c>
      <c r="X762">
        <v>2.750000000000008E-2</v>
      </c>
      <c r="Y762">
        <v>0.16500000000000004</v>
      </c>
    </row>
    <row r="763" spans="1:25" x14ac:dyDescent="0.3">
      <c r="A763">
        <v>52</v>
      </c>
      <c r="B763" t="s">
        <v>148</v>
      </c>
      <c r="C763" s="1">
        <v>45708.410405092596</v>
      </c>
      <c r="D763" t="b">
        <v>0</v>
      </c>
      <c r="E763" t="b">
        <v>1</v>
      </c>
      <c r="F763">
        <v>26</v>
      </c>
      <c r="G763">
        <v>5.0000000000000001E-3</v>
      </c>
      <c r="H763">
        <v>-359</v>
      </c>
      <c r="I763">
        <v>186</v>
      </c>
      <c r="J763">
        <v>1384</v>
      </c>
      <c r="K763">
        <v>-1495</v>
      </c>
      <c r="L763">
        <v>-0.4325</v>
      </c>
      <c r="M763">
        <v>-0.27750000000000002</v>
      </c>
      <c r="N763">
        <v>-1.3625</v>
      </c>
      <c r="O763">
        <v>7.1974999999999998</v>
      </c>
      <c r="P763">
        <v>122.57500000000002</v>
      </c>
      <c r="Q763">
        <v>50.844999999999999</v>
      </c>
      <c r="R763">
        <v>-5.0000000000001155E-3</v>
      </c>
      <c r="S763">
        <v>-4.0000000000000036E-2</v>
      </c>
      <c r="T763">
        <v>-0.5999999999999801</v>
      </c>
      <c r="U763">
        <v>-1.3775000000000048</v>
      </c>
      <c r="V763">
        <v>-4.4999999999999984E-2</v>
      </c>
      <c r="W763">
        <v>-0.29250000000000004</v>
      </c>
      <c r="X763">
        <v>2.4999999999999911E-2</v>
      </c>
      <c r="Y763">
        <v>9.2499999999999361E-2</v>
      </c>
    </row>
    <row r="764" spans="1:25" x14ac:dyDescent="0.3">
      <c r="A764">
        <v>53</v>
      </c>
      <c r="B764" t="s">
        <v>148</v>
      </c>
      <c r="C764" s="1">
        <v>45708.410405092596</v>
      </c>
      <c r="D764" t="b">
        <v>0</v>
      </c>
      <c r="E764" t="b">
        <v>1</v>
      </c>
      <c r="F764">
        <v>26.5</v>
      </c>
      <c r="G764">
        <v>5.0000000000000001E-3</v>
      </c>
      <c r="H764">
        <v>-358</v>
      </c>
      <c r="I764">
        <v>200</v>
      </c>
      <c r="J764">
        <v>1419</v>
      </c>
      <c r="K764">
        <v>-1499</v>
      </c>
      <c r="L764">
        <v>-0.39500000000000002</v>
      </c>
      <c r="M764">
        <v>-0.2</v>
      </c>
      <c r="N764">
        <v>-1.395</v>
      </c>
      <c r="O764">
        <v>7.2949999999999999</v>
      </c>
      <c r="P764">
        <v>123.93750000000001</v>
      </c>
      <c r="Q764">
        <v>43.647500000000001</v>
      </c>
      <c r="R764">
        <v>-7.5000000000000622E-3</v>
      </c>
      <c r="S764">
        <v>0.12000000000000011</v>
      </c>
      <c r="T764">
        <v>-0.59499999999998465</v>
      </c>
      <c r="U764">
        <v>-1.542500000000004</v>
      </c>
      <c r="V764">
        <v>-2.250000000000002E-2</v>
      </c>
      <c r="W764">
        <v>-1.5000000000000013E-2</v>
      </c>
      <c r="X764">
        <v>1.2499999999999956E-2</v>
      </c>
      <c r="Y764">
        <v>0.20000000000000018</v>
      </c>
    </row>
    <row r="765" spans="1:25" x14ac:dyDescent="0.3">
      <c r="A765">
        <v>54</v>
      </c>
      <c r="B765" t="s">
        <v>148</v>
      </c>
      <c r="C765" s="1">
        <v>45708.410405092596</v>
      </c>
      <c r="D765" t="b">
        <v>0</v>
      </c>
      <c r="E765" t="b">
        <v>1</v>
      </c>
      <c r="F765">
        <v>27</v>
      </c>
      <c r="G765">
        <v>5.0000000000000001E-3</v>
      </c>
      <c r="H765">
        <v>415</v>
      </c>
      <c r="I765">
        <v>-603</v>
      </c>
      <c r="J765">
        <v>1948</v>
      </c>
      <c r="K765">
        <v>-2031</v>
      </c>
      <c r="L765">
        <v>-0.47000000000000003</v>
      </c>
      <c r="M765">
        <v>-0.20750000000000002</v>
      </c>
      <c r="N765">
        <v>2.5449999999999999</v>
      </c>
      <c r="O765">
        <v>9.9474999999999998</v>
      </c>
      <c r="P765">
        <v>125.33250000000001</v>
      </c>
      <c r="Q765">
        <v>36.352499999999999</v>
      </c>
      <c r="R765">
        <v>0.12999999999999989</v>
      </c>
      <c r="S765">
        <v>0.1274999999999995</v>
      </c>
      <c r="T765">
        <v>-0.58499999999999375</v>
      </c>
      <c r="U765">
        <v>-1.7325000000000017</v>
      </c>
      <c r="V765">
        <v>-3.5000000000000031E-2</v>
      </c>
      <c r="W765">
        <v>-9.5000000000000015E-2</v>
      </c>
      <c r="X765">
        <v>0.1599999999999997</v>
      </c>
      <c r="Y765">
        <v>0.10999999999999943</v>
      </c>
    </row>
    <row r="766" spans="1:25" x14ac:dyDescent="0.3">
      <c r="A766">
        <v>55</v>
      </c>
      <c r="B766" t="s">
        <v>148</v>
      </c>
      <c r="C766" s="1">
        <v>45708.410405092596</v>
      </c>
      <c r="D766" t="b">
        <v>0</v>
      </c>
      <c r="E766" t="b">
        <v>1</v>
      </c>
      <c r="F766">
        <v>27.5</v>
      </c>
      <c r="G766">
        <v>5.0000000000000001E-3</v>
      </c>
      <c r="H766">
        <v>648</v>
      </c>
      <c r="I766">
        <v>-832</v>
      </c>
      <c r="J766">
        <v>2026</v>
      </c>
      <c r="K766">
        <v>-2097</v>
      </c>
      <c r="L766">
        <v>-0.46</v>
      </c>
      <c r="M766">
        <v>-0.17749999999999999</v>
      </c>
      <c r="N766">
        <v>3.7</v>
      </c>
      <c r="O766">
        <v>10.307500000000001</v>
      </c>
      <c r="P766">
        <v>122.78750000000001</v>
      </c>
      <c r="Q766">
        <v>26.404999999999998</v>
      </c>
      <c r="R766">
        <v>5.500000000000016E-2</v>
      </c>
      <c r="S766">
        <v>5.0000000000007816E-3</v>
      </c>
      <c r="T766">
        <v>-0.62749999999998352</v>
      </c>
      <c r="U766">
        <v>-1.629999999999999</v>
      </c>
      <c r="V766">
        <v>-8.500000000000002E-2</v>
      </c>
      <c r="W766">
        <v>-0.39</v>
      </c>
      <c r="X766">
        <v>7.0000000000000284E-2</v>
      </c>
      <c r="Y766">
        <v>5.0000000000000711E-2</v>
      </c>
    </row>
    <row r="767" spans="1:25" x14ac:dyDescent="0.3">
      <c r="A767">
        <v>56</v>
      </c>
      <c r="B767" t="s">
        <v>148</v>
      </c>
      <c r="C767" s="1">
        <v>45708.410405092596</v>
      </c>
      <c r="D767" t="b">
        <v>0</v>
      </c>
      <c r="E767" t="b">
        <v>1</v>
      </c>
      <c r="F767">
        <v>28</v>
      </c>
      <c r="G767">
        <v>5.0000000000000001E-3</v>
      </c>
      <c r="H767">
        <v>1187</v>
      </c>
      <c r="I767">
        <v>-1346</v>
      </c>
      <c r="J767">
        <v>2392</v>
      </c>
      <c r="K767">
        <v>-2432</v>
      </c>
      <c r="L767">
        <v>-0.39750000000000002</v>
      </c>
      <c r="M767">
        <v>-0.1</v>
      </c>
      <c r="N767">
        <v>6.3325000000000005</v>
      </c>
      <c r="O767">
        <v>12.06</v>
      </c>
      <c r="P767">
        <v>119.08750000000001</v>
      </c>
      <c r="Q767">
        <v>16.097499999999997</v>
      </c>
      <c r="R767">
        <v>3.2500000000000639E-2</v>
      </c>
      <c r="S767">
        <v>5.4999999999999716E-2</v>
      </c>
      <c r="T767">
        <v>-0.64249999999999829</v>
      </c>
      <c r="U767">
        <v>-1.7100000000000009</v>
      </c>
      <c r="V767">
        <v>-0.10000000000000003</v>
      </c>
      <c r="W767">
        <v>-0.13</v>
      </c>
      <c r="X767">
        <v>8.4999999999999964E-2</v>
      </c>
      <c r="Y767">
        <v>-0.16499999999999915</v>
      </c>
    </row>
    <row r="768" spans="1:25" x14ac:dyDescent="0.3">
      <c r="A768">
        <v>57</v>
      </c>
      <c r="B768" t="s">
        <v>148</v>
      </c>
      <c r="C768" s="1">
        <v>45708.410405092596</v>
      </c>
      <c r="D768" t="b">
        <v>0</v>
      </c>
      <c r="E768" t="b">
        <v>1</v>
      </c>
      <c r="F768">
        <v>28.5</v>
      </c>
      <c r="G768">
        <v>5.0000000000000001E-3</v>
      </c>
      <c r="H768">
        <v>1469</v>
      </c>
      <c r="I768">
        <v>-1640</v>
      </c>
      <c r="J768">
        <v>2215</v>
      </c>
      <c r="K768">
        <v>-2288</v>
      </c>
      <c r="L768">
        <v>-0.42749999999999999</v>
      </c>
      <c r="M768">
        <v>-0.1825</v>
      </c>
      <c r="N768">
        <v>7.7725</v>
      </c>
      <c r="O768">
        <v>11.2575</v>
      </c>
      <c r="P768">
        <v>112.75500000000001</v>
      </c>
      <c r="Q768">
        <v>4.0374999999999943</v>
      </c>
      <c r="R768">
        <v>2.9999999999999361E-2</v>
      </c>
      <c r="S768">
        <v>9.9999999999997868E-3</v>
      </c>
      <c r="T768">
        <v>-0.66749999999998977</v>
      </c>
      <c r="U768">
        <v>-1.4200000000000044</v>
      </c>
      <c r="V768">
        <v>-5.4999999999999993E-2</v>
      </c>
      <c r="W768">
        <v>-5.7499999999999996E-2</v>
      </c>
      <c r="X768">
        <v>4.0000000000000036E-2</v>
      </c>
      <c r="Y768">
        <v>-0.29749999999999943</v>
      </c>
    </row>
    <row r="769" spans="1:25" x14ac:dyDescent="0.3">
      <c r="A769">
        <v>58</v>
      </c>
      <c r="B769" t="s">
        <v>148</v>
      </c>
      <c r="C769" s="1">
        <v>45708.410405092596</v>
      </c>
      <c r="D769" t="b">
        <v>0</v>
      </c>
      <c r="E769" t="b">
        <v>1</v>
      </c>
      <c r="F769">
        <v>29</v>
      </c>
      <c r="G769">
        <v>5.0000000000000001E-3</v>
      </c>
      <c r="H769">
        <v>1495</v>
      </c>
      <c r="I769">
        <v>-1656</v>
      </c>
      <c r="J769">
        <v>1460</v>
      </c>
      <c r="K769">
        <v>-1540</v>
      </c>
      <c r="L769">
        <v>-0.40250000000000002</v>
      </c>
      <c r="M769">
        <v>-0.2</v>
      </c>
      <c r="N769">
        <v>7.8775000000000004</v>
      </c>
      <c r="O769">
        <v>7.5</v>
      </c>
      <c r="P769">
        <v>104.98250000000002</v>
      </c>
      <c r="Q769">
        <v>-7.220000000000006</v>
      </c>
      <c r="R769">
        <v>-3.2499999999999751E-2</v>
      </c>
      <c r="S769">
        <v>-0.11749999999999972</v>
      </c>
      <c r="T769">
        <v>-0.66749999999998977</v>
      </c>
      <c r="U769">
        <v>-1.0400000000000054</v>
      </c>
      <c r="V769">
        <v>-3.2500000000000029E-2</v>
      </c>
      <c r="W769">
        <v>-0.1125</v>
      </c>
      <c r="X769">
        <v>-1.7500000000000071E-2</v>
      </c>
      <c r="Y769">
        <v>-6.7499999999999893E-2</v>
      </c>
    </row>
    <row r="770" spans="1:25" x14ac:dyDescent="0.3">
      <c r="A770">
        <v>59</v>
      </c>
      <c r="B770" t="s">
        <v>148</v>
      </c>
      <c r="C770" s="1">
        <v>45708.410405092596</v>
      </c>
      <c r="D770" t="b">
        <v>0</v>
      </c>
      <c r="E770" t="b">
        <v>1</v>
      </c>
      <c r="F770">
        <v>29.5</v>
      </c>
      <c r="G770">
        <v>5.0000000000000001E-3</v>
      </c>
      <c r="H770">
        <v>1456</v>
      </c>
      <c r="I770">
        <v>-1624</v>
      </c>
      <c r="J770">
        <v>774</v>
      </c>
      <c r="K770">
        <v>-870</v>
      </c>
      <c r="L770">
        <v>-0.42</v>
      </c>
      <c r="M770">
        <v>-0.24</v>
      </c>
      <c r="N770">
        <v>7.7</v>
      </c>
      <c r="O770">
        <v>4.1100000000000003</v>
      </c>
      <c r="P770">
        <v>97.105000000000018</v>
      </c>
      <c r="Q770">
        <v>-14.720000000000006</v>
      </c>
      <c r="R770">
        <v>-4.9999999999998934E-3</v>
      </c>
      <c r="S770">
        <v>1.5000000000000568E-2</v>
      </c>
      <c r="T770">
        <v>-0.59749999999999659</v>
      </c>
      <c r="U770">
        <v>-0.8275000000000059</v>
      </c>
      <c r="V770">
        <v>-4.2499999999999982E-2</v>
      </c>
      <c r="W770">
        <v>-0.40249999999999997</v>
      </c>
      <c r="X770">
        <v>1.2500000000000178E-2</v>
      </c>
      <c r="Y770">
        <v>0.13250000000000028</v>
      </c>
    </row>
    <row r="771" spans="1:25" x14ac:dyDescent="0.3">
      <c r="A771">
        <v>60</v>
      </c>
      <c r="B771" t="s">
        <v>148</v>
      </c>
      <c r="C771" s="1">
        <v>45708.410405092596</v>
      </c>
      <c r="D771" t="b">
        <v>0</v>
      </c>
      <c r="E771" t="b">
        <v>1</v>
      </c>
      <c r="F771">
        <v>30</v>
      </c>
      <c r="G771">
        <v>5.0000000000000001E-3</v>
      </c>
      <c r="H771">
        <v>1946</v>
      </c>
      <c r="I771">
        <v>-2122</v>
      </c>
      <c r="J771">
        <v>759</v>
      </c>
      <c r="K771">
        <v>-772</v>
      </c>
      <c r="L771">
        <v>-0.44</v>
      </c>
      <c r="M771">
        <v>-3.2500000000000001E-2</v>
      </c>
      <c r="N771">
        <v>10.17</v>
      </c>
      <c r="O771">
        <v>3.8275000000000001</v>
      </c>
      <c r="P771">
        <v>89.405000000000015</v>
      </c>
      <c r="Q771">
        <v>-18.830000000000005</v>
      </c>
      <c r="R771">
        <v>3.5000000000000142E-2</v>
      </c>
      <c r="S771">
        <v>6.999999999999984E-2</v>
      </c>
      <c r="T771">
        <v>-0.51749999999999829</v>
      </c>
      <c r="U771">
        <v>-0.93750000000000711</v>
      </c>
      <c r="V771">
        <v>-3.999999999999998E-2</v>
      </c>
      <c r="W771">
        <v>-1.0000000000000002E-2</v>
      </c>
      <c r="X771">
        <v>7.0000000000000284E-2</v>
      </c>
      <c r="Y771">
        <v>3.5000000000000142E-2</v>
      </c>
    </row>
    <row r="772" spans="1:25" x14ac:dyDescent="0.3">
      <c r="A772">
        <v>61</v>
      </c>
      <c r="B772" t="s">
        <v>148</v>
      </c>
      <c r="C772" s="1">
        <v>45708.410405092596</v>
      </c>
      <c r="D772" t="b">
        <v>0</v>
      </c>
      <c r="E772" t="b">
        <v>1</v>
      </c>
      <c r="F772">
        <v>30.5</v>
      </c>
      <c r="G772">
        <v>5.0000000000000001E-3</v>
      </c>
      <c r="H772">
        <v>1956</v>
      </c>
      <c r="I772">
        <v>-2128</v>
      </c>
      <c r="J772">
        <v>910</v>
      </c>
      <c r="K772">
        <v>-973</v>
      </c>
      <c r="L772">
        <v>-0.43</v>
      </c>
      <c r="M772">
        <v>-0.1575</v>
      </c>
      <c r="N772">
        <v>10.210000000000001</v>
      </c>
      <c r="O772">
        <v>4.7075000000000005</v>
      </c>
      <c r="P772">
        <v>79.235000000000014</v>
      </c>
      <c r="Q772">
        <v>-22.657500000000006</v>
      </c>
      <c r="R772">
        <v>-1.7500000000000071E-2</v>
      </c>
      <c r="S772">
        <v>9.7500000000000142E-2</v>
      </c>
      <c r="T772">
        <v>-0.48999999999999488</v>
      </c>
      <c r="U772">
        <v>-0.99000000000000909</v>
      </c>
      <c r="V772">
        <v>-3.999999999999998E-2</v>
      </c>
      <c r="W772">
        <v>-0.13250000000000001</v>
      </c>
      <c r="X772">
        <v>1.5000000000000568E-2</v>
      </c>
      <c r="Y772">
        <v>0.15750000000000064</v>
      </c>
    </row>
    <row r="773" spans="1:25" x14ac:dyDescent="0.3">
      <c r="A773">
        <v>62</v>
      </c>
      <c r="B773" t="s">
        <v>148</v>
      </c>
      <c r="C773" s="1">
        <v>45708.410405092596</v>
      </c>
      <c r="D773" t="b">
        <v>0</v>
      </c>
      <c r="E773" t="b">
        <v>1</v>
      </c>
      <c r="F773">
        <v>31</v>
      </c>
      <c r="G773">
        <v>5.0000000000000001E-3</v>
      </c>
      <c r="H773">
        <v>1715</v>
      </c>
      <c r="I773">
        <v>-1891</v>
      </c>
      <c r="J773">
        <v>872</v>
      </c>
      <c r="K773">
        <v>-1001</v>
      </c>
      <c r="L773">
        <v>-0.44</v>
      </c>
      <c r="M773">
        <v>-0.32250000000000001</v>
      </c>
      <c r="N773">
        <v>9.0150000000000006</v>
      </c>
      <c r="O773">
        <v>4.6825000000000001</v>
      </c>
      <c r="P773">
        <v>69.025000000000006</v>
      </c>
      <c r="Q773">
        <v>-27.365000000000006</v>
      </c>
      <c r="R773">
        <v>-7.0000000000000284E-2</v>
      </c>
      <c r="S773">
        <v>1.499999999999968E-2</v>
      </c>
      <c r="T773">
        <v>-0.47999999999998977</v>
      </c>
      <c r="U773">
        <v>-1.0100000000000087</v>
      </c>
      <c r="V773">
        <v>-6.25E-2</v>
      </c>
      <c r="W773">
        <v>-0.40250000000000002</v>
      </c>
      <c r="X773">
        <v>-4.2500000000000426E-2</v>
      </c>
      <c r="Y773">
        <v>4.750000000000032E-2</v>
      </c>
    </row>
    <row r="774" spans="1:25" x14ac:dyDescent="0.3">
      <c r="A774">
        <v>63</v>
      </c>
      <c r="B774" t="s">
        <v>148</v>
      </c>
      <c r="C774" s="1">
        <v>45708.410405092596</v>
      </c>
      <c r="D774" t="b">
        <v>0</v>
      </c>
      <c r="E774" t="b">
        <v>1</v>
      </c>
      <c r="F774">
        <v>31.5</v>
      </c>
      <c r="G774">
        <v>5.0000000000000001E-3</v>
      </c>
      <c r="H774">
        <v>1224</v>
      </c>
      <c r="I774">
        <v>-1395</v>
      </c>
      <c r="J774">
        <v>818</v>
      </c>
      <c r="K774">
        <v>-923</v>
      </c>
      <c r="L774">
        <v>-0.42749999999999999</v>
      </c>
      <c r="M774">
        <v>-0.26250000000000001</v>
      </c>
      <c r="N774">
        <v>6.5475000000000003</v>
      </c>
      <c r="O774">
        <v>4.3525</v>
      </c>
      <c r="P774">
        <v>60.01</v>
      </c>
      <c r="Q774">
        <v>-32.047500000000007</v>
      </c>
      <c r="R774">
        <v>-4.7499999999999432E-2</v>
      </c>
      <c r="S774">
        <v>5.2500000000000213E-2</v>
      </c>
      <c r="T774">
        <v>-0.40999999999999659</v>
      </c>
      <c r="U774">
        <v>-1.0200000000000102</v>
      </c>
      <c r="V774">
        <v>-4.2499999999999982E-2</v>
      </c>
      <c r="W774">
        <v>-0.33250000000000002</v>
      </c>
      <c r="X774">
        <v>-2.7499999999999858E-2</v>
      </c>
      <c r="Y774">
        <v>2.7499999999999858E-2</v>
      </c>
    </row>
    <row r="775" spans="1:25" x14ac:dyDescent="0.3">
      <c r="A775">
        <v>64</v>
      </c>
      <c r="B775" t="s">
        <v>148</v>
      </c>
      <c r="C775" s="1">
        <v>45708.410405092596</v>
      </c>
      <c r="D775" t="b">
        <v>0</v>
      </c>
      <c r="E775" t="b">
        <v>1</v>
      </c>
      <c r="F775">
        <v>32</v>
      </c>
      <c r="G775">
        <v>5.0000000000000001E-3</v>
      </c>
      <c r="H775">
        <v>1146</v>
      </c>
      <c r="I775">
        <v>-1320</v>
      </c>
      <c r="J775">
        <v>818</v>
      </c>
      <c r="K775">
        <v>-897</v>
      </c>
      <c r="L775">
        <v>-0.435</v>
      </c>
      <c r="M775">
        <v>-0.19750000000000001</v>
      </c>
      <c r="N775">
        <v>6.165</v>
      </c>
      <c r="O775">
        <v>4.2875000000000005</v>
      </c>
      <c r="P775">
        <v>53.462499999999999</v>
      </c>
      <c r="Q775">
        <v>-36.400000000000006</v>
      </c>
      <c r="R775">
        <v>0</v>
      </c>
      <c r="S775">
        <v>0.24500000000000011</v>
      </c>
      <c r="T775">
        <v>-0.35999999999999233</v>
      </c>
      <c r="U775">
        <v>-1.1175000000000068</v>
      </c>
      <c r="V775">
        <v>-5.4999999999999993E-2</v>
      </c>
      <c r="W775">
        <v>-0.2475</v>
      </c>
      <c r="X775">
        <v>1.499999999999968E-2</v>
      </c>
      <c r="Y775">
        <v>0.20250000000000057</v>
      </c>
    </row>
    <row r="776" spans="1:25" x14ac:dyDescent="0.3">
      <c r="A776">
        <v>65</v>
      </c>
      <c r="B776" t="s">
        <v>148</v>
      </c>
      <c r="C776" s="1">
        <v>45708.410405092596</v>
      </c>
      <c r="D776" t="b">
        <v>0</v>
      </c>
      <c r="E776" t="b">
        <v>1</v>
      </c>
      <c r="F776">
        <v>32.5</v>
      </c>
      <c r="G776">
        <v>5.0000000000000001E-3</v>
      </c>
      <c r="H776">
        <v>1137</v>
      </c>
      <c r="I776">
        <v>-1313</v>
      </c>
      <c r="J776">
        <v>688</v>
      </c>
      <c r="K776">
        <v>-788</v>
      </c>
      <c r="L776">
        <v>-0.44</v>
      </c>
      <c r="M776">
        <v>-0.25</v>
      </c>
      <c r="N776">
        <v>6.125</v>
      </c>
      <c r="O776">
        <v>3.69</v>
      </c>
      <c r="P776">
        <v>47.297499999999999</v>
      </c>
      <c r="Q776">
        <v>-40.687500000000007</v>
      </c>
      <c r="R776">
        <v>-2.5000000000003908E-3</v>
      </c>
      <c r="S776">
        <v>6.25E-2</v>
      </c>
      <c r="T776">
        <v>-0.31249999999999289</v>
      </c>
      <c r="U776">
        <v>-1.292500000000004</v>
      </c>
      <c r="V776">
        <v>-4.4999999999999984E-2</v>
      </c>
      <c r="W776">
        <v>-8.249999999999999E-2</v>
      </c>
      <c r="X776">
        <v>1.499999999999968E-2</v>
      </c>
      <c r="Y776">
        <v>7.4999999999998401E-3</v>
      </c>
    </row>
    <row r="777" spans="1:25" x14ac:dyDescent="0.3">
      <c r="A777">
        <v>66</v>
      </c>
      <c r="B777" t="s">
        <v>148</v>
      </c>
      <c r="C777" s="1">
        <v>45708.410405092596</v>
      </c>
      <c r="D777" t="b">
        <v>0</v>
      </c>
      <c r="E777" t="b">
        <v>1</v>
      </c>
      <c r="F777">
        <v>33</v>
      </c>
      <c r="G777">
        <v>5.0000000000000001E-3</v>
      </c>
      <c r="H777">
        <v>1124</v>
      </c>
      <c r="I777">
        <v>-1277</v>
      </c>
      <c r="J777">
        <v>-920</v>
      </c>
      <c r="K777">
        <v>820</v>
      </c>
      <c r="L777">
        <v>-0.38250000000000001</v>
      </c>
      <c r="M777">
        <v>-0.25</v>
      </c>
      <c r="N777">
        <v>6.0025000000000004</v>
      </c>
      <c r="O777">
        <v>-4.3500000000000005</v>
      </c>
      <c r="P777">
        <v>41.172499999999999</v>
      </c>
      <c r="Q777">
        <v>-44.377500000000005</v>
      </c>
      <c r="R777">
        <v>-1.2500000000000178E-2</v>
      </c>
      <c r="S777">
        <v>-0.10750000000000082</v>
      </c>
      <c r="T777">
        <v>-0.28499999999999659</v>
      </c>
      <c r="U777">
        <v>-1.0800000000000054</v>
      </c>
      <c r="V777">
        <v>-3.2499999999999973E-2</v>
      </c>
      <c r="W777">
        <v>-0.1575</v>
      </c>
      <c r="X777">
        <v>2.5000000000003908E-3</v>
      </c>
      <c r="Y777">
        <v>-5.7500000000000107E-2</v>
      </c>
    </row>
    <row r="778" spans="1:25" x14ac:dyDescent="0.3">
      <c r="A778">
        <v>67</v>
      </c>
      <c r="B778" t="s">
        <v>148</v>
      </c>
      <c r="C778" s="1">
        <v>45708.410405092596</v>
      </c>
      <c r="D778" t="b">
        <v>0</v>
      </c>
      <c r="E778" t="b">
        <v>1</v>
      </c>
      <c r="F778">
        <v>33.5</v>
      </c>
      <c r="G778">
        <v>5.0000000000000001E-3</v>
      </c>
      <c r="H778">
        <v>1067</v>
      </c>
      <c r="I778">
        <v>-1223</v>
      </c>
      <c r="J778">
        <v>-1736</v>
      </c>
      <c r="K778">
        <v>1638</v>
      </c>
      <c r="L778">
        <v>-0.39</v>
      </c>
      <c r="M778">
        <v>-0.245</v>
      </c>
      <c r="N778">
        <v>5.7250000000000005</v>
      </c>
      <c r="O778">
        <v>-8.4350000000000005</v>
      </c>
      <c r="P778">
        <v>35.17</v>
      </c>
      <c r="Q778">
        <v>-40.027500000000003</v>
      </c>
      <c r="R778">
        <v>-7.499999999999396E-3</v>
      </c>
      <c r="S778">
        <v>-3.5000000000000142E-2</v>
      </c>
      <c r="T778">
        <v>-0.27749999999999631</v>
      </c>
      <c r="U778">
        <v>-0.69250000000000966</v>
      </c>
      <c r="V778">
        <v>-3.2500000000000029E-2</v>
      </c>
      <c r="W778">
        <v>-0.13500000000000001</v>
      </c>
      <c r="X778">
        <v>-1.7499999999999183E-2</v>
      </c>
      <c r="Y778">
        <v>-2.5000000000000355E-2</v>
      </c>
    </row>
    <row r="779" spans="1:25" x14ac:dyDescent="0.3">
      <c r="A779">
        <v>68</v>
      </c>
      <c r="B779" t="s">
        <v>148</v>
      </c>
      <c r="C779" s="1">
        <v>45708.410405092596</v>
      </c>
      <c r="D779" t="b">
        <v>0</v>
      </c>
      <c r="E779" t="b">
        <v>1</v>
      </c>
      <c r="F779">
        <v>34</v>
      </c>
      <c r="G779">
        <v>5.0000000000000001E-3</v>
      </c>
      <c r="H779">
        <v>1132</v>
      </c>
      <c r="I779">
        <v>-1298</v>
      </c>
      <c r="J779">
        <v>-2027</v>
      </c>
      <c r="K779">
        <v>1950</v>
      </c>
      <c r="L779">
        <v>-0.41500000000000004</v>
      </c>
      <c r="M779">
        <v>-0.1925</v>
      </c>
      <c r="N779">
        <v>6.0750000000000002</v>
      </c>
      <c r="O779">
        <v>-9.9425000000000008</v>
      </c>
      <c r="P779">
        <v>29.445</v>
      </c>
      <c r="Q779">
        <v>-31.592500000000001</v>
      </c>
      <c r="R779">
        <v>-4.9999999999998934E-3</v>
      </c>
      <c r="S779">
        <v>2.4999999999998579E-2</v>
      </c>
      <c r="T779">
        <v>-0.22500000000000142</v>
      </c>
      <c r="U779">
        <v>-0.50249999999999773</v>
      </c>
      <c r="V779">
        <v>-5.5000000000000049E-2</v>
      </c>
      <c r="W779">
        <v>-0.19750000000000001</v>
      </c>
      <c r="X779">
        <v>-4.9999999999998934E-3</v>
      </c>
      <c r="Y779">
        <v>-3.7500000000001421E-2</v>
      </c>
    </row>
    <row r="780" spans="1:25" x14ac:dyDescent="0.3">
      <c r="A780">
        <v>69</v>
      </c>
      <c r="B780" t="s">
        <v>148</v>
      </c>
      <c r="C780" s="1">
        <v>45708.410405092596</v>
      </c>
      <c r="D780" t="b">
        <v>0</v>
      </c>
      <c r="E780" t="b">
        <v>1</v>
      </c>
      <c r="F780">
        <v>34.5</v>
      </c>
      <c r="G780">
        <v>5.0000000000000001E-3</v>
      </c>
      <c r="H780">
        <v>1259</v>
      </c>
      <c r="I780">
        <v>-1433</v>
      </c>
      <c r="J780">
        <v>-1684</v>
      </c>
      <c r="K780">
        <v>1577</v>
      </c>
      <c r="L780">
        <v>-0.435</v>
      </c>
      <c r="M780">
        <v>-0.26750000000000002</v>
      </c>
      <c r="N780">
        <v>6.73</v>
      </c>
      <c r="O780">
        <v>-8.1524999999999999</v>
      </c>
      <c r="P780">
        <v>23.37</v>
      </c>
      <c r="Q780">
        <v>-21.65</v>
      </c>
      <c r="R780">
        <v>4.2500000000000426E-2</v>
      </c>
      <c r="S780">
        <v>5.4999999999999716E-2</v>
      </c>
      <c r="T780">
        <v>-0.17000000000000171</v>
      </c>
      <c r="U780">
        <v>-0.41499999999999204</v>
      </c>
      <c r="V780">
        <v>-3.7499999999999978E-2</v>
      </c>
      <c r="W780">
        <v>-0.22500000000000001</v>
      </c>
      <c r="X780">
        <v>2.2499999999999964E-2</v>
      </c>
      <c r="Y780">
        <v>-4.4999999999999929E-2</v>
      </c>
    </row>
    <row r="781" spans="1:25" x14ac:dyDescent="0.3">
      <c r="A781">
        <v>70</v>
      </c>
      <c r="B781" t="s">
        <v>148</v>
      </c>
      <c r="C781" s="1">
        <v>45708.410405092596</v>
      </c>
      <c r="D781" t="b">
        <v>0</v>
      </c>
      <c r="E781" t="b">
        <v>1</v>
      </c>
      <c r="F781">
        <v>35</v>
      </c>
      <c r="G781">
        <v>5.0000000000000001E-3</v>
      </c>
      <c r="H781">
        <v>1546</v>
      </c>
      <c r="I781">
        <v>-1721</v>
      </c>
      <c r="J781">
        <v>-1503</v>
      </c>
      <c r="K781">
        <v>1370</v>
      </c>
      <c r="L781">
        <v>-0.4375</v>
      </c>
      <c r="M781">
        <v>-0.33250000000000002</v>
      </c>
      <c r="N781">
        <v>8.1675000000000004</v>
      </c>
      <c r="O781">
        <v>-7.1825000000000001</v>
      </c>
      <c r="P781">
        <v>16.64</v>
      </c>
      <c r="Q781">
        <v>-13.4975</v>
      </c>
      <c r="R781">
        <v>5.0000000000007816E-3</v>
      </c>
      <c r="S781">
        <v>0.10749999999999993</v>
      </c>
      <c r="T781">
        <v>-0.12750000000000128</v>
      </c>
      <c r="U781">
        <v>-2.9999999999999361E-2</v>
      </c>
      <c r="V781">
        <v>-3.7499999999999978E-2</v>
      </c>
      <c r="W781">
        <v>-0.21250000000000002</v>
      </c>
      <c r="X781">
        <v>7.5000000000002842E-3</v>
      </c>
      <c r="Y781">
        <v>2.2499999999999964E-2</v>
      </c>
    </row>
    <row r="782" spans="1:25" x14ac:dyDescent="0.3">
      <c r="A782">
        <v>71</v>
      </c>
      <c r="B782" t="s">
        <v>148</v>
      </c>
      <c r="C782" s="1">
        <v>45708.410405092596</v>
      </c>
      <c r="D782" t="b">
        <v>0</v>
      </c>
      <c r="E782" t="b">
        <v>1</v>
      </c>
      <c r="F782">
        <v>35.5</v>
      </c>
      <c r="G782">
        <v>5.0000000000000001E-3</v>
      </c>
      <c r="H782">
        <v>1615</v>
      </c>
      <c r="I782">
        <v>-1774</v>
      </c>
      <c r="J782">
        <v>-1319</v>
      </c>
      <c r="K782">
        <v>1207</v>
      </c>
      <c r="L782">
        <v>-0.39750000000000002</v>
      </c>
      <c r="M782">
        <v>-0.28000000000000003</v>
      </c>
      <c r="N782">
        <v>8.4725000000000001</v>
      </c>
      <c r="O782">
        <v>-6.3150000000000004</v>
      </c>
      <c r="P782">
        <v>8.4725000000000001</v>
      </c>
      <c r="Q782">
        <v>-6.3150000000000004</v>
      </c>
      <c r="R782">
        <v>-1.7500000000000071E-2</v>
      </c>
      <c r="S782">
        <v>0</v>
      </c>
      <c r="T782">
        <v>-8.7500000000000355E-2</v>
      </c>
      <c r="U782">
        <v>-6.7500000000000782E-2</v>
      </c>
      <c r="V782">
        <v>-5.2499999999999991E-2</v>
      </c>
      <c r="W782">
        <v>-3.7500000000000033E-2</v>
      </c>
      <c r="X782">
        <v>-2.7499999999999858E-2</v>
      </c>
      <c r="Y782">
        <v>4.2499999999999538E-2</v>
      </c>
    </row>
    <row r="783" spans="1:25" x14ac:dyDescent="0.3">
      <c r="A783">
        <v>1</v>
      </c>
      <c r="B783" t="s">
        <v>148</v>
      </c>
      <c r="C783" s="1">
        <v>45712.389293981483</v>
      </c>
      <c r="D783" t="b">
        <v>0</v>
      </c>
      <c r="E783" t="b">
        <v>1</v>
      </c>
      <c r="F783">
        <v>0.5</v>
      </c>
      <c r="G783">
        <v>5.0000000000000001E-3</v>
      </c>
      <c r="H783">
        <v>-597</v>
      </c>
      <c r="I783">
        <v>469</v>
      </c>
      <c r="J783">
        <v>2721</v>
      </c>
      <c r="K783">
        <v>-2798</v>
      </c>
      <c r="L783">
        <v>-0.32</v>
      </c>
      <c r="M783">
        <v>-0.1925</v>
      </c>
      <c r="N783">
        <v>-2.665</v>
      </c>
      <c r="O783">
        <v>13.797499999999999</v>
      </c>
      <c r="P783">
        <v>376.5499999999999</v>
      </c>
      <c r="Q783">
        <v>114.85</v>
      </c>
      <c r="R783">
        <v>4.2499999999999982E-2</v>
      </c>
      <c r="S783">
        <v>0.22249999999999837</v>
      </c>
      <c r="T783">
        <v>0.15249999999991815</v>
      </c>
      <c r="U783">
        <v>-1.132499999999979</v>
      </c>
      <c r="V783">
        <v>9.0000000000000024E-2</v>
      </c>
      <c r="W783">
        <v>-0.21000000000000002</v>
      </c>
      <c r="X783">
        <v>4.0000000000000036E-2</v>
      </c>
      <c r="Y783">
        <v>-3.5000000000000142E-2</v>
      </c>
    </row>
    <row r="784" spans="1:25" x14ac:dyDescent="0.3">
      <c r="A784">
        <v>2</v>
      </c>
      <c r="B784" t="s">
        <v>148</v>
      </c>
      <c r="C784" s="1">
        <v>45712.389293981483</v>
      </c>
      <c r="D784" t="b">
        <v>0</v>
      </c>
      <c r="E784" t="b">
        <v>1</v>
      </c>
      <c r="F784">
        <v>1</v>
      </c>
      <c r="G784">
        <v>5.0000000000000001E-3</v>
      </c>
      <c r="H784">
        <v>-633</v>
      </c>
      <c r="I784">
        <v>566</v>
      </c>
      <c r="J784">
        <v>2596</v>
      </c>
      <c r="K784">
        <v>-2593</v>
      </c>
      <c r="L784">
        <v>-0.16750000000000001</v>
      </c>
      <c r="M784">
        <v>7.4999999999999997E-3</v>
      </c>
      <c r="N784">
        <v>-2.9975000000000001</v>
      </c>
      <c r="O784">
        <v>12.9725</v>
      </c>
      <c r="P784">
        <v>379.21499999999992</v>
      </c>
      <c r="Q784">
        <v>101.05249999999999</v>
      </c>
      <c r="R784">
        <v>0.13249999999999984</v>
      </c>
      <c r="S784">
        <v>-2.2500000000000853E-2</v>
      </c>
      <c r="T784">
        <v>1.2499999999988631E-2</v>
      </c>
      <c r="U784">
        <v>-1.1099999999999852</v>
      </c>
      <c r="V784">
        <v>0.19249999999999998</v>
      </c>
      <c r="W784">
        <v>-0.125</v>
      </c>
      <c r="X784">
        <v>0.10749999999999993</v>
      </c>
      <c r="Y784">
        <v>-8.0000000000000071E-2</v>
      </c>
    </row>
    <row r="785" spans="1:25" x14ac:dyDescent="0.3">
      <c r="A785">
        <v>3</v>
      </c>
      <c r="B785" t="s">
        <v>148</v>
      </c>
      <c r="C785" s="1">
        <v>45712.389293981483</v>
      </c>
      <c r="D785" t="b">
        <v>0</v>
      </c>
      <c r="E785" t="b">
        <v>1</v>
      </c>
      <c r="F785">
        <v>1.5</v>
      </c>
      <c r="G785">
        <v>5.0000000000000001E-3</v>
      </c>
      <c r="H785">
        <v>-25</v>
      </c>
      <c r="I785">
        <v>-120</v>
      </c>
      <c r="J785">
        <v>1262</v>
      </c>
      <c r="K785">
        <v>-1372</v>
      </c>
      <c r="L785">
        <v>-0.36249999999999999</v>
      </c>
      <c r="M785">
        <v>-0.27500000000000002</v>
      </c>
      <c r="N785">
        <v>0.23750000000000002</v>
      </c>
      <c r="O785">
        <v>6.585</v>
      </c>
      <c r="P785">
        <v>382.21249999999992</v>
      </c>
      <c r="Q785">
        <v>88.08</v>
      </c>
      <c r="R785">
        <v>-5.0000000000000017E-2</v>
      </c>
      <c r="S785">
        <v>1.2500000000000178E-2</v>
      </c>
      <c r="T785">
        <v>-0.14250000000004093</v>
      </c>
      <c r="U785">
        <v>-0.9649999999999892</v>
      </c>
      <c r="V785">
        <v>3.2500000000000029E-2</v>
      </c>
      <c r="W785">
        <v>-1.0000000000000009E-2</v>
      </c>
      <c r="X785">
        <v>-5.7499999999999968E-2</v>
      </c>
      <c r="Y785">
        <v>-5.5000000000000604E-2</v>
      </c>
    </row>
    <row r="786" spans="1:25" x14ac:dyDescent="0.3">
      <c r="A786">
        <v>4</v>
      </c>
      <c r="B786" t="s">
        <v>148</v>
      </c>
      <c r="C786" s="1">
        <v>45712.389293981483</v>
      </c>
      <c r="D786" t="b">
        <v>0</v>
      </c>
      <c r="E786" t="b">
        <v>1</v>
      </c>
      <c r="F786">
        <v>2</v>
      </c>
      <c r="G786">
        <v>5.0000000000000001E-3</v>
      </c>
      <c r="H786">
        <v>-129</v>
      </c>
      <c r="I786">
        <v>9</v>
      </c>
      <c r="J786">
        <v>1061</v>
      </c>
      <c r="K786">
        <v>-1082</v>
      </c>
      <c r="L786">
        <v>-0.3</v>
      </c>
      <c r="M786">
        <v>-5.2499999999999998E-2</v>
      </c>
      <c r="N786">
        <v>-0.34500000000000003</v>
      </c>
      <c r="O786">
        <v>5.3574999999999999</v>
      </c>
      <c r="P786">
        <v>381.97499999999991</v>
      </c>
      <c r="Q786">
        <v>81.495000000000005</v>
      </c>
      <c r="R786">
        <v>4.2499999999999982E-2</v>
      </c>
      <c r="S786">
        <v>8.7499999999999467E-2</v>
      </c>
      <c r="T786">
        <v>-0.11000000000007049</v>
      </c>
      <c r="U786">
        <v>-0.98749999999998295</v>
      </c>
      <c r="V786">
        <v>9.7500000000000031E-2</v>
      </c>
      <c r="W786">
        <v>1.7500000000000009E-2</v>
      </c>
      <c r="X786">
        <v>1.749999999999996E-2</v>
      </c>
      <c r="Y786">
        <v>-5.7500000000000107E-2</v>
      </c>
    </row>
    <row r="787" spans="1:25" x14ac:dyDescent="0.3">
      <c r="A787">
        <v>5</v>
      </c>
      <c r="B787" t="s">
        <v>148</v>
      </c>
      <c r="C787" s="1">
        <v>45712.389293981483</v>
      </c>
      <c r="D787" t="b">
        <v>0</v>
      </c>
      <c r="E787" t="b">
        <v>1</v>
      </c>
      <c r="F787">
        <v>2.5</v>
      </c>
      <c r="G787">
        <v>5.0000000000000001E-3</v>
      </c>
      <c r="H787">
        <v>2</v>
      </c>
      <c r="I787">
        <v>-127</v>
      </c>
      <c r="J787">
        <v>1023</v>
      </c>
      <c r="K787">
        <v>-1006</v>
      </c>
      <c r="L787">
        <v>-0.3125</v>
      </c>
      <c r="M787">
        <v>4.2500000000000003E-2</v>
      </c>
      <c r="N787">
        <v>0.32250000000000001</v>
      </c>
      <c r="O787">
        <v>5.0724999999999998</v>
      </c>
      <c r="P787">
        <v>382.31999999999994</v>
      </c>
      <c r="Q787">
        <v>76.137500000000003</v>
      </c>
      <c r="R787">
        <v>7.2500000000000009E-2</v>
      </c>
      <c r="S787">
        <v>7.499999999999396E-3</v>
      </c>
      <c r="T787">
        <v>-0.13500000000004775</v>
      </c>
      <c r="U787">
        <v>-0.98749999999998295</v>
      </c>
      <c r="V787">
        <v>8.2500000000000018E-2</v>
      </c>
      <c r="W787">
        <v>7.2500000000000009E-2</v>
      </c>
      <c r="X787">
        <v>7.2500000000000009E-2</v>
      </c>
      <c r="Y787">
        <v>-8.2500000000000462E-2</v>
      </c>
    </row>
    <row r="788" spans="1:25" x14ac:dyDescent="0.3">
      <c r="A788">
        <v>6</v>
      </c>
      <c r="B788" t="s">
        <v>148</v>
      </c>
      <c r="C788" s="1">
        <v>45712.389293981483</v>
      </c>
      <c r="D788" t="b">
        <v>0</v>
      </c>
      <c r="E788" t="b">
        <v>1</v>
      </c>
      <c r="F788">
        <v>3</v>
      </c>
      <c r="G788">
        <v>5.0000000000000001E-3</v>
      </c>
      <c r="H788">
        <v>1795</v>
      </c>
      <c r="I788">
        <v>-1912</v>
      </c>
      <c r="J788">
        <v>1251</v>
      </c>
      <c r="K788">
        <v>-1332</v>
      </c>
      <c r="L788">
        <v>-0.29249999999999998</v>
      </c>
      <c r="M788">
        <v>-0.20250000000000001</v>
      </c>
      <c r="N788">
        <v>9.2675000000000001</v>
      </c>
      <c r="O788">
        <v>6.4575000000000005</v>
      </c>
      <c r="P788">
        <v>381.99749999999995</v>
      </c>
      <c r="Q788">
        <v>71.064999999999998</v>
      </c>
      <c r="R788">
        <v>8.7500000000000355E-2</v>
      </c>
      <c r="S788">
        <v>4.750000000000032E-2</v>
      </c>
      <c r="T788">
        <v>-0.24250000000000682</v>
      </c>
      <c r="U788">
        <v>-0.89249999999998408</v>
      </c>
      <c r="V788">
        <v>9.0000000000000024E-2</v>
      </c>
      <c r="W788">
        <v>-8.7500000000000008E-2</v>
      </c>
      <c r="X788">
        <v>8.4999999999999076E-2</v>
      </c>
      <c r="Y788">
        <v>-7.499999999999396E-3</v>
      </c>
    </row>
    <row r="789" spans="1:25" x14ac:dyDescent="0.3">
      <c r="A789">
        <v>7</v>
      </c>
      <c r="B789" t="s">
        <v>148</v>
      </c>
      <c r="C789" s="1">
        <v>45712.389293981483</v>
      </c>
      <c r="D789" t="b">
        <v>0</v>
      </c>
      <c r="E789" t="b">
        <v>1</v>
      </c>
      <c r="F789">
        <v>3.5</v>
      </c>
      <c r="G789">
        <v>5.0000000000000001E-3</v>
      </c>
      <c r="H789">
        <v>2388</v>
      </c>
      <c r="I789">
        <v>-2518</v>
      </c>
      <c r="J789">
        <v>1404</v>
      </c>
      <c r="K789">
        <v>-1467</v>
      </c>
      <c r="L789">
        <v>-0.32500000000000001</v>
      </c>
      <c r="M789">
        <v>-0.1575</v>
      </c>
      <c r="N789">
        <v>12.265000000000001</v>
      </c>
      <c r="O789">
        <v>7.1775000000000002</v>
      </c>
      <c r="P789">
        <v>372.72999999999996</v>
      </c>
      <c r="Q789">
        <v>64.607500000000002</v>
      </c>
      <c r="R789">
        <v>3.7499999999999645E-2</v>
      </c>
      <c r="S789">
        <v>-7.2499999999999787E-2</v>
      </c>
      <c r="T789">
        <v>-0.33249999999998181</v>
      </c>
      <c r="U789">
        <v>-1.0299999999999869</v>
      </c>
      <c r="V789">
        <v>7.5000000000000011E-2</v>
      </c>
      <c r="W789">
        <v>-4.4999999999999998E-2</v>
      </c>
      <c r="X789">
        <v>3.5000000000000142E-2</v>
      </c>
      <c r="Y789">
        <v>0.17999999999999972</v>
      </c>
    </row>
    <row r="790" spans="1:25" x14ac:dyDescent="0.3">
      <c r="A790">
        <v>8</v>
      </c>
      <c r="B790" t="s">
        <v>148</v>
      </c>
      <c r="C790" s="1">
        <v>45712.389293981483</v>
      </c>
      <c r="D790" t="b">
        <v>0</v>
      </c>
      <c r="E790" t="b">
        <v>1</v>
      </c>
      <c r="F790">
        <v>4</v>
      </c>
      <c r="G790">
        <v>5.0000000000000001E-3</v>
      </c>
      <c r="H790">
        <v>2738</v>
      </c>
      <c r="I790">
        <v>-2856</v>
      </c>
      <c r="J790">
        <v>1537</v>
      </c>
      <c r="K790">
        <v>-1588</v>
      </c>
      <c r="L790">
        <v>-0.29499999999999998</v>
      </c>
      <c r="M790">
        <v>-0.1275</v>
      </c>
      <c r="N790">
        <v>13.984999999999999</v>
      </c>
      <c r="O790">
        <v>7.8125</v>
      </c>
      <c r="P790">
        <v>360.46499999999997</v>
      </c>
      <c r="Q790">
        <v>57.430000000000007</v>
      </c>
      <c r="R790">
        <v>3.2499999999998863E-2</v>
      </c>
      <c r="S790">
        <v>1.9999999999999574E-2</v>
      </c>
      <c r="T790">
        <v>-0.375</v>
      </c>
      <c r="U790">
        <v>-1.1624999999999872</v>
      </c>
      <c r="V790">
        <v>9.7500000000000031E-2</v>
      </c>
      <c r="W790">
        <v>-0.12</v>
      </c>
      <c r="X790">
        <v>4.249999999999865E-2</v>
      </c>
      <c r="Y790">
        <v>0.12999999999999989</v>
      </c>
    </row>
    <row r="791" spans="1:25" x14ac:dyDescent="0.3">
      <c r="A791">
        <v>9</v>
      </c>
      <c r="B791" t="s">
        <v>148</v>
      </c>
      <c r="C791" s="1">
        <v>45712.389293981483</v>
      </c>
      <c r="D791" t="b">
        <v>0</v>
      </c>
      <c r="E791" t="b">
        <v>1</v>
      </c>
      <c r="F791">
        <v>4.5</v>
      </c>
      <c r="G791">
        <v>5.0000000000000001E-3</v>
      </c>
      <c r="H791">
        <v>2957</v>
      </c>
      <c r="I791">
        <v>-3077</v>
      </c>
      <c r="J791">
        <v>1538</v>
      </c>
      <c r="K791">
        <v>-1626</v>
      </c>
      <c r="L791">
        <v>-0.3</v>
      </c>
      <c r="M791">
        <v>-0.22</v>
      </c>
      <c r="N791">
        <v>15.085000000000001</v>
      </c>
      <c r="O791">
        <v>7.91</v>
      </c>
      <c r="P791">
        <v>346.47999999999996</v>
      </c>
      <c r="Q791">
        <v>49.617500000000007</v>
      </c>
      <c r="R791">
        <v>4.7500000000001208E-2</v>
      </c>
      <c r="S791">
        <v>5.7500000000000107E-2</v>
      </c>
      <c r="T791">
        <v>-0.42500000000001137</v>
      </c>
      <c r="U791">
        <v>-1.3649999999999878</v>
      </c>
      <c r="V791">
        <v>8.500000000000002E-2</v>
      </c>
      <c r="W791">
        <v>-4.4999999999999984E-2</v>
      </c>
      <c r="X791">
        <v>4.0000000000000924E-2</v>
      </c>
      <c r="Y791">
        <v>8.0000000000000071E-2</v>
      </c>
    </row>
    <row r="792" spans="1:25" x14ac:dyDescent="0.3">
      <c r="A792">
        <v>10</v>
      </c>
      <c r="B792" t="s">
        <v>148</v>
      </c>
      <c r="C792" s="1">
        <v>45712.389293981483</v>
      </c>
      <c r="D792" t="b">
        <v>0</v>
      </c>
      <c r="E792" t="b">
        <v>1</v>
      </c>
      <c r="F792">
        <v>5</v>
      </c>
      <c r="G792">
        <v>5.0000000000000001E-3</v>
      </c>
      <c r="H792">
        <v>3053</v>
      </c>
      <c r="I792">
        <v>-3174</v>
      </c>
      <c r="J792">
        <v>1407</v>
      </c>
      <c r="K792">
        <v>-1523</v>
      </c>
      <c r="L792">
        <v>-0.30249999999999999</v>
      </c>
      <c r="M792">
        <v>-0.28999999999999998</v>
      </c>
      <c r="N792">
        <v>15.567500000000001</v>
      </c>
      <c r="O792">
        <v>7.3250000000000002</v>
      </c>
      <c r="P792">
        <v>331.39499999999998</v>
      </c>
      <c r="Q792">
        <v>41.70750000000001</v>
      </c>
      <c r="R792">
        <v>2.7499999999999858E-2</v>
      </c>
      <c r="S792">
        <v>-9.9999999999999645E-2</v>
      </c>
      <c r="T792">
        <v>-0.46749999999997272</v>
      </c>
      <c r="U792">
        <v>-1.4499999999999886</v>
      </c>
      <c r="V792">
        <v>9.7500000000000031E-2</v>
      </c>
      <c r="W792">
        <v>-0.375</v>
      </c>
      <c r="X792">
        <v>2.7499999999999858E-2</v>
      </c>
      <c r="Y792">
        <v>3.5000000000000142E-2</v>
      </c>
    </row>
    <row r="793" spans="1:25" x14ac:dyDescent="0.3">
      <c r="A793">
        <v>11</v>
      </c>
      <c r="B793" t="s">
        <v>148</v>
      </c>
      <c r="C793" s="1">
        <v>45712.389293981483</v>
      </c>
      <c r="D793" t="b">
        <v>0</v>
      </c>
      <c r="E793" t="b">
        <v>1</v>
      </c>
      <c r="F793">
        <v>5.5</v>
      </c>
      <c r="G793">
        <v>5.0000000000000001E-3</v>
      </c>
      <c r="H793">
        <v>3032</v>
      </c>
      <c r="I793">
        <v>-3124</v>
      </c>
      <c r="J793">
        <v>1021</v>
      </c>
      <c r="K793">
        <v>-1166</v>
      </c>
      <c r="L793">
        <v>-0.23</v>
      </c>
      <c r="M793">
        <v>-0.36249999999999999</v>
      </c>
      <c r="N793">
        <v>15.39</v>
      </c>
      <c r="O793">
        <v>5.4675000000000002</v>
      </c>
      <c r="P793">
        <v>315.82749999999999</v>
      </c>
      <c r="Q793">
        <v>34.382500000000007</v>
      </c>
      <c r="R793">
        <v>1.7500000000000071E-2</v>
      </c>
      <c r="S793">
        <v>-0.13250000000000028</v>
      </c>
      <c r="T793">
        <v>-0.4949999999999477</v>
      </c>
      <c r="U793">
        <v>-1.3824999999999932</v>
      </c>
      <c r="V793">
        <v>0.10750000000000001</v>
      </c>
      <c r="W793">
        <v>-0.30249999999999999</v>
      </c>
      <c r="X793">
        <v>2.4999999999995026E-3</v>
      </c>
      <c r="Y793">
        <v>-1.7500000000000071E-2</v>
      </c>
    </row>
    <row r="794" spans="1:25" x14ac:dyDescent="0.3">
      <c r="A794">
        <v>12</v>
      </c>
      <c r="B794" t="s">
        <v>148</v>
      </c>
      <c r="C794" s="1">
        <v>45712.389293981483</v>
      </c>
      <c r="D794" t="b">
        <v>0</v>
      </c>
      <c r="E794" t="b">
        <v>1</v>
      </c>
      <c r="F794">
        <v>6</v>
      </c>
      <c r="G794">
        <v>5.0000000000000001E-3</v>
      </c>
      <c r="H794">
        <v>2511</v>
      </c>
      <c r="I794">
        <v>-2641</v>
      </c>
      <c r="J794">
        <v>-404</v>
      </c>
      <c r="K794">
        <v>345</v>
      </c>
      <c r="L794">
        <v>-0.32500000000000001</v>
      </c>
      <c r="M794">
        <v>-0.14749999999999999</v>
      </c>
      <c r="N794">
        <v>12.88</v>
      </c>
      <c r="O794">
        <v>-1.8725000000000001</v>
      </c>
      <c r="P794">
        <v>300.4375</v>
      </c>
      <c r="Q794">
        <v>28.915000000000006</v>
      </c>
      <c r="R794">
        <v>2.500000000001279E-3</v>
      </c>
      <c r="S794">
        <v>-0.13749999999999996</v>
      </c>
      <c r="T794">
        <v>-0.48749999999995453</v>
      </c>
      <c r="U794">
        <v>-1.0999999999999908</v>
      </c>
      <c r="V794">
        <v>9.2499999999999971E-2</v>
      </c>
      <c r="W794">
        <v>-4.2499999999999996E-2</v>
      </c>
      <c r="X794">
        <v>-1.7500000000000071E-2</v>
      </c>
      <c r="Y794">
        <v>-0.14749999999999996</v>
      </c>
    </row>
    <row r="795" spans="1:25" x14ac:dyDescent="0.3">
      <c r="A795">
        <v>13</v>
      </c>
      <c r="B795" t="s">
        <v>148</v>
      </c>
      <c r="C795" s="1">
        <v>45712.389293981483</v>
      </c>
      <c r="D795" t="b">
        <v>0</v>
      </c>
      <c r="E795" t="b">
        <v>1</v>
      </c>
      <c r="F795">
        <v>6.5</v>
      </c>
      <c r="G795">
        <v>5.0000000000000001E-3</v>
      </c>
      <c r="H795">
        <v>2193</v>
      </c>
      <c r="I795">
        <v>-2302</v>
      </c>
      <c r="J795">
        <v>-912</v>
      </c>
      <c r="K795">
        <v>836</v>
      </c>
      <c r="L795">
        <v>-0.27250000000000002</v>
      </c>
      <c r="M795">
        <v>-0.19</v>
      </c>
      <c r="N795">
        <v>11.237500000000001</v>
      </c>
      <c r="O795">
        <v>-4.37</v>
      </c>
      <c r="P795">
        <v>287.5575</v>
      </c>
      <c r="Q795">
        <v>30.787500000000005</v>
      </c>
      <c r="R795">
        <v>1.5000000000000568E-2</v>
      </c>
      <c r="S795">
        <v>-7.2499999999999787E-2</v>
      </c>
      <c r="T795">
        <v>-0.44749999999999091</v>
      </c>
      <c r="U795">
        <v>-0.88499999999999446</v>
      </c>
      <c r="V795">
        <v>8.4999999999999964E-2</v>
      </c>
      <c r="W795">
        <v>-0.1275</v>
      </c>
      <c r="X795">
        <v>0</v>
      </c>
      <c r="Y795">
        <v>-5.7500000000000107E-2</v>
      </c>
    </row>
    <row r="796" spans="1:25" x14ac:dyDescent="0.3">
      <c r="A796">
        <v>14</v>
      </c>
      <c r="B796" t="s">
        <v>148</v>
      </c>
      <c r="C796" s="1">
        <v>45712.389293981483</v>
      </c>
      <c r="D796" t="b">
        <v>0</v>
      </c>
      <c r="E796" t="b">
        <v>1</v>
      </c>
      <c r="F796">
        <v>7</v>
      </c>
      <c r="G796">
        <v>5.0000000000000001E-3</v>
      </c>
      <c r="H796">
        <v>1891</v>
      </c>
      <c r="I796">
        <v>-2003</v>
      </c>
      <c r="J796">
        <v>-1347</v>
      </c>
      <c r="K796">
        <v>1283</v>
      </c>
      <c r="L796">
        <v>-0.28000000000000003</v>
      </c>
      <c r="M796">
        <v>-0.16</v>
      </c>
      <c r="N796">
        <v>9.7349999999999994</v>
      </c>
      <c r="O796">
        <v>-6.5750000000000002</v>
      </c>
      <c r="P796">
        <v>276.32</v>
      </c>
      <c r="Q796">
        <v>35.157500000000006</v>
      </c>
      <c r="R796">
        <v>1.7500000000000071E-2</v>
      </c>
      <c r="S796">
        <v>-0.15249999999999986</v>
      </c>
      <c r="T796">
        <v>-0.45750000000003865</v>
      </c>
      <c r="U796">
        <v>-0.66499999999999204</v>
      </c>
      <c r="V796">
        <v>8.9999999999999969E-2</v>
      </c>
      <c r="W796">
        <v>-3.2500000000000001E-2</v>
      </c>
      <c r="X796">
        <v>-1.5000000000000568E-2</v>
      </c>
      <c r="Y796">
        <v>-0.17250000000000032</v>
      </c>
    </row>
    <row r="797" spans="1:25" x14ac:dyDescent="0.3">
      <c r="A797">
        <v>15</v>
      </c>
      <c r="B797" t="s">
        <v>148</v>
      </c>
      <c r="C797" s="1">
        <v>45712.389293981483</v>
      </c>
      <c r="D797" t="b">
        <v>0</v>
      </c>
      <c r="E797" t="b">
        <v>1</v>
      </c>
      <c r="F797">
        <v>7.5</v>
      </c>
      <c r="G797">
        <v>5.0000000000000001E-3</v>
      </c>
      <c r="H797">
        <v>1645</v>
      </c>
      <c r="I797">
        <v>-1758</v>
      </c>
      <c r="J797">
        <v>-1676</v>
      </c>
      <c r="K797">
        <v>1568</v>
      </c>
      <c r="L797">
        <v>-0.28250000000000003</v>
      </c>
      <c r="M797">
        <v>-0.27</v>
      </c>
      <c r="N797">
        <v>8.5075000000000003</v>
      </c>
      <c r="O797">
        <v>-8.11</v>
      </c>
      <c r="P797">
        <v>266.58499999999998</v>
      </c>
      <c r="Q797">
        <v>41.732500000000009</v>
      </c>
      <c r="R797">
        <v>2.7499999999999858E-2</v>
      </c>
      <c r="S797">
        <v>7.0000000000000284E-2</v>
      </c>
      <c r="T797">
        <v>-0.45000000000004547</v>
      </c>
      <c r="U797">
        <v>-0.58749999999999858</v>
      </c>
      <c r="V797">
        <v>8.7499999999999967E-2</v>
      </c>
      <c r="W797">
        <v>-0.13</v>
      </c>
      <c r="X797">
        <v>2.4999999999995026E-3</v>
      </c>
      <c r="Y797">
        <v>-4.9999999999998934E-2</v>
      </c>
    </row>
    <row r="798" spans="1:25" x14ac:dyDescent="0.3">
      <c r="A798">
        <v>16</v>
      </c>
      <c r="B798" t="s">
        <v>148</v>
      </c>
      <c r="C798" s="1">
        <v>45712.389293981483</v>
      </c>
      <c r="D798" t="b">
        <v>0</v>
      </c>
      <c r="E798" t="b">
        <v>1</v>
      </c>
      <c r="F798">
        <v>8</v>
      </c>
      <c r="G798">
        <v>5.0000000000000001E-3</v>
      </c>
      <c r="H798">
        <v>1475</v>
      </c>
      <c r="I798">
        <v>-1592</v>
      </c>
      <c r="J798">
        <v>-1913</v>
      </c>
      <c r="K798">
        <v>1846</v>
      </c>
      <c r="L798">
        <v>-0.29249999999999998</v>
      </c>
      <c r="M798">
        <v>-0.16750000000000001</v>
      </c>
      <c r="N798">
        <v>7.6675000000000004</v>
      </c>
      <c r="O798">
        <v>-9.3975000000000009</v>
      </c>
      <c r="P798">
        <v>258.07749999999999</v>
      </c>
      <c r="Q798">
        <v>49.842500000000008</v>
      </c>
      <c r="R798">
        <v>1.0000000000000675E-2</v>
      </c>
      <c r="S798">
        <v>3.2499999999998863E-2</v>
      </c>
      <c r="T798">
        <v>-0.40500000000005798</v>
      </c>
      <c r="U798">
        <v>-0.64750000000000085</v>
      </c>
      <c r="V798">
        <v>9.5000000000000029E-2</v>
      </c>
      <c r="W798">
        <v>-3.5000000000000003E-2</v>
      </c>
      <c r="X798">
        <v>-1.499999999999968E-2</v>
      </c>
      <c r="Y798">
        <v>-0.16000000000000014</v>
      </c>
    </row>
    <row r="799" spans="1:25" x14ac:dyDescent="0.3">
      <c r="A799">
        <v>17</v>
      </c>
      <c r="B799" t="s">
        <v>148</v>
      </c>
      <c r="C799" s="1">
        <v>45712.389293981483</v>
      </c>
      <c r="D799" t="b">
        <v>0</v>
      </c>
      <c r="E799" t="b">
        <v>1</v>
      </c>
      <c r="F799">
        <v>8.5</v>
      </c>
      <c r="G799">
        <v>5.0000000000000001E-3</v>
      </c>
      <c r="H799">
        <v>1275</v>
      </c>
      <c r="I799">
        <v>-1378</v>
      </c>
      <c r="J799">
        <v>-1825</v>
      </c>
      <c r="K799">
        <v>1763</v>
      </c>
      <c r="L799">
        <v>-0.25750000000000001</v>
      </c>
      <c r="M799">
        <v>-0.155</v>
      </c>
      <c r="N799">
        <v>6.6325000000000003</v>
      </c>
      <c r="O799">
        <v>-8.9700000000000006</v>
      </c>
      <c r="P799">
        <v>250.40999999999997</v>
      </c>
      <c r="Q799">
        <v>59.240000000000009</v>
      </c>
      <c r="R799">
        <v>-9.9999999999997868E-3</v>
      </c>
      <c r="S799">
        <v>9.9999999999997868E-3</v>
      </c>
      <c r="T799">
        <v>-0.32000000000010687</v>
      </c>
      <c r="U799">
        <v>-0.44750000000000512</v>
      </c>
      <c r="V799">
        <v>9.7499999999999976E-2</v>
      </c>
      <c r="W799">
        <v>-0.16999999999999998</v>
      </c>
      <c r="X799">
        <v>-5.2500000000000213E-2</v>
      </c>
      <c r="Y799">
        <v>-8.5000000000000853E-2</v>
      </c>
    </row>
    <row r="800" spans="1:25" x14ac:dyDescent="0.3">
      <c r="A800">
        <v>18</v>
      </c>
      <c r="B800" t="s">
        <v>148</v>
      </c>
      <c r="C800" s="1">
        <v>45712.389293981483</v>
      </c>
      <c r="D800" t="b">
        <v>0</v>
      </c>
      <c r="E800" t="b">
        <v>1</v>
      </c>
      <c r="F800">
        <v>9</v>
      </c>
      <c r="G800">
        <v>5.0000000000000001E-3</v>
      </c>
      <c r="H800">
        <v>667</v>
      </c>
      <c r="I800">
        <v>-795</v>
      </c>
      <c r="J800">
        <v>-1140</v>
      </c>
      <c r="K800">
        <v>1069</v>
      </c>
      <c r="L800">
        <v>-0.32</v>
      </c>
      <c r="M800">
        <v>-0.17749999999999999</v>
      </c>
      <c r="N800">
        <v>3.6550000000000002</v>
      </c>
      <c r="O800">
        <v>-5.5225</v>
      </c>
      <c r="P800">
        <v>243.77749999999997</v>
      </c>
      <c r="Q800">
        <v>68.210000000000008</v>
      </c>
      <c r="R800">
        <v>-9.9999999999997868E-3</v>
      </c>
      <c r="S800">
        <v>2.5000000000003908E-3</v>
      </c>
      <c r="T800">
        <v>-0.22250000000011028</v>
      </c>
      <c r="U800">
        <v>-0.29500000000000171</v>
      </c>
      <c r="V800">
        <v>0.10999999999999999</v>
      </c>
      <c r="W800">
        <v>-0.13749999999999998</v>
      </c>
      <c r="X800">
        <v>-1.499999999999968E-2</v>
      </c>
      <c r="Y800">
        <v>2.2499999999999964E-2</v>
      </c>
    </row>
    <row r="801" spans="1:25" x14ac:dyDescent="0.3">
      <c r="A801">
        <v>19</v>
      </c>
      <c r="B801" t="s">
        <v>148</v>
      </c>
      <c r="C801" s="1">
        <v>45712.389293981483</v>
      </c>
      <c r="D801" t="b">
        <v>0</v>
      </c>
      <c r="E801" t="b">
        <v>1</v>
      </c>
      <c r="F801">
        <v>9.5</v>
      </c>
      <c r="G801">
        <v>5.0000000000000001E-3</v>
      </c>
      <c r="H801">
        <v>680</v>
      </c>
      <c r="I801">
        <v>-801</v>
      </c>
      <c r="J801">
        <v>-1129</v>
      </c>
      <c r="K801">
        <v>1087</v>
      </c>
      <c r="L801">
        <v>-0.30249999999999999</v>
      </c>
      <c r="M801">
        <v>-0.105</v>
      </c>
      <c r="N801">
        <v>3.7025000000000001</v>
      </c>
      <c r="O801">
        <v>-5.54</v>
      </c>
      <c r="P801">
        <v>240.12249999999997</v>
      </c>
      <c r="Q801">
        <v>73.732500000000002</v>
      </c>
      <c r="R801">
        <v>2.4999999999999911E-2</v>
      </c>
      <c r="S801">
        <v>-0.13250000000000028</v>
      </c>
      <c r="T801">
        <v>-0.19500000000013529</v>
      </c>
      <c r="U801">
        <v>-0.19750000000000512</v>
      </c>
      <c r="V801">
        <v>9.2500000000000027E-2</v>
      </c>
      <c r="W801">
        <v>-0.1825</v>
      </c>
      <c r="X801">
        <v>1.2500000000000178E-2</v>
      </c>
      <c r="Y801">
        <v>-6.25E-2</v>
      </c>
    </row>
    <row r="802" spans="1:25" x14ac:dyDescent="0.3">
      <c r="A802">
        <v>20</v>
      </c>
      <c r="B802" t="s">
        <v>148</v>
      </c>
      <c r="C802" s="1">
        <v>45712.389293981483</v>
      </c>
      <c r="D802" t="b">
        <v>0</v>
      </c>
      <c r="E802" t="b">
        <v>1</v>
      </c>
      <c r="F802">
        <v>10</v>
      </c>
      <c r="G802">
        <v>5.0000000000000001E-3</v>
      </c>
      <c r="H802">
        <v>702</v>
      </c>
      <c r="I802">
        <v>-826</v>
      </c>
      <c r="J802">
        <v>-1203</v>
      </c>
      <c r="K802">
        <v>1125</v>
      </c>
      <c r="L802">
        <v>-0.31</v>
      </c>
      <c r="M802">
        <v>-0.19500000000000001</v>
      </c>
      <c r="N802">
        <v>3.8200000000000003</v>
      </c>
      <c r="O802">
        <v>-5.82</v>
      </c>
      <c r="P802">
        <v>236.42</v>
      </c>
      <c r="Q802">
        <v>79.272500000000008</v>
      </c>
      <c r="R802">
        <v>1.0000000000000231E-2</v>
      </c>
      <c r="S802">
        <v>-0.15249999999999986</v>
      </c>
      <c r="T802">
        <v>-0.19000000000011141</v>
      </c>
      <c r="U802">
        <v>-0.15749999999999886</v>
      </c>
      <c r="V802">
        <v>8.2500000000000018E-2</v>
      </c>
      <c r="W802">
        <v>-0.215</v>
      </c>
      <c r="X802">
        <v>2.5000000000003908E-3</v>
      </c>
      <c r="Y802">
        <v>7.5000000000000178E-2</v>
      </c>
    </row>
    <row r="803" spans="1:25" x14ac:dyDescent="0.3">
      <c r="A803">
        <v>21</v>
      </c>
      <c r="B803" t="s">
        <v>148</v>
      </c>
      <c r="C803" s="1">
        <v>45712.389293981483</v>
      </c>
      <c r="D803" t="b">
        <v>0</v>
      </c>
      <c r="E803" t="b">
        <v>1</v>
      </c>
      <c r="F803">
        <v>10.5</v>
      </c>
      <c r="G803">
        <v>5.0000000000000001E-3</v>
      </c>
      <c r="H803">
        <v>617</v>
      </c>
      <c r="I803">
        <v>-737</v>
      </c>
      <c r="J803">
        <v>-1189</v>
      </c>
      <c r="K803">
        <v>1144</v>
      </c>
      <c r="L803">
        <v>-0.3</v>
      </c>
      <c r="M803">
        <v>-0.1125</v>
      </c>
      <c r="N803">
        <v>3.3850000000000002</v>
      </c>
      <c r="O803">
        <v>-5.8325000000000005</v>
      </c>
      <c r="P803">
        <v>232.6</v>
      </c>
      <c r="Q803">
        <v>85.092500000000015</v>
      </c>
      <c r="R803">
        <v>1.7500000000000071E-2</v>
      </c>
      <c r="S803">
        <v>5.9999999999999609E-2</v>
      </c>
      <c r="T803">
        <v>-0.13500000000010459</v>
      </c>
      <c r="U803">
        <v>-0.17249999999998522</v>
      </c>
      <c r="V803">
        <v>9.0000000000000024E-2</v>
      </c>
      <c r="W803">
        <v>-0.14250000000000002</v>
      </c>
      <c r="X803">
        <v>0</v>
      </c>
      <c r="Y803">
        <v>-7.5000000000002842E-3</v>
      </c>
    </row>
    <row r="804" spans="1:25" x14ac:dyDescent="0.3">
      <c r="A804">
        <v>22</v>
      </c>
      <c r="B804" t="s">
        <v>148</v>
      </c>
      <c r="C804" s="1">
        <v>45712.389293981483</v>
      </c>
      <c r="D804" t="b">
        <v>0</v>
      </c>
      <c r="E804" t="b">
        <v>1</v>
      </c>
      <c r="F804">
        <v>11</v>
      </c>
      <c r="G804">
        <v>5.0000000000000001E-3</v>
      </c>
      <c r="H804">
        <v>566</v>
      </c>
      <c r="I804">
        <v>-684</v>
      </c>
      <c r="J804">
        <v>-1297</v>
      </c>
      <c r="K804">
        <v>1193</v>
      </c>
      <c r="L804">
        <v>-0.29499999999999998</v>
      </c>
      <c r="M804">
        <v>-0.26</v>
      </c>
      <c r="N804">
        <v>3.125</v>
      </c>
      <c r="O804">
        <v>-6.2250000000000005</v>
      </c>
      <c r="P804">
        <v>229.215</v>
      </c>
      <c r="Q804">
        <v>90.925000000000011</v>
      </c>
      <c r="R804">
        <v>2.9999999999999805E-2</v>
      </c>
      <c r="S804">
        <v>-2.5000000000003908E-3</v>
      </c>
      <c r="T804">
        <v>-0.10000000000007958</v>
      </c>
      <c r="U804">
        <v>-0.17749999999999488</v>
      </c>
      <c r="V804">
        <v>8.7500000000000022E-2</v>
      </c>
      <c r="W804">
        <v>-0.34250000000000003</v>
      </c>
      <c r="X804">
        <v>7.4999999999998401E-3</v>
      </c>
      <c r="Y804">
        <v>7.499999999999396E-3</v>
      </c>
    </row>
    <row r="805" spans="1:25" x14ac:dyDescent="0.3">
      <c r="A805">
        <v>23</v>
      </c>
      <c r="B805" t="s">
        <v>148</v>
      </c>
      <c r="C805" s="1">
        <v>45712.389293981483</v>
      </c>
      <c r="D805" t="b">
        <v>0</v>
      </c>
      <c r="E805" t="b">
        <v>1</v>
      </c>
      <c r="F805">
        <v>11.5</v>
      </c>
      <c r="G805">
        <v>5.0000000000000001E-3</v>
      </c>
      <c r="H805">
        <v>496</v>
      </c>
      <c r="I805">
        <v>-606</v>
      </c>
      <c r="J805">
        <v>-1157</v>
      </c>
      <c r="K805">
        <v>1062</v>
      </c>
      <c r="L805">
        <v>-0.27500000000000002</v>
      </c>
      <c r="M805">
        <v>-0.23750000000000002</v>
      </c>
      <c r="N805">
        <v>2.7549999999999999</v>
      </c>
      <c r="O805">
        <v>-5.5475000000000003</v>
      </c>
      <c r="P805">
        <v>226.09</v>
      </c>
      <c r="Q805">
        <v>97.15</v>
      </c>
      <c r="R805">
        <v>0.11749999999999972</v>
      </c>
      <c r="S805">
        <v>0.16999999999999993</v>
      </c>
      <c r="T805">
        <v>-0.10000000000005116</v>
      </c>
      <c r="U805">
        <v>-0.15999999999999659</v>
      </c>
      <c r="V805">
        <v>9.9999999999999978E-2</v>
      </c>
      <c r="W805">
        <v>-0.16250000000000003</v>
      </c>
      <c r="X805">
        <v>7.9999999999999627E-2</v>
      </c>
      <c r="Y805">
        <v>0.19249999999999989</v>
      </c>
    </row>
    <row r="806" spans="1:25" x14ac:dyDescent="0.3">
      <c r="A806">
        <v>24</v>
      </c>
      <c r="B806" t="s">
        <v>148</v>
      </c>
      <c r="C806" s="1">
        <v>45712.389293981483</v>
      </c>
      <c r="D806" t="b">
        <v>0</v>
      </c>
      <c r="E806" t="b">
        <v>1</v>
      </c>
      <c r="F806">
        <v>12</v>
      </c>
      <c r="G806">
        <v>5.0000000000000001E-3</v>
      </c>
      <c r="H806">
        <v>711</v>
      </c>
      <c r="I806">
        <v>-826</v>
      </c>
      <c r="J806">
        <v>-578</v>
      </c>
      <c r="K806">
        <v>597</v>
      </c>
      <c r="L806">
        <v>-0.28750000000000003</v>
      </c>
      <c r="M806">
        <v>4.7500000000000001E-2</v>
      </c>
      <c r="N806">
        <v>3.8425000000000002</v>
      </c>
      <c r="O806">
        <v>-2.9375</v>
      </c>
      <c r="P806">
        <v>223.33500000000001</v>
      </c>
      <c r="Q806">
        <v>102.69750000000001</v>
      </c>
      <c r="R806">
        <v>-5.7499999999999662E-2</v>
      </c>
      <c r="S806">
        <v>-2.4999999999999911E-2</v>
      </c>
      <c r="T806">
        <v>-0.13250000000005002</v>
      </c>
      <c r="U806">
        <v>-0.32250000000000512</v>
      </c>
      <c r="V806">
        <v>0.13249999999999995</v>
      </c>
      <c r="W806">
        <v>-0.03</v>
      </c>
      <c r="X806">
        <v>-3.7499999999999645E-2</v>
      </c>
      <c r="Y806">
        <v>-4.0000000000000036E-2</v>
      </c>
    </row>
    <row r="807" spans="1:25" x14ac:dyDescent="0.3">
      <c r="A807">
        <v>25</v>
      </c>
      <c r="B807" t="s">
        <v>148</v>
      </c>
      <c r="C807" s="1">
        <v>45712.389293981483</v>
      </c>
      <c r="D807" t="b">
        <v>0</v>
      </c>
      <c r="E807" t="b">
        <v>1</v>
      </c>
      <c r="F807">
        <v>12.5</v>
      </c>
      <c r="G807">
        <v>5.0000000000000001E-3</v>
      </c>
      <c r="H807">
        <v>421</v>
      </c>
      <c r="I807">
        <v>-538</v>
      </c>
      <c r="J807">
        <v>-105</v>
      </c>
      <c r="K807">
        <v>56</v>
      </c>
      <c r="L807">
        <v>-0.29249999999999998</v>
      </c>
      <c r="M807">
        <v>-0.1225</v>
      </c>
      <c r="N807">
        <v>2.3975</v>
      </c>
      <c r="O807">
        <v>-0.40250000000000002</v>
      </c>
      <c r="P807">
        <v>219.49250000000001</v>
      </c>
      <c r="Q807">
        <v>105.63500000000001</v>
      </c>
      <c r="R807">
        <v>1.7500000000000071E-2</v>
      </c>
      <c r="S807">
        <v>6.7500000000000004E-2</v>
      </c>
      <c r="T807">
        <v>-9.5000000000055707E-2</v>
      </c>
      <c r="U807">
        <v>-0.46500000000000341</v>
      </c>
      <c r="V807">
        <v>9.5000000000000029E-2</v>
      </c>
      <c r="W807">
        <v>7.5000000000000067E-3</v>
      </c>
      <c r="X807">
        <v>9.9999999999997868E-3</v>
      </c>
      <c r="Y807">
        <v>0.20249999999999996</v>
      </c>
    </row>
    <row r="808" spans="1:25" x14ac:dyDescent="0.3">
      <c r="A808">
        <v>26</v>
      </c>
      <c r="B808" t="s">
        <v>148</v>
      </c>
      <c r="C808" s="1">
        <v>45712.389293981483</v>
      </c>
      <c r="D808" t="b">
        <v>0</v>
      </c>
      <c r="E808" t="b">
        <v>1</v>
      </c>
      <c r="F808">
        <v>13</v>
      </c>
      <c r="G808">
        <v>5.0000000000000001E-3</v>
      </c>
      <c r="H808">
        <v>369</v>
      </c>
      <c r="I808">
        <v>-488</v>
      </c>
      <c r="J808">
        <v>-190</v>
      </c>
      <c r="K808">
        <v>156</v>
      </c>
      <c r="L808">
        <v>-0.29749999999999999</v>
      </c>
      <c r="M808">
        <v>-8.5000000000000006E-2</v>
      </c>
      <c r="N808">
        <v>2.1425000000000001</v>
      </c>
      <c r="O808">
        <v>-0.86499999999999999</v>
      </c>
      <c r="P808">
        <v>217.095</v>
      </c>
      <c r="Q808">
        <v>106.03750000000001</v>
      </c>
      <c r="R808">
        <v>-9.9999999999997868E-3</v>
      </c>
      <c r="S808">
        <v>-0.17999999999999994</v>
      </c>
      <c r="T808">
        <v>-9.7500000000053433E-2</v>
      </c>
      <c r="U808">
        <v>-0.57500000000001705</v>
      </c>
      <c r="V808">
        <v>8.7500000000000022E-2</v>
      </c>
      <c r="W808">
        <v>-2.7500000000000004E-2</v>
      </c>
      <c r="X808">
        <v>-1.2500000000000178E-2</v>
      </c>
      <c r="Y808">
        <v>5.7499999999999996E-2</v>
      </c>
    </row>
    <row r="809" spans="1:25" x14ac:dyDescent="0.3">
      <c r="A809">
        <v>27</v>
      </c>
      <c r="B809" t="s">
        <v>148</v>
      </c>
      <c r="C809" s="1">
        <v>45712.389293981483</v>
      </c>
      <c r="D809" t="b">
        <v>0</v>
      </c>
      <c r="E809" t="b">
        <v>1</v>
      </c>
      <c r="F809">
        <v>13.5</v>
      </c>
      <c r="G809">
        <v>5.0000000000000001E-3</v>
      </c>
      <c r="H809">
        <v>165</v>
      </c>
      <c r="I809">
        <v>-279</v>
      </c>
      <c r="J809">
        <v>-233</v>
      </c>
      <c r="K809">
        <v>157</v>
      </c>
      <c r="L809">
        <v>-0.28500000000000003</v>
      </c>
      <c r="M809">
        <v>-0.19</v>
      </c>
      <c r="N809">
        <v>1.1100000000000001</v>
      </c>
      <c r="O809">
        <v>-0.97499999999999998</v>
      </c>
      <c r="P809">
        <v>214.95249999999999</v>
      </c>
      <c r="Q809">
        <v>106.9025</v>
      </c>
      <c r="R809">
        <v>1.5000000000000124E-2</v>
      </c>
      <c r="S809">
        <v>-3.7499999999999978E-2</v>
      </c>
      <c r="T809">
        <v>-5.7500000000061391E-2</v>
      </c>
      <c r="U809">
        <v>-0.49250000000002103</v>
      </c>
      <c r="V809">
        <v>9.2499999999999971E-2</v>
      </c>
      <c r="W809">
        <v>-0.17</v>
      </c>
      <c r="X809">
        <v>2.2499999999999964E-2</v>
      </c>
      <c r="Y809">
        <v>0.12500000000000011</v>
      </c>
    </row>
    <row r="810" spans="1:25" x14ac:dyDescent="0.3">
      <c r="A810">
        <v>28</v>
      </c>
      <c r="B810" t="s">
        <v>148</v>
      </c>
      <c r="C810" s="1">
        <v>45712.389293981483</v>
      </c>
      <c r="D810" t="b">
        <v>0</v>
      </c>
      <c r="E810" t="b">
        <v>1</v>
      </c>
      <c r="F810">
        <v>14</v>
      </c>
      <c r="G810">
        <v>5.0000000000000001E-3</v>
      </c>
      <c r="H810">
        <v>222</v>
      </c>
      <c r="I810">
        <v>-338</v>
      </c>
      <c r="J810">
        <v>2</v>
      </c>
      <c r="K810">
        <v>-65</v>
      </c>
      <c r="L810">
        <v>-0.28999999999999998</v>
      </c>
      <c r="M810">
        <v>-0.1575</v>
      </c>
      <c r="N810">
        <v>1.4000000000000001</v>
      </c>
      <c r="O810">
        <v>0.16750000000000001</v>
      </c>
      <c r="P810">
        <v>213.84249999999997</v>
      </c>
      <c r="Q810">
        <v>107.8775</v>
      </c>
      <c r="R810">
        <v>2.750000000000008E-2</v>
      </c>
      <c r="S810">
        <v>9.2500000000000013E-2</v>
      </c>
      <c r="T810">
        <v>-3.7500000000079581E-2</v>
      </c>
      <c r="U810">
        <v>-0.5700000000000216</v>
      </c>
      <c r="V810">
        <v>9.5000000000000029E-2</v>
      </c>
      <c r="W810">
        <v>-0.13750000000000001</v>
      </c>
      <c r="X810">
        <v>4.5000000000000151E-2</v>
      </c>
      <c r="Y810">
        <v>5.7500000000000009E-2</v>
      </c>
    </row>
    <row r="811" spans="1:25" x14ac:dyDescent="0.3">
      <c r="A811">
        <v>29</v>
      </c>
      <c r="B811" t="s">
        <v>148</v>
      </c>
      <c r="C811" s="1">
        <v>45712.389293981483</v>
      </c>
      <c r="D811" t="b">
        <v>0</v>
      </c>
      <c r="E811" t="b">
        <v>1</v>
      </c>
      <c r="F811">
        <v>14.5</v>
      </c>
      <c r="G811">
        <v>5.0000000000000001E-3</v>
      </c>
      <c r="H811">
        <v>213</v>
      </c>
      <c r="I811">
        <v>-343</v>
      </c>
      <c r="J811">
        <v>268</v>
      </c>
      <c r="K811">
        <v>-362</v>
      </c>
      <c r="L811">
        <v>-0.32500000000000001</v>
      </c>
      <c r="M811">
        <v>-0.23500000000000001</v>
      </c>
      <c r="N811">
        <v>1.3900000000000001</v>
      </c>
      <c r="O811">
        <v>1.575</v>
      </c>
      <c r="P811">
        <v>212.44249999999997</v>
      </c>
      <c r="Q811">
        <v>107.71</v>
      </c>
      <c r="R811">
        <v>6.25E-2</v>
      </c>
      <c r="S811">
        <v>0.18249999999999988</v>
      </c>
      <c r="T811">
        <v>-4.5000000000101181E-2</v>
      </c>
      <c r="U811">
        <v>-0.67000000000003013</v>
      </c>
      <c r="V811">
        <v>9.2499999999999971E-2</v>
      </c>
      <c r="W811">
        <v>-0.26</v>
      </c>
      <c r="X811">
        <v>6.7500000000000115E-2</v>
      </c>
      <c r="Y811">
        <v>0.20499999999999985</v>
      </c>
    </row>
    <row r="812" spans="1:25" x14ac:dyDescent="0.3">
      <c r="A812">
        <v>30</v>
      </c>
      <c r="B812" t="s">
        <v>148</v>
      </c>
      <c r="C812" s="1">
        <v>45712.389293981483</v>
      </c>
      <c r="D812" t="b">
        <v>0</v>
      </c>
      <c r="E812" t="b">
        <v>1</v>
      </c>
      <c r="F812">
        <v>15</v>
      </c>
      <c r="G812">
        <v>5.0000000000000001E-3</v>
      </c>
      <c r="H812">
        <v>-320</v>
      </c>
      <c r="I812">
        <v>215</v>
      </c>
      <c r="J812">
        <v>220</v>
      </c>
      <c r="K812">
        <v>-242</v>
      </c>
      <c r="L812">
        <v>-0.26250000000000001</v>
      </c>
      <c r="M812">
        <v>-5.5E-2</v>
      </c>
      <c r="N812">
        <v>-1.3375000000000001</v>
      </c>
      <c r="O812">
        <v>1.155</v>
      </c>
      <c r="P812">
        <v>211.05249999999998</v>
      </c>
      <c r="Q812">
        <v>106.13499999999999</v>
      </c>
      <c r="R812">
        <v>-5.2500000000000213E-2</v>
      </c>
      <c r="S812">
        <v>-0.13250000000000006</v>
      </c>
      <c r="T812">
        <v>-5.250000000009436E-2</v>
      </c>
      <c r="U812">
        <v>-1.1125000000000256</v>
      </c>
      <c r="V812">
        <v>0.10249999999999998</v>
      </c>
      <c r="W812">
        <v>-0.12</v>
      </c>
      <c r="X812">
        <v>-8.7500000000000133E-2</v>
      </c>
      <c r="Y812">
        <v>-9.000000000000008E-2</v>
      </c>
    </row>
    <row r="813" spans="1:25" x14ac:dyDescent="0.3">
      <c r="A813">
        <v>31</v>
      </c>
      <c r="B813" t="s">
        <v>148</v>
      </c>
      <c r="C813" s="1">
        <v>45712.389293981483</v>
      </c>
      <c r="D813" t="b">
        <v>0</v>
      </c>
      <c r="E813" t="b">
        <v>1</v>
      </c>
      <c r="F813">
        <v>15.5</v>
      </c>
      <c r="G813">
        <v>5.0000000000000001E-3</v>
      </c>
      <c r="H813">
        <v>-394</v>
      </c>
      <c r="I813">
        <v>273</v>
      </c>
      <c r="J813">
        <v>-140</v>
      </c>
      <c r="K813">
        <v>56</v>
      </c>
      <c r="L813">
        <v>-0.30249999999999999</v>
      </c>
      <c r="M813">
        <v>-0.21</v>
      </c>
      <c r="N813">
        <v>-1.6675</v>
      </c>
      <c r="O813">
        <v>-0.49</v>
      </c>
      <c r="P813">
        <v>212.39</v>
      </c>
      <c r="Q813">
        <v>104.97999999999999</v>
      </c>
      <c r="R813">
        <v>1.5000000000000124E-2</v>
      </c>
      <c r="S813">
        <v>-4.9999999999999989E-2</v>
      </c>
      <c r="T813">
        <v>0.11499999999992383</v>
      </c>
      <c r="U813">
        <v>-1.0925000000000153</v>
      </c>
      <c r="V813">
        <v>9.5000000000000029E-2</v>
      </c>
      <c r="W813">
        <v>-0.30499999999999999</v>
      </c>
      <c r="X813">
        <v>3.0000000000000027E-2</v>
      </c>
      <c r="Y813">
        <v>5.5000000000000049E-2</v>
      </c>
    </row>
    <row r="814" spans="1:25" x14ac:dyDescent="0.3">
      <c r="A814">
        <v>32</v>
      </c>
      <c r="B814" t="s">
        <v>148</v>
      </c>
      <c r="C814" s="1">
        <v>45712.389293981483</v>
      </c>
      <c r="D814" t="b">
        <v>0</v>
      </c>
      <c r="E814" t="b">
        <v>1</v>
      </c>
      <c r="F814">
        <v>16</v>
      </c>
      <c r="G814">
        <v>5.0000000000000001E-3</v>
      </c>
      <c r="H814">
        <v>-314</v>
      </c>
      <c r="I814">
        <v>195</v>
      </c>
      <c r="J814">
        <v>-421</v>
      </c>
      <c r="K814">
        <v>342</v>
      </c>
      <c r="L814">
        <v>-0.29749999999999999</v>
      </c>
      <c r="M814">
        <v>-0.19750000000000001</v>
      </c>
      <c r="N814">
        <v>-1.2725</v>
      </c>
      <c r="O814">
        <v>-1.9075</v>
      </c>
      <c r="P814">
        <v>214.05749999999998</v>
      </c>
      <c r="Q814">
        <v>105.46999999999998</v>
      </c>
      <c r="R814">
        <v>4.0000000000000036E-2</v>
      </c>
      <c r="S814">
        <v>-0.13249999999999984</v>
      </c>
      <c r="T814">
        <v>0.12249999999991701</v>
      </c>
      <c r="U814">
        <v>-1.4125000000000227</v>
      </c>
      <c r="V814">
        <v>9.7500000000000031E-2</v>
      </c>
      <c r="W814">
        <v>-0.23</v>
      </c>
      <c r="X814">
        <v>4.2499999999999982E-2</v>
      </c>
      <c r="Y814">
        <v>-1.4999999999999902E-2</v>
      </c>
    </row>
    <row r="815" spans="1:25" x14ac:dyDescent="0.3">
      <c r="A815">
        <v>33</v>
      </c>
      <c r="B815" t="s">
        <v>148</v>
      </c>
      <c r="C815" s="1">
        <v>45712.389293981483</v>
      </c>
      <c r="D815" t="b">
        <v>0</v>
      </c>
      <c r="E815" t="b">
        <v>1</v>
      </c>
      <c r="F815">
        <v>16.5</v>
      </c>
      <c r="G815">
        <v>5.0000000000000001E-3</v>
      </c>
      <c r="H815">
        <v>-131</v>
      </c>
      <c r="I815">
        <v>12</v>
      </c>
      <c r="J815">
        <v>-511</v>
      </c>
      <c r="K815">
        <v>437</v>
      </c>
      <c r="L815">
        <v>-0.29749999999999999</v>
      </c>
      <c r="M815">
        <v>-0.185</v>
      </c>
      <c r="N815">
        <v>-0.35749999999999998</v>
      </c>
      <c r="O815">
        <v>-2.37</v>
      </c>
      <c r="P815">
        <v>215.32999999999998</v>
      </c>
      <c r="Q815">
        <v>107.37749999999998</v>
      </c>
      <c r="R815">
        <v>5.0000000000000044E-2</v>
      </c>
      <c r="S815">
        <v>-0.17249999999999988</v>
      </c>
      <c r="T815">
        <v>9.9999999999909051E-2</v>
      </c>
      <c r="U815">
        <v>-1.4350000000000165</v>
      </c>
      <c r="V815">
        <v>8.0000000000000016E-2</v>
      </c>
      <c r="W815">
        <v>-0.15</v>
      </c>
      <c r="X815">
        <v>6.5000000000000002E-2</v>
      </c>
      <c r="Y815">
        <v>-6.4999999999999947E-2</v>
      </c>
    </row>
    <row r="816" spans="1:25" x14ac:dyDescent="0.3">
      <c r="A816">
        <v>34</v>
      </c>
      <c r="B816" t="s">
        <v>148</v>
      </c>
      <c r="C816" s="1">
        <v>45712.389293981483</v>
      </c>
      <c r="D816" t="b">
        <v>0</v>
      </c>
      <c r="E816" t="b">
        <v>1</v>
      </c>
      <c r="F816">
        <v>17</v>
      </c>
      <c r="G816">
        <v>5.0000000000000001E-3</v>
      </c>
      <c r="H816">
        <v>152</v>
      </c>
      <c r="I816">
        <v>-272</v>
      </c>
      <c r="J816">
        <v>-552</v>
      </c>
      <c r="K816">
        <v>458</v>
      </c>
      <c r="L816">
        <v>-0.3</v>
      </c>
      <c r="M816">
        <v>-0.23500000000000001</v>
      </c>
      <c r="N816">
        <v>1.06</v>
      </c>
      <c r="O816">
        <v>-2.5249999999999999</v>
      </c>
      <c r="P816">
        <v>215.68749999999997</v>
      </c>
      <c r="Q816">
        <v>109.74749999999999</v>
      </c>
      <c r="R816">
        <v>6.0000000000000053E-2</v>
      </c>
      <c r="S816">
        <v>0</v>
      </c>
      <c r="T816">
        <v>9.4999999999885176E-2</v>
      </c>
      <c r="U816">
        <v>-1.5175000000000125</v>
      </c>
      <c r="V816">
        <v>0.10000000000000003</v>
      </c>
      <c r="W816">
        <v>-0.21000000000000002</v>
      </c>
      <c r="X816">
        <v>7.0000000000000062E-2</v>
      </c>
      <c r="Y816">
        <v>7.0000000000000284E-2</v>
      </c>
    </row>
    <row r="817" spans="1:25" x14ac:dyDescent="0.3">
      <c r="A817">
        <v>35</v>
      </c>
      <c r="B817" t="s">
        <v>148</v>
      </c>
      <c r="C817" s="1">
        <v>45712.389293981483</v>
      </c>
      <c r="D817" t="b">
        <v>0</v>
      </c>
      <c r="E817" t="b">
        <v>1</v>
      </c>
      <c r="F817">
        <v>17.5</v>
      </c>
      <c r="G817">
        <v>5.0000000000000001E-3</v>
      </c>
      <c r="H817">
        <v>510</v>
      </c>
      <c r="I817">
        <v>-590</v>
      </c>
      <c r="J817">
        <v>-520</v>
      </c>
      <c r="K817">
        <v>452</v>
      </c>
      <c r="L817">
        <v>-0.2</v>
      </c>
      <c r="M817">
        <v>-0.17</v>
      </c>
      <c r="N817">
        <v>2.75</v>
      </c>
      <c r="O817">
        <v>-2.4300000000000002</v>
      </c>
      <c r="P817">
        <v>214.62749999999997</v>
      </c>
      <c r="Q817">
        <v>112.27249999999999</v>
      </c>
      <c r="R817">
        <v>9.4999999999999751E-2</v>
      </c>
      <c r="S817">
        <v>7.4999999999999734E-2</v>
      </c>
      <c r="T817">
        <v>8.9999999999889724E-2</v>
      </c>
      <c r="U817">
        <v>-1.6600000000000108</v>
      </c>
      <c r="V817">
        <v>0.20250000000000001</v>
      </c>
      <c r="W817">
        <v>-0.125</v>
      </c>
      <c r="X817">
        <v>0.10250000000000004</v>
      </c>
      <c r="Y817">
        <v>0.11499999999999977</v>
      </c>
    </row>
    <row r="818" spans="1:25" x14ac:dyDescent="0.3">
      <c r="A818">
        <v>36</v>
      </c>
      <c r="B818" t="s">
        <v>148</v>
      </c>
      <c r="C818" s="1">
        <v>45712.389293981483</v>
      </c>
      <c r="D818" t="b">
        <v>0</v>
      </c>
      <c r="E818" t="b">
        <v>1</v>
      </c>
      <c r="F818">
        <v>18</v>
      </c>
      <c r="G818">
        <v>5.0000000000000001E-3</v>
      </c>
      <c r="H818">
        <v>1665</v>
      </c>
      <c r="I818">
        <v>-1807</v>
      </c>
      <c r="J818">
        <v>209</v>
      </c>
      <c r="K818">
        <v>-292</v>
      </c>
      <c r="L818">
        <v>-0.35499999999999998</v>
      </c>
      <c r="M818">
        <v>-0.20750000000000002</v>
      </c>
      <c r="N818">
        <v>8.68</v>
      </c>
      <c r="O818">
        <v>1.2524999999999999</v>
      </c>
      <c r="P818">
        <v>211.87749999999997</v>
      </c>
      <c r="Q818">
        <v>114.7025</v>
      </c>
      <c r="R818">
        <v>0.12999999999999901</v>
      </c>
      <c r="S818">
        <v>0.10749999999999993</v>
      </c>
      <c r="T818">
        <v>-2.5000000000829914E-3</v>
      </c>
      <c r="U818">
        <v>-1.9350000000000023</v>
      </c>
      <c r="V818">
        <v>4.7500000000000042E-2</v>
      </c>
      <c r="W818">
        <v>-6.7500000000000004E-2</v>
      </c>
      <c r="X818">
        <v>0.21749999999999936</v>
      </c>
      <c r="Y818">
        <v>0.10749999999999993</v>
      </c>
    </row>
    <row r="819" spans="1:25" x14ac:dyDescent="0.3">
      <c r="A819">
        <v>37</v>
      </c>
      <c r="B819" t="s">
        <v>148</v>
      </c>
      <c r="C819" s="1">
        <v>45712.389293981483</v>
      </c>
      <c r="D819" t="b">
        <v>0</v>
      </c>
      <c r="E819" t="b">
        <v>1</v>
      </c>
      <c r="F819">
        <v>18.5</v>
      </c>
      <c r="G819">
        <v>5.0000000000000001E-3</v>
      </c>
      <c r="H819">
        <v>1887</v>
      </c>
      <c r="I819">
        <v>-2001</v>
      </c>
      <c r="J819">
        <v>355</v>
      </c>
      <c r="K819">
        <v>-465</v>
      </c>
      <c r="L819">
        <v>-0.28500000000000003</v>
      </c>
      <c r="M819">
        <v>-0.27500000000000002</v>
      </c>
      <c r="N819">
        <v>9.7200000000000006</v>
      </c>
      <c r="O819">
        <v>2.0499999999999998</v>
      </c>
      <c r="P819">
        <v>203.19749999999996</v>
      </c>
      <c r="Q819">
        <v>113.45</v>
      </c>
      <c r="R819">
        <v>3.0000000000001137E-2</v>
      </c>
      <c r="S819">
        <v>7.4999999999999734E-2</v>
      </c>
      <c r="T819">
        <v>-0.22000000000008413</v>
      </c>
      <c r="U819">
        <v>-2</v>
      </c>
      <c r="V819">
        <v>0.10749999999999998</v>
      </c>
      <c r="W819">
        <v>-0.2</v>
      </c>
      <c r="X819">
        <v>5.2500000000000213E-2</v>
      </c>
      <c r="Y819">
        <v>4.4999999999999929E-2</v>
      </c>
    </row>
    <row r="820" spans="1:25" x14ac:dyDescent="0.3">
      <c r="A820">
        <v>38</v>
      </c>
      <c r="B820" t="s">
        <v>148</v>
      </c>
      <c r="C820" s="1">
        <v>45712.389293981483</v>
      </c>
      <c r="D820" t="b">
        <v>0</v>
      </c>
      <c r="E820" t="b">
        <v>1</v>
      </c>
      <c r="F820">
        <v>19</v>
      </c>
      <c r="G820">
        <v>5.0000000000000001E-3</v>
      </c>
      <c r="H820">
        <v>1942</v>
      </c>
      <c r="I820">
        <v>-2058</v>
      </c>
      <c r="J820">
        <v>374</v>
      </c>
      <c r="K820">
        <v>-462</v>
      </c>
      <c r="L820">
        <v>-0.28999999999999998</v>
      </c>
      <c r="M820">
        <v>-0.22</v>
      </c>
      <c r="N820">
        <v>10</v>
      </c>
      <c r="O820">
        <v>2.09</v>
      </c>
      <c r="P820">
        <v>193.47749999999996</v>
      </c>
      <c r="Q820">
        <v>111.4</v>
      </c>
      <c r="R820">
        <v>2.7499999999999858E-2</v>
      </c>
      <c r="S820">
        <v>4.9999999999998934E-3</v>
      </c>
      <c r="T820">
        <v>-0.26750000000009777</v>
      </c>
      <c r="U820">
        <v>-2.1149999999999949</v>
      </c>
      <c r="V820">
        <v>0.10750000000000004</v>
      </c>
      <c r="W820">
        <v>-0.24</v>
      </c>
      <c r="X820">
        <v>3.7499999999999645E-2</v>
      </c>
      <c r="Y820">
        <v>-5.0000000000003375E-3</v>
      </c>
    </row>
    <row r="821" spans="1:25" x14ac:dyDescent="0.3">
      <c r="A821">
        <v>39</v>
      </c>
      <c r="B821" t="s">
        <v>148</v>
      </c>
      <c r="C821" s="1">
        <v>45712.389293981483</v>
      </c>
      <c r="D821" t="b">
        <v>0</v>
      </c>
      <c r="E821" t="b">
        <v>1</v>
      </c>
      <c r="F821">
        <v>19.5</v>
      </c>
      <c r="G821">
        <v>5.0000000000000001E-3</v>
      </c>
      <c r="H821">
        <v>1812</v>
      </c>
      <c r="I821">
        <v>-1926</v>
      </c>
      <c r="J821">
        <v>241</v>
      </c>
      <c r="K821">
        <v>-312</v>
      </c>
      <c r="L821">
        <v>-0.28500000000000003</v>
      </c>
      <c r="M821">
        <v>-0.17749999999999999</v>
      </c>
      <c r="N821">
        <v>9.3450000000000006</v>
      </c>
      <c r="O821">
        <v>1.3825000000000001</v>
      </c>
      <c r="P821">
        <v>183.47749999999996</v>
      </c>
      <c r="Q821">
        <v>109.31</v>
      </c>
      <c r="R821">
        <v>0</v>
      </c>
      <c r="S821">
        <v>-8.4999999999999964E-2</v>
      </c>
      <c r="T821">
        <v>-0.2800000000000864</v>
      </c>
      <c r="U821">
        <v>-2.1775000000000091</v>
      </c>
      <c r="V821">
        <v>9.4999999999999973E-2</v>
      </c>
      <c r="W821">
        <v>-0.105</v>
      </c>
      <c r="X821">
        <v>0</v>
      </c>
      <c r="Y821">
        <v>-5.0000000000000044E-2</v>
      </c>
    </row>
    <row r="822" spans="1:25" x14ac:dyDescent="0.3">
      <c r="A822">
        <v>40</v>
      </c>
      <c r="B822" t="s">
        <v>148</v>
      </c>
      <c r="C822" s="1">
        <v>45712.389293981483</v>
      </c>
      <c r="D822" t="b">
        <v>0</v>
      </c>
      <c r="E822" t="b">
        <v>1</v>
      </c>
      <c r="F822">
        <v>20</v>
      </c>
      <c r="G822">
        <v>5.0000000000000001E-3</v>
      </c>
      <c r="H822">
        <v>1470</v>
      </c>
      <c r="I822">
        <v>-1592</v>
      </c>
      <c r="J822">
        <v>-247</v>
      </c>
      <c r="K822">
        <v>159</v>
      </c>
      <c r="L822">
        <v>-0.30499999999999999</v>
      </c>
      <c r="M822">
        <v>-0.22</v>
      </c>
      <c r="N822">
        <v>7.6550000000000002</v>
      </c>
      <c r="O822">
        <v>-1.0150000000000001</v>
      </c>
      <c r="P822">
        <v>174.13249999999996</v>
      </c>
      <c r="Q822">
        <v>107.92750000000001</v>
      </c>
      <c r="R822">
        <v>4.9999999999998934E-3</v>
      </c>
      <c r="S822">
        <v>1.2499999999999956E-2</v>
      </c>
      <c r="T822">
        <v>-0.28750000000007958</v>
      </c>
      <c r="U822">
        <v>-2.1149999999999949</v>
      </c>
      <c r="V822">
        <v>9.2500000000000027E-2</v>
      </c>
      <c r="W822">
        <v>-0.1525</v>
      </c>
      <c r="X822">
        <v>-3.2499999999999751E-2</v>
      </c>
      <c r="Y822">
        <v>-0.1725000000000001</v>
      </c>
    </row>
    <row r="823" spans="1:25" x14ac:dyDescent="0.3">
      <c r="A823">
        <v>41</v>
      </c>
      <c r="B823" t="s">
        <v>148</v>
      </c>
      <c r="C823" s="1">
        <v>45712.389293981483</v>
      </c>
      <c r="D823" t="b">
        <v>0</v>
      </c>
      <c r="E823" t="b">
        <v>1</v>
      </c>
      <c r="F823">
        <v>20.5</v>
      </c>
      <c r="G823">
        <v>5.0000000000000001E-3</v>
      </c>
      <c r="H823">
        <v>1226</v>
      </c>
      <c r="I823">
        <v>-1341</v>
      </c>
      <c r="J823">
        <v>-406</v>
      </c>
      <c r="K823">
        <v>319</v>
      </c>
      <c r="L823">
        <v>-0.28750000000000003</v>
      </c>
      <c r="M823">
        <v>-0.2175</v>
      </c>
      <c r="N823">
        <v>6.4175000000000004</v>
      </c>
      <c r="O823">
        <v>-1.8125</v>
      </c>
      <c r="P823">
        <v>166.47749999999996</v>
      </c>
      <c r="Q823">
        <v>108.94250000000001</v>
      </c>
      <c r="R823">
        <v>-0.10499999999999954</v>
      </c>
      <c r="S823">
        <v>-5.4999999999999938E-2</v>
      </c>
      <c r="T823">
        <v>-0.25500000000008072</v>
      </c>
      <c r="U823">
        <v>-1.8824999999999932</v>
      </c>
      <c r="V823">
        <v>0.10999999999999999</v>
      </c>
      <c r="W823">
        <v>-0.23249999999999998</v>
      </c>
      <c r="X823">
        <v>-0.10999999999999943</v>
      </c>
      <c r="Y823">
        <v>-3.7499999999999867E-2</v>
      </c>
    </row>
    <row r="824" spans="1:25" x14ac:dyDescent="0.3">
      <c r="A824">
        <v>42</v>
      </c>
      <c r="B824" t="s">
        <v>148</v>
      </c>
      <c r="C824" s="1">
        <v>45712.389293981483</v>
      </c>
      <c r="D824" t="b">
        <v>0</v>
      </c>
      <c r="E824" t="b">
        <v>1</v>
      </c>
      <c r="F824">
        <v>21</v>
      </c>
      <c r="G824">
        <v>5.0000000000000001E-3</v>
      </c>
      <c r="H824">
        <v>1005</v>
      </c>
      <c r="I824">
        <v>-1113</v>
      </c>
      <c r="J824">
        <v>237</v>
      </c>
      <c r="K824">
        <v>-348</v>
      </c>
      <c r="L824">
        <v>-0.27</v>
      </c>
      <c r="M824">
        <v>-0.27750000000000002</v>
      </c>
      <c r="N824">
        <v>5.2949999999999999</v>
      </c>
      <c r="O824">
        <v>1.4625000000000001</v>
      </c>
      <c r="P824">
        <v>160.05999999999997</v>
      </c>
      <c r="Q824">
        <v>110.75500000000001</v>
      </c>
      <c r="R824">
        <v>0.14499999999999957</v>
      </c>
      <c r="S824">
        <v>0.26750000000000007</v>
      </c>
      <c r="T824">
        <v>-0.1300000000000523</v>
      </c>
      <c r="U824">
        <v>-1.875</v>
      </c>
      <c r="V824">
        <v>0.11499999999999999</v>
      </c>
      <c r="W824">
        <v>-4.250000000000001E-2</v>
      </c>
      <c r="X824">
        <v>0.12999999999999989</v>
      </c>
      <c r="Y824">
        <v>0.25750000000000006</v>
      </c>
    </row>
    <row r="825" spans="1:25" x14ac:dyDescent="0.3">
      <c r="A825">
        <v>43</v>
      </c>
      <c r="B825" t="s">
        <v>148</v>
      </c>
      <c r="C825" s="1">
        <v>45712.389293981483</v>
      </c>
      <c r="D825" t="b">
        <v>0</v>
      </c>
      <c r="E825" t="b">
        <v>1</v>
      </c>
      <c r="F825">
        <v>21.5</v>
      </c>
      <c r="G825">
        <v>5.0000000000000001E-3</v>
      </c>
      <c r="H825">
        <v>1080</v>
      </c>
      <c r="I825">
        <v>-1191</v>
      </c>
      <c r="J825">
        <v>632</v>
      </c>
      <c r="K825">
        <v>-717</v>
      </c>
      <c r="L825">
        <v>-0.27750000000000002</v>
      </c>
      <c r="M825">
        <v>-0.21249999999999999</v>
      </c>
      <c r="N825">
        <v>5.6775000000000002</v>
      </c>
      <c r="O825">
        <v>3.3725000000000001</v>
      </c>
      <c r="P825">
        <v>154.76499999999999</v>
      </c>
      <c r="Q825">
        <v>109.2925</v>
      </c>
      <c r="R825">
        <v>3.7500000000000533E-2</v>
      </c>
      <c r="S825">
        <v>0.11249999999999982</v>
      </c>
      <c r="T825">
        <v>-0.19500000000005002</v>
      </c>
      <c r="U825">
        <v>-2.1625000000000085</v>
      </c>
      <c r="V825">
        <v>0.10999999999999999</v>
      </c>
      <c r="W825">
        <v>-0.14499999999999999</v>
      </c>
      <c r="X825">
        <v>5.4999999999999716E-2</v>
      </c>
      <c r="Y825">
        <v>2.0000000000000018E-2</v>
      </c>
    </row>
    <row r="826" spans="1:25" x14ac:dyDescent="0.3">
      <c r="A826">
        <v>44</v>
      </c>
      <c r="B826" t="s">
        <v>148</v>
      </c>
      <c r="C826" s="1">
        <v>45712.389293981483</v>
      </c>
      <c r="D826" t="b">
        <v>0</v>
      </c>
      <c r="E826" t="b">
        <v>1</v>
      </c>
      <c r="F826">
        <v>22</v>
      </c>
      <c r="G826">
        <v>5.0000000000000001E-3</v>
      </c>
      <c r="H826">
        <v>1254</v>
      </c>
      <c r="I826">
        <v>-1361</v>
      </c>
      <c r="J826">
        <v>1039</v>
      </c>
      <c r="K826">
        <v>-1153</v>
      </c>
      <c r="L826">
        <v>-0.26750000000000002</v>
      </c>
      <c r="M826">
        <v>-0.28500000000000003</v>
      </c>
      <c r="N826">
        <v>6.5375000000000005</v>
      </c>
      <c r="O826">
        <v>5.48</v>
      </c>
      <c r="P826">
        <v>149.08749999999998</v>
      </c>
      <c r="Q826">
        <v>105.92</v>
      </c>
      <c r="R826">
        <v>4.2500000000000426E-2</v>
      </c>
      <c r="S826">
        <v>-4.2499999999999538E-2</v>
      </c>
      <c r="T826">
        <v>-0.17750000000003752</v>
      </c>
      <c r="U826">
        <v>-2.2850000000000108</v>
      </c>
      <c r="V826">
        <v>0.1225</v>
      </c>
      <c r="W826">
        <v>-0.18750000000000003</v>
      </c>
      <c r="X826">
        <v>7.7500000000000568E-2</v>
      </c>
      <c r="Y826">
        <v>4.2500000000000426E-2</v>
      </c>
    </row>
    <row r="827" spans="1:25" x14ac:dyDescent="0.3">
      <c r="A827">
        <v>45</v>
      </c>
      <c r="B827" t="s">
        <v>148</v>
      </c>
      <c r="C827" s="1">
        <v>45712.389293981483</v>
      </c>
      <c r="D827" t="b">
        <v>0</v>
      </c>
      <c r="E827" t="b">
        <v>1</v>
      </c>
      <c r="F827">
        <v>22.5</v>
      </c>
      <c r="G827">
        <v>5.0000000000000001E-3</v>
      </c>
      <c r="H827">
        <v>1485</v>
      </c>
      <c r="I827">
        <v>-1603</v>
      </c>
      <c r="J827">
        <v>1651</v>
      </c>
      <c r="K827">
        <v>-1718</v>
      </c>
      <c r="L827">
        <v>-0.29499999999999998</v>
      </c>
      <c r="M827">
        <v>-0.16750000000000001</v>
      </c>
      <c r="N827">
        <v>7.72</v>
      </c>
      <c r="O827">
        <v>8.4224999999999994</v>
      </c>
      <c r="P827">
        <v>142.54999999999998</v>
      </c>
      <c r="Q827">
        <v>100.44</v>
      </c>
      <c r="R827">
        <v>2.9999999999999361E-2</v>
      </c>
      <c r="S827">
        <v>4.4999999999999929E-2</v>
      </c>
      <c r="T827">
        <v>-0.16000000000002501</v>
      </c>
      <c r="U827">
        <v>-2.4875000000000114</v>
      </c>
      <c r="V827">
        <v>4.2500000000000038E-2</v>
      </c>
      <c r="W827">
        <v>-0.11750000000000001</v>
      </c>
      <c r="X827">
        <v>7.749999999999968E-2</v>
      </c>
      <c r="Y827">
        <v>6.25E-2</v>
      </c>
    </row>
    <row r="828" spans="1:25" x14ac:dyDescent="0.3">
      <c r="A828">
        <v>46</v>
      </c>
      <c r="B828" t="s">
        <v>148</v>
      </c>
      <c r="C828" s="1">
        <v>45712.389293981483</v>
      </c>
      <c r="D828" t="b">
        <v>0</v>
      </c>
      <c r="E828" t="b">
        <v>1</v>
      </c>
      <c r="F828">
        <v>23</v>
      </c>
      <c r="G828">
        <v>5.0000000000000001E-3</v>
      </c>
      <c r="H828">
        <v>1355</v>
      </c>
      <c r="I828">
        <v>-1455</v>
      </c>
      <c r="J828">
        <v>1911</v>
      </c>
      <c r="K828">
        <v>-2021</v>
      </c>
      <c r="L828">
        <v>-0.25</v>
      </c>
      <c r="M828">
        <v>-0.27500000000000002</v>
      </c>
      <c r="N828">
        <v>7.0250000000000004</v>
      </c>
      <c r="O828">
        <v>9.83</v>
      </c>
      <c r="P828">
        <v>134.82999999999998</v>
      </c>
      <c r="Q828">
        <v>92.017499999999998</v>
      </c>
      <c r="R828">
        <v>-2.4999999999999467E-2</v>
      </c>
      <c r="S828">
        <v>-0.17750000000000021</v>
      </c>
      <c r="T828">
        <v>-0.16499999999999204</v>
      </c>
      <c r="U828">
        <v>-2.5275000000000176</v>
      </c>
      <c r="V828">
        <v>0.13750000000000001</v>
      </c>
      <c r="W828">
        <v>-0.30500000000000005</v>
      </c>
      <c r="X828">
        <v>-1.7500000000000071E-2</v>
      </c>
      <c r="Y828">
        <v>-9.9999999999997868E-3</v>
      </c>
    </row>
    <row r="829" spans="1:25" x14ac:dyDescent="0.3">
      <c r="A829">
        <v>47</v>
      </c>
      <c r="B829" t="s">
        <v>148</v>
      </c>
      <c r="C829" s="1">
        <v>45712.389293981483</v>
      </c>
      <c r="D829" t="b">
        <v>0</v>
      </c>
      <c r="E829" t="b">
        <v>1</v>
      </c>
      <c r="F829">
        <v>23.5</v>
      </c>
      <c r="G829">
        <v>5.0000000000000001E-3</v>
      </c>
      <c r="H829">
        <v>1155</v>
      </c>
      <c r="I829">
        <v>-1266</v>
      </c>
      <c r="J829">
        <v>1708</v>
      </c>
      <c r="K829">
        <v>-1762</v>
      </c>
      <c r="L829">
        <v>-0.27750000000000002</v>
      </c>
      <c r="M829">
        <v>-0.13500000000000001</v>
      </c>
      <c r="N829">
        <v>6.0525000000000002</v>
      </c>
      <c r="O829">
        <v>8.6750000000000007</v>
      </c>
      <c r="P829">
        <v>127.80499999999998</v>
      </c>
      <c r="Q829">
        <v>82.1875</v>
      </c>
      <c r="R829">
        <v>-3.5000000000000142E-2</v>
      </c>
      <c r="S829">
        <v>-0.16999999999999993</v>
      </c>
      <c r="T829">
        <v>-0.18000000000000682</v>
      </c>
      <c r="U829">
        <v>-2.5600000000000165</v>
      </c>
      <c r="V829">
        <v>9.9999999999999978E-2</v>
      </c>
      <c r="W829">
        <v>-0.11750000000000001</v>
      </c>
      <c r="X829">
        <v>-4.4999999999999929E-2</v>
      </c>
      <c r="Y829">
        <v>-0.18249999999999922</v>
      </c>
    </row>
    <row r="830" spans="1:25" x14ac:dyDescent="0.3">
      <c r="A830">
        <v>48</v>
      </c>
      <c r="B830" t="s">
        <v>148</v>
      </c>
      <c r="C830" s="1">
        <v>45712.389293981483</v>
      </c>
      <c r="D830" t="b">
        <v>0</v>
      </c>
      <c r="E830" t="b">
        <v>1</v>
      </c>
      <c r="F830">
        <v>24</v>
      </c>
      <c r="G830">
        <v>5.0000000000000001E-3</v>
      </c>
      <c r="H830">
        <v>176</v>
      </c>
      <c r="I830">
        <v>-300</v>
      </c>
      <c r="J830">
        <v>995</v>
      </c>
      <c r="K830">
        <v>-1041</v>
      </c>
      <c r="L830">
        <v>-0.31</v>
      </c>
      <c r="M830">
        <v>-0.115</v>
      </c>
      <c r="N830">
        <v>1.19</v>
      </c>
      <c r="O830">
        <v>5.09</v>
      </c>
      <c r="P830">
        <v>121.75249999999998</v>
      </c>
      <c r="Q830">
        <v>73.512500000000003</v>
      </c>
      <c r="R830">
        <v>-0.11750000000000016</v>
      </c>
      <c r="S830">
        <v>-0.21750000000000025</v>
      </c>
      <c r="T830">
        <v>-0.15250000000001762</v>
      </c>
      <c r="U830">
        <v>-2.3250000000000171</v>
      </c>
      <c r="V830">
        <v>0.10000000000000003</v>
      </c>
      <c r="W830">
        <v>-0.125</v>
      </c>
      <c r="X830">
        <v>-0.22999999999999998</v>
      </c>
      <c r="Y830">
        <v>-0.22500000000000053</v>
      </c>
    </row>
    <row r="831" spans="1:25" x14ac:dyDescent="0.3">
      <c r="A831">
        <v>49</v>
      </c>
      <c r="B831" t="s">
        <v>148</v>
      </c>
      <c r="C831" s="1">
        <v>45712.389293981483</v>
      </c>
      <c r="D831" t="b">
        <v>0</v>
      </c>
      <c r="E831" t="b">
        <v>1</v>
      </c>
      <c r="F831">
        <v>24.5</v>
      </c>
      <c r="G831">
        <v>5.0000000000000001E-3</v>
      </c>
      <c r="H831">
        <v>-103</v>
      </c>
      <c r="I831">
        <v>-13</v>
      </c>
      <c r="J831">
        <v>1038</v>
      </c>
      <c r="K831">
        <v>-1110</v>
      </c>
      <c r="L831">
        <v>-0.28999999999999998</v>
      </c>
      <c r="M831">
        <v>-0.18</v>
      </c>
      <c r="N831">
        <v>-0.22500000000000001</v>
      </c>
      <c r="O831">
        <v>5.37</v>
      </c>
      <c r="P831">
        <v>120.56249999999999</v>
      </c>
      <c r="Q831">
        <v>68.422499999999999</v>
      </c>
      <c r="R831">
        <v>2.5000000000000022E-3</v>
      </c>
      <c r="S831">
        <v>-0.12000000000000011</v>
      </c>
      <c r="T831">
        <v>7.7499999999986358E-2</v>
      </c>
      <c r="U831">
        <v>-2.1375000000000171</v>
      </c>
      <c r="V831">
        <v>9.5000000000000029E-2</v>
      </c>
      <c r="W831">
        <v>-0.2475</v>
      </c>
      <c r="X831">
        <v>5.0000000000000044E-3</v>
      </c>
      <c r="Y831">
        <v>-1.2500000000000178E-2</v>
      </c>
    </row>
    <row r="832" spans="1:25" x14ac:dyDescent="0.3">
      <c r="A832">
        <v>50</v>
      </c>
      <c r="B832" t="s">
        <v>148</v>
      </c>
      <c r="C832" s="1">
        <v>45712.389293981483</v>
      </c>
      <c r="D832" t="b">
        <v>0</v>
      </c>
      <c r="E832" t="b">
        <v>1</v>
      </c>
      <c r="F832">
        <v>25</v>
      </c>
      <c r="G832">
        <v>5.0000000000000001E-3</v>
      </c>
      <c r="H832">
        <v>-292</v>
      </c>
      <c r="I832">
        <v>177</v>
      </c>
      <c r="J832">
        <v>1196</v>
      </c>
      <c r="K832">
        <v>-1259</v>
      </c>
      <c r="L832">
        <v>-0.28750000000000003</v>
      </c>
      <c r="M832">
        <v>-0.1575</v>
      </c>
      <c r="N832">
        <v>-1.1725000000000001</v>
      </c>
      <c r="O832">
        <v>6.1375000000000002</v>
      </c>
      <c r="P832">
        <v>120.78749999999998</v>
      </c>
      <c r="Q832">
        <v>63.052500000000002</v>
      </c>
      <c r="R832">
        <v>-2.5000000000001688E-3</v>
      </c>
      <c r="S832">
        <v>-0.12999999999999989</v>
      </c>
      <c r="T832">
        <v>8.249999999998181E-2</v>
      </c>
      <c r="U832">
        <v>-1.9500000000000099</v>
      </c>
      <c r="V832">
        <v>0.10999999999999999</v>
      </c>
      <c r="W832">
        <v>-0.11499999999999999</v>
      </c>
      <c r="X832">
        <v>4.9999999999998934E-3</v>
      </c>
      <c r="Y832">
        <v>2.5000000000000355E-2</v>
      </c>
    </row>
    <row r="833" spans="1:25" x14ac:dyDescent="0.3">
      <c r="A833">
        <v>51</v>
      </c>
      <c r="B833" t="s">
        <v>148</v>
      </c>
      <c r="C833" s="1">
        <v>45712.389293981483</v>
      </c>
      <c r="D833" t="b">
        <v>0</v>
      </c>
      <c r="E833" t="b">
        <v>1</v>
      </c>
      <c r="F833">
        <v>25.5</v>
      </c>
      <c r="G833">
        <v>5.0000000000000001E-3</v>
      </c>
      <c r="H833">
        <v>-323</v>
      </c>
      <c r="I833">
        <v>212</v>
      </c>
      <c r="J833">
        <v>1324</v>
      </c>
      <c r="K833">
        <v>-1392</v>
      </c>
      <c r="L833">
        <v>-0.27750000000000002</v>
      </c>
      <c r="M833">
        <v>-0.17</v>
      </c>
      <c r="N833">
        <v>-1.3375000000000001</v>
      </c>
      <c r="O833">
        <v>6.79</v>
      </c>
      <c r="P833">
        <v>121.95999999999998</v>
      </c>
      <c r="Q833">
        <v>56.914999999999999</v>
      </c>
      <c r="R833">
        <v>1.9999999999999796E-2</v>
      </c>
      <c r="S833">
        <v>-8.9999999999999858E-2</v>
      </c>
      <c r="T833">
        <v>0.10999999999998522</v>
      </c>
      <c r="U833">
        <v>-1.9625000000000128</v>
      </c>
      <c r="V833">
        <v>9.7499999999999976E-2</v>
      </c>
      <c r="W833">
        <v>-0.21500000000000002</v>
      </c>
      <c r="X833">
        <v>4.7499999999999876E-2</v>
      </c>
      <c r="Y833">
        <v>7.5000000000000178E-2</v>
      </c>
    </row>
    <row r="834" spans="1:25" x14ac:dyDescent="0.3">
      <c r="A834">
        <v>52</v>
      </c>
      <c r="B834" t="s">
        <v>148</v>
      </c>
      <c r="C834" s="1">
        <v>45712.389293981483</v>
      </c>
      <c r="D834" t="b">
        <v>0</v>
      </c>
      <c r="E834" t="b">
        <v>1</v>
      </c>
      <c r="F834">
        <v>26</v>
      </c>
      <c r="G834">
        <v>5.0000000000000001E-3</v>
      </c>
      <c r="H834">
        <v>-324</v>
      </c>
      <c r="I834">
        <v>210</v>
      </c>
      <c r="J834">
        <v>1396</v>
      </c>
      <c r="K834">
        <v>-1451</v>
      </c>
      <c r="L834">
        <v>-0.28500000000000003</v>
      </c>
      <c r="M834">
        <v>-0.13750000000000001</v>
      </c>
      <c r="N834">
        <v>-1.335</v>
      </c>
      <c r="O834">
        <v>7.1174999999999997</v>
      </c>
      <c r="P834">
        <v>123.29749999999999</v>
      </c>
      <c r="Q834">
        <v>50.125</v>
      </c>
      <c r="R834">
        <v>2.750000000000008E-2</v>
      </c>
      <c r="S834">
        <v>-8.0000000000000071E-2</v>
      </c>
      <c r="T834">
        <v>0.12249999999998806</v>
      </c>
      <c r="U834">
        <v>-2.0975000000000037</v>
      </c>
      <c r="V834">
        <v>0.10249999999999998</v>
      </c>
      <c r="W834">
        <v>-0.15250000000000002</v>
      </c>
      <c r="X834">
        <v>5.2499999999999991E-2</v>
      </c>
      <c r="Y834">
        <v>1.2499999999999289E-2</v>
      </c>
    </row>
    <row r="835" spans="1:25" x14ac:dyDescent="0.3">
      <c r="A835">
        <v>53</v>
      </c>
      <c r="B835" t="s">
        <v>148</v>
      </c>
      <c r="C835" s="1">
        <v>45712.389293981483</v>
      </c>
      <c r="D835" t="b">
        <v>0</v>
      </c>
      <c r="E835" t="b">
        <v>1</v>
      </c>
      <c r="F835">
        <v>26.5</v>
      </c>
      <c r="G835">
        <v>5.0000000000000001E-3</v>
      </c>
      <c r="H835">
        <v>-326</v>
      </c>
      <c r="I835">
        <v>228</v>
      </c>
      <c r="J835">
        <v>1412</v>
      </c>
      <c r="K835">
        <v>-1503</v>
      </c>
      <c r="L835">
        <v>-0.245</v>
      </c>
      <c r="M835">
        <v>-0.22750000000000001</v>
      </c>
      <c r="N835">
        <v>-1.385</v>
      </c>
      <c r="O835">
        <v>7.2875000000000005</v>
      </c>
      <c r="P835">
        <v>124.63249999999998</v>
      </c>
      <c r="Q835">
        <v>43.0075</v>
      </c>
      <c r="R835">
        <v>1.0000000000000009E-2</v>
      </c>
      <c r="S835">
        <v>-7.499999999999396E-3</v>
      </c>
      <c r="T835">
        <v>9.9999999999980105E-2</v>
      </c>
      <c r="U835">
        <v>-2.1825000000000045</v>
      </c>
      <c r="V835">
        <v>0.1275</v>
      </c>
      <c r="W835">
        <v>-4.250000000000001E-2</v>
      </c>
      <c r="X835">
        <v>2.2499999999999964E-2</v>
      </c>
      <c r="Y835">
        <v>0.19250000000000078</v>
      </c>
    </row>
    <row r="836" spans="1:25" x14ac:dyDescent="0.3">
      <c r="A836">
        <v>54</v>
      </c>
      <c r="B836" t="s">
        <v>148</v>
      </c>
      <c r="C836" s="1">
        <v>45712.389293981483</v>
      </c>
      <c r="D836" t="b">
        <v>0</v>
      </c>
      <c r="E836" t="b">
        <v>1</v>
      </c>
      <c r="F836">
        <v>27</v>
      </c>
      <c r="G836">
        <v>5.0000000000000001E-3</v>
      </c>
      <c r="H836">
        <v>481</v>
      </c>
      <c r="I836">
        <v>-595</v>
      </c>
      <c r="J836">
        <v>1973</v>
      </c>
      <c r="K836">
        <v>-2080</v>
      </c>
      <c r="L836">
        <v>-0.28500000000000003</v>
      </c>
      <c r="M836">
        <v>-0.26750000000000002</v>
      </c>
      <c r="N836">
        <v>2.69</v>
      </c>
      <c r="O836">
        <v>10.1325</v>
      </c>
      <c r="P836">
        <v>126.01749999999998</v>
      </c>
      <c r="Q836">
        <v>35.72</v>
      </c>
      <c r="R836">
        <v>0.14500000000000002</v>
      </c>
      <c r="S836">
        <v>0.1850000000000005</v>
      </c>
      <c r="T836">
        <v>9.9999999999980105E-2</v>
      </c>
      <c r="U836">
        <v>-2.365000000000002</v>
      </c>
      <c r="V836">
        <v>0.14999999999999997</v>
      </c>
      <c r="W836">
        <v>-0.15500000000000003</v>
      </c>
      <c r="X836">
        <v>0.30499999999999972</v>
      </c>
      <c r="Y836">
        <v>0.29499999999999993</v>
      </c>
    </row>
    <row r="837" spans="1:25" x14ac:dyDescent="0.3">
      <c r="A837">
        <v>55</v>
      </c>
      <c r="B837" t="s">
        <v>148</v>
      </c>
      <c r="C837" s="1">
        <v>45712.389293981483</v>
      </c>
      <c r="D837" t="b">
        <v>0</v>
      </c>
      <c r="E837" t="b">
        <v>1</v>
      </c>
      <c r="F837">
        <v>27.5</v>
      </c>
      <c r="G837">
        <v>5.0000000000000001E-3</v>
      </c>
      <c r="H837">
        <v>692</v>
      </c>
      <c r="I837">
        <v>-811</v>
      </c>
      <c r="J837">
        <v>2026</v>
      </c>
      <c r="K837">
        <v>-2118</v>
      </c>
      <c r="L837">
        <v>-0.29749999999999999</v>
      </c>
      <c r="M837">
        <v>-0.23</v>
      </c>
      <c r="N837">
        <v>3.7575000000000003</v>
      </c>
      <c r="O837">
        <v>10.36</v>
      </c>
      <c r="P837">
        <v>123.32749999999999</v>
      </c>
      <c r="Q837">
        <v>25.587499999999999</v>
      </c>
      <c r="R837">
        <v>5.7500000000000107E-2</v>
      </c>
      <c r="S837">
        <v>5.2499999999998437E-2</v>
      </c>
      <c r="T837">
        <v>-8.7500000000005684E-2</v>
      </c>
      <c r="U837">
        <v>-2.447499999999998</v>
      </c>
      <c r="V837">
        <v>7.7500000000000013E-2</v>
      </c>
      <c r="W837">
        <v>-0.4425</v>
      </c>
      <c r="X837">
        <v>0.12750000000000039</v>
      </c>
      <c r="Y837">
        <v>0.10249999999999915</v>
      </c>
    </row>
    <row r="838" spans="1:25" x14ac:dyDescent="0.3">
      <c r="A838">
        <v>56</v>
      </c>
      <c r="B838" t="s">
        <v>148</v>
      </c>
      <c r="C838" s="1">
        <v>45712.389293981483</v>
      </c>
      <c r="D838" t="b">
        <v>0</v>
      </c>
      <c r="E838" t="b">
        <v>1</v>
      </c>
      <c r="F838">
        <v>28</v>
      </c>
      <c r="G838">
        <v>5.0000000000000001E-3</v>
      </c>
      <c r="H838">
        <v>1230</v>
      </c>
      <c r="I838">
        <v>-1325</v>
      </c>
      <c r="J838">
        <v>2356</v>
      </c>
      <c r="K838">
        <v>-2467</v>
      </c>
      <c r="L838">
        <v>-0.23750000000000002</v>
      </c>
      <c r="M838">
        <v>-0.27750000000000002</v>
      </c>
      <c r="N838">
        <v>6.3875000000000002</v>
      </c>
      <c r="O838">
        <v>12.057500000000001</v>
      </c>
      <c r="P838">
        <v>119.57</v>
      </c>
      <c r="Q838">
        <v>15.227500000000001</v>
      </c>
      <c r="R838">
        <v>5.4999999999999716E-2</v>
      </c>
      <c r="S838">
        <v>-2.4999999999995026E-3</v>
      </c>
      <c r="T838">
        <v>-0.1600000000000108</v>
      </c>
      <c r="U838">
        <v>-2.5799999999999965</v>
      </c>
      <c r="V838">
        <v>5.999999999999997E-2</v>
      </c>
      <c r="W838">
        <v>-0.3075</v>
      </c>
      <c r="X838">
        <v>0.13999999999999968</v>
      </c>
      <c r="Y838">
        <v>-0.16749999999999865</v>
      </c>
    </row>
    <row r="839" spans="1:25" x14ac:dyDescent="0.3">
      <c r="A839">
        <v>57</v>
      </c>
      <c r="B839" t="s">
        <v>148</v>
      </c>
      <c r="C839" s="1">
        <v>45712.389293981483</v>
      </c>
      <c r="D839" t="b">
        <v>0</v>
      </c>
      <c r="E839" t="b">
        <v>1</v>
      </c>
      <c r="F839">
        <v>28.5</v>
      </c>
      <c r="G839">
        <v>5.0000000000000001E-3</v>
      </c>
      <c r="H839">
        <v>1509</v>
      </c>
      <c r="I839">
        <v>-1618</v>
      </c>
      <c r="J839">
        <v>2210</v>
      </c>
      <c r="K839">
        <v>-2292</v>
      </c>
      <c r="L839">
        <v>-0.27250000000000002</v>
      </c>
      <c r="M839">
        <v>-0.20500000000000002</v>
      </c>
      <c r="N839">
        <v>7.8174999999999999</v>
      </c>
      <c r="O839">
        <v>11.255000000000001</v>
      </c>
      <c r="P839">
        <v>113.18249999999999</v>
      </c>
      <c r="Q839">
        <v>3.17</v>
      </c>
      <c r="R839">
        <v>4.4999999999999929E-2</v>
      </c>
      <c r="S839">
        <v>-2.4999999999995026E-3</v>
      </c>
      <c r="T839">
        <v>-0.24000000000000909</v>
      </c>
      <c r="U839">
        <v>-2.2874999999999988</v>
      </c>
      <c r="V839">
        <v>9.9999999999999978E-2</v>
      </c>
      <c r="W839">
        <v>-8.0000000000000016E-2</v>
      </c>
      <c r="X839">
        <v>8.4999999999999964E-2</v>
      </c>
      <c r="Y839">
        <v>-0.29999999999999893</v>
      </c>
    </row>
    <row r="840" spans="1:25" x14ac:dyDescent="0.3">
      <c r="A840">
        <v>58</v>
      </c>
      <c r="B840" t="s">
        <v>148</v>
      </c>
      <c r="C840" s="1">
        <v>45712.389293981483</v>
      </c>
      <c r="D840" t="b">
        <v>0</v>
      </c>
      <c r="E840" t="b">
        <v>1</v>
      </c>
      <c r="F840">
        <v>29</v>
      </c>
      <c r="G840">
        <v>5.0000000000000001E-3</v>
      </c>
      <c r="H840">
        <v>1522</v>
      </c>
      <c r="I840">
        <v>-1628</v>
      </c>
      <c r="J840">
        <v>1430</v>
      </c>
      <c r="K840">
        <v>-1518</v>
      </c>
      <c r="L840">
        <v>-0.26500000000000001</v>
      </c>
      <c r="M840">
        <v>-0.22</v>
      </c>
      <c r="N840">
        <v>7.875</v>
      </c>
      <c r="O840">
        <v>7.37</v>
      </c>
      <c r="P840">
        <v>105.36499999999999</v>
      </c>
      <c r="Q840">
        <v>-8.0850000000000009</v>
      </c>
      <c r="R840">
        <v>-2.5000000000003908E-3</v>
      </c>
      <c r="S840">
        <v>-0.12999999999999989</v>
      </c>
      <c r="T840">
        <v>-0.2850000000000108</v>
      </c>
      <c r="U840">
        <v>-1.9050000000000002</v>
      </c>
      <c r="V840">
        <v>0.10499999999999998</v>
      </c>
      <c r="W840">
        <v>-0.13250000000000001</v>
      </c>
      <c r="X840">
        <v>-2.0000000000000462E-2</v>
      </c>
      <c r="Y840">
        <v>-0.19749999999999979</v>
      </c>
    </row>
    <row r="841" spans="1:25" x14ac:dyDescent="0.3">
      <c r="A841">
        <v>59</v>
      </c>
      <c r="B841" t="s">
        <v>148</v>
      </c>
      <c r="C841" s="1">
        <v>45712.389293981483</v>
      </c>
      <c r="D841" t="b">
        <v>0</v>
      </c>
      <c r="E841" t="b">
        <v>1</v>
      </c>
      <c r="F841">
        <v>29.5</v>
      </c>
      <c r="G841">
        <v>5.0000000000000001E-3</v>
      </c>
      <c r="H841">
        <v>1490</v>
      </c>
      <c r="I841">
        <v>-1605</v>
      </c>
      <c r="J841">
        <v>737</v>
      </c>
      <c r="K841">
        <v>-866</v>
      </c>
      <c r="L841">
        <v>-0.28750000000000003</v>
      </c>
      <c r="M841">
        <v>-0.32250000000000001</v>
      </c>
      <c r="N841">
        <v>7.7374999999999998</v>
      </c>
      <c r="O841">
        <v>4.0075000000000003</v>
      </c>
      <c r="P841">
        <v>97.49</v>
      </c>
      <c r="Q841">
        <v>-15.455000000000002</v>
      </c>
      <c r="R841">
        <v>3.7499999999999645E-2</v>
      </c>
      <c r="S841">
        <v>-0.10250000000000004</v>
      </c>
      <c r="T841">
        <v>-0.2125000000000199</v>
      </c>
      <c r="U841">
        <v>-1.5625000000000018</v>
      </c>
      <c r="V841">
        <v>8.9999999999999969E-2</v>
      </c>
      <c r="W841">
        <v>-0.48499999999999999</v>
      </c>
      <c r="X841">
        <v>4.9999999999999822E-2</v>
      </c>
      <c r="Y841">
        <v>3.0000000000000249E-2</v>
      </c>
    </row>
    <row r="842" spans="1:25" x14ac:dyDescent="0.3">
      <c r="A842">
        <v>60</v>
      </c>
      <c r="B842" t="s">
        <v>148</v>
      </c>
      <c r="C842" s="1">
        <v>45712.389293981483</v>
      </c>
      <c r="D842" t="b">
        <v>0</v>
      </c>
      <c r="E842" t="b">
        <v>1</v>
      </c>
      <c r="F842">
        <v>30</v>
      </c>
      <c r="G842">
        <v>5.0000000000000001E-3</v>
      </c>
      <c r="H842">
        <v>1996</v>
      </c>
      <c r="I842">
        <v>-2108</v>
      </c>
      <c r="J842">
        <v>745</v>
      </c>
      <c r="K842">
        <v>-790</v>
      </c>
      <c r="L842">
        <v>-0.28000000000000003</v>
      </c>
      <c r="M842">
        <v>-0.1125</v>
      </c>
      <c r="N842">
        <v>10.26</v>
      </c>
      <c r="O842">
        <v>3.8374999999999999</v>
      </c>
      <c r="P842">
        <v>89.752499999999998</v>
      </c>
      <c r="Q842">
        <v>-19.462500000000002</v>
      </c>
      <c r="R842">
        <v>8.9999999999999858E-2</v>
      </c>
      <c r="S842">
        <v>9.9999999999997868E-3</v>
      </c>
      <c r="T842">
        <v>-0.17000000000001592</v>
      </c>
      <c r="U842">
        <v>-1.5700000000000038</v>
      </c>
      <c r="V842">
        <v>0.12</v>
      </c>
      <c r="W842">
        <v>-0.09</v>
      </c>
      <c r="X842">
        <v>0.16000000000000014</v>
      </c>
      <c r="Y842">
        <v>4.4999999999999929E-2</v>
      </c>
    </row>
    <row r="843" spans="1:25" x14ac:dyDescent="0.3">
      <c r="A843">
        <v>61</v>
      </c>
      <c r="B843" t="s">
        <v>148</v>
      </c>
      <c r="C843" s="1">
        <v>45712.389293981483</v>
      </c>
      <c r="D843" t="b">
        <v>0</v>
      </c>
      <c r="E843" t="b">
        <v>1</v>
      </c>
      <c r="F843">
        <v>30.5</v>
      </c>
      <c r="G843">
        <v>5.0000000000000001E-3</v>
      </c>
      <c r="H843">
        <v>1989</v>
      </c>
      <c r="I843">
        <v>-2101</v>
      </c>
      <c r="J843">
        <v>911</v>
      </c>
      <c r="K843">
        <v>-975</v>
      </c>
      <c r="L843">
        <v>-0.28000000000000003</v>
      </c>
      <c r="M843">
        <v>-0.16</v>
      </c>
      <c r="N843">
        <v>10.225</v>
      </c>
      <c r="O843">
        <v>4.7149999999999999</v>
      </c>
      <c r="P843">
        <v>79.492499999999993</v>
      </c>
      <c r="Q843">
        <v>-23.3</v>
      </c>
      <c r="R843">
        <v>1.4999999999998792E-2</v>
      </c>
      <c r="S843">
        <v>7.499999999999396E-3</v>
      </c>
      <c r="T843">
        <v>-0.23250000000001592</v>
      </c>
      <c r="U843">
        <v>-1.6325000000000038</v>
      </c>
      <c r="V843">
        <v>0.10999999999999999</v>
      </c>
      <c r="W843">
        <v>-0.13500000000000001</v>
      </c>
      <c r="X843">
        <v>2.9999999999999361E-2</v>
      </c>
      <c r="Y843">
        <v>0.16500000000000004</v>
      </c>
    </row>
    <row r="844" spans="1:25" x14ac:dyDescent="0.3">
      <c r="A844">
        <v>62</v>
      </c>
      <c r="B844" t="s">
        <v>148</v>
      </c>
      <c r="C844" s="1">
        <v>45712.389293981483</v>
      </c>
      <c r="D844" t="b">
        <v>0</v>
      </c>
      <c r="E844" t="b">
        <v>1</v>
      </c>
      <c r="F844">
        <v>31</v>
      </c>
      <c r="G844">
        <v>5.0000000000000001E-3</v>
      </c>
      <c r="H844">
        <v>1744</v>
      </c>
      <c r="I844">
        <v>-1859</v>
      </c>
      <c r="J844">
        <v>896</v>
      </c>
      <c r="K844">
        <v>-992</v>
      </c>
      <c r="L844">
        <v>-0.28750000000000003</v>
      </c>
      <c r="M844">
        <v>-0.24</v>
      </c>
      <c r="N844">
        <v>9.0075000000000003</v>
      </c>
      <c r="O844">
        <v>4.72</v>
      </c>
      <c r="P844">
        <v>69.267499999999998</v>
      </c>
      <c r="Q844">
        <v>-28.015000000000001</v>
      </c>
      <c r="R844">
        <v>-7.5000000000002842E-3</v>
      </c>
      <c r="S844">
        <v>3.7499999999999645E-2</v>
      </c>
      <c r="T844">
        <v>-0.23749999999999716</v>
      </c>
      <c r="U844">
        <v>-1.6600000000000037</v>
      </c>
      <c r="V844">
        <v>8.9999999999999969E-2</v>
      </c>
      <c r="W844">
        <v>-0.32</v>
      </c>
      <c r="X844">
        <v>-5.0000000000000711E-2</v>
      </c>
      <c r="Y844">
        <v>8.4999999999999964E-2</v>
      </c>
    </row>
    <row r="845" spans="1:25" x14ac:dyDescent="0.3">
      <c r="A845">
        <v>63</v>
      </c>
      <c r="B845" t="s">
        <v>148</v>
      </c>
      <c r="C845" s="1">
        <v>45712.389293981483</v>
      </c>
      <c r="D845" t="b">
        <v>0</v>
      </c>
      <c r="E845" t="b">
        <v>1</v>
      </c>
      <c r="F845">
        <v>31.5</v>
      </c>
      <c r="G845">
        <v>5.0000000000000001E-3</v>
      </c>
      <c r="H845">
        <v>1252</v>
      </c>
      <c r="I845">
        <v>-1367</v>
      </c>
      <c r="J845">
        <v>821</v>
      </c>
      <c r="K845">
        <v>-927</v>
      </c>
      <c r="L845">
        <v>-0.28750000000000003</v>
      </c>
      <c r="M845">
        <v>-0.26500000000000001</v>
      </c>
      <c r="N845">
        <v>6.5475000000000003</v>
      </c>
      <c r="O845">
        <v>4.37</v>
      </c>
      <c r="P845">
        <v>60.26</v>
      </c>
      <c r="Q845">
        <v>-32.734999999999999</v>
      </c>
      <c r="R845">
        <v>0</v>
      </c>
      <c r="S845">
        <v>1.7500000000000071E-2</v>
      </c>
      <c r="T845">
        <v>-0.15999999999999659</v>
      </c>
      <c r="U845">
        <v>-1.7075000000000031</v>
      </c>
      <c r="V845">
        <v>9.7499999999999976E-2</v>
      </c>
      <c r="W845">
        <v>-0.33500000000000002</v>
      </c>
      <c r="X845">
        <v>-2.7499999999999858E-2</v>
      </c>
      <c r="Y845">
        <v>4.4999999999999929E-2</v>
      </c>
    </row>
    <row r="846" spans="1:25" x14ac:dyDescent="0.3">
      <c r="A846">
        <v>64</v>
      </c>
      <c r="B846" t="s">
        <v>148</v>
      </c>
      <c r="C846" s="1">
        <v>45712.389293981483</v>
      </c>
      <c r="D846" t="b">
        <v>0</v>
      </c>
      <c r="E846" t="b">
        <v>1</v>
      </c>
      <c r="F846">
        <v>32</v>
      </c>
      <c r="G846">
        <v>5.0000000000000001E-3</v>
      </c>
      <c r="H846">
        <v>1181</v>
      </c>
      <c r="I846">
        <v>-1290</v>
      </c>
      <c r="J846">
        <v>777</v>
      </c>
      <c r="K846">
        <v>-863</v>
      </c>
      <c r="L846">
        <v>-0.27250000000000002</v>
      </c>
      <c r="M846">
        <v>-0.215</v>
      </c>
      <c r="N846">
        <v>6.1775000000000002</v>
      </c>
      <c r="O846">
        <v>4.0999999999999996</v>
      </c>
      <c r="P846">
        <v>53.712499999999999</v>
      </c>
      <c r="Q846">
        <v>-37.104999999999997</v>
      </c>
      <c r="R846">
        <v>1.2500000000000178E-2</v>
      </c>
      <c r="S846">
        <v>-0.18750000000000089</v>
      </c>
      <c r="T846">
        <v>-0.10999999999999233</v>
      </c>
      <c r="U846">
        <v>-1.822499999999998</v>
      </c>
      <c r="V846">
        <v>0.10749999999999998</v>
      </c>
      <c r="W846">
        <v>-0.26500000000000001</v>
      </c>
      <c r="X846">
        <v>2.7499999999999858E-2</v>
      </c>
      <c r="Y846">
        <v>1.499999999999968E-2</v>
      </c>
    </row>
    <row r="847" spans="1:25" x14ac:dyDescent="0.3">
      <c r="A847">
        <v>65</v>
      </c>
      <c r="B847" t="s">
        <v>148</v>
      </c>
      <c r="C847" s="1">
        <v>45712.389293981483</v>
      </c>
      <c r="D847" t="b">
        <v>0</v>
      </c>
      <c r="E847" t="b">
        <v>1</v>
      </c>
      <c r="F847">
        <v>32.5</v>
      </c>
      <c r="G847">
        <v>5.0000000000000001E-3</v>
      </c>
      <c r="H847">
        <v>1172</v>
      </c>
      <c r="I847">
        <v>-1291</v>
      </c>
      <c r="J847">
        <v>667</v>
      </c>
      <c r="K847">
        <v>-783</v>
      </c>
      <c r="L847">
        <v>-0.29749999999999999</v>
      </c>
      <c r="M847">
        <v>-0.28999999999999998</v>
      </c>
      <c r="N847">
        <v>6.1574999999999998</v>
      </c>
      <c r="O847">
        <v>3.625</v>
      </c>
      <c r="P847">
        <v>47.534999999999997</v>
      </c>
      <c r="Q847">
        <v>-41.204999999999998</v>
      </c>
      <c r="R847">
        <v>3.2499999999999751E-2</v>
      </c>
      <c r="S847">
        <v>-6.4999999999999947E-2</v>
      </c>
      <c r="T847">
        <v>-7.4999999999995737E-2</v>
      </c>
      <c r="U847">
        <v>-1.8099999999999952</v>
      </c>
      <c r="V847">
        <v>9.7500000000000031E-2</v>
      </c>
      <c r="W847">
        <v>-0.12249999999999997</v>
      </c>
      <c r="X847">
        <v>4.7499999999999432E-2</v>
      </c>
      <c r="Y847">
        <v>-5.7500000000000107E-2</v>
      </c>
    </row>
    <row r="848" spans="1:25" x14ac:dyDescent="0.3">
      <c r="A848">
        <v>66</v>
      </c>
      <c r="B848" t="s">
        <v>148</v>
      </c>
      <c r="C848" s="1">
        <v>45712.389293981483</v>
      </c>
      <c r="D848" t="b">
        <v>0</v>
      </c>
      <c r="E848" t="b">
        <v>1</v>
      </c>
      <c r="F848">
        <v>33</v>
      </c>
      <c r="G848">
        <v>5.0000000000000001E-3</v>
      </c>
      <c r="H848">
        <v>1154</v>
      </c>
      <c r="I848">
        <v>-1244</v>
      </c>
      <c r="J848">
        <v>-977</v>
      </c>
      <c r="K848">
        <v>885</v>
      </c>
      <c r="L848">
        <v>-0.22500000000000001</v>
      </c>
      <c r="M848">
        <v>-0.23</v>
      </c>
      <c r="N848">
        <v>5.9950000000000001</v>
      </c>
      <c r="O848">
        <v>-4.6550000000000002</v>
      </c>
      <c r="P848">
        <v>41.377499999999998</v>
      </c>
      <c r="Q848">
        <v>-44.83</v>
      </c>
      <c r="R848">
        <v>-7.5000000000002842E-3</v>
      </c>
      <c r="S848">
        <v>-0.30499999999999972</v>
      </c>
      <c r="T848">
        <v>-7.9999999999998295E-2</v>
      </c>
      <c r="U848">
        <v>-1.5324999999999989</v>
      </c>
      <c r="V848">
        <v>0.12500000000000003</v>
      </c>
      <c r="W848">
        <v>-0.13750000000000001</v>
      </c>
      <c r="X848">
        <v>-4.9999999999998934E-3</v>
      </c>
      <c r="Y848">
        <v>-0.36249999999999982</v>
      </c>
    </row>
    <row r="849" spans="1:25" x14ac:dyDescent="0.3">
      <c r="A849">
        <v>67</v>
      </c>
      <c r="B849" t="s">
        <v>148</v>
      </c>
      <c r="C849" s="1">
        <v>45712.389293981483</v>
      </c>
      <c r="D849" t="b">
        <v>0</v>
      </c>
      <c r="E849" t="b">
        <v>1</v>
      </c>
      <c r="F849">
        <v>33.5</v>
      </c>
      <c r="G849">
        <v>5.0000000000000001E-3</v>
      </c>
      <c r="H849">
        <v>1106</v>
      </c>
      <c r="I849">
        <v>-1209</v>
      </c>
      <c r="J849">
        <v>-1744</v>
      </c>
      <c r="K849">
        <v>1660</v>
      </c>
      <c r="L849">
        <v>-0.25750000000000001</v>
      </c>
      <c r="M849">
        <v>-0.21</v>
      </c>
      <c r="N849">
        <v>5.7875000000000005</v>
      </c>
      <c r="O849">
        <v>-8.51</v>
      </c>
      <c r="P849">
        <v>35.3825</v>
      </c>
      <c r="Q849">
        <v>-40.174999999999997</v>
      </c>
      <c r="R849">
        <v>6.25E-2</v>
      </c>
      <c r="S849">
        <v>-7.4999999999999289E-2</v>
      </c>
      <c r="T849">
        <v>-6.4999999999997726E-2</v>
      </c>
      <c r="U849">
        <v>-0.84000000000000341</v>
      </c>
      <c r="V849">
        <v>9.9999999999999978E-2</v>
      </c>
      <c r="W849">
        <v>-9.9999999999999992E-2</v>
      </c>
      <c r="X849">
        <v>4.5000000000000817E-2</v>
      </c>
      <c r="Y849">
        <v>-9.9999999999999645E-2</v>
      </c>
    </row>
    <row r="850" spans="1:25" x14ac:dyDescent="0.3">
      <c r="A850">
        <v>68</v>
      </c>
      <c r="B850" t="s">
        <v>148</v>
      </c>
      <c r="C850" s="1">
        <v>45712.389293981483</v>
      </c>
      <c r="D850" t="b">
        <v>0</v>
      </c>
      <c r="E850" t="b">
        <v>1</v>
      </c>
      <c r="F850">
        <v>34</v>
      </c>
      <c r="G850">
        <v>5.0000000000000001E-3</v>
      </c>
      <c r="H850">
        <v>1162</v>
      </c>
      <c r="I850">
        <v>-1267</v>
      </c>
      <c r="J850">
        <v>-2020</v>
      </c>
      <c r="K850">
        <v>1938</v>
      </c>
      <c r="L850">
        <v>-0.26250000000000001</v>
      </c>
      <c r="M850">
        <v>-0.20500000000000002</v>
      </c>
      <c r="N850">
        <v>6.0724999999999998</v>
      </c>
      <c r="O850">
        <v>-9.8949999999999996</v>
      </c>
      <c r="P850">
        <v>29.594999999999999</v>
      </c>
      <c r="Q850">
        <v>-31.664999999999999</v>
      </c>
      <c r="R850">
        <v>-2.5000000000003908E-3</v>
      </c>
      <c r="S850">
        <v>4.7500000000001208E-2</v>
      </c>
      <c r="T850">
        <v>-7.5000000000002842E-2</v>
      </c>
      <c r="U850">
        <v>-0.57499999999999574</v>
      </c>
      <c r="V850">
        <v>9.7499999999999976E-2</v>
      </c>
      <c r="W850">
        <v>-0.21000000000000002</v>
      </c>
      <c r="X850">
        <v>-7.5000000000002842E-3</v>
      </c>
      <c r="Y850">
        <v>9.9999999999997868E-3</v>
      </c>
    </row>
    <row r="851" spans="1:25" x14ac:dyDescent="0.3">
      <c r="A851">
        <v>69</v>
      </c>
      <c r="B851" t="s">
        <v>148</v>
      </c>
      <c r="C851" s="1">
        <v>45712.389293981483</v>
      </c>
      <c r="D851" t="b">
        <v>0</v>
      </c>
      <c r="E851" t="b">
        <v>1</v>
      </c>
      <c r="F851">
        <v>34.5</v>
      </c>
      <c r="G851">
        <v>5.0000000000000001E-3</v>
      </c>
      <c r="H851">
        <v>1303</v>
      </c>
      <c r="I851">
        <v>-1419</v>
      </c>
      <c r="J851">
        <v>-1684</v>
      </c>
      <c r="K851">
        <v>1594</v>
      </c>
      <c r="L851">
        <v>-0.28999999999999998</v>
      </c>
      <c r="M851">
        <v>-0.22500000000000001</v>
      </c>
      <c r="N851">
        <v>6.8049999999999997</v>
      </c>
      <c r="O851">
        <v>-8.1950000000000003</v>
      </c>
      <c r="P851">
        <v>23.522500000000001</v>
      </c>
      <c r="Q851">
        <v>-21.77</v>
      </c>
      <c r="R851">
        <v>7.4999999999999289E-2</v>
      </c>
      <c r="S851">
        <v>-4.2500000000000426E-2</v>
      </c>
      <c r="T851">
        <v>-1.7500000000001847E-2</v>
      </c>
      <c r="U851">
        <v>-0.53499999999999304</v>
      </c>
      <c r="V851">
        <v>0.10750000000000004</v>
      </c>
      <c r="W851">
        <v>-0.1825</v>
      </c>
      <c r="X851">
        <v>9.7499999999999254E-2</v>
      </c>
      <c r="Y851">
        <v>-8.7500000000000355E-2</v>
      </c>
    </row>
    <row r="852" spans="1:25" x14ac:dyDescent="0.3">
      <c r="A852">
        <v>70</v>
      </c>
      <c r="B852" t="s">
        <v>148</v>
      </c>
      <c r="C852" s="1">
        <v>45712.389293981483</v>
      </c>
      <c r="D852" t="b">
        <v>0</v>
      </c>
      <c r="E852" t="b">
        <v>1</v>
      </c>
      <c r="F852">
        <v>35</v>
      </c>
      <c r="G852">
        <v>5.0000000000000001E-3</v>
      </c>
      <c r="H852">
        <v>1581</v>
      </c>
      <c r="I852">
        <v>-1699</v>
      </c>
      <c r="J852">
        <v>-1469</v>
      </c>
      <c r="K852">
        <v>1395</v>
      </c>
      <c r="L852">
        <v>-0.29499999999999998</v>
      </c>
      <c r="M852">
        <v>-0.185</v>
      </c>
      <c r="N852">
        <v>8.1999999999999993</v>
      </c>
      <c r="O852">
        <v>-7.16</v>
      </c>
      <c r="P852">
        <v>16.717500000000001</v>
      </c>
      <c r="Q852">
        <v>-13.574999999999999</v>
      </c>
      <c r="R852">
        <v>3.2499999999998863E-2</v>
      </c>
      <c r="S852">
        <v>2.2499999999999964E-2</v>
      </c>
      <c r="T852">
        <v>-5.0000000000000711E-2</v>
      </c>
      <c r="U852">
        <v>-0.10749999999999815</v>
      </c>
      <c r="V852">
        <v>0.10500000000000004</v>
      </c>
      <c r="W852">
        <v>-6.5000000000000002E-2</v>
      </c>
      <c r="X852">
        <v>3.9999999999999147E-2</v>
      </c>
      <c r="Y852">
        <v>4.4999999999999929E-2</v>
      </c>
    </row>
    <row r="853" spans="1:25" x14ac:dyDescent="0.3">
      <c r="A853">
        <v>71</v>
      </c>
      <c r="B853" t="s">
        <v>148</v>
      </c>
      <c r="C853" s="1">
        <v>45712.389293981483</v>
      </c>
      <c r="D853" t="b">
        <v>0</v>
      </c>
      <c r="E853" t="b">
        <v>1</v>
      </c>
      <c r="F853">
        <v>35.5</v>
      </c>
      <c r="G853">
        <v>5.0000000000000001E-3</v>
      </c>
      <c r="H853">
        <v>1654</v>
      </c>
      <c r="I853">
        <v>-1753</v>
      </c>
      <c r="J853">
        <v>-1370</v>
      </c>
      <c r="K853">
        <v>1196</v>
      </c>
      <c r="L853">
        <v>-0.2475</v>
      </c>
      <c r="M853">
        <v>-0.435</v>
      </c>
      <c r="N853">
        <v>8.5175000000000001</v>
      </c>
      <c r="O853">
        <v>-6.415</v>
      </c>
      <c r="P853">
        <v>8.5175000000000001</v>
      </c>
      <c r="Q853">
        <v>-6.415</v>
      </c>
      <c r="R853">
        <v>4.4999999999999929E-2</v>
      </c>
      <c r="S853">
        <v>-9.9999999999999645E-2</v>
      </c>
      <c r="T853">
        <v>-4.2500000000000426E-2</v>
      </c>
      <c r="U853">
        <v>-0.16750000000000043</v>
      </c>
      <c r="V853">
        <v>9.7500000000000031E-2</v>
      </c>
      <c r="W853">
        <v>-0.1925</v>
      </c>
      <c r="X853">
        <v>1.7500000000000071E-2</v>
      </c>
      <c r="Y853">
        <v>-5.7500000000000107E-2</v>
      </c>
    </row>
    <row r="854" spans="1:25" x14ac:dyDescent="0.3">
      <c r="A854">
        <v>1</v>
      </c>
      <c r="B854" t="s">
        <v>148</v>
      </c>
      <c r="C854" s="1">
        <v>45715.412465277775</v>
      </c>
      <c r="D854" t="b">
        <v>0</v>
      </c>
      <c r="E854" t="b">
        <v>1</v>
      </c>
      <c r="F854">
        <v>0.5</v>
      </c>
      <c r="G854">
        <v>5.0000000000000001E-3</v>
      </c>
      <c r="H854">
        <v>-593</v>
      </c>
      <c r="I854">
        <v>450</v>
      </c>
      <c r="J854">
        <v>2611</v>
      </c>
      <c r="K854">
        <v>-2896</v>
      </c>
      <c r="L854">
        <v>-0.35749999999999998</v>
      </c>
      <c r="M854">
        <v>-0.71250000000000002</v>
      </c>
      <c r="N854">
        <v>-2.6074999999999999</v>
      </c>
      <c r="O854">
        <v>13.7675</v>
      </c>
      <c r="P854">
        <v>374.62999999999994</v>
      </c>
      <c r="Q854">
        <v>112.98249999999997</v>
      </c>
      <c r="R854">
        <v>5.7500000000000107E-2</v>
      </c>
      <c r="S854">
        <v>-2.9999999999999361E-2</v>
      </c>
      <c r="T854">
        <v>-1.7675000000000409</v>
      </c>
      <c r="U854">
        <v>-3</v>
      </c>
      <c r="V854">
        <v>5.2500000000000047E-2</v>
      </c>
      <c r="W854">
        <v>-0.73</v>
      </c>
      <c r="X854">
        <v>9.7500000000000142E-2</v>
      </c>
      <c r="Y854">
        <v>-6.4999999999999503E-2</v>
      </c>
    </row>
    <row r="855" spans="1:25" x14ac:dyDescent="0.3">
      <c r="A855">
        <v>2</v>
      </c>
      <c r="B855" t="s">
        <v>148</v>
      </c>
      <c r="C855" s="1">
        <v>45715.412465277775</v>
      </c>
      <c r="D855" t="b">
        <v>0</v>
      </c>
      <c r="E855" t="b">
        <v>1</v>
      </c>
      <c r="F855">
        <v>1</v>
      </c>
      <c r="G855">
        <v>5.0000000000000001E-3</v>
      </c>
      <c r="H855">
        <v>-888</v>
      </c>
      <c r="I855">
        <v>275</v>
      </c>
      <c r="J855">
        <v>2475</v>
      </c>
      <c r="K855">
        <v>-2800</v>
      </c>
      <c r="L855">
        <v>-1.5325</v>
      </c>
      <c r="M855">
        <v>-0.8125</v>
      </c>
      <c r="N855">
        <v>-2.9075000000000002</v>
      </c>
      <c r="O855">
        <v>13.1875</v>
      </c>
      <c r="P855">
        <v>377.23749999999995</v>
      </c>
      <c r="Q855">
        <v>99.214999999999975</v>
      </c>
      <c r="R855">
        <v>8.9999999999999858E-2</v>
      </c>
      <c r="S855">
        <v>0.21499999999999986</v>
      </c>
      <c r="T855">
        <v>-1.964999999999975</v>
      </c>
      <c r="U855">
        <v>-2.9475000000000051</v>
      </c>
      <c r="V855">
        <v>-1.1724999999999999</v>
      </c>
      <c r="W855">
        <v>-0.94500000000000006</v>
      </c>
      <c r="X855">
        <v>0.19749999999999979</v>
      </c>
      <c r="Y855">
        <v>0.13499999999999979</v>
      </c>
    </row>
    <row r="856" spans="1:25" x14ac:dyDescent="0.3">
      <c r="A856">
        <v>3</v>
      </c>
      <c r="B856" t="s">
        <v>148</v>
      </c>
      <c r="C856" s="1">
        <v>45715.412465277775</v>
      </c>
      <c r="D856" t="b">
        <v>0</v>
      </c>
      <c r="E856" t="b">
        <v>1</v>
      </c>
      <c r="F856">
        <v>1.5</v>
      </c>
      <c r="G856">
        <v>5.0000000000000001E-3</v>
      </c>
      <c r="H856">
        <v>174</v>
      </c>
      <c r="I856">
        <v>149</v>
      </c>
      <c r="J856">
        <v>1162</v>
      </c>
      <c r="K856">
        <v>-1490</v>
      </c>
      <c r="L856">
        <v>0.8075</v>
      </c>
      <c r="M856">
        <v>-0.82000000000000006</v>
      </c>
      <c r="N856">
        <v>6.25E-2</v>
      </c>
      <c r="O856">
        <v>6.63</v>
      </c>
      <c r="P856">
        <v>380.14499999999998</v>
      </c>
      <c r="Q856">
        <v>86.027499999999975</v>
      </c>
      <c r="R856">
        <v>-0.17500000000000002</v>
      </c>
      <c r="S856">
        <v>4.4999999999999929E-2</v>
      </c>
      <c r="T856">
        <v>-2.2099999999999795</v>
      </c>
      <c r="U856">
        <v>-3.0175000000000125</v>
      </c>
      <c r="V856">
        <v>1.2025000000000001</v>
      </c>
      <c r="W856">
        <v>-0.55500000000000005</v>
      </c>
      <c r="X856">
        <v>-0.23249999999999998</v>
      </c>
      <c r="Y856">
        <v>-1.0000000000000675E-2</v>
      </c>
    </row>
    <row r="857" spans="1:25" x14ac:dyDescent="0.3">
      <c r="A857">
        <v>4</v>
      </c>
      <c r="B857" t="s">
        <v>148</v>
      </c>
      <c r="C857" s="1">
        <v>45715.412465277775</v>
      </c>
      <c r="D857" t="b">
        <v>0</v>
      </c>
      <c r="E857" t="b">
        <v>1</v>
      </c>
      <c r="F857">
        <v>2</v>
      </c>
      <c r="G857">
        <v>5.0000000000000001E-3</v>
      </c>
      <c r="H857">
        <v>-149</v>
      </c>
      <c r="I857">
        <v>0</v>
      </c>
      <c r="J857">
        <v>929</v>
      </c>
      <c r="K857">
        <v>-1199</v>
      </c>
      <c r="L857">
        <v>-0.3725</v>
      </c>
      <c r="M857">
        <v>-0.67500000000000004</v>
      </c>
      <c r="N857">
        <v>-0.3725</v>
      </c>
      <c r="O857">
        <v>5.32</v>
      </c>
      <c r="P857">
        <v>380.08249999999998</v>
      </c>
      <c r="Q857">
        <v>79.39749999999998</v>
      </c>
      <c r="R857">
        <v>-2.7499999999999969E-2</v>
      </c>
      <c r="S857">
        <v>-3.7499999999999645E-2</v>
      </c>
      <c r="T857">
        <v>-2.0024999999999977</v>
      </c>
      <c r="U857">
        <v>-3.085000000000008</v>
      </c>
      <c r="V857">
        <v>2.5000000000000022E-2</v>
      </c>
      <c r="W857">
        <v>-0.60499999999999998</v>
      </c>
      <c r="X857">
        <v>-1.0000000000000009E-2</v>
      </c>
      <c r="Y857">
        <v>-9.4999999999999751E-2</v>
      </c>
    </row>
    <row r="858" spans="1:25" x14ac:dyDescent="0.3">
      <c r="A858">
        <v>5</v>
      </c>
      <c r="B858" t="s">
        <v>148</v>
      </c>
      <c r="C858" s="1">
        <v>45715.412465277775</v>
      </c>
      <c r="D858" t="b">
        <v>0</v>
      </c>
      <c r="E858" t="b">
        <v>1</v>
      </c>
      <c r="F858">
        <v>2.5</v>
      </c>
      <c r="G858">
        <v>5.0000000000000001E-3</v>
      </c>
      <c r="H858">
        <v>-38</v>
      </c>
      <c r="I858">
        <v>-109</v>
      </c>
      <c r="J858">
        <v>893</v>
      </c>
      <c r="K858">
        <v>-1103</v>
      </c>
      <c r="L858">
        <v>-0.36749999999999999</v>
      </c>
      <c r="M858">
        <v>-0.52500000000000002</v>
      </c>
      <c r="N858">
        <v>0.17749999999999999</v>
      </c>
      <c r="O858">
        <v>4.99</v>
      </c>
      <c r="P858">
        <v>380.45499999999998</v>
      </c>
      <c r="Q858">
        <v>74.077499999999972</v>
      </c>
      <c r="R858">
        <v>-0.14500000000000002</v>
      </c>
      <c r="S858">
        <v>-8.2499999999999574E-2</v>
      </c>
      <c r="T858">
        <v>-2</v>
      </c>
      <c r="U858">
        <v>-3.0475000000000136</v>
      </c>
      <c r="V858">
        <v>2.7500000000000024E-2</v>
      </c>
      <c r="W858">
        <v>-0.495</v>
      </c>
      <c r="X858">
        <v>-7.2500000000000009E-2</v>
      </c>
      <c r="Y858">
        <v>-0.16500000000000004</v>
      </c>
    </row>
    <row r="859" spans="1:25" x14ac:dyDescent="0.3">
      <c r="A859">
        <v>6</v>
      </c>
      <c r="B859" t="s">
        <v>148</v>
      </c>
      <c r="C859" s="1">
        <v>45715.412465277775</v>
      </c>
      <c r="D859" t="b">
        <v>0</v>
      </c>
      <c r="E859" t="b">
        <v>1</v>
      </c>
      <c r="F859">
        <v>3</v>
      </c>
      <c r="G859">
        <v>5.0000000000000001E-3</v>
      </c>
      <c r="H859">
        <v>1722</v>
      </c>
      <c r="I859">
        <v>-1876</v>
      </c>
      <c r="J859">
        <v>1112</v>
      </c>
      <c r="K859">
        <v>-1399</v>
      </c>
      <c r="L859">
        <v>-0.38500000000000001</v>
      </c>
      <c r="M859">
        <v>-0.71750000000000003</v>
      </c>
      <c r="N859">
        <v>8.995000000000001</v>
      </c>
      <c r="O859">
        <v>6.2774999999999999</v>
      </c>
      <c r="P859">
        <v>380.27749999999997</v>
      </c>
      <c r="Q859">
        <v>69.087499999999977</v>
      </c>
      <c r="R859">
        <v>-0.27249999999999908</v>
      </c>
      <c r="S859">
        <v>-0.1800000000000006</v>
      </c>
      <c r="T859">
        <v>-1.9624999999999773</v>
      </c>
      <c r="U859">
        <v>-2.8700000000000045</v>
      </c>
      <c r="V859">
        <v>-2.5000000000000022E-3</v>
      </c>
      <c r="W859">
        <v>-0.60250000000000004</v>
      </c>
      <c r="X859">
        <v>-0.1875</v>
      </c>
      <c r="Y859">
        <v>-0.1875</v>
      </c>
    </row>
    <row r="860" spans="1:25" x14ac:dyDescent="0.3">
      <c r="A860">
        <v>7</v>
      </c>
      <c r="B860" t="s">
        <v>148</v>
      </c>
      <c r="C860" s="1">
        <v>45715.412465277775</v>
      </c>
      <c r="D860" t="b">
        <v>0</v>
      </c>
      <c r="E860" t="b">
        <v>1</v>
      </c>
      <c r="F860">
        <v>3.5</v>
      </c>
      <c r="G860">
        <v>5.0000000000000001E-3</v>
      </c>
      <c r="H860">
        <v>2360</v>
      </c>
      <c r="I860">
        <v>-2513</v>
      </c>
      <c r="J860">
        <v>1280</v>
      </c>
      <c r="K860">
        <v>-1572</v>
      </c>
      <c r="L860">
        <v>-0.38250000000000001</v>
      </c>
      <c r="M860">
        <v>-0.73</v>
      </c>
      <c r="N860">
        <v>12.182500000000001</v>
      </c>
      <c r="O860">
        <v>7.13</v>
      </c>
      <c r="P860">
        <v>371.28249999999997</v>
      </c>
      <c r="Q860">
        <v>62.809999999999981</v>
      </c>
      <c r="R860">
        <v>-8.2499999999999574E-2</v>
      </c>
      <c r="S860">
        <v>-4.750000000000032E-2</v>
      </c>
      <c r="T860">
        <v>-1.7799999999999727</v>
      </c>
      <c r="U860">
        <v>-2.8275000000000077</v>
      </c>
      <c r="V860">
        <v>1.7500000000000016E-2</v>
      </c>
      <c r="W860">
        <v>-0.61749999999999994</v>
      </c>
      <c r="X860">
        <v>-4.7499999999999432E-2</v>
      </c>
      <c r="Y860">
        <v>0.1324999999999994</v>
      </c>
    </row>
    <row r="861" spans="1:25" x14ac:dyDescent="0.3">
      <c r="A861">
        <v>8</v>
      </c>
      <c r="B861" t="s">
        <v>148</v>
      </c>
      <c r="C861" s="1">
        <v>45715.412465277775</v>
      </c>
      <c r="D861" t="b">
        <v>0</v>
      </c>
      <c r="E861" t="b">
        <v>1</v>
      </c>
      <c r="F861">
        <v>4</v>
      </c>
      <c r="G861">
        <v>5.0000000000000001E-3</v>
      </c>
      <c r="H861">
        <v>2711</v>
      </c>
      <c r="I861">
        <v>-2858</v>
      </c>
      <c r="J861">
        <v>1413</v>
      </c>
      <c r="K861">
        <v>-1676</v>
      </c>
      <c r="L861">
        <v>-0.36749999999999999</v>
      </c>
      <c r="M861">
        <v>-0.65749999999999997</v>
      </c>
      <c r="N861">
        <v>13.922499999999999</v>
      </c>
      <c r="O861">
        <v>7.7225000000000001</v>
      </c>
      <c r="P861">
        <v>359.09999999999997</v>
      </c>
      <c r="Q861">
        <v>55.679999999999978</v>
      </c>
      <c r="R861">
        <v>-6.25E-2</v>
      </c>
      <c r="S861">
        <v>-8.9999999999999858E-2</v>
      </c>
      <c r="T861">
        <v>-1.7400000000000091</v>
      </c>
      <c r="U861">
        <v>-2.9125000000000156</v>
      </c>
      <c r="V861">
        <v>2.5000000000000022E-2</v>
      </c>
      <c r="W861">
        <v>-0.65</v>
      </c>
      <c r="X861">
        <v>-2.000000000000135E-2</v>
      </c>
      <c r="Y861">
        <v>4.0000000000000036E-2</v>
      </c>
    </row>
    <row r="862" spans="1:25" x14ac:dyDescent="0.3">
      <c r="A862">
        <v>9</v>
      </c>
      <c r="B862" t="s">
        <v>148</v>
      </c>
      <c r="C862" s="1">
        <v>45715.412465277775</v>
      </c>
      <c r="D862" t="b">
        <v>0</v>
      </c>
      <c r="E862" t="b">
        <v>1</v>
      </c>
      <c r="F862">
        <v>4.5</v>
      </c>
      <c r="G862">
        <v>5.0000000000000001E-3</v>
      </c>
      <c r="H862">
        <v>2930</v>
      </c>
      <c r="I862">
        <v>-3081</v>
      </c>
      <c r="J862">
        <v>1437</v>
      </c>
      <c r="K862">
        <v>-1720</v>
      </c>
      <c r="L862">
        <v>-0.3775</v>
      </c>
      <c r="M862">
        <v>-0.70750000000000002</v>
      </c>
      <c r="N862">
        <v>15.0275</v>
      </c>
      <c r="O862">
        <v>7.8925000000000001</v>
      </c>
      <c r="P862">
        <v>345.17749999999995</v>
      </c>
      <c r="Q862">
        <v>47.957499999999982</v>
      </c>
      <c r="R862">
        <v>-5.7500000000000995E-2</v>
      </c>
      <c r="S862">
        <v>-1.7500000000000071E-2</v>
      </c>
      <c r="T862">
        <v>-1.7275000000000205</v>
      </c>
      <c r="U862">
        <v>-3.0250000000000128</v>
      </c>
      <c r="V862">
        <v>7.5000000000000067E-3</v>
      </c>
      <c r="W862">
        <v>-0.53249999999999997</v>
      </c>
      <c r="X862">
        <v>-1.7500000000000071E-2</v>
      </c>
      <c r="Y862">
        <v>6.25E-2</v>
      </c>
    </row>
    <row r="863" spans="1:25" x14ac:dyDescent="0.3">
      <c r="A863">
        <v>10</v>
      </c>
      <c r="B863" t="s">
        <v>148</v>
      </c>
      <c r="C863" s="1">
        <v>45715.412465277775</v>
      </c>
      <c r="D863" t="b">
        <v>0</v>
      </c>
      <c r="E863" t="b">
        <v>1</v>
      </c>
      <c r="F863">
        <v>5</v>
      </c>
      <c r="G863">
        <v>5.0000000000000001E-3</v>
      </c>
      <c r="H863">
        <v>3032</v>
      </c>
      <c r="I863">
        <v>-3181</v>
      </c>
      <c r="J863">
        <v>1338</v>
      </c>
      <c r="K863">
        <v>-1598</v>
      </c>
      <c r="L863">
        <v>-0.3725</v>
      </c>
      <c r="M863">
        <v>-0.65</v>
      </c>
      <c r="N863">
        <v>15.532500000000001</v>
      </c>
      <c r="O863">
        <v>7.34</v>
      </c>
      <c r="P863">
        <v>330.15</v>
      </c>
      <c r="Q863">
        <v>40.064999999999984</v>
      </c>
      <c r="R863">
        <v>-3.5000000000000142E-2</v>
      </c>
      <c r="S863">
        <v>1.499999999999968E-2</v>
      </c>
      <c r="T863">
        <v>-1.7124999999999773</v>
      </c>
      <c r="U863">
        <v>-3.0925000000000153</v>
      </c>
      <c r="V863">
        <v>2.7500000000000024E-2</v>
      </c>
      <c r="W863">
        <v>-0.73499999999999999</v>
      </c>
      <c r="X863">
        <v>-7.5000000000002842E-3</v>
      </c>
      <c r="Y863">
        <v>4.9999999999999822E-2</v>
      </c>
    </row>
    <row r="864" spans="1:25" x14ac:dyDescent="0.3">
      <c r="A864">
        <v>11</v>
      </c>
      <c r="B864" t="s">
        <v>148</v>
      </c>
      <c r="C864" s="1">
        <v>45715.412465277775</v>
      </c>
      <c r="D864" t="b">
        <v>0</v>
      </c>
      <c r="E864" t="b">
        <v>1</v>
      </c>
      <c r="F864">
        <v>5.5</v>
      </c>
      <c r="G864">
        <v>5.0000000000000001E-3</v>
      </c>
      <c r="H864">
        <v>3012</v>
      </c>
      <c r="I864">
        <v>-3167</v>
      </c>
      <c r="J864">
        <v>966</v>
      </c>
      <c r="K864">
        <v>-1297</v>
      </c>
      <c r="L864">
        <v>-0.38750000000000001</v>
      </c>
      <c r="M864">
        <v>-0.82750000000000001</v>
      </c>
      <c r="N864">
        <v>15.4475</v>
      </c>
      <c r="O864">
        <v>5.6574999999999998</v>
      </c>
      <c r="P864">
        <v>314.61749999999995</v>
      </c>
      <c r="Q864">
        <v>32.724999999999987</v>
      </c>
      <c r="R864">
        <v>5.7499999999999218E-2</v>
      </c>
      <c r="S864">
        <v>0.1899999999999995</v>
      </c>
      <c r="T864">
        <v>-1.7049999999999841</v>
      </c>
      <c r="U864">
        <v>-3.0400000000000134</v>
      </c>
      <c r="V864">
        <v>-4.9999999999999989E-2</v>
      </c>
      <c r="W864">
        <v>-0.76750000000000007</v>
      </c>
      <c r="X864">
        <v>5.9999999999998721E-2</v>
      </c>
      <c r="Y864">
        <v>0.17249999999999943</v>
      </c>
    </row>
    <row r="865" spans="1:25" x14ac:dyDescent="0.3">
      <c r="A865">
        <v>12</v>
      </c>
      <c r="B865" t="s">
        <v>148</v>
      </c>
      <c r="C865" s="1">
        <v>45715.412465277775</v>
      </c>
      <c r="D865" t="b">
        <v>0</v>
      </c>
      <c r="E865" t="b">
        <v>1</v>
      </c>
      <c r="F865">
        <v>6</v>
      </c>
      <c r="G865">
        <v>5.0000000000000001E-3</v>
      </c>
      <c r="H865">
        <v>2515</v>
      </c>
      <c r="I865">
        <v>-2645</v>
      </c>
      <c r="J865">
        <v>-531</v>
      </c>
      <c r="K865">
        <v>185</v>
      </c>
      <c r="L865">
        <v>-0.32500000000000001</v>
      </c>
      <c r="M865">
        <v>-0.86499999999999999</v>
      </c>
      <c r="N865">
        <v>12.9</v>
      </c>
      <c r="O865">
        <v>-1.79</v>
      </c>
      <c r="P865">
        <v>299.16999999999996</v>
      </c>
      <c r="Q865">
        <v>27.067499999999985</v>
      </c>
      <c r="R865">
        <v>1.9999999999999574E-2</v>
      </c>
      <c r="S865">
        <v>8.2500000000000018E-2</v>
      </c>
      <c r="T865">
        <v>-1.7549999999999955</v>
      </c>
      <c r="U865">
        <v>-2.9475000000000122</v>
      </c>
      <c r="V865">
        <v>9.2499999999999971E-2</v>
      </c>
      <c r="W865">
        <v>-0.76</v>
      </c>
      <c r="X865">
        <v>2.4999999999995026E-3</v>
      </c>
      <c r="Y865">
        <v>-6.4999999999999947E-2</v>
      </c>
    </row>
    <row r="866" spans="1:25" x14ac:dyDescent="0.3">
      <c r="A866">
        <v>13</v>
      </c>
      <c r="B866" t="s">
        <v>148</v>
      </c>
      <c r="C866" s="1">
        <v>45715.412465277775</v>
      </c>
      <c r="D866" t="b">
        <v>0</v>
      </c>
      <c r="E866" t="b">
        <v>1</v>
      </c>
      <c r="F866">
        <v>6.5</v>
      </c>
      <c r="G866">
        <v>5.0000000000000001E-3</v>
      </c>
      <c r="H866">
        <v>2185</v>
      </c>
      <c r="I866">
        <v>-2316</v>
      </c>
      <c r="J866">
        <v>-1017</v>
      </c>
      <c r="K866">
        <v>709</v>
      </c>
      <c r="L866">
        <v>-0.32750000000000001</v>
      </c>
      <c r="M866">
        <v>-0.77</v>
      </c>
      <c r="N866">
        <v>11.2525</v>
      </c>
      <c r="O866">
        <v>-4.3150000000000004</v>
      </c>
      <c r="P866">
        <v>286.27</v>
      </c>
      <c r="Q866">
        <v>28.857499999999984</v>
      </c>
      <c r="R866">
        <v>1.4999999999998792E-2</v>
      </c>
      <c r="S866">
        <v>5.4999999999999716E-2</v>
      </c>
      <c r="T866">
        <v>-1.7350000000000136</v>
      </c>
      <c r="U866">
        <v>-2.8150000000000155</v>
      </c>
      <c r="V866">
        <v>2.9999999999999971E-2</v>
      </c>
      <c r="W866">
        <v>-0.70750000000000002</v>
      </c>
      <c r="X866">
        <v>1.4999999999998792E-2</v>
      </c>
      <c r="Y866">
        <v>-2.5000000000003908E-3</v>
      </c>
    </row>
    <row r="867" spans="1:25" x14ac:dyDescent="0.3">
      <c r="A867">
        <v>14</v>
      </c>
      <c r="B867" t="s">
        <v>148</v>
      </c>
      <c r="C867" s="1">
        <v>45715.412465277775</v>
      </c>
      <c r="D867" t="b">
        <v>0</v>
      </c>
      <c r="E867" t="b">
        <v>1</v>
      </c>
      <c r="F867">
        <v>7</v>
      </c>
      <c r="G867">
        <v>5.0000000000000001E-3</v>
      </c>
      <c r="H867">
        <v>1879</v>
      </c>
      <c r="I867">
        <v>-2019</v>
      </c>
      <c r="J867">
        <v>-1444</v>
      </c>
      <c r="K867">
        <v>1145</v>
      </c>
      <c r="L867">
        <v>-0.35000000000000003</v>
      </c>
      <c r="M867">
        <v>-0.74750000000000005</v>
      </c>
      <c r="N867">
        <v>9.745000000000001</v>
      </c>
      <c r="O867">
        <v>-6.4725000000000001</v>
      </c>
      <c r="P867">
        <v>275.01749999999998</v>
      </c>
      <c r="Q867">
        <v>33.172499999999985</v>
      </c>
      <c r="R867">
        <v>1.0000000000001563E-2</v>
      </c>
      <c r="S867">
        <v>0.10250000000000004</v>
      </c>
      <c r="T867">
        <v>-1.7600000000000477</v>
      </c>
      <c r="U867">
        <v>-2.6500000000000128</v>
      </c>
      <c r="V867">
        <v>1.9999999999999962E-2</v>
      </c>
      <c r="W867">
        <v>-0.62000000000000011</v>
      </c>
      <c r="X867">
        <v>-4.9999999999990052E-3</v>
      </c>
      <c r="Y867">
        <v>-7.0000000000000284E-2</v>
      </c>
    </row>
    <row r="868" spans="1:25" x14ac:dyDescent="0.3">
      <c r="A868">
        <v>15</v>
      </c>
      <c r="B868" t="s">
        <v>148</v>
      </c>
      <c r="C868" s="1">
        <v>45715.412465277775</v>
      </c>
      <c r="D868" t="b">
        <v>0</v>
      </c>
      <c r="E868" t="b">
        <v>1</v>
      </c>
      <c r="F868">
        <v>7.5</v>
      </c>
      <c r="G868">
        <v>5.0000000000000001E-3</v>
      </c>
      <c r="H868">
        <v>1626</v>
      </c>
      <c r="I868">
        <v>-1772</v>
      </c>
      <c r="J868">
        <v>-1802</v>
      </c>
      <c r="K868">
        <v>1512</v>
      </c>
      <c r="L868">
        <v>-0.36499999999999999</v>
      </c>
      <c r="M868">
        <v>-0.72499999999999998</v>
      </c>
      <c r="N868">
        <v>8.495000000000001</v>
      </c>
      <c r="O868">
        <v>-8.2850000000000001</v>
      </c>
      <c r="P868">
        <v>265.27249999999998</v>
      </c>
      <c r="Q868">
        <v>39.644999999999982</v>
      </c>
      <c r="R868">
        <v>-1.2499999999999289E-2</v>
      </c>
      <c r="S868">
        <v>-0.17500000000000071</v>
      </c>
      <c r="T868">
        <v>-1.7625000000000455</v>
      </c>
      <c r="U868">
        <v>-2.6750000000000256</v>
      </c>
      <c r="V868">
        <v>5.0000000000000044E-3</v>
      </c>
      <c r="W868">
        <v>-0.58499999999999996</v>
      </c>
      <c r="X868">
        <v>-9.9999999999997868E-3</v>
      </c>
      <c r="Y868">
        <v>-0.22499999999999964</v>
      </c>
    </row>
    <row r="869" spans="1:25" x14ac:dyDescent="0.3">
      <c r="A869">
        <v>16</v>
      </c>
      <c r="B869" t="s">
        <v>148</v>
      </c>
      <c r="C869" s="1">
        <v>45715.412465277775</v>
      </c>
      <c r="D869" t="b">
        <v>0</v>
      </c>
      <c r="E869" t="b">
        <v>1</v>
      </c>
      <c r="F869">
        <v>8</v>
      </c>
      <c r="G869">
        <v>5.0000000000000001E-3</v>
      </c>
      <c r="H869">
        <v>1459</v>
      </c>
      <c r="I869">
        <v>-1610</v>
      </c>
      <c r="J869">
        <v>-2063</v>
      </c>
      <c r="K869">
        <v>1747</v>
      </c>
      <c r="L869">
        <v>-0.3775</v>
      </c>
      <c r="M869">
        <v>-0.79</v>
      </c>
      <c r="N869">
        <v>7.6725000000000003</v>
      </c>
      <c r="O869">
        <v>-9.5250000000000004</v>
      </c>
      <c r="P869">
        <v>256.77749999999997</v>
      </c>
      <c r="Q869">
        <v>47.929999999999986</v>
      </c>
      <c r="R869">
        <v>4.9999999999998934E-3</v>
      </c>
      <c r="S869">
        <v>-0.1274999999999995</v>
      </c>
      <c r="T869">
        <v>-1.7050000000000693</v>
      </c>
      <c r="U869">
        <v>-2.5600000000000236</v>
      </c>
      <c r="V869">
        <v>1.0000000000000009E-2</v>
      </c>
      <c r="W869">
        <v>-0.65749999999999997</v>
      </c>
      <c r="X869">
        <v>-9.9999999999997868E-3</v>
      </c>
      <c r="Y869">
        <v>-0.28749999999999964</v>
      </c>
    </row>
    <row r="870" spans="1:25" x14ac:dyDescent="0.3">
      <c r="A870">
        <v>17</v>
      </c>
      <c r="B870" t="s">
        <v>148</v>
      </c>
      <c r="C870" s="1">
        <v>45715.412465277775</v>
      </c>
      <c r="D870" t="b">
        <v>0</v>
      </c>
      <c r="E870" t="b">
        <v>1</v>
      </c>
      <c r="F870">
        <v>8.5</v>
      </c>
      <c r="G870">
        <v>5.0000000000000001E-3</v>
      </c>
      <c r="H870">
        <v>1285</v>
      </c>
      <c r="I870">
        <v>-1421</v>
      </c>
      <c r="J870">
        <v>-1980</v>
      </c>
      <c r="K870">
        <v>1669</v>
      </c>
      <c r="L870">
        <v>-0.34</v>
      </c>
      <c r="M870">
        <v>-0.77749999999999997</v>
      </c>
      <c r="N870">
        <v>6.7650000000000006</v>
      </c>
      <c r="O870">
        <v>-9.1225000000000005</v>
      </c>
      <c r="P870">
        <v>249.10499999999996</v>
      </c>
      <c r="Q870">
        <v>57.454999999999984</v>
      </c>
      <c r="R870">
        <v>0.13250000000000028</v>
      </c>
      <c r="S870">
        <v>-0.15249999999999986</v>
      </c>
      <c r="T870">
        <v>-1.6250000000001137</v>
      </c>
      <c r="U870">
        <v>-2.2325000000000301</v>
      </c>
      <c r="V870">
        <v>1.4999999999999958E-2</v>
      </c>
      <c r="W870">
        <v>-0.79249999999999998</v>
      </c>
      <c r="X870">
        <v>8.0000000000000071E-2</v>
      </c>
      <c r="Y870">
        <v>-0.23750000000000071</v>
      </c>
    </row>
    <row r="871" spans="1:25" x14ac:dyDescent="0.3">
      <c r="A871">
        <v>18</v>
      </c>
      <c r="B871" t="s">
        <v>148</v>
      </c>
      <c r="C871" s="1">
        <v>45715.412465277775</v>
      </c>
      <c r="D871" t="b">
        <v>0</v>
      </c>
      <c r="E871" t="b">
        <v>1</v>
      </c>
      <c r="F871">
        <v>9</v>
      </c>
      <c r="G871">
        <v>5.0000000000000001E-3</v>
      </c>
      <c r="H871">
        <v>631</v>
      </c>
      <c r="I871">
        <v>-800</v>
      </c>
      <c r="J871">
        <v>-1278</v>
      </c>
      <c r="K871">
        <v>961</v>
      </c>
      <c r="L871">
        <v>-0.42249999999999999</v>
      </c>
      <c r="M871">
        <v>-0.79249999999999998</v>
      </c>
      <c r="N871">
        <v>3.5775000000000001</v>
      </c>
      <c r="O871">
        <v>-5.5975000000000001</v>
      </c>
      <c r="P871">
        <v>242.33999999999997</v>
      </c>
      <c r="Q871">
        <v>66.577499999999986</v>
      </c>
      <c r="R871">
        <v>-7.7500000000000124E-2</v>
      </c>
      <c r="S871">
        <v>-7.5000000000000178E-2</v>
      </c>
      <c r="T871">
        <v>-1.6600000000001103</v>
      </c>
      <c r="U871">
        <v>-1.9275000000000233</v>
      </c>
      <c r="V871">
        <v>7.5000000000000067E-3</v>
      </c>
      <c r="W871">
        <v>-0.75249999999999995</v>
      </c>
      <c r="X871">
        <v>-9.2499999999999805E-2</v>
      </c>
      <c r="Y871">
        <v>-5.2500000000000213E-2</v>
      </c>
    </row>
    <row r="872" spans="1:25" x14ac:dyDescent="0.3">
      <c r="A872">
        <v>19</v>
      </c>
      <c r="B872" t="s">
        <v>148</v>
      </c>
      <c r="C872" s="1">
        <v>45715.412465277775</v>
      </c>
      <c r="D872" t="b">
        <v>0</v>
      </c>
      <c r="E872" t="b">
        <v>1</v>
      </c>
      <c r="F872">
        <v>9.5</v>
      </c>
      <c r="G872">
        <v>5.0000000000000001E-3</v>
      </c>
      <c r="H872">
        <v>659</v>
      </c>
      <c r="I872">
        <v>-812</v>
      </c>
      <c r="J872">
        <v>-1259</v>
      </c>
      <c r="K872">
        <v>965</v>
      </c>
      <c r="L872">
        <v>-0.38250000000000001</v>
      </c>
      <c r="M872">
        <v>-0.73499999999999999</v>
      </c>
      <c r="N872">
        <v>3.6775000000000002</v>
      </c>
      <c r="O872">
        <v>-5.5600000000000005</v>
      </c>
      <c r="P872">
        <v>238.76249999999999</v>
      </c>
      <c r="Q872">
        <v>72.174999999999983</v>
      </c>
      <c r="R872">
        <v>-2.4999999999999911E-2</v>
      </c>
      <c r="S872">
        <v>-2.0000000000000462E-2</v>
      </c>
      <c r="T872">
        <v>-1.5550000000001205</v>
      </c>
      <c r="U872">
        <v>-1.7550000000000239</v>
      </c>
      <c r="V872">
        <v>1.2500000000000011E-2</v>
      </c>
      <c r="W872">
        <v>-0.8125</v>
      </c>
      <c r="X872">
        <v>-1.2499999999999734E-2</v>
      </c>
      <c r="Y872">
        <v>-8.2500000000000462E-2</v>
      </c>
    </row>
    <row r="873" spans="1:25" x14ac:dyDescent="0.3">
      <c r="A873">
        <v>20</v>
      </c>
      <c r="B873" t="s">
        <v>148</v>
      </c>
      <c r="C873" s="1">
        <v>45715.412465277775</v>
      </c>
      <c r="D873" t="b">
        <v>0</v>
      </c>
      <c r="E873" t="b">
        <v>1</v>
      </c>
      <c r="F873">
        <v>10</v>
      </c>
      <c r="G873">
        <v>5.0000000000000001E-3</v>
      </c>
      <c r="H873">
        <v>688</v>
      </c>
      <c r="I873">
        <v>-833</v>
      </c>
      <c r="J873">
        <v>-1316</v>
      </c>
      <c r="K873">
        <v>1049</v>
      </c>
      <c r="L873">
        <v>-0.36249999999999999</v>
      </c>
      <c r="M873">
        <v>-0.66749999999999998</v>
      </c>
      <c r="N873">
        <v>3.8025000000000002</v>
      </c>
      <c r="O873">
        <v>-5.9125000000000005</v>
      </c>
      <c r="P873">
        <v>235.08499999999998</v>
      </c>
      <c r="Q873">
        <v>77.734999999999985</v>
      </c>
      <c r="R873">
        <v>-1.7500000000000071E-2</v>
      </c>
      <c r="S873">
        <v>-9.2500000000000249E-2</v>
      </c>
      <c r="T873">
        <v>-1.5250000000001194</v>
      </c>
      <c r="U873">
        <v>-1.6950000000000216</v>
      </c>
      <c r="V873">
        <v>3.0000000000000027E-2</v>
      </c>
      <c r="W873">
        <v>-0.6875</v>
      </c>
      <c r="X873">
        <v>-1.499999999999968E-2</v>
      </c>
      <c r="Y873">
        <v>-1.7500000000000071E-2</v>
      </c>
    </row>
    <row r="874" spans="1:25" x14ac:dyDescent="0.3">
      <c r="A874">
        <v>21</v>
      </c>
      <c r="B874" t="s">
        <v>148</v>
      </c>
      <c r="C874" s="1">
        <v>45715.412465277775</v>
      </c>
      <c r="D874" t="b">
        <v>0</v>
      </c>
      <c r="E874" t="b">
        <v>1</v>
      </c>
      <c r="F874">
        <v>10.5</v>
      </c>
      <c r="G874">
        <v>5.0000000000000001E-3</v>
      </c>
      <c r="H874">
        <v>598</v>
      </c>
      <c r="I874">
        <v>-746</v>
      </c>
      <c r="J874">
        <v>-1313</v>
      </c>
      <c r="K874">
        <v>1008</v>
      </c>
      <c r="L874">
        <v>-0.37</v>
      </c>
      <c r="M874">
        <v>-0.76250000000000007</v>
      </c>
      <c r="N874">
        <v>3.36</v>
      </c>
      <c r="O874">
        <v>-5.8025000000000002</v>
      </c>
      <c r="P874">
        <v>231.28249999999997</v>
      </c>
      <c r="Q874">
        <v>83.64749999999998</v>
      </c>
      <c r="R874">
        <v>-2.5000000000000355E-2</v>
      </c>
      <c r="S874">
        <v>3.0000000000000249E-2</v>
      </c>
      <c r="T874">
        <v>-1.4525000000001285</v>
      </c>
      <c r="U874">
        <v>-1.617500000000021</v>
      </c>
      <c r="V874">
        <v>2.0000000000000018E-2</v>
      </c>
      <c r="W874">
        <v>-0.79250000000000009</v>
      </c>
      <c r="X874">
        <v>-2.5000000000000355E-2</v>
      </c>
      <c r="Y874">
        <v>2.2499999999999964E-2</v>
      </c>
    </row>
    <row r="875" spans="1:25" x14ac:dyDescent="0.3">
      <c r="A875">
        <v>22</v>
      </c>
      <c r="B875" t="s">
        <v>148</v>
      </c>
      <c r="C875" s="1">
        <v>45715.412465277775</v>
      </c>
      <c r="D875" t="b">
        <v>0</v>
      </c>
      <c r="E875" t="b">
        <v>1</v>
      </c>
      <c r="F875">
        <v>11</v>
      </c>
      <c r="G875">
        <v>5.0000000000000001E-3</v>
      </c>
      <c r="H875">
        <v>549</v>
      </c>
      <c r="I875">
        <v>-695</v>
      </c>
      <c r="J875">
        <v>-1370</v>
      </c>
      <c r="K875">
        <v>1087</v>
      </c>
      <c r="L875">
        <v>-0.36499999999999999</v>
      </c>
      <c r="M875">
        <v>-0.70750000000000002</v>
      </c>
      <c r="N875">
        <v>3.11</v>
      </c>
      <c r="O875">
        <v>-6.1425000000000001</v>
      </c>
      <c r="P875">
        <v>227.92249999999996</v>
      </c>
      <c r="Q875">
        <v>89.449999999999974</v>
      </c>
      <c r="R875">
        <v>-1.5000000000000124E-2</v>
      </c>
      <c r="S875">
        <v>8.2500000000000462E-2</v>
      </c>
      <c r="T875">
        <v>-1.3925000000001262</v>
      </c>
      <c r="U875">
        <v>-1.6525000000000318</v>
      </c>
      <c r="V875">
        <v>1.7500000000000016E-2</v>
      </c>
      <c r="W875">
        <v>-0.79</v>
      </c>
      <c r="X875">
        <v>-7.5000000000002842E-3</v>
      </c>
      <c r="Y875">
        <v>8.9999999999999858E-2</v>
      </c>
    </row>
    <row r="876" spans="1:25" x14ac:dyDescent="0.3">
      <c r="A876">
        <v>23</v>
      </c>
      <c r="B876" t="s">
        <v>148</v>
      </c>
      <c r="C876" s="1">
        <v>45715.412465277775</v>
      </c>
      <c r="D876" t="b">
        <v>0</v>
      </c>
      <c r="E876" t="b">
        <v>1</v>
      </c>
      <c r="F876">
        <v>11.5</v>
      </c>
      <c r="G876">
        <v>5.0000000000000001E-3</v>
      </c>
      <c r="H876">
        <v>465</v>
      </c>
      <c r="I876">
        <v>-602</v>
      </c>
      <c r="J876">
        <v>-1287</v>
      </c>
      <c r="K876">
        <v>970</v>
      </c>
      <c r="L876">
        <v>-0.34250000000000003</v>
      </c>
      <c r="M876">
        <v>-0.79249999999999998</v>
      </c>
      <c r="N876">
        <v>2.6675</v>
      </c>
      <c r="O876">
        <v>-5.6425000000000001</v>
      </c>
      <c r="P876">
        <v>224.81249999999994</v>
      </c>
      <c r="Q876">
        <v>95.592499999999973</v>
      </c>
      <c r="R876">
        <v>-8.7499999999999911E-2</v>
      </c>
      <c r="S876">
        <v>-9.4999999999999751E-2</v>
      </c>
      <c r="T876">
        <v>-1.3775000000001114</v>
      </c>
      <c r="U876">
        <v>-1.7175000000000296</v>
      </c>
      <c r="V876">
        <v>3.2499999999999973E-2</v>
      </c>
      <c r="W876">
        <v>-0.71750000000000003</v>
      </c>
      <c r="X876">
        <v>-7.5000000000002842E-3</v>
      </c>
      <c r="Y876">
        <v>9.7500000000000142E-2</v>
      </c>
    </row>
    <row r="877" spans="1:25" x14ac:dyDescent="0.3">
      <c r="A877">
        <v>24</v>
      </c>
      <c r="B877" t="s">
        <v>148</v>
      </c>
      <c r="C877" s="1">
        <v>45715.412465277775</v>
      </c>
      <c r="D877" t="b">
        <v>0</v>
      </c>
      <c r="E877" t="b">
        <v>1</v>
      </c>
      <c r="F877">
        <v>12</v>
      </c>
      <c r="G877">
        <v>5.0000000000000001E-3</v>
      </c>
      <c r="H877">
        <v>699</v>
      </c>
      <c r="I877">
        <v>-855</v>
      </c>
      <c r="J877">
        <v>-726</v>
      </c>
      <c r="K877">
        <v>454</v>
      </c>
      <c r="L877">
        <v>-0.39</v>
      </c>
      <c r="M877">
        <v>-0.68</v>
      </c>
      <c r="N877">
        <v>3.8850000000000002</v>
      </c>
      <c r="O877">
        <v>-2.95</v>
      </c>
      <c r="P877">
        <v>222.14499999999995</v>
      </c>
      <c r="Q877">
        <v>101.23499999999997</v>
      </c>
      <c r="R877">
        <v>4.2499999999999982E-2</v>
      </c>
      <c r="S877">
        <v>-1.2500000000000178E-2</v>
      </c>
      <c r="T877">
        <v>-1.3225000000001046</v>
      </c>
      <c r="U877">
        <v>-1.7850000000000392</v>
      </c>
      <c r="V877">
        <v>2.9999999999999971E-2</v>
      </c>
      <c r="W877">
        <v>-0.75750000000000006</v>
      </c>
      <c r="X877">
        <v>5.0000000000003375E-3</v>
      </c>
      <c r="Y877">
        <v>-5.2500000000000213E-2</v>
      </c>
    </row>
    <row r="878" spans="1:25" x14ac:dyDescent="0.3">
      <c r="A878">
        <v>25</v>
      </c>
      <c r="B878" t="s">
        <v>148</v>
      </c>
      <c r="C878" s="1">
        <v>45715.412465277775</v>
      </c>
      <c r="D878" t="b">
        <v>0</v>
      </c>
      <c r="E878" t="b">
        <v>1</v>
      </c>
      <c r="F878">
        <v>12.5</v>
      </c>
      <c r="G878">
        <v>5.0000000000000001E-3</v>
      </c>
      <c r="H878">
        <v>406</v>
      </c>
      <c r="I878">
        <v>-551</v>
      </c>
      <c r="J878">
        <v>-267</v>
      </c>
      <c r="K878">
        <v>-45</v>
      </c>
      <c r="L878">
        <v>-0.36249999999999999</v>
      </c>
      <c r="M878">
        <v>-0.78</v>
      </c>
      <c r="N878">
        <v>2.3925000000000001</v>
      </c>
      <c r="O878">
        <v>-0.55500000000000005</v>
      </c>
      <c r="P878">
        <v>218.25999999999996</v>
      </c>
      <c r="Q878">
        <v>104.18499999999997</v>
      </c>
      <c r="R878">
        <v>-4.9999999999998934E-3</v>
      </c>
      <c r="S878">
        <v>-0.15250000000000002</v>
      </c>
      <c r="T878">
        <v>-1.3275000000001</v>
      </c>
      <c r="U878">
        <v>-1.9150000000000347</v>
      </c>
      <c r="V878">
        <v>2.5000000000000022E-2</v>
      </c>
      <c r="W878">
        <v>-0.65</v>
      </c>
      <c r="X878">
        <v>4.9999999999998934E-3</v>
      </c>
      <c r="Y878">
        <v>4.9999999999999933E-2</v>
      </c>
    </row>
    <row r="879" spans="1:25" x14ac:dyDescent="0.3">
      <c r="A879">
        <v>26</v>
      </c>
      <c r="B879" t="s">
        <v>148</v>
      </c>
      <c r="C879" s="1">
        <v>45715.412465277775</v>
      </c>
      <c r="D879" t="b">
        <v>0</v>
      </c>
      <c r="E879" t="b">
        <v>1</v>
      </c>
      <c r="F879">
        <v>13</v>
      </c>
      <c r="G879">
        <v>5.0000000000000001E-3</v>
      </c>
      <c r="H879">
        <v>357</v>
      </c>
      <c r="I879">
        <v>-508</v>
      </c>
      <c r="J879">
        <v>-294</v>
      </c>
      <c r="K879">
        <v>6</v>
      </c>
      <c r="L879">
        <v>-0.3775</v>
      </c>
      <c r="M879">
        <v>-0.72</v>
      </c>
      <c r="N879">
        <v>2.1625000000000001</v>
      </c>
      <c r="O879">
        <v>-0.75</v>
      </c>
      <c r="P879">
        <v>215.86749999999995</v>
      </c>
      <c r="Q879">
        <v>104.73999999999998</v>
      </c>
      <c r="R879">
        <v>2.0000000000000018E-2</v>
      </c>
      <c r="S879">
        <v>0.11499999999999999</v>
      </c>
      <c r="T879">
        <v>-1.3250000000001023</v>
      </c>
      <c r="U879">
        <v>-1.8725000000000449</v>
      </c>
      <c r="V879">
        <v>7.5000000000000067E-3</v>
      </c>
      <c r="W879">
        <v>-0.66249999999999998</v>
      </c>
      <c r="X879">
        <v>7.4999999999998401E-3</v>
      </c>
      <c r="Y879">
        <v>0.17249999999999999</v>
      </c>
    </row>
    <row r="880" spans="1:25" x14ac:dyDescent="0.3">
      <c r="A880">
        <v>27</v>
      </c>
      <c r="B880" t="s">
        <v>148</v>
      </c>
      <c r="C880" s="1">
        <v>45715.412465277775</v>
      </c>
      <c r="D880" t="b">
        <v>0</v>
      </c>
      <c r="E880" t="b">
        <v>1</v>
      </c>
      <c r="F880">
        <v>13.5</v>
      </c>
      <c r="G880">
        <v>5.0000000000000001E-3</v>
      </c>
      <c r="H880">
        <v>149</v>
      </c>
      <c r="I880">
        <v>-292</v>
      </c>
      <c r="J880">
        <v>-367</v>
      </c>
      <c r="K880">
        <v>57</v>
      </c>
      <c r="L880">
        <v>-0.35749999999999998</v>
      </c>
      <c r="M880">
        <v>-0.77500000000000002</v>
      </c>
      <c r="N880">
        <v>1.1025</v>
      </c>
      <c r="O880">
        <v>-1.06</v>
      </c>
      <c r="P880">
        <v>213.70499999999996</v>
      </c>
      <c r="Q880">
        <v>105.48999999999998</v>
      </c>
      <c r="R880">
        <v>-7.5000000000000622E-3</v>
      </c>
      <c r="S880">
        <v>-8.5000000000000075E-2</v>
      </c>
      <c r="T880">
        <v>-1.3050000000000921</v>
      </c>
      <c r="U880">
        <v>-1.9050000000000438</v>
      </c>
      <c r="V880">
        <v>2.0000000000000018E-2</v>
      </c>
      <c r="W880">
        <v>-0.755</v>
      </c>
      <c r="X880">
        <v>1.4999999999999902E-2</v>
      </c>
      <c r="Y880">
        <v>4.0000000000000036E-2</v>
      </c>
    </row>
    <row r="881" spans="1:25" x14ac:dyDescent="0.3">
      <c r="A881">
        <v>28</v>
      </c>
      <c r="B881" t="s">
        <v>148</v>
      </c>
      <c r="C881" s="1">
        <v>45715.412465277775</v>
      </c>
      <c r="D881" t="b">
        <v>0</v>
      </c>
      <c r="E881" t="b">
        <v>1</v>
      </c>
      <c r="F881">
        <v>14</v>
      </c>
      <c r="G881">
        <v>5.0000000000000001E-3</v>
      </c>
      <c r="H881">
        <v>202</v>
      </c>
      <c r="I881">
        <v>-349</v>
      </c>
      <c r="J881">
        <v>-131</v>
      </c>
      <c r="K881">
        <v>-167</v>
      </c>
      <c r="L881">
        <v>-0.36749999999999999</v>
      </c>
      <c r="M881">
        <v>-0.745</v>
      </c>
      <c r="N881">
        <v>1.3774999999999999</v>
      </c>
      <c r="O881">
        <v>0.09</v>
      </c>
      <c r="P881">
        <v>212.60249999999996</v>
      </c>
      <c r="Q881">
        <v>106.54999999999998</v>
      </c>
      <c r="R881">
        <v>-2.2500000000000187E-2</v>
      </c>
      <c r="S881">
        <v>-7.7500000000000013E-2</v>
      </c>
      <c r="T881">
        <v>-1.2775000000000887</v>
      </c>
      <c r="U881">
        <v>-1.8975000000000364</v>
      </c>
      <c r="V881">
        <v>1.7500000000000016E-2</v>
      </c>
      <c r="W881">
        <v>-0.72499999999999998</v>
      </c>
      <c r="X881">
        <v>2.2499999999999964E-2</v>
      </c>
      <c r="Y881">
        <v>-2.0000000000000004E-2</v>
      </c>
    </row>
    <row r="882" spans="1:25" x14ac:dyDescent="0.3">
      <c r="A882">
        <v>29</v>
      </c>
      <c r="B882" t="s">
        <v>148</v>
      </c>
      <c r="C882" s="1">
        <v>45715.412465277775</v>
      </c>
      <c r="D882" t="b">
        <v>0</v>
      </c>
      <c r="E882" t="b">
        <v>1</v>
      </c>
      <c r="F882">
        <v>14.5</v>
      </c>
      <c r="G882">
        <v>5.0000000000000001E-3</v>
      </c>
      <c r="H882">
        <v>186</v>
      </c>
      <c r="I882">
        <v>-344</v>
      </c>
      <c r="J882">
        <v>100</v>
      </c>
      <c r="K882">
        <v>-435</v>
      </c>
      <c r="L882">
        <v>-0.39500000000000002</v>
      </c>
      <c r="M882">
        <v>-0.83750000000000002</v>
      </c>
      <c r="N882">
        <v>1.325</v>
      </c>
      <c r="O882">
        <v>1.3375000000000001</v>
      </c>
      <c r="P882">
        <v>211.22499999999997</v>
      </c>
      <c r="Q882">
        <v>106.45999999999998</v>
      </c>
      <c r="R882">
        <v>-6.5000000000000169E-2</v>
      </c>
      <c r="S882">
        <v>-0.23749999999999982</v>
      </c>
      <c r="T882">
        <v>-1.2625000000001023</v>
      </c>
      <c r="U882">
        <v>-1.9200000000000443</v>
      </c>
      <c r="V882">
        <v>2.2499999999999964E-2</v>
      </c>
      <c r="W882">
        <v>-0.86250000000000004</v>
      </c>
      <c r="X882">
        <v>2.4999999999999467E-3</v>
      </c>
      <c r="Y882">
        <v>-3.2499999999999973E-2</v>
      </c>
    </row>
    <row r="883" spans="1:25" x14ac:dyDescent="0.3">
      <c r="A883">
        <v>30</v>
      </c>
      <c r="B883" t="s">
        <v>148</v>
      </c>
      <c r="C883" s="1">
        <v>45715.412465277775</v>
      </c>
      <c r="D883" t="b">
        <v>0</v>
      </c>
      <c r="E883" t="b">
        <v>1</v>
      </c>
      <c r="F883">
        <v>15</v>
      </c>
      <c r="G883">
        <v>5.0000000000000001E-3</v>
      </c>
      <c r="H883">
        <v>-325</v>
      </c>
      <c r="I883">
        <v>184</v>
      </c>
      <c r="J883">
        <v>118</v>
      </c>
      <c r="K883">
        <v>-415</v>
      </c>
      <c r="L883">
        <v>-0.35249999999999998</v>
      </c>
      <c r="M883">
        <v>-0.74250000000000005</v>
      </c>
      <c r="N883">
        <v>-1.2725</v>
      </c>
      <c r="O883">
        <v>1.3325</v>
      </c>
      <c r="P883">
        <v>209.89999999999998</v>
      </c>
      <c r="Q883">
        <v>105.12249999999997</v>
      </c>
      <c r="R883">
        <v>6.5000000000000169E-2</v>
      </c>
      <c r="S883">
        <v>0.17749999999999999</v>
      </c>
      <c r="T883">
        <v>-1.2050000000000978</v>
      </c>
      <c r="U883">
        <v>-2.1250000000000426</v>
      </c>
      <c r="V883">
        <v>1.2500000000000011E-2</v>
      </c>
      <c r="W883">
        <v>-0.80750000000000011</v>
      </c>
      <c r="X883">
        <v>-2.2499999999999964E-2</v>
      </c>
      <c r="Y883">
        <v>8.7499999999999911E-2</v>
      </c>
    </row>
    <row r="884" spans="1:25" x14ac:dyDescent="0.3">
      <c r="A884">
        <v>31</v>
      </c>
      <c r="B884" t="s">
        <v>148</v>
      </c>
      <c r="C884" s="1">
        <v>45715.412465277775</v>
      </c>
      <c r="D884" t="b">
        <v>0</v>
      </c>
      <c r="E884" t="b">
        <v>1</v>
      </c>
      <c r="F884">
        <v>15.5</v>
      </c>
      <c r="G884">
        <v>5.0000000000000001E-3</v>
      </c>
      <c r="H884">
        <v>-414</v>
      </c>
      <c r="I884">
        <v>262</v>
      </c>
      <c r="J884">
        <v>-243</v>
      </c>
      <c r="K884">
        <v>-72</v>
      </c>
      <c r="L884">
        <v>-0.38</v>
      </c>
      <c r="M884">
        <v>-0.78749999999999998</v>
      </c>
      <c r="N884">
        <v>-1.69</v>
      </c>
      <c r="O884">
        <v>-0.42749999999999999</v>
      </c>
      <c r="P884">
        <v>211.17249999999999</v>
      </c>
      <c r="Q884">
        <v>103.78999999999998</v>
      </c>
      <c r="R884">
        <v>-2.2499999999999964E-2</v>
      </c>
      <c r="S884">
        <v>6.25E-2</v>
      </c>
      <c r="T884">
        <v>-1.1025000000000773</v>
      </c>
      <c r="U884">
        <v>-2.2825000000000273</v>
      </c>
      <c r="V884">
        <v>1.7500000000000016E-2</v>
      </c>
      <c r="W884">
        <v>-0.88249999999999995</v>
      </c>
      <c r="X884">
        <v>7.5000000000000622E-3</v>
      </c>
      <c r="Y884">
        <v>0.11750000000000005</v>
      </c>
    </row>
    <row r="885" spans="1:25" x14ac:dyDescent="0.3">
      <c r="A885">
        <v>32</v>
      </c>
      <c r="B885" t="s">
        <v>148</v>
      </c>
      <c r="C885" s="1">
        <v>45715.412465277775</v>
      </c>
      <c r="D885" t="b">
        <v>0</v>
      </c>
      <c r="E885" t="b">
        <v>1</v>
      </c>
      <c r="F885">
        <v>16</v>
      </c>
      <c r="G885">
        <v>5.0000000000000001E-3</v>
      </c>
      <c r="H885">
        <v>-335</v>
      </c>
      <c r="I885">
        <v>187</v>
      </c>
      <c r="J885">
        <v>-534</v>
      </c>
      <c r="K885">
        <v>248</v>
      </c>
      <c r="L885">
        <v>-0.37</v>
      </c>
      <c r="M885">
        <v>-0.71499999999999997</v>
      </c>
      <c r="N885">
        <v>-1.3049999999999999</v>
      </c>
      <c r="O885">
        <v>-1.9550000000000001</v>
      </c>
      <c r="P885">
        <v>212.86249999999998</v>
      </c>
      <c r="Q885">
        <v>104.21749999999997</v>
      </c>
      <c r="R885">
        <v>-3.2499999999999973E-2</v>
      </c>
      <c r="S885">
        <v>-4.7500000000000098E-2</v>
      </c>
      <c r="T885">
        <v>-1.0725000000000762</v>
      </c>
      <c r="U885">
        <v>-2.6650000000000347</v>
      </c>
      <c r="V885">
        <v>2.5000000000000022E-2</v>
      </c>
      <c r="W885">
        <v>-0.74749999999999994</v>
      </c>
      <c r="X885">
        <v>1.0000000000000009E-2</v>
      </c>
      <c r="Y885">
        <v>-6.25E-2</v>
      </c>
    </row>
    <row r="886" spans="1:25" x14ac:dyDescent="0.3">
      <c r="A886">
        <v>33</v>
      </c>
      <c r="B886" t="s">
        <v>148</v>
      </c>
      <c r="C886" s="1">
        <v>45715.412465277775</v>
      </c>
      <c r="D886" t="b">
        <v>0</v>
      </c>
      <c r="E886" t="b">
        <v>1</v>
      </c>
      <c r="F886">
        <v>16.5</v>
      </c>
      <c r="G886">
        <v>5.0000000000000001E-3</v>
      </c>
      <c r="H886">
        <v>-155</v>
      </c>
      <c r="I886">
        <v>11</v>
      </c>
      <c r="J886">
        <v>-600</v>
      </c>
      <c r="K886">
        <v>292</v>
      </c>
      <c r="L886">
        <v>-0.36</v>
      </c>
      <c r="M886">
        <v>-0.77</v>
      </c>
      <c r="N886">
        <v>-0.41500000000000004</v>
      </c>
      <c r="O886">
        <v>-2.23</v>
      </c>
      <c r="P886">
        <v>214.16749999999999</v>
      </c>
      <c r="Q886">
        <v>106.17249999999997</v>
      </c>
      <c r="R886">
        <v>-5.7500000000000051E-2</v>
      </c>
      <c r="S886">
        <v>0.14000000000000012</v>
      </c>
      <c r="T886">
        <v>-1.0625000000000853</v>
      </c>
      <c r="U886">
        <v>-2.640000000000029</v>
      </c>
      <c r="V886">
        <v>1.7500000000000016E-2</v>
      </c>
      <c r="W886">
        <v>-0.73499999999999999</v>
      </c>
      <c r="X886">
        <v>7.4999999999999512E-3</v>
      </c>
      <c r="Y886">
        <v>7.5000000000000178E-2</v>
      </c>
    </row>
    <row r="887" spans="1:25" x14ac:dyDescent="0.3">
      <c r="A887">
        <v>34</v>
      </c>
      <c r="B887" t="s">
        <v>148</v>
      </c>
      <c r="C887" s="1">
        <v>45715.412465277775</v>
      </c>
      <c r="D887" t="b">
        <v>0</v>
      </c>
      <c r="E887" t="b">
        <v>1</v>
      </c>
      <c r="F887">
        <v>17</v>
      </c>
      <c r="G887">
        <v>5.0000000000000001E-3</v>
      </c>
      <c r="H887">
        <v>128</v>
      </c>
      <c r="I887">
        <v>-272</v>
      </c>
      <c r="J887">
        <v>-663</v>
      </c>
      <c r="K887">
        <v>335</v>
      </c>
      <c r="L887">
        <v>-0.36</v>
      </c>
      <c r="M887">
        <v>-0.82000000000000006</v>
      </c>
      <c r="N887">
        <v>1</v>
      </c>
      <c r="O887">
        <v>-2.4950000000000001</v>
      </c>
      <c r="P887">
        <v>214.58249999999998</v>
      </c>
      <c r="Q887">
        <v>108.40249999999997</v>
      </c>
      <c r="R887">
        <v>-6.0000000000000053E-2</v>
      </c>
      <c r="S887">
        <v>2.9999999999999805E-2</v>
      </c>
      <c r="T887">
        <v>-1.0100000000001046</v>
      </c>
      <c r="U887">
        <v>-2.8625000000000256</v>
      </c>
      <c r="V887">
        <v>4.0000000000000036E-2</v>
      </c>
      <c r="W887">
        <v>-0.79500000000000004</v>
      </c>
      <c r="X887">
        <v>1.0000000000000009E-2</v>
      </c>
      <c r="Y887">
        <v>0.10000000000000009</v>
      </c>
    </row>
    <row r="888" spans="1:25" x14ac:dyDescent="0.3">
      <c r="A888">
        <v>35</v>
      </c>
      <c r="B888" t="s">
        <v>148</v>
      </c>
      <c r="C888" s="1">
        <v>45715.412465277775</v>
      </c>
      <c r="D888" t="b">
        <v>0</v>
      </c>
      <c r="E888" t="b">
        <v>1</v>
      </c>
      <c r="F888">
        <v>17.5</v>
      </c>
      <c r="G888">
        <v>5.0000000000000001E-3</v>
      </c>
      <c r="H888">
        <v>462</v>
      </c>
      <c r="I888">
        <v>-605</v>
      </c>
      <c r="J888">
        <v>-660</v>
      </c>
      <c r="K888">
        <v>338</v>
      </c>
      <c r="L888">
        <v>-0.35749999999999998</v>
      </c>
      <c r="M888">
        <v>-0.80500000000000005</v>
      </c>
      <c r="N888">
        <v>2.6675</v>
      </c>
      <c r="O888">
        <v>-2.4950000000000001</v>
      </c>
      <c r="P888">
        <v>213.58249999999998</v>
      </c>
      <c r="Q888">
        <v>110.89749999999998</v>
      </c>
      <c r="R888">
        <v>-8.2500000000000018E-2</v>
      </c>
      <c r="S888">
        <v>-6.4999999999999947E-2</v>
      </c>
      <c r="T888">
        <v>-0.95500000000009777</v>
      </c>
      <c r="U888">
        <v>-3.035000000000025</v>
      </c>
      <c r="V888">
        <v>4.500000000000004E-2</v>
      </c>
      <c r="W888">
        <v>-0.76</v>
      </c>
      <c r="X888">
        <v>2.0000000000000018E-2</v>
      </c>
      <c r="Y888">
        <v>4.9999999999999822E-2</v>
      </c>
    </row>
    <row r="889" spans="1:25" x14ac:dyDescent="0.3">
      <c r="A889">
        <v>36</v>
      </c>
      <c r="B889" t="s">
        <v>148</v>
      </c>
      <c r="C889" s="1">
        <v>45715.412465277775</v>
      </c>
      <c r="D889" t="b">
        <v>0</v>
      </c>
      <c r="E889" t="b">
        <v>1</v>
      </c>
      <c r="F889">
        <v>18</v>
      </c>
      <c r="G889">
        <v>5.0000000000000001E-3</v>
      </c>
      <c r="H889">
        <v>1637</v>
      </c>
      <c r="I889">
        <v>-1776</v>
      </c>
      <c r="J889">
        <v>83</v>
      </c>
      <c r="K889">
        <v>-412</v>
      </c>
      <c r="L889">
        <v>-0.34750000000000003</v>
      </c>
      <c r="M889">
        <v>-0.82250000000000001</v>
      </c>
      <c r="N889">
        <v>8.5325000000000006</v>
      </c>
      <c r="O889">
        <v>1.2375</v>
      </c>
      <c r="P889">
        <v>210.91499999999999</v>
      </c>
      <c r="Q889">
        <v>113.39249999999998</v>
      </c>
      <c r="R889">
        <v>-0.14749999999999908</v>
      </c>
      <c r="S889">
        <v>-1.4999999999999902E-2</v>
      </c>
      <c r="T889">
        <v>-0.96500000000006025</v>
      </c>
      <c r="U889">
        <v>-3.2450000000000188</v>
      </c>
      <c r="V889">
        <v>5.4999999999999993E-2</v>
      </c>
      <c r="W889">
        <v>-0.6825</v>
      </c>
      <c r="X889">
        <v>7.0000000000000284E-2</v>
      </c>
      <c r="Y889">
        <v>9.2500000000000027E-2</v>
      </c>
    </row>
    <row r="890" spans="1:25" x14ac:dyDescent="0.3">
      <c r="A890">
        <v>37</v>
      </c>
      <c r="B890" t="s">
        <v>148</v>
      </c>
      <c r="C890" s="1">
        <v>45715.412465277775</v>
      </c>
      <c r="D890" t="b">
        <v>0</v>
      </c>
      <c r="E890" t="b">
        <v>1</v>
      </c>
      <c r="F890">
        <v>18.5</v>
      </c>
      <c r="G890">
        <v>5.0000000000000001E-3</v>
      </c>
      <c r="H890">
        <v>1868</v>
      </c>
      <c r="I890">
        <v>-2008</v>
      </c>
      <c r="J890">
        <v>165</v>
      </c>
      <c r="K890">
        <v>-541</v>
      </c>
      <c r="L890">
        <v>-0.35000000000000003</v>
      </c>
      <c r="M890">
        <v>-0.94000000000000006</v>
      </c>
      <c r="N890">
        <v>9.69</v>
      </c>
      <c r="O890">
        <v>1.7650000000000001</v>
      </c>
      <c r="P890">
        <v>202.38249999999999</v>
      </c>
      <c r="Q890">
        <v>112.15499999999999</v>
      </c>
      <c r="R890">
        <v>-3.0000000000001137E-2</v>
      </c>
      <c r="S890">
        <v>-0.2849999999999997</v>
      </c>
      <c r="T890">
        <v>-1.0350000000000534</v>
      </c>
      <c r="U890">
        <v>-3.2950000000000159</v>
      </c>
      <c r="V890">
        <v>4.2499999999999982E-2</v>
      </c>
      <c r="W890">
        <v>-0.8650000000000001</v>
      </c>
      <c r="X890">
        <v>2.2499999999999076E-2</v>
      </c>
      <c r="Y890">
        <v>-0.23999999999999977</v>
      </c>
    </row>
    <row r="891" spans="1:25" x14ac:dyDescent="0.3">
      <c r="A891">
        <v>38</v>
      </c>
      <c r="B891" t="s">
        <v>148</v>
      </c>
      <c r="C891" s="1">
        <v>45715.412465277775</v>
      </c>
      <c r="D891" t="b">
        <v>0</v>
      </c>
      <c r="E891" t="b">
        <v>1</v>
      </c>
      <c r="F891">
        <v>19</v>
      </c>
      <c r="G891">
        <v>5.0000000000000001E-3</v>
      </c>
      <c r="H891">
        <v>1924</v>
      </c>
      <c r="I891">
        <v>-2071</v>
      </c>
      <c r="J891">
        <v>263</v>
      </c>
      <c r="K891">
        <v>-570</v>
      </c>
      <c r="L891">
        <v>-0.36749999999999999</v>
      </c>
      <c r="M891">
        <v>-0.76750000000000007</v>
      </c>
      <c r="N891">
        <v>9.9875000000000007</v>
      </c>
      <c r="O891">
        <v>2.0825</v>
      </c>
      <c r="P891">
        <v>192.6925</v>
      </c>
      <c r="Q891">
        <v>110.38999999999999</v>
      </c>
      <c r="R891">
        <v>-1.2499999999999289E-2</v>
      </c>
      <c r="S891">
        <v>-7.4999999999998401E-3</v>
      </c>
      <c r="T891">
        <v>-1.0525000000000659</v>
      </c>
      <c r="U891">
        <v>-3.1250000000000142</v>
      </c>
      <c r="V891">
        <v>3.0000000000000027E-2</v>
      </c>
      <c r="W891">
        <v>-0.78750000000000009</v>
      </c>
      <c r="X891">
        <v>2.5000000000000355E-2</v>
      </c>
      <c r="Y891">
        <v>-1.2500000000000178E-2</v>
      </c>
    </row>
    <row r="892" spans="1:25" x14ac:dyDescent="0.3">
      <c r="A892">
        <v>39</v>
      </c>
      <c r="B892" t="s">
        <v>148</v>
      </c>
      <c r="C892" s="1">
        <v>45715.412465277775</v>
      </c>
      <c r="D892" t="b">
        <v>0</v>
      </c>
      <c r="E892" t="b">
        <v>1</v>
      </c>
      <c r="F892">
        <v>19.5</v>
      </c>
      <c r="G892">
        <v>5.0000000000000001E-3</v>
      </c>
      <c r="H892">
        <v>1796</v>
      </c>
      <c r="I892">
        <v>-1947</v>
      </c>
      <c r="J892">
        <v>132</v>
      </c>
      <c r="K892">
        <v>-432</v>
      </c>
      <c r="L892">
        <v>-0.3775</v>
      </c>
      <c r="M892">
        <v>-0.75</v>
      </c>
      <c r="N892">
        <v>9.3574999999999999</v>
      </c>
      <c r="O892">
        <v>1.41</v>
      </c>
      <c r="P892">
        <v>182.70499999999998</v>
      </c>
      <c r="Q892">
        <v>108.30749999999999</v>
      </c>
      <c r="R892">
        <v>1.2499999999999289E-2</v>
      </c>
      <c r="S892">
        <v>2.7499999999999858E-2</v>
      </c>
      <c r="T892">
        <v>-1.0525000000000659</v>
      </c>
      <c r="U892">
        <v>-3.180000000000021</v>
      </c>
      <c r="V892">
        <v>2.5000000000000022E-3</v>
      </c>
      <c r="W892">
        <v>-0.67749999999999999</v>
      </c>
      <c r="X892">
        <v>1.2499999999999289E-2</v>
      </c>
      <c r="Y892">
        <v>-2.2500000000000187E-2</v>
      </c>
    </row>
    <row r="893" spans="1:25" x14ac:dyDescent="0.3">
      <c r="A893">
        <v>40</v>
      </c>
      <c r="B893" t="s">
        <v>148</v>
      </c>
      <c r="C893" s="1">
        <v>45715.412465277775</v>
      </c>
      <c r="D893" t="b">
        <v>0</v>
      </c>
      <c r="E893" t="b">
        <v>1</v>
      </c>
      <c r="F893">
        <v>20</v>
      </c>
      <c r="G893">
        <v>5.0000000000000001E-3</v>
      </c>
      <c r="H893">
        <v>1458</v>
      </c>
      <c r="I893">
        <v>-1613</v>
      </c>
      <c r="J893">
        <v>-342</v>
      </c>
      <c r="K893">
        <v>26</v>
      </c>
      <c r="L893">
        <v>-0.38750000000000001</v>
      </c>
      <c r="M893">
        <v>-0.79</v>
      </c>
      <c r="N893">
        <v>7.6775000000000002</v>
      </c>
      <c r="O893">
        <v>-0.92</v>
      </c>
      <c r="P893">
        <v>173.3475</v>
      </c>
      <c r="Q893">
        <v>106.89749999999999</v>
      </c>
      <c r="R893">
        <v>2.2499999999999964E-2</v>
      </c>
      <c r="S893">
        <v>9.5000000000000084E-2</v>
      </c>
      <c r="T893">
        <v>-1.0725000000000477</v>
      </c>
      <c r="U893">
        <v>-3.1450000000000102</v>
      </c>
      <c r="V893">
        <v>1.0000000000000009E-2</v>
      </c>
      <c r="W893">
        <v>-0.72250000000000003</v>
      </c>
      <c r="X893">
        <v>-9.9999999999997868E-3</v>
      </c>
      <c r="Y893">
        <v>-7.7500000000000013E-2</v>
      </c>
    </row>
    <row r="894" spans="1:25" x14ac:dyDescent="0.3">
      <c r="A894">
        <v>41</v>
      </c>
      <c r="B894" t="s">
        <v>148</v>
      </c>
      <c r="C894" s="1">
        <v>45715.412465277775</v>
      </c>
      <c r="D894" t="b">
        <v>0</v>
      </c>
      <c r="E894" t="b">
        <v>1</v>
      </c>
      <c r="F894">
        <v>20.5</v>
      </c>
      <c r="G894">
        <v>5.0000000000000001E-3</v>
      </c>
      <c r="H894">
        <v>1232</v>
      </c>
      <c r="I894">
        <v>-1381</v>
      </c>
      <c r="J894">
        <v>-546</v>
      </c>
      <c r="K894">
        <v>174</v>
      </c>
      <c r="L894">
        <v>-0.3725</v>
      </c>
      <c r="M894">
        <v>-0.93</v>
      </c>
      <c r="N894">
        <v>6.5324999999999998</v>
      </c>
      <c r="O894">
        <v>-1.8</v>
      </c>
      <c r="P894">
        <v>165.67</v>
      </c>
      <c r="Q894">
        <v>107.8175</v>
      </c>
      <c r="R894">
        <v>0.11499999999999932</v>
      </c>
      <c r="S894">
        <v>1.2499999999999956E-2</v>
      </c>
      <c r="T894">
        <v>-1.0625000000000568</v>
      </c>
      <c r="U894">
        <v>-3.0075000000000074</v>
      </c>
      <c r="V894">
        <v>2.5000000000000022E-2</v>
      </c>
      <c r="W894">
        <v>-0.94500000000000006</v>
      </c>
      <c r="X894">
        <v>4.9999999999998934E-3</v>
      </c>
      <c r="Y894">
        <v>-2.4999999999999911E-2</v>
      </c>
    </row>
    <row r="895" spans="1:25" x14ac:dyDescent="0.3">
      <c r="A895">
        <v>42</v>
      </c>
      <c r="B895" t="s">
        <v>148</v>
      </c>
      <c r="C895" s="1">
        <v>45715.412465277775</v>
      </c>
      <c r="D895" t="b">
        <v>0</v>
      </c>
      <c r="E895" t="b">
        <v>1</v>
      </c>
      <c r="F895">
        <v>21</v>
      </c>
      <c r="G895">
        <v>5.0000000000000001E-3</v>
      </c>
      <c r="H895">
        <v>959</v>
      </c>
      <c r="I895">
        <v>-1105</v>
      </c>
      <c r="J895">
        <v>64</v>
      </c>
      <c r="K895">
        <v>-401</v>
      </c>
      <c r="L895">
        <v>-0.36499999999999999</v>
      </c>
      <c r="M895">
        <v>-0.84250000000000003</v>
      </c>
      <c r="N895">
        <v>5.16</v>
      </c>
      <c r="O895">
        <v>1.1625000000000001</v>
      </c>
      <c r="P895">
        <v>159.13749999999999</v>
      </c>
      <c r="Q895">
        <v>109.61749999999999</v>
      </c>
      <c r="R895">
        <v>-0.13499999999999979</v>
      </c>
      <c r="S895">
        <v>-0.30000000000000004</v>
      </c>
      <c r="T895">
        <v>-1.0525000000000375</v>
      </c>
      <c r="U895">
        <v>-3.0125000000000171</v>
      </c>
      <c r="V895">
        <v>2.0000000000000018E-2</v>
      </c>
      <c r="W895">
        <v>-0.60750000000000004</v>
      </c>
      <c r="X895">
        <v>-4.9999999999998934E-3</v>
      </c>
      <c r="Y895">
        <v>-4.2499999999999982E-2</v>
      </c>
    </row>
    <row r="896" spans="1:25" x14ac:dyDescent="0.3">
      <c r="A896">
        <v>43</v>
      </c>
      <c r="B896" t="s">
        <v>148</v>
      </c>
      <c r="C896" s="1">
        <v>45715.412465277775</v>
      </c>
      <c r="D896" t="b">
        <v>0</v>
      </c>
      <c r="E896" t="b">
        <v>1</v>
      </c>
      <c r="F896">
        <v>21.5</v>
      </c>
      <c r="G896">
        <v>5.0000000000000001E-3</v>
      </c>
      <c r="H896">
        <v>1056</v>
      </c>
      <c r="I896">
        <v>-1203</v>
      </c>
      <c r="J896">
        <v>467</v>
      </c>
      <c r="K896">
        <v>-839</v>
      </c>
      <c r="L896">
        <v>-0.36749999999999999</v>
      </c>
      <c r="M896">
        <v>-0.93</v>
      </c>
      <c r="N896">
        <v>5.6475</v>
      </c>
      <c r="O896">
        <v>3.2650000000000001</v>
      </c>
      <c r="P896">
        <v>153.97749999999999</v>
      </c>
      <c r="Q896">
        <v>108.455</v>
      </c>
      <c r="R896">
        <v>-3.0000000000000249E-2</v>
      </c>
      <c r="S896">
        <v>-0.10749999999999993</v>
      </c>
      <c r="T896">
        <v>-0.98250000000004434</v>
      </c>
      <c r="U896">
        <v>-3.0000000000000142</v>
      </c>
      <c r="V896">
        <v>2.0000000000000018E-2</v>
      </c>
      <c r="W896">
        <v>-0.86250000000000004</v>
      </c>
      <c r="X896">
        <v>2.4999999999999467E-2</v>
      </c>
      <c r="Y896">
        <v>-8.7499999999999911E-2</v>
      </c>
    </row>
    <row r="897" spans="1:25" x14ac:dyDescent="0.3">
      <c r="A897">
        <v>44</v>
      </c>
      <c r="B897" t="s">
        <v>148</v>
      </c>
      <c r="C897" s="1">
        <v>45715.412465277775</v>
      </c>
      <c r="D897" t="b">
        <v>0</v>
      </c>
      <c r="E897" t="b">
        <v>1</v>
      </c>
      <c r="F897">
        <v>22</v>
      </c>
      <c r="G897">
        <v>5.0000000000000001E-3</v>
      </c>
      <c r="H897">
        <v>1226</v>
      </c>
      <c r="I897">
        <v>-1365</v>
      </c>
      <c r="J897">
        <v>905</v>
      </c>
      <c r="K897">
        <v>-1247</v>
      </c>
      <c r="L897">
        <v>-0.34750000000000003</v>
      </c>
      <c r="M897">
        <v>-0.85499999999999998</v>
      </c>
      <c r="N897">
        <v>6.4775</v>
      </c>
      <c r="O897">
        <v>5.38</v>
      </c>
      <c r="P897">
        <v>148.32999999999998</v>
      </c>
      <c r="Q897">
        <v>105.19</v>
      </c>
      <c r="R897">
        <v>-6.0000000000000497E-2</v>
      </c>
      <c r="S897">
        <v>-0.10000000000000053</v>
      </c>
      <c r="T897">
        <v>-0.9350000000000307</v>
      </c>
      <c r="U897">
        <v>-3.0150000000000148</v>
      </c>
      <c r="V897">
        <v>4.2499999999999982E-2</v>
      </c>
      <c r="W897">
        <v>-0.75749999999999995</v>
      </c>
      <c r="X897">
        <v>1.7500000000000071E-2</v>
      </c>
      <c r="Y897">
        <v>-5.7500000000000107E-2</v>
      </c>
    </row>
    <row r="898" spans="1:25" x14ac:dyDescent="0.3">
      <c r="A898">
        <v>45</v>
      </c>
      <c r="B898" t="s">
        <v>148</v>
      </c>
      <c r="C898" s="1">
        <v>45715.412465277775</v>
      </c>
      <c r="D898" t="b">
        <v>0</v>
      </c>
      <c r="E898" t="b">
        <v>1</v>
      </c>
      <c r="F898">
        <v>22.5</v>
      </c>
      <c r="G898">
        <v>5.0000000000000001E-3</v>
      </c>
      <c r="H898">
        <v>1467</v>
      </c>
      <c r="I898">
        <v>-1604</v>
      </c>
      <c r="J898">
        <v>1533</v>
      </c>
      <c r="K898">
        <v>-1817</v>
      </c>
      <c r="L898">
        <v>-0.34250000000000003</v>
      </c>
      <c r="M898">
        <v>-0.71</v>
      </c>
      <c r="N898">
        <v>7.6775000000000002</v>
      </c>
      <c r="O898">
        <v>8.375</v>
      </c>
      <c r="P898">
        <v>141.85249999999999</v>
      </c>
      <c r="Q898">
        <v>99.81</v>
      </c>
      <c r="R898">
        <v>-4.2499999999999538E-2</v>
      </c>
      <c r="S898">
        <v>-4.7499999999999432E-2</v>
      </c>
      <c r="T898">
        <v>-0.85750000000001592</v>
      </c>
      <c r="U898">
        <v>-3.1175000000000068</v>
      </c>
      <c r="V898">
        <v>-5.0000000000000044E-3</v>
      </c>
      <c r="W898">
        <v>-0.65999999999999992</v>
      </c>
      <c r="X898">
        <v>3.5000000000000142E-2</v>
      </c>
      <c r="Y898">
        <v>1.5000000000000568E-2</v>
      </c>
    </row>
    <row r="899" spans="1:25" x14ac:dyDescent="0.3">
      <c r="A899">
        <v>46</v>
      </c>
      <c r="B899" t="s">
        <v>148</v>
      </c>
      <c r="C899" s="1">
        <v>45715.412465277775</v>
      </c>
      <c r="D899" t="b">
        <v>0</v>
      </c>
      <c r="E899" t="b">
        <v>1</v>
      </c>
      <c r="F899">
        <v>23</v>
      </c>
      <c r="G899">
        <v>5.0000000000000001E-3</v>
      </c>
      <c r="H899">
        <v>1338</v>
      </c>
      <c r="I899">
        <v>-1479</v>
      </c>
      <c r="J899">
        <v>1798</v>
      </c>
      <c r="K899">
        <v>-2104</v>
      </c>
      <c r="L899">
        <v>-0.35249999999999998</v>
      </c>
      <c r="M899">
        <v>-0.76500000000000001</v>
      </c>
      <c r="N899">
        <v>7.0425000000000004</v>
      </c>
      <c r="O899">
        <v>9.7550000000000008</v>
      </c>
      <c r="P899">
        <v>134.17499999999998</v>
      </c>
      <c r="Q899">
        <v>91.435000000000002</v>
      </c>
      <c r="R899">
        <v>1.7500000000000071E-2</v>
      </c>
      <c r="S899">
        <v>-7.4999999999999289E-2</v>
      </c>
      <c r="T899">
        <v>-0.81999999999999318</v>
      </c>
      <c r="U899">
        <v>-3.1100000000000136</v>
      </c>
      <c r="V899">
        <v>3.5000000000000031E-2</v>
      </c>
      <c r="W899">
        <v>-0.79500000000000004</v>
      </c>
      <c r="X899">
        <v>0</v>
      </c>
      <c r="Y899">
        <v>-8.4999999999999076E-2</v>
      </c>
    </row>
    <row r="900" spans="1:25" x14ac:dyDescent="0.3">
      <c r="A900">
        <v>47</v>
      </c>
      <c r="B900" t="s">
        <v>148</v>
      </c>
      <c r="C900" s="1">
        <v>45715.412465277775</v>
      </c>
      <c r="D900" t="b">
        <v>0</v>
      </c>
      <c r="E900" t="b">
        <v>1</v>
      </c>
      <c r="F900">
        <v>23.5</v>
      </c>
      <c r="G900">
        <v>5.0000000000000001E-3</v>
      </c>
      <c r="H900">
        <v>1146</v>
      </c>
      <c r="I900">
        <v>-1287</v>
      </c>
      <c r="J900">
        <v>1603</v>
      </c>
      <c r="K900">
        <v>-1944</v>
      </c>
      <c r="L900">
        <v>-0.35249999999999998</v>
      </c>
      <c r="M900">
        <v>-0.85250000000000004</v>
      </c>
      <c r="N900">
        <v>6.0825000000000005</v>
      </c>
      <c r="O900">
        <v>8.8674999999999997</v>
      </c>
      <c r="P900">
        <v>127.13249999999998</v>
      </c>
      <c r="Q900">
        <v>81.680000000000007</v>
      </c>
      <c r="R900">
        <v>3.0000000000000249E-2</v>
      </c>
      <c r="S900">
        <v>0.19249999999999901</v>
      </c>
      <c r="T900">
        <v>-0.85250000000000625</v>
      </c>
      <c r="U900">
        <v>-3.0675000000000097</v>
      </c>
      <c r="V900">
        <v>2.5000000000000022E-2</v>
      </c>
      <c r="W900">
        <v>-0.83500000000000008</v>
      </c>
      <c r="X900">
        <v>-1.499999999999968E-2</v>
      </c>
      <c r="Y900">
        <v>9.9999999999997868E-3</v>
      </c>
    </row>
    <row r="901" spans="1:25" x14ac:dyDescent="0.3">
      <c r="A901">
        <v>48</v>
      </c>
      <c r="B901" t="s">
        <v>148</v>
      </c>
      <c r="C901" s="1">
        <v>45715.412465277775</v>
      </c>
      <c r="D901" t="b">
        <v>0</v>
      </c>
      <c r="E901" t="b">
        <v>1</v>
      </c>
      <c r="F901">
        <v>24</v>
      </c>
      <c r="G901">
        <v>5.0000000000000001E-3</v>
      </c>
      <c r="H901">
        <v>188</v>
      </c>
      <c r="I901">
        <v>-345</v>
      </c>
      <c r="J901">
        <v>915</v>
      </c>
      <c r="K901">
        <v>-1229</v>
      </c>
      <c r="L901">
        <v>-0.39250000000000002</v>
      </c>
      <c r="M901">
        <v>-0.78500000000000003</v>
      </c>
      <c r="N901">
        <v>1.3325</v>
      </c>
      <c r="O901">
        <v>5.36</v>
      </c>
      <c r="P901">
        <v>121.04999999999998</v>
      </c>
      <c r="Q901">
        <v>72.812500000000014</v>
      </c>
      <c r="R901">
        <v>0.14250000000000007</v>
      </c>
      <c r="S901">
        <v>0.27000000000000046</v>
      </c>
      <c r="T901">
        <v>-0.85500000000001819</v>
      </c>
      <c r="U901">
        <v>-3.0250000000000057</v>
      </c>
      <c r="V901">
        <v>1.7500000000000016E-2</v>
      </c>
      <c r="W901">
        <v>-0.79500000000000004</v>
      </c>
      <c r="X901">
        <v>-8.7499999999999911E-2</v>
      </c>
      <c r="Y901">
        <v>4.4999999999999929E-2</v>
      </c>
    </row>
    <row r="902" spans="1:25" x14ac:dyDescent="0.3">
      <c r="A902">
        <v>49</v>
      </c>
      <c r="B902" t="s">
        <v>148</v>
      </c>
      <c r="C902" s="1">
        <v>45715.412465277775</v>
      </c>
      <c r="D902" t="b">
        <v>0</v>
      </c>
      <c r="E902" t="b">
        <v>1</v>
      </c>
      <c r="F902">
        <v>24.5</v>
      </c>
      <c r="G902">
        <v>5.0000000000000001E-3</v>
      </c>
      <c r="H902">
        <v>-116</v>
      </c>
      <c r="I902">
        <v>-28</v>
      </c>
      <c r="J902">
        <v>935</v>
      </c>
      <c r="K902">
        <v>-1231</v>
      </c>
      <c r="L902">
        <v>-0.36</v>
      </c>
      <c r="M902">
        <v>-0.74</v>
      </c>
      <c r="N902">
        <v>-0.22</v>
      </c>
      <c r="O902">
        <v>5.415</v>
      </c>
      <c r="P902">
        <v>119.71749999999999</v>
      </c>
      <c r="Q902">
        <v>67.452500000000015</v>
      </c>
      <c r="R902">
        <v>5.0000000000000044E-3</v>
      </c>
      <c r="S902">
        <v>4.4999999999999929E-2</v>
      </c>
      <c r="T902">
        <v>-0.76750000000001251</v>
      </c>
      <c r="U902">
        <v>-3.1075000000000017</v>
      </c>
      <c r="V902">
        <v>2.5000000000000022E-2</v>
      </c>
      <c r="W902">
        <v>-0.8075</v>
      </c>
      <c r="X902">
        <v>1.0000000000000009E-2</v>
      </c>
      <c r="Y902">
        <v>3.2499999999999751E-2</v>
      </c>
    </row>
    <row r="903" spans="1:25" x14ac:dyDescent="0.3">
      <c r="A903">
        <v>50</v>
      </c>
      <c r="B903" t="s">
        <v>148</v>
      </c>
      <c r="C903" s="1">
        <v>45715.412465277775</v>
      </c>
      <c r="D903" t="b">
        <v>0</v>
      </c>
      <c r="E903" t="b">
        <v>1</v>
      </c>
      <c r="F903">
        <v>25</v>
      </c>
      <c r="G903">
        <v>5.0000000000000001E-3</v>
      </c>
      <c r="H903">
        <v>-303</v>
      </c>
      <c r="I903">
        <v>159</v>
      </c>
      <c r="J903">
        <v>1142</v>
      </c>
      <c r="K903">
        <v>-1387</v>
      </c>
      <c r="L903">
        <v>-0.36</v>
      </c>
      <c r="M903">
        <v>-0.61250000000000004</v>
      </c>
      <c r="N903">
        <v>-1.155</v>
      </c>
      <c r="O903">
        <v>6.3224999999999998</v>
      </c>
      <c r="P903">
        <v>119.93749999999999</v>
      </c>
      <c r="Q903">
        <v>62.037500000000009</v>
      </c>
      <c r="R903">
        <v>1.7500000000000071E-2</v>
      </c>
      <c r="S903">
        <v>0.18499999999999961</v>
      </c>
      <c r="T903">
        <v>-0.76750000000001251</v>
      </c>
      <c r="U903">
        <v>-2.9650000000000034</v>
      </c>
      <c r="V903">
        <v>3.7500000000000033E-2</v>
      </c>
      <c r="W903">
        <v>-0.57000000000000006</v>
      </c>
      <c r="X903">
        <v>2.2499999999999964E-2</v>
      </c>
      <c r="Y903">
        <v>0.20999999999999996</v>
      </c>
    </row>
    <row r="904" spans="1:25" x14ac:dyDescent="0.3">
      <c r="A904">
        <v>51</v>
      </c>
      <c r="B904" t="s">
        <v>148</v>
      </c>
      <c r="C904" s="1">
        <v>45715.412465277775</v>
      </c>
      <c r="D904" t="b">
        <v>0</v>
      </c>
      <c r="E904" t="b">
        <v>1</v>
      </c>
      <c r="F904">
        <v>25.5</v>
      </c>
      <c r="G904">
        <v>5.0000000000000001E-3</v>
      </c>
      <c r="H904">
        <v>-344</v>
      </c>
      <c r="I904">
        <v>200</v>
      </c>
      <c r="J904">
        <v>1234</v>
      </c>
      <c r="K904">
        <v>-1506</v>
      </c>
      <c r="L904">
        <v>-0.36</v>
      </c>
      <c r="M904">
        <v>-0.68</v>
      </c>
      <c r="N904">
        <v>-1.36</v>
      </c>
      <c r="O904">
        <v>6.8500000000000005</v>
      </c>
      <c r="P904">
        <v>121.09249999999999</v>
      </c>
      <c r="Q904">
        <v>55.715000000000011</v>
      </c>
      <c r="R904">
        <v>-2.2499999999999964E-2</v>
      </c>
      <c r="S904">
        <v>6.0000000000000497E-2</v>
      </c>
      <c r="T904">
        <v>-0.75750000000000739</v>
      </c>
      <c r="U904">
        <v>-3.1625000000000014</v>
      </c>
      <c r="V904">
        <v>1.5000000000000013E-2</v>
      </c>
      <c r="W904">
        <v>-0.72500000000000009</v>
      </c>
      <c r="X904">
        <v>2.4999999999999911E-2</v>
      </c>
      <c r="Y904">
        <v>0.13500000000000068</v>
      </c>
    </row>
    <row r="905" spans="1:25" x14ac:dyDescent="0.3">
      <c r="A905">
        <v>52</v>
      </c>
      <c r="B905" t="s">
        <v>148</v>
      </c>
      <c r="C905" s="1">
        <v>45715.412465277775</v>
      </c>
      <c r="D905" t="b">
        <v>0</v>
      </c>
      <c r="E905" t="b">
        <v>1</v>
      </c>
      <c r="F905">
        <v>26</v>
      </c>
      <c r="G905">
        <v>5.0000000000000001E-3</v>
      </c>
      <c r="H905">
        <v>-348</v>
      </c>
      <c r="I905">
        <v>198</v>
      </c>
      <c r="J905">
        <v>1204</v>
      </c>
      <c r="K905">
        <v>-1597</v>
      </c>
      <c r="L905">
        <v>-0.375</v>
      </c>
      <c r="M905">
        <v>-0.98250000000000004</v>
      </c>
      <c r="N905">
        <v>-1.365</v>
      </c>
      <c r="O905">
        <v>7.0025000000000004</v>
      </c>
      <c r="P905">
        <v>122.45249999999999</v>
      </c>
      <c r="Q905">
        <v>48.865000000000009</v>
      </c>
      <c r="R905">
        <v>-3.0000000000000027E-2</v>
      </c>
      <c r="S905">
        <v>-0.11499999999999932</v>
      </c>
      <c r="T905">
        <v>-0.7225000000000108</v>
      </c>
      <c r="U905">
        <v>-3.3574999999999946</v>
      </c>
      <c r="V905">
        <v>1.2500000000000011E-2</v>
      </c>
      <c r="W905">
        <v>-0.99750000000000005</v>
      </c>
      <c r="X905">
        <v>2.2499999999999964E-2</v>
      </c>
      <c r="Y905">
        <v>-0.10250000000000004</v>
      </c>
    </row>
    <row r="906" spans="1:25" x14ac:dyDescent="0.3">
      <c r="A906">
        <v>53</v>
      </c>
      <c r="B906" t="s">
        <v>148</v>
      </c>
      <c r="C906" s="1">
        <v>45715.412465277775</v>
      </c>
      <c r="D906" t="b">
        <v>0</v>
      </c>
      <c r="E906" t="b">
        <v>1</v>
      </c>
      <c r="F906">
        <v>26.5</v>
      </c>
      <c r="G906">
        <v>5.0000000000000001E-3</v>
      </c>
      <c r="H906">
        <v>-348</v>
      </c>
      <c r="I906">
        <v>212</v>
      </c>
      <c r="J906">
        <v>1241</v>
      </c>
      <c r="K906">
        <v>-1616</v>
      </c>
      <c r="L906">
        <v>-0.34</v>
      </c>
      <c r="M906">
        <v>-0.9375</v>
      </c>
      <c r="N906">
        <v>-1.4000000000000001</v>
      </c>
      <c r="O906">
        <v>7.1425000000000001</v>
      </c>
      <c r="P906">
        <v>123.81749999999998</v>
      </c>
      <c r="Q906">
        <v>41.862500000000011</v>
      </c>
      <c r="R906">
        <v>-1.5000000000000124E-2</v>
      </c>
      <c r="S906">
        <v>-0.14500000000000046</v>
      </c>
      <c r="T906">
        <v>-0.71500000000001762</v>
      </c>
      <c r="U906">
        <v>-3.3274999999999935</v>
      </c>
      <c r="V906">
        <v>3.2499999999999973E-2</v>
      </c>
      <c r="W906">
        <v>-0.75249999999999995</v>
      </c>
      <c r="X906">
        <v>7.4999999999998401E-3</v>
      </c>
      <c r="Y906">
        <v>4.750000000000032E-2</v>
      </c>
    </row>
    <row r="907" spans="1:25" x14ac:dyDescent="0.3">
      <c r="A907">
        <v>54</v>
      </c>
      <c r="B907" t="s">
        <v>148</v>
      </c>
      <c r="C907" s="1">
        <v>45715.412465277775</v>
      </c>
      <c r="D907" t="b">
        <v>0</v>
      </c>
      <c r="E907" t="b">
        <v>1</v>
      </c>
      <c r="F907">
        <v>27</v>
      </c>
      <c r="G907">
        <v>5.0000000000000001E-3</v>
      </c>
      <c r="H907">
        <v>427</v>
      </c>
      <c r="I907">
        <v>-586</v>
      </c>
      <c r="J907">
        <v>1798</v>
      </c>
      <c r="K907">
        <v>-2150</v>
      </c>
      <c r="L907">
        <v>-0.39750000000000002</v>
      </c>
      <c r="M907">
        <v>-0.88</v>
      </c>
      <c r="N907">
        <v>2.5325000000000002</v>
      </c>
      <c r="O907">
        <v>9.870000000000001</v>
      </c>
      <c r="P907">
        <v>125.21749999999999</v>
      </c>
      <c r="Q907">
        <v>34.720000000000013</v>
      </c>
      <c r="R907">
        <v>-0.15749999999999975</v>
      </c>
      <c r="S907">
        <v>-0.26249999999999929</v>
      </c>
      <c r="T907">
        <v>-0.70000000000001705</v>
      </c>
      <c r="U907">
        <v>-3.3649999999999878</v>
      </c>
      <c r="V907">
        <v>3.7499999999999978E-2</v>
      </c>
      <c r="W907">
        <v>-0.76749999999999996</v>
      </c>
      <c r="X907">
        <v>0.14749999999999996</v>
      </c>
      <c r="Y907">
        <v>3.2500000000000639E-2</v>
      </c>
    </row>
    <row r="908" spans="1:25" x14ac:dyDescent="0.3">
      <c r="A908">
        <v>55</v>
      </c>
      <c r="B908" t="s">
        <v>148</v>
      </c>
      <c r="C908" s="1">
        <v>45715.412465277775</v>
      </c>
      <c r="D908" t="b">
        <v>0</v>
      </c>
      <c r="E908" t="b">
        <v>1</v>
      </c>
      <c r="F908">
        <v>27.5</v>
      </c>
      <c r="G908">
        <v>5.0000000000000001E-3</v>
      </c>
      <c r="H908">
        <v>660</v>
      </c>
      <c r="I908">
        <v>-815</v>
      </c>
      <c r="J908">
        <v>1893</v>
      </c>
      <c r="K908">
        <v>-2206</v>
      </c>
      <c r="L908">
        <v>-0.38750000000000001</v>
      </c>
      <c r="M908">
        <v>-0.78249999999999997</v>
      </c>
      <c r="N908">
        <v>3.6875</v>
      </c>
      <c r="O908">
        <v>10.2475</v>
      </c>
      <c r="P908">
        <v>122.68499999999999</v>
      </c>
      <c r="Q908">
        <v>24.850000000000009</v>
      </c>
      <c r="R908">
        <v>-7.0000000000000284E-2</v>
      </c>
      <c r="S908">
        <v>-0.11249999999999893</v>
      </c>
      <c r="T908">
        <v>-0.73000000000000398</v>
      </c>
      <c r="U908">
        <v>-3.1849999999999881</v>
      </c>
      <c r="V908">
        <v>-1.2500000000000011E-2</v>
      </c>
      <c r="W908">
        <v>-0.995</v>
      </c>
      <c r="X908">
        <v>5.7500000000000107E-2</v>
      </c>
      <c r="Y908">
        <v>-9.9999999999997868E-3</v>
      </c>
    </row>
    <row r="909" spans="1:25" x14ac:dyDescent="0.3">
      <c r="A909">
        <v>56</v>
      </c>
      <c r="B909" t="s">
        <v>148</v>
      </c>
      <c r="C909" s="1">
        <v>45715.412465277775</v>
      </c>
      <c r="D909" t="b">
        <v>0</v>
      </c>
      <c r="E909" t="b">
        <v>1</v>
      </c>
      <c r="F909">
        <v>28</v>
      </c>
      <c r="G909">
        <v>5.0000000000000001E-3</v>
      </c>
      <c r="H909">
        <v>1211</v>
      </c>
      <c r="I909">
        <v>-1333</v>
      </c>
      <c r="J909">
        <v>2306</v>
      </c>
      <c r="K909">
        <v>-2531</v>
      </c>
      <c r="L909">
        <v>-0.30499999999999999</v>
      </c>
      <c r="M909">
        <v>-0.5625</v>
      </c>
      <c r="N909">
        <v>6.36</v>
      </c>
      <c r="O909">
        <v>12.092500000000001</v>
      </c>
      <c r="P909">
        <v>118.99749999999999</v>
      </c>
      <c r="Q909">
        <v>14.602500000000008</v>
      </c>
      <c r="R909">
        <v>-2.7499999999999858E-2</v>
      </c>
      <c r="S909">
        <v>3.5000000000000142E-2</v>
      </c>
      <c r="T909">
        <v>-0.73250000000001592</v>
      </c>
      <c r="U909">
        <v>-3.2049999999999894</v>
      </c>
      <c r="V909">
        <v>-7.5000000000000067E-3</v>
      </c>
      <c r="W909">
        <v>-0.59250000000000003</v>
      </c>
      <c r="X909">
        <v>0.11249999999999982</v>
      </c>
      <c r="Y909">
        <v>-0.13249999999999851</v>
      </c>
    </row>
    <row r="910" spans="1:25" x14ac:dyDescent="0.3">
      <c r="A910">
        <v>57</v>
      </c>
      <c r="B910" t="s">
        <v>148</v>
      </c>
      <c r="C910" s="1">
        <v>45715.412465277775</v>
      </c>
      <c r="D910" t="b">
        <v>0</v>
      </c>
      <c r="E910" t="b">
        <v>1</v>
      </c>
      <c r="F910">
        <v>28.5</v>
      </c>
      <c r="G910">
        <v>5.0000000000000001E-3</v>
      </c>
      <c r="H910">
        <v>1487</v>
      </c>
      <c r="I910">
        <v>-1622</v>
      </c>
      <c r="J910">
        <v>2102</v>
      </c>
      <c r="K910">
        <v>-2387</v>
      </c>
      <c r="L910">
        <v>-0.33750000000000002</v>
      </c>
      <c r="M910">
        <v>-0.71250000000000002</v>
      </c>
      <c r="N910">
        <v>7.7725</v>
      </c>
      <c r="O910">
        <v>11.2225</v>
      </c>
      <c r="P910">
        <v>112.63749999999999</v>
      </c>
      <c r="Q910">
        <v>2.5100000000000069</v>
      </c>
      <c r="R910">
        <v>-4.4999999999999929E-2</v>
      </c>
      <c r="S910">
        <v>-3.2500000000000639E-2</v>
      </c>
      <c r="T910">
        <v>-0.7850000000000108</v>
      </c>
      <c r="U910">
        <v>-2.9474999999999918</v>
      </c>
      <c r="V910">
        <v>3.4999999999999976E-2</v>
      </c>
      <c r="W910">
        <v>-0.58750000000000002</v>
      </c>
      <c r="X910">
        <v>4.0000000000000036E-2</v>
      </c>
      <c r="Y910">
        <v>-0.33249999999999957</v>
      </c>
    </row>
    <row r="911" spans="1:25" x14ac:dyDescent="0.3">
      <c r="A911">
        <v>58</v>
      </c>
      <c r="B911" t="s">
        <v>148</v>
      </c>
      <c r="C911" s="1">
        <v>45715.412465277775</v>
      </c>
      <c r="D911" t="b">
        <v>0</v>
      </c>
      <c r="E911" t="b">
        <v>1</v>
      </c>
      <c r="F911">
        <v>29</v>
      </c>
      <c r="G911">
        <v>5.0000000000000001E-3</v>
      </c>
      <c r="H911">
        <v>1510</v>
      </c>
      <c r="I911">
        <v>-1644</v>
      </c>
      <c r="J911">
        <v>1358</v>
      </c>
      <c r="K911">
        <v>-1674</v>
      </c>
      <c r="L911">
        <v>-0.33500000000000002</v>
      </c>
      <c r="M911">
        <v>-0.79</v>
      </c>
      <c r="N911">
        <v>7.8849999999999998</v>
      </c>
      <c r="O911">
        <v>7.58</v>
      </c>
      <c r="P911">
        <v>104.86499999999999</v>
      </c>
      <c r="Q911">
        <v>-8.7124999999999932</v>
      </c>
      <c r="R911">
        <v>9.9999999999997868E-3</v>
      </c>
      <c r="S911">
        <v>0.20999999999999996</v>
      </c>
      <c r="T911">
        <v>-0.7850000000000108</v>
      </c>
      <c r="U911">
        <v>-2.5324999999999926</v>
      </c>
      <c r="V911">
        <v>3.4999999999999976E-2</v>
      </c>
      <c r="W911">
        <v>-0.70250000000000001</v>
      </c>
      <c r="X911">
        <v>-1.0000000000000675E-2</v>
      </c>
      <c r="Y911">
        <v>1.2500000000000178E-2</v>
      </c>
    </row>
    <row r="912" spans="1:25" x14ac:dyDescent="0.3">
      <c r="A912">
        <v>59</v>
      </c>
      <c r="B912" t="s">
        <v>148</v>
      </c>
      <c r="C912" s="1">
        <v>45715.412465277775</v>
      </c>
      <c r="D912" t="b">
        <v>0</v>
      </c>
      <c r="E912" t="b">
        <v>1</v>
      </c>
      <c r="F912">
        <v>29.5</v>
      </c>
      <c r="G912">
        <v>5.0000000000000001E-3</v>
      </c>
      <c r="H912">
        <v>1470</v>
      </c>
      <c r="I912">
        <v>-1612</v>
      </c>
      <c r="J912">
        <v>641</v>
      </c>
      <c r="K912">
        <v>-986</v>
      </c>
      <c r="L912">
        <v>-0.35499999999999998</v>
      </c>
      <c r="M912">
        <v>-0.86250000000000004</v>
      </c>
      <c r="N912">
        <v>7.7050000000000001</v>
      </c>
      <c r="O912">
        <v>4.0674999999999999</v>
      </c>
      <c r="P912">
        <v>96.97999999999999</v>
      </c>
      <c r="Q912">
        <v>-16.292499999999993</v>
      </c>
      <c r="R912">
        <v>-3.2499999999999751E-2</v>
      </c>
      <c r="S912">
        <v>5.9999999999999609E-2</v>
      </c>
      <c r="T912">
        <v>-0.72250000000002501</v>
      </c>
      <c r="U912">
        <v>-2.3999999999999932</v>
      </c>
      <c r="V912">
        <v>2.250000000000002E-2</v>
      </c>
      <c r="W912">
        <v>-1.0250000000000001</v>
      </c>
      <c r="X912">
        <v>1.7500000000000071E-2</v>
      </c>
      <c r="Y912">
        <v>8.9999999999999858E-2</v>
      </c>
    </row>
    <row r="913" spans="1:25" x14ac:dyDescent="0.3">
      <c r="A913">
        <v>60</v>
      </c>
      <c r="B913" t="s">
        <v>148</v>
      </c>
      <c r="C913" s="1">
        <v>45715.412465277775</v>
      </c>
      <c r="D913" t="b">
        <v>0</v>
      </c>
      <c r="E913" t="b">
        <v>1</v>
      </c>
      <c r="F913">
        <v>30</v>
      </c>
      <c r="G913">
        <v>5.0000000000000001E-3</v>
      </c>
      <c r="H913">
        <v>1960</v>
      </c>
      <c r="I913">
        <v>-2110</v>
      </c>
      <c r="J913">
        <v>597</v>
      </c>
      <c r="K913">
        <v>-869</v>
      </c>
      <c r="L913">
        <v>-0.375</v>
      </c>
      <c r="M913">
        <v>-0.68</v>
      </c>
      <c r="N913">
        <v>10.175000000000001</v>
      </c>
      <c r="O913">
        <v>3.665</v>
      </c>
      <c r="P913">
        <v>89.274999999999991</v>
      </c>
      <c r="Q913">
        <v>-20.359999999999992</v>
      </c>
      <c r="R913">
        <v>-8.4999999999999076E-2</v>
      </c>
      <c r="S913">
        <v>-0.17249999999999988</v>
      </c>
      <c r="T913">
        <v>-0.64750000000002217</v>
      </c>
      <c r="U913">
        <v>-2.467499999999994</v>
      </c>
      <c r="V913">
        <v>2.5000000000000022E-2</v>
      </c>
      <c r="W913">
        <v>-0.65750000000000008</v>
      </c>
      <c r="X913">
        <v>7.5000000000001066E-2</v>
      </c>
      <c r="Y913">
        <v>-0.12749999999999995</v>
      </c>
    </row>
    <row r="914" spans="1:25" x14ac:dyDescent="0.3">
      <c r="A914">
        <v>61</v>
      </c>
      <c r="B914" t="s">
        <v>148</v>
      </c>
      <c r="C914" s="1">
        <v>45715.412465277775</v>
      </c>
      <c r="D914" t="b">
        <v>0</v>
      </c>
      <c r="E914" t="b">
        <v>1</v>
      </c>
      <c r="F914">
        <v>30.5</v>
      </c>
      <c r="G914">
        <v>5.0000000000000001E-3</v>
      </c>
      <c r="H914">
        <v>1967</v>
      </c>
      <c r="I914">
        <v>-2114</v>
      </c>
      <c r="J914">
        <v>745</v>
      </c>
      <c r="K914">
        <v>-1070</v>
      </c>
      <c r="L914">
        <v>-0.36749999999999999</v>
      </c>
      <c r="M914">
        <v>-0.8125</v>
      </c>
      <c r="N914">
        <v>10.202500000000001</v>
      </c>
      <c r="O914">
        <v>4.5375000000000005</v>
      </c>
      <c r="P914">
        <v>79.099999999999994</v>
      </c>
      <c r="Q914">
        <v>-24.024999999999991</v>
      </c>
      <c r="R914">
        <v>-2.2499999999999076E-2</v>
      </c>
      <c r="S914">
        <v>-0.17749999999999932</v>
      </c>
      <c r="T914">
        <v>-0.62500000000001421</v>
      </c>
      <c r="U914">
        <v>-2.3574999999999946</v>
      </c>
      <c r="V914">
        <v>2.250000000000002E-2</v>
      </c>
      <c r="W914">
        <v>-0.78749999999999998</v>
      </c>
      <c r="X914">
        <v>7.5000000000002842E-3</v>
      </c>
      <c r="Y914">
        <v>-1.2499999999999289E-2</v>
      </c>
    </row>
    <row r="915" spans="1:25" x14ac:dyDescent="0.3">
      <c r="A915">
        <v>62</v>
      </c>
      <c r="B915" t="s">
        <v>148</v>
      </c>
      <c r="C915" s="1">
        <v>45715.412465277775</v>
      </c>
      <c r="D915" t="b">
        <v>0</v>
      </c>
      <c r="E915" t="b">
        <v>1</v>
      </c>
      <c r="F915">
        <v>31</v>
      </c>
      <c r="G915">
        <v>5.0000000000000001E-3</v>
      </c>
      <c r="H915">
        <v>1732</v>
      </c>
      <c r="I915">
        <v>-1880</v>
      </c>
      <c r="J915">
        <v>757</v>
      </c>
      <c r="K915">
        <v>-1039</v>
      </c>
      <c r="L915">
        <v>-0.37</v>
      </c>
      <c r="M915">
        <v>-0.70499999999999996</v>
      </c>
      <c r="N915">
        <v>9.0299999999999994</v>
      </c>
      <c r="O915">
        <v>4.49</v>
      </c>
      <c r="P915">
        <v>68.897499999999994</v>
      </c>
      <c r="Q915">
        <v>-28.562499999999993</v>
      </c>
      <c r="R915">
        <v>2.2499999999999076E-2</v>
      </c>
      <c r="S915">
        <v>-0.22999999999999954</v>
      </c>
      <c r="T915">
        <v>-0.60750000000000171</v>
      </c>
      <c r="U915">
        <v>-2.207499999999996</v>
      </c>
      <c r="V915">
        <v>7.5000000000000067E-3</v>
      </c>
      <c r="W915">
        <v>-0.78499999999999992</v>
      </c>
      <c r="X915">
        <v>-2.7500000000001634E-2</v>
      </c>
      <c r="Y915">
        <v>-0.14499999999999957</v>
      </c>
    </row>
    <row r="916" spans="1:25" x14ac:dyDescent="0.3">
      <c r="A916">
        <v>63</v>
      </c>
      <c r="B916" t="s">
        <v>148</v>
      </c>
      <c r="C916" s="1">
        <v>45715.412465277775</v>
      </c>
      <c r="D916" t="b">
        <v>0</v>
      </c>
      <c r="E916" t="b">
        <v>1</v>
      </c>
      <c r="F916">
        <v>31.5</v>
      </c>
      <c r="G916">
        <v>5.0000000000000001E-3</v>
      </c>
      <c r="H916">
        <v>1235</v>
      </c>
      <c r="I916">
        <v>-1387</v>
      </c>
      <c r="J916">
        <v>684</v>
      </c>
      <c r="K916">
        <v>-1015</v>
      </c>
      <c r="L916">
        <v>-0.38</v>
      </c>
      <c r="M916">
        <v>-0.82750000000000001</v>
      </c>
      <c r="N916">
        <v>6.5549999999999997</v>
      </c>
      <c r="O916">
        <v>4.2475000000000005</v>
      </c>
      <c r="P916">
        <v>59.8675</v>
      </c>
      <c r="Q916">
        <v>-33.052499999999995</v>
      </c>
      <c r="R916">
        <v>7.499999999999396E-3</v>
      </c>
      <c r="S916">
        <v>-0.12249999999999961</v>
      </c>
      <c r="T916">
        <v>-0.55249999999999488</v>
      </c>
      <c r="U916">
        <v>-2.0249999999999986</v>
      </c>
      <c r="V916">
        <v>5.0000000000000044E-3</v>
      </c>
      <c r="W916">
        <v>-0.89749999999999996</v>
      </c>
      <c r="X916">
        <v>-2.0000000000000462E-2</v>
      </c>
      <c r="Y916">
        <v>-7.749999999999968E-2</v>
      </c>
    </row>
    <row r="917" spans="1:25" x14ac:dyDescent="0.3">
      <c r="A917">
        <v>64</v>
      </c>
      <c r="B917" t="s">
        <v>148</v>
      </c>
      <c r="C917" s="1">
        <v>45715.412465277775</v>
      </c>
      <c r="D917" t="b">
        <v>0</v>
      </c>
      <c r="E917" t="b">
        <v>1</v>
      </c>
      <c r="F917">
        <v>32</v>
      </c>
      <c r="G917">
        <v>5.0000000000000001E-3</v>
      </c>
      <c r="H917">
        <v>1159</v>
      </c>
      <c r="I917">
        <v>-1307</v>
      </c>
      <c r="J917">
        <v>627</v>
      </c>
      <c r="K917">
        <v>-979</v>
      </c>
      <c r="L917">
        <v>-0.37</v>
      </c>
      <c r="M917">
        <v>-0.88</v>
      </c>
      <c r="N917">
        <v>6.165</v>
      </c>
      <c r="O917">
        <v>4.0149999999999997</v>
      </c>
      <c r="P917">
        <v>53.3125</v>
      </c>
      <c r="Q917">
        <v>-37.299999999999997</v>
      </c>
      <c r="R917">
        <v>-1.2500000000000178E-2</v>
      </c>
      <c r="S917">
        <v>-8.4999999999999964E-2</v>
      </c>
      <c r="T917">
        <v>-0.50999999999999091</v>
      </c>
      <c r="U917">
        <v>-2.0174999999999983</v>
      </c>
      <c r="V917">
        <v>1.0000000000000009E-2</v>
      </c>
      <c r="W917">
        <v>-0.93</v>
      </c>
      <c r="X917">
        <v>1.499999999999968E-2</v>
      </c>
      <c r="Y917">
        <v>-7.0000000000000284E-2</v>
      </c>
    </row>
    <row r="918" spans="1:25" x14ac:dyDescent="0.3">
      <c r="A918">
        <v>65</v>
      </c>
      <c r="B918" t="s">
        <v>148</v>
      </c>
      <c r="C918" s="1">
        <v>45715.412465277775</v>
      </c>
      <c r="D918" t="b">
        <v>0</v>
      </c>
      <c r="E918" t="b">
        <v>1</v>
      </c>
      <c r="F918">
        <v>32.5</v>
      </c>
      <c r="G918">
        <v>5.0000000000000001E-3</v>
      </c>
      <c r="H918">
        <v>1150</v>
      </c>
      <c r="I918">
        <v>-1297</v>
      </c>
      <c r="J918">
        <v>543</v>
      </c>
      <c r="K918">
        <v>-859</v>
      </c>
      <c r="L918">
        <v>-0.36749999999999999</v>
      </c>
      <c r="M918">
        <v>-0.79</v>
      </c>
      <c r="N918">
        <v>6.1174999999999997</v>
      </c>
      <c r="O918">
        <v>3.5049999999999999</v>
      </c>
      <c r="P918">
        <v>47.147500000000001</v>
      </c>
      <c r="Q918">
        <v>-41.314999999999998</v>
      </c>
      <c r="R918">
        <v>-4.0000000000000036E-2</v>
      </c>
      <c r="S918">
        <v>-0.12000000000000011</v>
      </c>
      <c r="T918">
        <v>-0.46249999999999147</v>
      </c>
      <c r="U918">
        <v>-1.9199999999999946</v>
      </c>
      <c r="V918">
        <v>2.7500000000000024E-2</v>
      </c>
      <c r="W918">
        <v>-0.62250000000000005</v>
      </c>
      <c r="X918">
        <v>7.499999999999396E-3</v>
      </c>
      <c r="Y918">
        <v>-0.17750000000000021</v>
      </c>
    </row>
    <row r="919" spans="1:25" x14ac:dyDescent="0.3">
      <c r="A919">
        <v>66</v>
      </c>
      <c r="B919" t="s">
        <v>148</v>
      </c>
      <c r="C919" s="1">
        <v>45715.412465277775</v>
      </c>
      <c r="D919" t="b">
        <v>0</v>
      </c>
      <c r="E919" t="b">
        <v>1</v>
      </c>
      <c r="F919">
        <v>33</v>
      </c>
      <c r="G919">
        <v>5.0000000000000001E-3</v>
      </c>
      <c r="H919">
        <v>1132</v>
      </c>
      <c r="I919">
        <v>-1261</v>
      </c>
      <c r="J919">
        <v>-1044</v>
      </c>
      <c r="K919">
        <v>709</v>
      </c>
      <c r="L919">
        <v>-0.32250000000000001</v>
      </c>
      <c r="M919">
        <v>-0.83750000000000002</v>
      </c>
      <c r="N919">
        <v>5.9824999999999999</v>
      </c>
      <c r="O919">
        <v>-4.3825000000000003</v>
      </c>
      <c r="P919">
        <v>41.03</v>
      </c>
      <c r="Q919">
        <v>-44.82</v>
      </c>
      <c r="R919">
        <v>-1.2500000000000178E-2</v>
      </c>
      <c r="S919">
        <v>0.27249999999999996</v>
      </c>
      <c r="T919">
        <v>-0.42749999999999488</v>
      </c>
      <c r="U919">
        <v>-1.5225000000000009</v>
      </c>
      <c r="V919">
        <v>2.7500000000000024E-2</v>
      </c>
      <c r="W919">
        <v>-0.745</v>
      </c>
      <c r="X919">
        <v>-1.7500000000000071E-2</v>
      </c>
      <c r="Y919">
        <v>-8.9999999999999858E-2</v>
      </c>
    </row>
    <row r="920" spans="1:25" x14ac:dyDescent="0.3">
      <c r="A920">
        <v>67</v>
      </c>
      <c r="B920" t="s">
        <v>148</v>
      </c>
      <c r="C920" s="1">
        <v>45715.412465277775</v>
      </c>
      <c r="D920" t="b">
        <v>0</v>
      </c>
      <c r="E920" t="b">
        <v>1</v>
      </c>
      <c r="F920">
        <v>33.5</v>
      </c>
      <c r="G920">
        <v>5.0000000000000001E-3</v>
      </c>
      <c r="H920">
        <v>1084</v>
      </c>
      <c r="I920">
        <v>-1216</v>
      </c>
      <c r="J920">
        <v>-1847</v>
      </c>
      <c r="K920">
        <v>1541</v>
      </c>
      <c r="L920">
        <v>-0.33</v>
      </c>
      <c r="M920">
        <v>-0.76500000000000001</v>
      </c>
      <c r="N920">
        <v>5.75</v>
      </c>
      <c r="O920">
        <v>-8.4700000000000006</v>
      </c>
      <c r="P920">
        <v>35.047499999999999</v>
      </c>
      <c r="Q920">
        <v>-40.4375</v>
      </c>
      <c r="R920">
        <v>-3.7500000000000533E-2</v>
      </c>
      <c r="S920">
        <v>3.9999999999999147E-2</v>
      </c>
      <c r="T920">
        <v>-0.39999999999999858</v>
      </c>
      <c r="U920">
        <v>-1.1025000000000063</v>
      </c>
      <c r="V920">
        <v>2.7499999999999969E-2</v>
      </c>
      <c r="W920">
        <v>-0.65500000000000003</v>
      </c>
      <c r="X920">
        <v>7.5000000000002842E-3</v>
      </c>
      <c r="Y920">
        <v>-6.0000000000000497E-2</v>
      </c>
    </row>
    <row r="921" spans="1:25" x14ac:dyDescent="0.3">
      <c r="A921">
        <v>68</v>
      </c>
      <c r="B921" t="s">
        <v>148</v>
      </c>
      <c r="C921" s="1">
        <v>45715.412465277775</v>
      </c>
      <c r="D921" t="b">
        <v>0</v>
      </c>
      <c r="E921" t="b">
        <v>1</v>
      </c>
      <c r="F921">
        <v>34</v>
      </c>
      <c r="G921">
        <v>5.0000000000000001E-3</v>
      </c>
      <c r="H921">
        <v>1152</v>
      </c>
      <c r="I921">
        <v>-1281</v>
      </c>
      <c r="J921">
        <v>-2143</v>
      </c>
      <c r="K921">
        <v>1851</v>
      </c>
      <c r="L921">
        <v>-0.32250000000000001</v>
      </c>
      <c r="M921">
        <v>-0.73</v>
      </c>
      <c r="N921">
        <v>6.0825000000000005</v>
      </c>
      <c r="O921">
        <v>-9.9849999999999994</v>
      </c>
      <c r="P921">
        <v>29.297500000000003</v>
      </c>
      <c r="Q921">
        <v>-31.967500000000001</v>
      </c>
      <c r="R921">
        <v>1.0000000000000675E-2</v>
      </c>
      <c r="S921">
        <v>-8.9999999999999858E-2</v>
      </c>
      <c r="T921">
        <v>-0.37249999999999872</v>
      </c>
      <c r="U921">
        <v>-0.87749999999999773</v>
      </c>
      <c r="V921">
        <v>3.7499999999999978E-2</v>
      </c>
      <c r="W921">
        <v>-0.73499999999999999</v>
      </c>
      <c r="X921">
        <v>2.5000000000003908E-3</v>
      </c>
      <c r="Y921">
        <v>-8.0000000000000071E-2</v>
      </c>
    </row>
    <row r="922" spans="1:25" x14ac:dyDescent="0.3">
      <c r="A922">
        <v>69</v>
      </c>
      <c r="B922" t="s">
        <v>148</v>
      </c>
      <c r="C922" s="1">
        <v>45715.412465277775</v>
      </c>
      <c r="D922" t="b">
        <v>0</v>
      </c>
      <c r="E922" t="b">
        <v>1</v>
      </c>
      <c r="F922">
        <v>34.5</v>
      </c>
      <c r="G922">
        <v>5.0000000000000001E-3</v>
      </c>
      <c r="H922">
        <v>1275</v>
      </c>
      <c r="I922">
        <v>-1418</v>
      </c>
      <c r="J922">
        <v>-1810</v>
      </c>
      <c r="K922">
        <v>1486</v>
      </c>
      <c r="L922">
        <v>-0.35749999999999998</v>
      </c>
      <c r="M922">
        <v>-0.81</v>
      </c>
      <c r="N922">
        <v>6.7324999999999999</v>
      </c>
      <c r="O922">
        <v>-8.24</v>
      </c>
      <c r="P922">
        <v>23.215000000000003</v>
      </c>
      <c r="Q922">
        <v>-21.982500000000002</v>
      </c>
      <c r="R922">
        <v>-7.2499999999999787E-2</v>
      </c>
      <c r="S922">
        <v>-4.4999999999999929E-2</v>
      </c>
      <c r="T922">
        <v>-0.32499999999999929</v>
      </c>
      <c r="U922">
        <v>-0.74749999999999517</v>
      </c>
      <c r="V922">
        <v>4.0000000000000036E-2</v>
      </c>
      <c r="W922">
        <v>-0.76750000000000007</v>
      </c>
      <c r="X922">
        <v>2.4999999999999467E-2</v>
      </c>
      <c r="Y922">
        <v>-0.13250000000000028</v>
      </c>
    </row>
    <row r="923" spans="1:25" x14ac:dyDescent="0.3">
      <c r="A923">
        <v>70</v>
      </c>
      <c r="B923" t="s">
        <v>148</v>
      </c>
      <c r="C923" s="1">
        <v>45715.412465277775</v>
      </c>
      <c r="D923" t="b">
        <v>0</v>
      </c>
      <c r="E923" t="b">
        <v>1</v>
      </c>
      <c r="F923">
        <v>35</v>
      </c>
      <c r="G923">
        <v>5.0000000000000001E-3</v>
      </c>
      <c r="H923">
        <v>1561</v>
      </c>
      <c r="I923">
        <v>-1706</v>
      </c>
      <c r="J923">
        <v>-1632</v>
      </c>
      <c r="K923">
        <v>1294</v>
      </c>
      <c r="L923">
        <v>-0.36249999999999999</v>
      </c>
      <c r="M923">
        <v>-0.84499999999999997</v>
      </c>
      <c r="N923">
        <v>8.1675000000000004</v>
      </c>
      <c r="O923">
        <v>-7.3150000000000004</v>
      </c>
      <c r="P923">
        <v>16.482500000000002</v>
      </c>
      <c r="Q923">
        <v>-13.7425</v>
      </c>
      <c r="R923">
        <v>-3.2499999999998863E-2</v>
      </c>
      <c r="S923">
        <v>-0.15500000000000025</v>
      </c>
      <c r="T923">
        <v>-0.28500000000000014</v>
      </c>
      <c r="U923">
        <v>-0.27499999999999858</v>
      </c>
      <c r="V923">
        <v>3.7500000000000033E-2</v>
      </c>
      <c r="W923">
        <v>-0.72499999999999998</v>
      </c>
      <c r="X923">
        <v>7.5000000000002842E-3</v>
      </c>
      <c r="Y923">
        <v>-0.11000000000000032</v>
      </c>
    </row>
    <row r="924" spans="1:25" x14ac:dyDescent="0.3">
      <c r="A924">
        <v>71</v>
      </c>
      <c r="B924" t="s">
        <v>148</v>
      </c>
      <c r="C924" s="1">
        <v>45715.412465277775</v>
      </c>
      <c r="D924" t="b">
        <v>0</v>
      </c>
      <c r="E924" t="b">
        <v>1</v>
      </c>
      <c r="F924">
        <v>35.5</v>
      </c>
      <c r="G924">
        <v>5.0000000000000001E-3</v>
      </c>
      <c r="H924">
        <v>1629</v>
      </c>
      <c r="I924">
        <v>-1697</v>
      </c>
      <c r="J924">
        <v>-1470</v>
      </c>
      <c r="K924">
        <v>1101</v>
      </c>
      <c r="L924">
        <v>-0.17</v>
      </c>
      <c r="M924">
        <v>-0.92249999999999999</v>
      </c>
      <c r="N924">
        <v>8.3149999999999995</v>
      </c>
      <c r="O924">
        <v>-6.4275000000000002</v>
      </c>
      <c r="P924">
        <v>8.3149999999999995</v>
      </c>
      <c r="Q924">
        <v>-6.4275000000000002</v>
      </c>
      <c r="R924">
        <v>-0.20250000000000057</v>
      </c>
      <c r="S924">
        <v>-1.2500000000000178E-2</v>
      </c>
      <c r="T924">
        <v>-0.24500000000000099</v>
      </c>
      <c r="U924">
        <v>-0.1800000000000006</v>
      </c>
      <c r="V924">
        <v>0.17500000000000002</v>
      </c>
      <c r="W924">
        <v>-0.67999999999999994</v>
      </c>
      <c r="X924">
        <v>-0.1850000000000005</v>
      </c>
      <c r="Y924">
        <v>-7.0000000000000284E-2</v>
      </c>
    </row>
    <row r="925" spans="1:25" x14ac:dyDescent="0.3">
      <c r="C925" s="1"/>
    </row>
    <row r="926" spans="1:25" x14ac:dyDescent="0.3">
      <c r="C926" s="1"/>
    </row>
    <row r="927" spans="1:25" x14ac:dyDescent="0.3">
      <c r="C927" s="1"/>
    </row>
    <row r="928" spans="1:25" x14ac:dyDescent="0.3">
      <c r="C928" s="1"/>
    </row>
    <row r="929" spans="3:3" x14ac:dyDescent="0.3">
      <c r="C929" s="1"/>
    </row>
    <row r="930" spans="3:3" x14ac:dyDescent="0.3">
      <c r="C930" s="1"/>
    </row>
    <row r="931" spans="3:3" x14ac:dyDescent="0.3">
      <c r="C931" s="1"/>
    </row>
    <row r="932" spans="3:3" x14ac:dyDescent="0.3">
      <c r="C932" s="1"/>
    </row>
    <row r="933" spans="3:3" x14ac:dyDescent="0.3">
      <c r="C933" s="1"/>
    </row>
    <row r="934" spans="3:3" x14ac:dyDescent="0.3">
      <c r="C934" s="1"/>
    </row>
    <row r="935" spans="3:3" x14ac:dyDescent="0.3">
      <c r="C935" s="1"/>
    </row>
    <row r="936" spans="3:3" x14ac:dyDescent="0.3">
      <c r="C936" s="1"/>
    </row>
    <row r="937" spans="3:3" x14ac:dyDescent="0.3">
      <c r="C937" s="1"/>
    </row>
    <row r="938" spans="3:3" x14ac:dyDescent="0.3">
      <c r="C938" s="1"/>
    </row>
    <row r="939" spans="3:3" x14ac:dyDescent="0.3">
      <c r="C939" s="1"/>
    </row>
    <row r="940" spans="3:3" x14ac:dyDescent="0.3">
      <c r="C940" s="1"/>
    </row>
    <row r="941" spans="3:3" x14ac:dyDescent="0.3">
      <c r="C941" s="1"/>
    </row>
    <row r="942" spans="3:3" x14ac:dyDescent="0.3">
      <c r="C942" s="1"/>
    </row>
    <row r="943" spans="3:3" x14ac:dyDescent="0.3">
      <c r="C943" s="1"/>
    </row>
    <row r="944" spans="3:3" x14ac:dyDescent="0.3">
      <c r="C944" s="1"/>
    </row>
    <row r="945" spans="3:3" x14ac:dyDescent="0.3">
      <c r="C945" s="1"/>
    </row>
    <row r="946" spans="3:3" x14ac:dyDescent="0.3">
      <c r="C946" s="1"/>
    </row>
    <row r="947" spans="3:3" x14ac:dyDescent="0.3">
      <c r="C947" s="1"/>
    </row>
    <row r="948" spans="3:3" x14ac:dyDescent="0.3">
      <c r="C948" s="1"/>
    </row>
    <row r="949" spans="3:3" x14ac:dyDescent="0.3">
      <c r="C949" s="1"/>
    </row>
    <row r="950" spans="3:3" x14ac:dyDescent="0.3">
      <c r="C950" s="1"/>
    </row>
    <row r="951" spans="3:3" x14ac:dyDescent="0.3">
      <c r="C951" s="1"/>
    </row>
    <row r="952" spans="3:3" x14ac:dyDescent="0.3">
      <c r="C952" s="1"/>
    </row>
    <row r="953" spans="3:3" x14ac:dyDescent="0.3">
      <c r="C953" s="1"/>
    </row>
    <row r="954" spans="3:3" x14ac:dyDescent="0.3">
      <c r="C954" s="1"/>
    </row>
    <row r="955" spans="3:3" x14ac:dyDescent="0.3">
      <c r="C955" s="1"/>
    </row>
    <row r="956" spans="3:3" x14ac:dyDescent="0.3">
      <c r="C956" s="1"/>
    </row>
    <row r="957" spans="3:3" x14ac:dyDescent="0.3">
      <c r="C957" s="1"/>
    </row>
    <row r="958" spans="3:3" x14ac:dyDescent="0.3">
      <c r="C958" s="1"/>
    </row>
    <row r="959" spans="3:3" x14ac:dyDescent="0.3">
      <c r="C959" s="1"/>
    </row>
    <row r="960" spans="3:3" x14ac:dyDescent="0.3">
      <c r="C960" s="1"/>
    </row>
    <row r="961" spans="3:3" x14ac:dyDescent="0.3">
      <c r="C961" s="1"/>
    </row>
    <row r="962" spans="3:3" x14ac:dyDescent="0.3">
      <c r="C962" s="1"/>
    </row>
    <row r="963" spans="3:3" x14ac:dyDescent="0.3">
      <c r="C963" s="1"/>
    </row>
    <row r="964" spans="3:3" x14ac:dyDescent="0.3">
      <c r="C964" s="1"/>
    </row>
    <row r="965" spans="3:3" x14ac:dyDescent="0.3">
      <c r="C965" s="1"/>
    </row>
    <row r="966" spans="3:3" x14ac:dyDescent="0.3">
      <c r="C966" s="1"/>
    </row>
    <row r="967" spans="3:3" x14ac:dyDescent="0.3">
      <c r="C967" s="1"/>
    </row>
    <row r="968" spans="3:3" x14ac:dyDescent="0.3">
      <c r="C968" s="1"/>
    </row>
    <row r="969" spans="3:3" x14ac:dyDescent="0.3">
      <c r="C969" s="1"/>
    </row>
    <row r="970" spans="3:3" x14ac:dyDescent="0.3">
      <c r="C970" s="1"/>
    </row>
    <row r="971" spans="3:3" x14ac:dyDescent="0.3">
      <c r="C971" s="1"/>
    </row>
    <row r="972" spans="3:3" x14ac:dyDescent="0.3">
      <c r="C972" s="1"/>
    </row>
    <row r="973" spans="3:3" x14ac:dyDescent="0.3">
      <c r="C973" s="1"/>
    </row>
    <row r="974" spans="3:3" x14ac:dyDescent="0.3">
      <c r="C974" s="1"/>
    </row>
    <row r="975" spans="3:3" x14ac:dyDescent="0.3">
      <c r="C975" s="1"/>
    </row>
    <row r="976" spans="3:3" x14ac:dyDescent="0.3">
      <c r="C976" s="1"/>
    </row>
    <row r="977" spans="3:3" x14ac:dyDescent="0.3">
      <c r="C977" s="1"/>
    </row>
    <row r="978" spans="3:3" x14ac:dyDescent="0.3">
      <c r="C978" s="1"/>
    </row>
    <row r="979" spans="3:3" x14ac:dyDescent="0.3">
      <c r="C979" s="1"/>
    </row>
    <row r="980" spans="3:3" x14ac:dyDescent="0.3">
      <c r="C980" s="1"/>
    </row>
    <row r="981" spans="3:3" x14ac:dyDescent="0.3">
      <c r="C981" s="1"/>
    </row>
    <row r="982" spans="3:3" x14ac:dyDescent="0.3">
      <c r="C982" s="1"/>
    </row>
    <row r="983" spans="3:3" x14ac:dyDescent="0.3">
      <c r="C983" s="1"/>
    </row>
    <row r="984" spans="3:3" x14ac:dyDescent="0.3">
      <c r="C984" s="1"/>
    </row>
    <row r="985" spans="3:3" x14ac:dyDescent="0.3">
      <c r="C985" s="1"/>
    </row>
    <row r="986" spans="3:3" x14ac:dyDescent="0.3">
      <c r="C986" s="1"/>
    </row>
    <row r="987" spans="3:3" x14ac:dyDescent="0.3">
      <c r="C987" s="1"/>
    </row>
    <row r="988" spans="3:3" x14ac:dyDescent="0.3">
      <c r="C988" s="1"/>
    </row>
    <row r="989" spans="3:3" x14ac:dyDescent="0.3">
      <c r="C989" s="1"/>
    </row>
    <row r="990" spans="3:3" x14ac:dyDescent="0.3">
      <c r="C990" s="1"/>
    </row>
    <row r="991" spans="3:3" x14ac:dyDescent="0.3">
      <c r="C991" s="1"/>
    </row>
    <row r="992" spans="3:3" x14ac:dyDescent="0.3">
      <c r="C992" s="1"/>
    </row>
    <row r="993" spans="3:3" x14ac:dyDescent="0.3">
      <c r="C993" s="1"/>
    </row>
    <row r="994" spans="3:3" x14ac:dyDescent="0.3">
      <c r="C994" s="1"/>
    </row>
    <row r="995" spans="3:3" x14ac:dyDescent="0.3">
      <c r="C995" s="1"/>
    </row>
    <row r="996" spans="3:3" x14ac:dyDescent="0.3">
      <c r="C996" s="1"/>
    </row>
    <row r="997" spans="3:3" x14ac:dyDescent="0.3">
      <c r="C997" s="1"/>
    </row>
    <row r="998" spans="3:3" x14ac:dyDescent="0.3">
      <c r="C998" s="1"/>
    </row>
    <row r="999" spans="3:3" x14ac:dyDescent="0.3">
      <c r="C999" s="1"/>
    </row>
    <row r="1000" spans="3:3" x14ac:dyDescent="0.3">
      <c r="C1000" s="1"/>
    </row>
    <row r="1001" spans="3:3" x14ac:dyDescent="0.3">
      <c r="C1001" s="1"/>
    </row>
    <row r="1002" spans="3:3" x14ac:dyDescent="0.3">
      <c r="C1002" s="1"/>
    </row>
    <row r="1003" spans="3:3" x14ac:dyDescent="0.3">
      <c r="C1003" s="1"/>
    </row>
    <row r="1004" spans="3:3" x14ac:dyDescent="0.3">
      <c r="C1004" s="1"/>
    </row>
    <row r="1005" spans="3:3" x14ac:dyDescent="0.3">
      <c r="C1005" s="1"/>
    </row>
    <row r="1006" spans="3:3" x14ac:dyDescent="0.3">
      <c r="C1006" s="1"/>
    </row>
    <row r="1007" spans="3:3" x14ac:dyDescent="0.3">
      <c r="C1007" s="1"/>
    </row>
    <row r="1008" spans="3:3" x14ac:dyDescent="0.3">
      <c r="C1008" s="1"/>
    </row>
    <row r="1009" spans="3:3" x14ac:dyDescent="0.3">
      <c r="C1009" s="1"/>
    </row>
    <row r="1010" spans="3:3" x14ac:dyDescent="0.3">
      <c r="C1010" s="1"/>
    </row>
    <row r="1011" spans="3:3" x14ac:dyDescent="0.3">
      <c r="C1011" s="1"/>
    </row>
    <row r="1012" spans="3:3" x14ac:dyDescent="0.3">
      <c r="C1012" s="1"/>
    </row>
    <row r="1013" spans="3:3" x14ac:dyDescent="0.3">
      <c r="C1013" s="1"/>
    </row>
    <row r="1014" spans="3:3" x14ac:dyDescent="0.3">
      <c r="C1014" s="1"/>
    </row>
    <row r="1015" spans="3:3" x14ac:dyDescent="0.3">
      <c r="C1015" s="1"/>
    </row>
    <row r="1016" spans="3:3" x14ac:dyDescent="0.3">
      <c r="C1016" s="1"/>
    </row>
    <row r="1017" spans="3:3" x14ac:dyDescent="0.3">
      <c r="C1017" s="1"/>
    </row>
    <row r="1018" spans="3:3" x14ac:dyDescent="0.3">
      <c r="C1018" s="1"/>
    </row>
    <row r="1019" spans="3:3" x14ac:dyDescent="0.3">
      <c r="C1019" s="1"/>
    </row>
    <row r="1020" spans="3:3" x14ac:dyDescent="0.3">
      <c r="C1020" s="1"/>
    </row>
    <row r="1021" spans="3:3" x14ac:dyDescent="0.3">
      <c r="C1021" s="1"/>
    </row>
    <row r="1022" spans="3:3" x14ac:dyDescent="0.3">
      <c r="C1022" s="1"/>
    </row>
    <row r="1023" spans="3:3" x14ac:dyDescent="0.3">
      <c r="C1023" s="1"/>
    </row>
    <row r="1024" spans="3:3" x14ac:dyDescent="0.3">
      <c r="C1024" s="1"/>
    </row>
    <row r="1025" spans="3:3" x14ac:dyDescent="0.3">
      <c r="C1025" s="1"/>
    </row>
    <row r="1026" spans="3:3" x14ac:dyDescent="0.3">
      <c r="C1026" s="1"/>
    </row>
    <row r="1027" spans="3:3" x14ac:dyDescent="0.3">
      <c r="C1027" s="1"/>
    </row>
    <row r="1028" spans="3:3" x14ac:dyDescent="0.3">
      <c r="C1028" s="1"/>
    </row>
    <row r="1029" spans="3:3" x14ac:dyDescent="0.3">
      <c r="C1029" s="1"/>
    </row>
    <row r="1030" spans="3:3" x14ac:dyDescent="0.3">
      <c r="C1030" s="1"/>
    </row>
    <row r="1031" spans="3:3" x14ac:dyDescent="0.3">
      <c r="C1031" s="1"/>
    </row>
    <row r="1032" spans="3:3" x14ac:dyDescent="0.3">
      <c r="C1032" s="1"/>
    </row>
    <row r="1033" spans="3:3" x14ac:dyDescent="0.3">
      <c r="C1033" s="1"/>
    </row>
    <row r="1034" spans="3:3" x14ac:dyDescent="0.3">
      <c r="C1034" s="1"/>
    </row>
    <row r="1035" spans="3:3" x14ac:dyDescent="0.3">
      <c r="C1035" s="1"/>
    </row>
    <row r="1036" spans="3:3" x14ac:dyDescent="0.3">
      <c r="C1036" s="1"/>
    </row>
    <row r="1037" spans="3:3" x14ac:dyDescent="0.3">
      <c r="C1037" s="1"/>
    </row>
    <row r="1038" spans="3:3" x14ac:dyDescent="0.3">
      <c r="C1038" s="1"/>
    </row>
    <row r="1039" spans="3:3" x14ac:dyDescent="0.3">
      <c r="C1039" s="1"/>
    </row>
    <row r="1040" spans="3:3" x14ac:dyDescent="0.3">
      <c r="C1040" s="1"/>
    </row>
    <row r="1041" spans="3:3" x14ac:dyDescent="0.3">
      <c r="C1041" s="1"/>
    </row>
    <row r="1042" spans="3:3" x14ac:dyDescent="0.3">
      <c r="C1042" s="1"/>
    </row>
    <row r="1043" spans="3:3" x14ac:dyDescent="0.3">
      <c r="C1043" s="1"/>
    </row>
    <row r="1044" spans="3:3" x14ac:dyDescent="0.3">
      <c r="C1044" s="1"/>
    </row>
    <row r="1045" spans="3:3" x14ac:dyDescent="0.3">
      <c r="C1045" s="1"/>
    </row>
    <row r="1046" spans="3:3" x14ac:dyDescent="0.3">
      <c r="C1046" s="1"/>
    </row>
    <row r="1047" spans="3:3" x14ac:dyDescent="0.3">
      <c r="C1047" s="1"/>
    </row>
    <row r="1048" spans="3:3" x14ac:dyDescent="0.3">
      <c r="C1048" s="1"/>
    </row>
    <row r="1049" spans="3:3" x14ac:dyDescent="0.3">
      <c r="C1049" s="1"/>
    </row>
    <row r="1050" spans="3:3" x14ac:dyDescent="0.3">
      <c r="C1050" s="1"/>
    </row>
    <row r="1051" spans="3:3" x14ac:dyDescent="0.3">
      <c r="C1051" s="1"/>
    </row>
    <row r="1052" spans="3:3" x14ac:dyDescent="0.3">
      <c r="C1052" s="1"/>
    </row>
    <row r="1053" spans="3:3" x14ac:dyDescent="0.3">
      <c r="C1053" s="1"/>
    </row>
    <row r="1054" spans="3:3" x14ac:dyDescent="0.3">
      <c r="C1054" s="1"/>
    </row>
    <row r="1055" spans="3:3" x14ac:dyDescent="0.3">
      <c r="C1055" s="1"/>
    </row>
    <row r="1056" spans="3:3" x14ac:dyDescent="0.3">
      <c r="C1056" s="1"/>
    </row>
    <row r="1057" spans="3:3" x14ac:dyDescent="0.3">
      <c r="C1057" s="1"/>
    </row>
    <row r="1058" spans="3:3" x14ac:dyDescent="0.3">
      <c r="C1058" s="1"/>
    </row>
    <row r="1059" spans="3:3" x14ac:dyDescent="0.3">
      <c r="C1059" s="1"/>
    </row>
    <row r="1060" spans="3:3" x14ac:dyDescent="0.3">
      <c r="C1060" s="1"/>
    </row>
    <row r="1061" spans="3:3" x14ac:dyDescent="0.3">
      <c r="C1061" s="1"/>
    </row>
    <row r="1062" spans="3:3" x14ac:dyDescent="0.3">
      <c r="C1062" s="1"/>
    </row>
    <row r="1063" spans="3:3" x14ac:dyDescent="0.3">
      <c r="C1063" s="1"/>
    </row>
    <row r="1064" spans="3:3" x14ac:dyDescent="0.3">
      <c r="C1064" s="1"/>
    </row>
    <row r="1065" spans="3:3" x14ac:dyDescent="0.3">
      <c r="C1065" s="1"/>
    </row>
    <row r="1066" spans="3:3" x14ac:dyDescent="0.3">
      <c r="C1066" s="1"/>
    </row>
    <row r="1067" spans="3:3" x14ac:dyDescent="0.3">
      <c r="C1067" s="1"/>
    </row>
    <row r="1068" spans="3:3" x14ac:dyDescent="0.3">
      <c r="C1068" s="1"/>
    </row>
    <row r="1069" spans="3:3" x14ac:dyDescent="0.3">
      <c r="C1069" s="1"/>
    </row>
    <row r="1070" spans="3:3" x14ac:dyDescent="0.3">
      <c r="C1070" s="1"/>
    </row>
    <row r="1071" spans="3:3" x14ac:dyDescent="0.3">
      <c r="C1071" s="1"/>
    </row>
    <row r="1072" spans="3:3" x14ac:dyDescent="0.3">
      <c r="C1072" s="1"/>
    </row>
    <row r="1073" spans="3:3" x14ac:dyDescent="0.3">
      <c r="C1073" s="1"/>
    </row>
    <row r="1074" spans="3:3" x14ac:dyDescent="0.3">
      <c r="C1074" s="1"/>
    </row>
    <row r="1075" spans="3:3" x14ac:dyDescent="0.3">
      <c r="C1075" s="1"/>
    </row>
    <row r="1076" spans="3:3" x14ac:dyDescent="0.3">
      <c r="C1076" s="1"/>
    </row>
    <row r="1077" spans="3:3" x14ac:dyDescent="0.3">
      <c r="C1077" s="1"/>
    </row>
    <row r="1078" spans="3:3" x14ac:dyDescent="0.3">
      <c r="C1078" s="1"/>
    </row>
    <row r="1079" spans="3:3" x14ac:dyDescent="0.3">
      <c r="C1079" s="1"/>
    </row>
    <row r="1080" spans="3:3" x14ac:dyDescent="0.3">
      <c r="C1080" s="1"/>
    </row>
    <row r="1081" spans="3:3" x14ac:dyDescent="0.3">
      <c r="C1081" s="1"/>
    </row>
    <row r="1082" spans="3:3" x14ac:dyDescent="0.3">
      <c r="C1082" s="1"/>
    </row>
    <row r="1083" spans="3:3" x14ac:dyDescent="0.3">
      <c r="C1083" s="1"/>
    </row>
    <row r="1084" spans="3:3" x14ac:dyDescent="0.3">
      <c r="C1084" s="1"/>
    </row>
    <row r="1085" spans="3:3" x14ac:dyDescent="0.3">
      <c r="C1085" s="1"/>
    </row>
    <row r="1086" spans="3:3" x14ac:dyDescent="0.3">
      <c r="C1086" s="1"/>
    </row>
    <row r="1087" spans="3:3" x14ac:dyDescent="0.3">
      <c r="C1087" s="1"/>
    </row>
    <row r="1088" spans="3:3" x14ac:dyDescent="0.3">
      <c r="C1088" s="1"/>
    </row>
    <row r="1089" spans="3:3" x14ac:dyDescent="0.3">
      <c r="C1089" s="1"/>
    </row>
    <row r="1090" spans="3:3" x14ac:dyDescent="0.3">
      <c r="C1090" s="1"/>
    </row>
    <row r="1091" spans="3:3" x14ac:dyDescent="0.3">
      <c r="C1091" s="1"/>
    </row>
    <row r="1092" spans="3:3" x14ac:dyDescent="0.3">
      <c r="C1092" s="1"/>
    </row>
    <row r="1093" spans="3:3" x14ac:dyDescent="0.3">
      <c r="C1093" s="1"/>
    </row>
    <row r="1094" spans="3:3" x14ac:dyDescent="0.3">
      <c r="C1094" s="1"/>
    </row>
    <row r="1095" spans="3:3" x14ac:dyDescent="0.3">
      <c r="C1095" s="1"/>
    </row>
    <row r="1096" spans="3:3" x14ac:dyDescent="0.3">
      <c r="C1096" s="1"/>
    </row>
    <row r="1097" spans="3:3" x14ac:dyDescent="0.3">
      <c r="C1097" s="1"/>
    </row>
    <row r="1098" spans="3:3" x14ac:dyDescent="0.3">
      <c r="C1098" s="1"/>
    </row>
    <row r="1099" spans="3:3" x14ac:dyDescent="0.3">
      <c r="C1099" s="1"/>
    </row>
    <row r="1100" spans="3:3" x14ac:dyDescent="0.3">
      <c r="C1100" s="1"/>
    </row>
    <row r="1101" spans="3:3" x14ac:dyDescent="0.3">
      <c r="C1101" s="1"/>
    </row>
    <row r="1102" spans="3:3" x14ac:dyDescent="0.3">
      <c r="C1102" s="1"/>
    </row>
    <row r="1103" spans="3:3" x14ac:dyDescent="0.3">
      <c r="C1103" s="1"/>
    </row>
    <row r="1104" spans="3:3" x14ac:dyDescent="0.3">
      <c r="C1104" s="1"/>
    </row>
    <row r="1105" spans="3:3" x14ac:dyDescent="0.3">
      <c r="C1105" s="1"/>
    </row>
    <row r="1106" spans="3:3" x14ac:dyDescent="0.3">
      <c r="C1106" s="1"/>
    </row>
    <row r="1107" spans="3:3" x14ac:dyDescent="0.3">
      <c r="C1107" s="1"/>
    </row>
    <row r="1108" spans="3:3" x14ac:dyDescent="0.3">
      <c r="C1108" s="1"/>
    </row>
    <row r="1109" spans="3:3" x14ac:dyDescent="0.3">
      <c r="C1109" s="1"/>
    </row>
    <row r="1110" spans="3:3" x14ac:dyDescent="0.3">
      <c r="C1110" s="1"/>
    </row>
    <row r="1111" spans="3:3" x14ac:dyDescent="0.3">
      <c r="C1111" s="1"/>
    </row>
    <row r="1112" spans="3:3" x14ac:dyDescent="0.3">
      <c r="C1112" s="1"/>
    </row>
    <row r="1113" spans="3:3" x14ac:dyDescent="0.3">
      <c r="C1113" s="1"/>
    </row>
    <row r="1114" spans="3:3" x14ac:dyDescent="0.3">
      <c r="C1114" s="1"/>
    </row>
    <row r="1115" spans="3:3" x14ac:dyDescent="0.3">
      <c r="C1115" s="1"/>
    </row>
    <row r="1116" spans="3:3" x14ac:dyDescent="0.3">
      <c r="C1116" s="1"/>
    </row>
    <row r="1117" spans="3:3" x14ac:dyDescent="0.3">
      <c r="C1117" s="1"/>
    </row>
    <row r="1118" spans="3:3" x14ac:dyDescent="0.3">
      <c r="C1118" s="1"/>
    </row>
    <row r="1119" spans="3:3" x14ac:dyDescent="0.3">
      <c r="C1119" s="1"/>
    </row>
    <row r="1120" spans="3:3" x14ac:dyDescent="0.3">
      <c r="C1120" s="1"/>
    </row>
    <row r="1121" spans="3:3" x14ac:dyDescent="0.3">
      <c r="C1121" s="1"/>
    </row>
    <row r="1122" spans="3:3" x14ac:dyDescent="0.3">
      <c r="C1122" s="1"/>
    </row>
    <row r="1123" spans="3:3" x14ac:dyDescent="0.3">
      <c r="C1123" s="1"/>
    </row>
    <row r="1124" spans="3:3" x14ac:dyDescent="0.3">
      <c r="C1124" s="1"/>
    </row>
    <row r="1125" spans="3:3" x14ac:dyDescent="0.3">
      <c r="C1125" s="1"/>
    </row>
    <row r="1126" spans="3:3" x14ac:dyDescent="0.3">
      <c r="C1126" s="1"/>
    </row>
    <row r="1127" spans="3:3" x14ac:dyDescent="0.3">
      <c r="C1127" s="1"/>
    </row>
    <row r="1128" spans="3:3" x14ac:dyDescent="0.3">
      <c r="C1128" s="1"/>
    </row>
    <row r="1129" spans="3:3" x14ac:dyDescent="0.3">
      <c r="C1129" s="1"/>
    </row>
    <row r="1130" spans="3:3" x14ac:dyDescent="0.3">
      <c r="C1130" s="1"/>
    </row>
    <row r="1131" spans="3:3" x14ac:dyDescent="0.3">
      <c r="C1131" s="1"/>
    </row>
    <row r="1132" spans="3:3" x14ac:dyDescent="0.3">
      <c r="C1132" s="1"/>
    </row>
    <row r="1133" spans="3:3" x14ac:dyDescent="0.3">
      <c r="C1133" s="1"/>
    </row>
    <row r="1134" spans="3:3" x14ac:dyDescent="0.3">
      <c r="C1134" s="1"/>
    </row>
    <row r="1135" spans="3:3" x14ac:dyDescent="0.3">
      <c r="C1135" s="1"/>
    </row>
    <row r="1136" spans="3:3" x14ac:dyDescent="0.3">
      <c r="C1136" s="1"/>
    </row>
    <row r="1137" spans="3:3" x14ac:dyDescent="0.3">
      <c r="C1137" s="1"/>
    </row>
    <row r="1138" spans="3:3" x14ac:dyDescent="0.3">
      <c r="C1138" s="1"/>
    </row>
    <row r="1139" spans="3:3" x14ac:dyDescent="0.3">
      <c r="C1139" s="1"/>
    </row>
    <row r="1140" spans="3:3" x14ac:dyDescent="0.3">
      <c r="C1140" s="1"/>
    </row>
    <row r="1141" spans="3:3" x14ac:dyDescent="0.3">
      <c r="C1141" s="1"/>
    </row>
    <row r="1142" spans="3:3" x14ac:dyDescent="0.3">
      <c r="C1142" s="1"/>
    </row>
    <row r="1143" spans="3:3" x14ac:dyDescent="0.3">
      <c r="C1143" s="1"/>
    </row>
    <row r="1144" spans="3:3" x14ac:dyDescent="0.3">
      <c r="C1144" s="1"/>
    </row>
    <row r="1145" spans="3:3" x14ac:dyDescent="0.3">
      <c r="C1145" s="1"/>
    </row>
    <row r="1146" spans="3:3" x14ac:dyDescent="0.3">
      <c r="C1146" s="1"/>
    </row>
    <row r="1147" spans="3:3" x14ac:dyDescent="0.3">
      <c r="C1147" s="1"/>
    </row>
    <row r="1148" spans="3:3" x14ac:dyDescent="0.3">
      <c r="C1148" s="1"/>
    </row>
    <row r="1149" spans="3:3" x14ac:dyDescent="0.3">
      <c r="C1149" s="1"/>
    </row>
    <row r="1150" spans="3:3" x14ac:dyDescent="0.3">
      <c r="C1150" s="1"/>
    </row>
    <row r="1151" spans="3:3" x14ac:dyDescent="0.3">
      <c r="C1151" s="1"/>
    </row>
    <row r="1152" spans="3:3" x14ac:dyDescent="0.3">
      <c r="C1152" s="1"/>
    </row>
    <row r="1153" spans="3:3" x14ac:dyDescent="0.3">
      <c r="C1153" s="1"/>
    </row>
    <row r="1154" spans="3:3" x14ac:dyDescent="0.3">
      <c r="C1154" s="1"/>
    </row>
    <row r="1155" spans="3:3" x14ac:dyDescent="0.3">
      <c r="C1155" s="1"/>
    </row>
    <row r="1156" spans="3:3" x14ac:dyDescent="0.3">
      <c r="C1156" s="1"/>
    </row>
    <row r="1157" spans="3:3" x14ac:dyDescent="0.3">
      <c r="C1157" s="1"/>
    </row>
    <row r="1158" spans="3:3" x14ac:dyDescent="0.3">
      <c r="C1158" s="1"/>
    </row>
    <row r="1159" spans="3:3" x14ac:dyDescent="0.3">
      <c r="C1159" s="1"/>
    </row>
    <row r="1160" spans="3:3" x14ac:dyDescent="0.3">
      <c r="C1160" s="1"/>
    </row>
    <row r="1161" spans="3:3" x14ac:dyDescent="0.3">
      <c r="C1161" s="1"/>
    </row>
    <row r="1162" spans="3:3" x14ac:dyDescent="0.3">
      <c r="C1162" s="1"/>
    </row>
    <row r="1163" spans="3:3" x14ac:dyDescent="0.3">
      <c r="C1163" s="1"/>
    </row>
    <row r="1164" spans="3:3" x14ac:dyDescent="0.3">
      <c r="C1164" s="1"/>
    </row>
    <row r="1165" spans="3:3" x14ac:dyDescent="0.3">
      <c r="C1165" s="1"/>
    </row>
    <row r="1166" spans="3:3" x14ac:dyDescent="0.3">
      <c r="C1166" s="1"/>
    </row>
    <row r="1167" spans="3:3" x14ac:dyDescent="0.3">
      <c r="C1167" s="1"/>
    </row>
    <row r="1168" spans="3:3" x14ac:dyDescent="0.3">
      <c r="C1168" s="1"/>
    </row>
    <row r="1169" spans="3:3" x14ac:dyDescent="0.3">
      <c r="C1169" s="1"/>
    </row>
    <row r="1170" spans="3:3" x14ac:dyDescent="0.3">
      <c r="C1170" s="1"/>
    </row>
    <row r="1171" spans="3:3" x14ac:dyDescent="0.3">
      <c r="C1171" s="1"/>
    </row>
    <row r="1172" spans="3:3" x14ac:dyDescent="0.3">
      <c r="C1172" s="1"/>
    </row>
    <row r="1173" spans="3:3" x14ac:dyDescent="0.3">
      <c r="C1173" s="1"/>
    </row>
    <row r="1174" spans="3:3" x14ac:dyDescent="0.3">
      <c r="C1174" s="1"/>
    </row>
    <row r="1175" spans="3:3" x14ac:dyDescent="0.3">
      <c r="C1175" s="1"/>
    </row>
    <row r="1176" spans="3:3" x14ac:dyDescent="0.3">
      <c r="C1176" s="1"/>
    </row>
    <row r="1177" spans="3:3" x14ac:dyDescent="0.3">
      <c r="C1177" s="1"/>
    </row>
    <row r="1178" spans="3:3" x14ac:dyDescent="0.3">
      <c r="C1178" s="1"/>
    </row>
    <row r="1179" spans="3:3" x14ac:dyDescent="0.3">
      <c r="C1179" s="1"/>
    </row>
    <row r="1180" spans="3:3" x14ac:dyDescent="0.3">
      <c r="C1180" s="1"/>
    </row>
    <row r="1181" spans="3:3" x14ac:dyDescent="0.3">
      <c r="C1181" s="1"/>
    </row>
    <row r="1182" spans="3:3" x14ac:dyDescent="0.3">
      <c r="C1182" s="1"/>
    </row>
    <row r="1183" spans="3:3" x14ac:dyDescent="0.3">
      <c r="C1183" s="1"/>
    </row>
    <row r="1184" spans="3:3" x14ac:dyDescent="0.3">
      <c r="C1184" s="1"/>
    </row>
    <row r="1185" spans="3:3" x14ac:dyDescent="0.3">
      <c r="C1185" s="1"/>
    </row>
    <row r="1186" spans="3:3" x14ac:dyDescent="0.3">
      <c r="C1186" s="1"/>
    </row>
    <row r="1187" spans="3:3" x14ac:dyDescent="0.3">
      <c r="C1187" s="1"/>
    </row>
    <row r="1188" spans="3:3" x14ac:dyDescent="0.3">
      <c r="C1188" s="1"/>
    </row>
    <row r="1189" spans="3:3" x14ac:dyDescent="0.3">
      <c r="C1189" s="1"/>
    </row>
    <row r="1190" spans="3:3" x14ac:dyDescent="0.3">
      <c r="C1190" s="1"/>
    </row>
    <row r="1191" spans="3:3" x14ac:dyDescent="0.3">
      <c r="C1191" s="1"/>
    </row>
    <row r="1192" spans="3:3" x14ac:dyDescent="0.3">
      <c r="C1192" s="1"/>
    </row>
    <row r="1193" spans="3:3" x14ac:dyDescent="0.3">
      <c r="C1193" s="1"/>
    </row>
    <row r="1194" spans="3:3" x14ac:dyDescent="0.3">
      <c r="C1194" s="1"/>
    </row>
    <row r="1195" spans="3:3" x14ac:dyDescent="0.3">
      <c r="C1195" s="1"/>
    </row>
    <row r="1196" spans="3:3" x14ac:dyDescent="0.3">
      <c r="C1196" s="1"/>
    </row>
    <row r="1197" spans="3:3" x14ac:dyDescent="0.3">
      <c r="C1197" s="1"/>
    </row>
    <row r="1198" spans="3:3" x14ac:dyDescent="0.3">
      <c r="C1198" s="1"/>
    </row>
    <row r="1199" spans="3:3" x14ac:dyDescent="0.3">
      <c r="C1199" s="1"/>
    </row>
    <row r="1200" spans="3:3" x14ac:dyDescent="0.3">
      <c r="C1200" s="1"/>
    </row>
    <row r="1201" spans="3:3" x14ac:dyDescent="0.3">
      <c r="C1201" s="1"/>
    </row>
    <row r="1202" spans="3:3" x14ac:dyDescent="0.3">
      <c r="C1202" s="1"/>
    </row>
    <row r="1203" spans="3:3" x14ac:dyDescent="0.3">
      <c r="C1203" s="1"/>
    </row>
    <row r="1204" spans="3:3" x14ac:dyDescent="0.3">
      <c r="C1204" s="1"/>
    </row>
    <row r="1205" spans="3:3" x14ac:dyDescent="0.3">
      <c r="C1205" s="1"/>
    </row>
    <row r="1206" spans="3:3" x14ac:dyDescent="0.3">
      <c r="C1206" s="1"/>
    </row>
    <row r="1207" spans="3:3" x14ac:dyDescent="0.3">
      <c r="C1207" s="1"/>
    </row>
    <row r="1208" spans="3:3" x14ac:dyDescent="0.3">
      <c r="C1208" s="1"/>
    </row>
    <row r="1209" spans="3:3" x14ac:dyDescent="0.3">
      <c r="C1209" s="1"/>
    </row>
    <row r="1210" spans="3:3" x14ac:dyDescent="0.3">
      <c r="C1210" s="1"/>
    </row>
    <row r="1211" spans="3:3" x14ac:dyDescent="0.3">
      <c r="C1211" s="1"/>
    </row>
    <row r="1212" spans="3:3" x14ac:dyDescent="0.3">
      <c r="C1212" s="1"/>
    </row>
    <row r="1213" spans="3:3" x14ac:dyDescent="0.3">
      <c r="C1213" s="1"/>
    </row>
    <row r="1214" spans="3:3" x14ac:dyDescent="0.3">
      <c r="C1214" s="1"/>
    </row>
    <row r="1215" spans="3:3" x14ac:dyDescent="0.3">
      <c r="C1215" s="1"/>
    </row>
    <row r="1216" spans="3:3" x14ac:dyDescent="0.3">
      <c r="C1216" s="1"/>
    </row>
    <row r="1217" spans="3:3" x14ac:dyDescent="0.3">
      <c r="C1217" s="1"/>
    </row>
    <row r="1218" spans="3:3" x14ac:dyDescent="0.3">
      <c r="C1218" s="1"/>
    </row>
    <row r="1219" spans="3:3" x14ac:dyDescent="0.3">
      <c r="C1219" s="1"/>
    </row>
    <row r="1220" spans="3:3" x14ac:dyDescent="0.3">
      <c r="C1220" s="1"/>
    </row>
    <row r="1221" spans="3:3" x14ac:dyDescent="0.3">
      <c r="C1221" s="1"/>
    </row>
    <row r="1222" spans="3:3" x14ac:dyDescent="0.3">
      <c r="C1222" s="1"/>
    </row>
    <row r="1223" spans="3:3" x14ac:dyDescent="0.3">
      <c r="C1223" s="1"/>
    </row>
    <row r="1224" spans="3:3" x14ac:dyDescent="0.3">
      <c r="C1224" s="1"/>
    </row>
    <row r="1225" spans="3:3" x14ac:dyDescent="0.3">
      <c r="C1225" s="1"/>
    </row>
    <row r="1226" spans="3:3" x14ac:dyDescent="0.3">
      <c r="C1226" s="1"/>
    </row>
    <row r="1227" spans="3:3" x14ac:dyDescent="0.3">
      <c r="C1227" s="1"/>
    </row>
    <row r="1228" spans="3:3" x14ac:dyDescent="0.3">
      <c r="C1228" s="1"/>
    </row>
    <row r="1229" spans="3:3" x14ac:dyDescent="0.3">
      <c r="C1229" s="1"/>
    </row>
    <row r="1230" spans="3:3" x14ac:dyDescent="0.3">
      <c r="C1230" s="1"/>
    </row>
    <row r="1231" spans="3:3" x14ac:dyDescent="0.3">
      <c r="C1231" s="1"/>
    </row>
    <row r="1232" spans="3:3" x14ac:dyDescent="0.3">
      <c r="C1232" s="1"/>
    </row>
    <row r="1233" spans="3:3" x14ac:dyDescent="0.3">
      <c r="C1233" s="1"/>
    </row>
    <row r="1234" spans="3:3" x14ac:dyDescent="0.3">
      <c r="C1234" s="1"/>
    </row>
    <row r="1235" spans="3:3" x14ac:dyDescent="0.3">
      <c r="C1235" s="1"/>
    </row>
    <row r="1236" spans="3:3" x14ac:dyDescent="0.3">
      <c r="C1236" s="1"/>
    </row>
    <row r="1237" spans="3:3" x14ac:dyDescent="0.3">
      <c r="C1237" s="1"/>
    </row>
    <row r="1238" spans="3:3" x14ac:dyDescent="0.3">
      <c r="C1238" s="1"/>
    </row>
    <row r="1239" spans="3:3" x14ac:dyDescent="0.3">
      <c r="C1239" s="1"/>
    </row>
    <row r="1240" spans="3:3" x14ac:dyDescent="0.3">
      <c r="C1240" s="1"/>
    </row>
    <row r="1241" spans="3:3" x14ac:dyDescent="0.3">
      <c r="C1241" s="1"/>
    </row>
    <row r="1242" spans="3:3" x14ac:dyDescent="0.3">
      <c r="C1242" s="1"/>
    </row>
    <row r="1243" spans="3:3" x14ac:dyDescent="0.3">
      <c r="C1243" s="1"/>
    </row>
    <row r="1244" spans="3:3" x14ac:dyDescent="0.3">
      <c r="C1244" s="1"/>
    </row>
    <row r="1245" spans="3:3" x14ac:dyDescent="0.3">
      <c r="C1245" s="1"/>
    </row>
    <row r="1246" spans="3:3" x14ac:dyDescent="0.3">
      <c r="C1246" s="1"/>
    </row>
    <row r="1247" spans="3:3" x14ac:dyDescent="0.3">
      <c r="C1247" s="1"/>
    </row>
    <row r="1248" spans="3:3" x14ac:dyDescent="0.3">
      <c r="C1248" s="1"/>
    </row>
    <row r="1249" spans="3:3" x14ac:dyDescent="0.3">
      <c r="C1249" s="1"/>
    </row>
    <row r="1250" spans="3:3" x14ac:dyDescent="0.3">
      <c r="C1250" s="1"/>
    </row>
    <row r="1251" spans="3:3" x14ac:dyDescent="0.3">
      <c r="C1251" s="1"/>
    </row>
    <row r="1252" spans="3:3" x14ac:dyDescent="0.3">
      <c r="C1252" s="1"/>
    </row>
    <row r="1253" spans="3:3" x14ac:dyDescent="0.3">
      <c r="C1253" s="1"/>
    </row>
    <row r="1254" spans="3:3" x14ac:dyDescent="0.3">
      <c r="C1254" s="1"/>
    </row>
    <row r="1255" spans="3:3" x14ac:dyDescent="0.3">
      <c r="C1255" s="1"/>
    </row>
    <row r="1256" spans="3:3" x14ac:dyDescent="0.3">
      <c r="C1256" s="1"/>
    </row>
    <row r="1257" spans="3:3" x14ac:dyDescent="0.3">
      <c r="C1257" s="1"/>
    </row>
    <row r="1258" spans="3:3" x14ac:dyDescent="0.3">
      <c r="C1258" s="1"/>
    </row>
    <row r="1259" spans="3:3" x14ac:dyDescent="0.3">
      <c r="C1259" s="1"/>
    </row>
    <row r="1260" spans="3:3" x14ac:dyDescent="0.3">
      <c r="C1260" s="1"/>
    </row>
    <row r="1261" spans="3:3" x14ac:dyDescent="0.3">
      <c r="C1261" s="1"/>
    </row>
    <row r="1262" spans="3:3" x14ac:dyDescent="0.3">
      <c r="C1262" s="1"/>
    </row>
    <row r="1263" spans="3:3" x14ac:dyDescent="0.3">
      <c r="C1263" s="1"/>
    </row>
    <row r="1264" spans="3:3" x14ac:dyDescent="0.3">
      <c r="C1264" s="1"/>
    </row>
    <row r="1265" spans="3:3" x14ac:dyDescent="0.3">
      <c r="C1265" s="1"/>
    </row>
    <row r="1266" spans="3:3" x14ac:dyDescent="0.3">
      <c r="C1266" s="1"/>
    </row>
    <row r="1267" spans="3:3" x14ac:dyDescent="0.3">
      <c r="C1267" s="1"/>
    </row>
    <row r="1268" spans="3:3" x14ac:dyDescent="0.3">
      <c r="C1268" s="1"/>
    </row>
    <row r="1269" spans="3:3" x14ac:dyDescent="0.3">
      <c r="C1269" s="1"/>
    </row>
    <row r="1270" spans="3:3" x14ac:dyDescent="0.3">
      <c r="C1270" s="1"/>
    </row>
    <row r="1271" spans="3:3" x14ac:dyDescent="0.3">
      <c r="C1271" s="1"/>
    </row>
    <row r="1272" spans="3:3" x14ac:dyDescent="0.3">
      <c r="C1272" s="1"/>
    </row>
    <row r="1273" spans="3:3" x14ac:dyDescent="0.3">
      <c r="C1273" s="1"/>
    </row>
    <row r="1274" spans="3:3" x14ac:dyDescent="0.3">
      <c r="C1274" s="1"/>
    </row>
    <row r="1275" spans="3:3" x14ac:dyDescent="0.3">
      <c r="C1275" s="1"/>
    </row>
    <row r="1276" spans="3:3" x14ac:dyDescent="0.3">
      <c r="C1276" s="1"/>
    </row>
    <row r="1277" spans="3:3" x14ac:dyDescent="0.3">
      <c r="C1277" s="1"/>
    </row>
    <row r="1278" spans="3:3" x14ac:dyDescent="0.3">
      <c r="C1278" s="1"/>
    </row>
    <row r="1279" spans="3:3" x14ac:dyDescent="0.3">
      <c r="C1279" s="1"/>
    </row>
    <row r="1280" spans="3:3" x14ac:dyDescent="0.3">
      <c r="C1280" s="1"/>
    </row>
    <row r="1281" spans="3:3" x14ac:dyDescent="0.3">
      <c r="C1281" s="1"/>
    </row>
    <row r="1282" spans="3:3" x14ac:dyDescent="0.3">
      <c r="C1282" s="1"/>
    </row>
    <row r="1283" spans="3:3" x14ac:dyDescent="0.3">
      <c r="C1283" s="1"/>
    </row>
    <row r="1284" spans="3:3" x14ac:dyDescent="0.3">
      <c r="C1284" s="1"/>
    </row>
    <row r="1285" spans="3:3" x14ac:dyDescent="0.3">
      <c r="C1285" s="1"/>
    </row>
    <row r="1286" spans="3:3" x14ac:dyDescent="0.3">
      <c r="C1286" s="1"/>
    </row>
    <row r="1287" spans="3:3" x14ac:dyDescent="0.3">
      <c r="C1287" s="1"/>
    </row>
    <row r="1288" spans="3:3" x14ac:dyDescent="0.3">
      <c r="C1288" s="1"/>
    </row>
    <row r="1289" spans="3:3" x14ac:dyDescent="0.3">
      <c r="C1289" s="1"/>
    </row>
    <row r="1290" spans="3:3" x14ac:dyDescent="0.3">
      <c r="C1290" s="1"/>
    </row>
    <row r="1291" spans="3:3" x14ac:dyDescent="0.3">
      <c r="C1291" s="1"/>
    </row>
    <row r="1292" spans="3:3" x14ac:dyDescent="0.3">
      <c r="C1292" s="1"/>
    </row>
    <row r="1293" spans="3:3" x14ac:dyDescent="0.3">
      <c r="C1293" s="1"/>
    </row>
    <row r="1294" spans="3:3" x14ac:dyDescent="0.3">
      <c r="C1294" s="1"/>
    </row>
    <row r="1295" spans="3:3" x14ac:dyDescent="0.3">
      <c r="C1295" s="1"/>
    </row>
    <row r="1296" spans="3:3" x14ac:dyDescent="0.3">
      <c r="C1296" s="1"/>
    </row>
    <row r="1297" spans="3:3" x14ac:dyDescent="0.3">
      <c r="C1297" s="1"/>
    </row>
    <row r="1298" spans="3:3" x14ac:dyDescent="0.3">
      <c r="C1298" s="1"/>
    </row>
    <row r="1299" spans="3:3" x14ac:dyDescent="0.3">
      <c r="C1299" s="1"/>
    </row>
    <row r="1300" spans="3:3" x14ac:dyDescent="0.3">
      <c r="C1300" s="1"/>
    </row>
    <row r="1301" spans="3:3" x14ac:dyDescent="0.3">
      <c r="C1301" s="1"/>
    </row>
    <row r="1302" spans="3:3" x14ac:dyDescent="0.3">
      <c r="C1302" s="1"/>
    </row>
    <row r="1303" spans="3:3" x14ac:dyDescent="0.3">
      <c r="C1303" s="1"/>
    </row>
    <row r="1304" spans="3:3" x14ac:dyDescent="0.3">
      <c r="C1304" s="1"/>
    </row>
    <row r="1305" spans="3:3" x14ac:dyDescent="0.3">
      <c r="C1305" s="1"/>
    </row>
    <row r="1306" spans="3:3" x14ac:dyDescent="0.3">
      <c r="C1306" s="1"/>
    </row>
    <row r="1307" spans="3:3" x14ac:dyDescent="0.3">
      <c r="C1307" s="1"/>
    </row>
    <row r="1308" spans="3:3" x14ac:dyDescent="0.3">
      <c r="C1308" s="1"/>
    </row>
    <row r="1309" spans="3:3" x14ac:dyDescent="0.3">
      <c r="C1309" s="1"/>
    </row>
    <row r="1310" spans="3:3" x14ac:dyDescent="0.3">
      <c r="C1310" s="1"/>
    </row>
    <row r="1311" spans="3:3" x14ac:dyDescent="0.3">
      <c r="C1311" s="1"/>
    </row>
    <row r="1312" spans="3:3" x14ac:dyDescent="0.3">
      <c r="C1312" s="1"/>
    </row>
    <row r="1313" spans="3:3" x14ac:dyDescent="0.3">
      <c r="C1313" s="1"/>
    </row>
    <row r="1314" spans="3:3" x14ac:dyDescent="0.3">
      <c r="C1314" s="1"/>
    </row>
    <row r="1315" spans="3:3" x14ac:dyDescent="0.3">
      <c r="C1315" s="1"/>
    </row>
    <row r="1316" spans="3:3" x14ac:dyDescent="0.3">
      <c r="C1316" s="1"/>
    </row>
    <row r="1317" spans="3:3" x14ac:dyDescent="0.3">
      <c r="C1317" s="1"/>
    </row>
    <row r="1318" spans="3:3" x14ac:dyDescent="0.3">
      <c r="C1318" s="1"/>
    </row>
    <row r="1319" spans="3:3" x14ac:dyDescent="0.3">
      <c r="C1319" s="1"/>
    </row>
    <row r="1320" spans="3:3" x14ac:dyDescent="0.3">
      <c r="C1320" s="1"/>
    </row>
    <row r="1321" spans="3:3" x14ac:dyDescent="0.3">
      <c r="C1321" s="1"/>
    </row>
    <row r="1322" spans="3:3" x14ac:dyDescent="0.3">
      <c r="C1322" s="1"/>
    </row>
    <row r="1323" spans="3:3" x14ac:dyDescent="0.3">
      <c r="C1323" s="1"/>
    </row>
    <row r="1324" spans="3:3" x14ac:dyDescent="0.3">
      <c r="C1324" s="1"/>
    </row>
    <row r="1325" spans="3:3" x14ac:dyDescent="0.3">
      <c r="C1325" s="1"/>
    </row>
    <row r="1326" spans="3:3" x14ac:dyDescent="0.3">
      <c r="C1326" s="1"/>
    </row>
    <row r="1327" spans="3:3" x14ac:dyDescent="0.3">
      <c r="C1327" s="1"/>
    </row>
    <row r="1328" spans="3:3" x14ac:dyDescent="0.3">
      <c r="C1328" s="1"/>
    </row>
    <row r="1329" spans="3:3" x14ac:dyDescent="0.3">
      <c r="C1329" s="1"/>
    </row>
    <row r="1330" spans="3:3" x14ac:dyDescent="0.3">
      <c r="C1330" s="1"/>
    </row>
    <row r="1331" spans="3:3" x14ac:dyDescent="0.3">
      <c r="C1331" s="1"/>
    </row>
    <row r="1332" spans="3:3" x14ac:dyDescent="0.3">
      <c r="C1332" s="1"/>
    </row>
    <row r="1333" spans="3:3" x14ac:dyDescent="0.3">
      <c r="C1333" s="1"/>
    </row>
    <row r="1334" spans="3:3" x14ac:dyDescent="0.3">
      <c r="C1334" s="1"/>
    </row>
    <row r="1335" spans="3:3" x14ac:dyDescent="0.3">
      <c r="C1335" s="1"/>
    </row>
    <row r="1336" spans="3:3" x14ac:dyDescent="0.3">
      <c r="C1336" s="1"/>
    </row>
    <row r="1337" spans="3:3" x14ac:dyDescent="0.3">
      <c r="C1337" s="1"/>
    </row>
    <row r="1338" spans="3:3" x14ac:dyDescent="0.3">
      <c r="C1338" s="1"/>
    </row>
    <row r="1339" spans="3:3" x14ac:dyDescent="0.3">
      <c r="C1339" s="1"/>
    </row>
    <row r="1340" spans="3:3" x14ac:dyDescent="0.3">
      <c r="C1340" s="1"/>
    </row>
    <row r="1341" spans="3:3" x14ac:dyDescent="0.3">
      <c r="C1341" s="1"/>
    </row>
    <row r="1342" spans="3:3" x14ac:dyDescent="0.3">
      <c r="C1342" s="1"/>
    </row>
    <row r="1343" spans="3:3" x14ac:dyDescent="0.3">
      <c r="C1343" s="1"/>
    </row>
    <row r="1344" spans="3:3" x14ac:dyDescent="0.3">
      <c r="C1344" s="1"/>
    </row>
    <row r="1345" spans="3:3" x14ac:dyDescent="0.3">
      <c r="C1345" s="1"/>
    </row>
    <row r="1346" spans="3:3" x14ac:dyDescent="0.3">
      <c r="C1346" s="1"/>
    </row>
    <row r="1347" spans="3:3" x14ac:dyDescent="0.3">
      <c r="C1347" s="1"/>
    </row>
    <row r="1348" spans="3:3" x14ac:dyDescent="0.3">
      <c r="C1348" s="1"/>
    </row>
    <row r="1349" spans="3:3" x14ac:dyDescent="0.3">
      <c r="C1349" s="1"/>
    </row>
    <row r="1350" spans="3:3" x14ac:dyDescent="0.3">
      <c r="C1350" s="1"/>
    </row>
    <row r="1351" spans="3:3" x14ac:dyDescent="0.3">
      <c r="C1351" s="1"/>
    </row>
    <row r="1352" spans="3:3" x14ac:dyDescent="0.3">
      <c r="C1352" s="1"/>
    </row>
    <row r="1353" spans="3:3" x14ac:dyDescent="0.3">
      <c r="C1353" s="1"/>
    </row>
    <row r="1354" spans="3:3" x14ac:dyDescent="0.3">
      <c r="C1354" s="1"/>
    </row>
    <row r="1355" spans="3:3" x14ac:dyDescent="0.3">
      <c r="C1355" s="1"/>
    </row>
    <row r="1356" spans="3:3" x14ac:dyDescent="0.3">
      <c r="C1356" s="1"/>
    </row>
    <row r="1357" spans="3:3" x14ac:dyDescent="0.3">
      <c r="C1357" s="1"/>
    </row>
    <row r="1358" spans="3:3" x14ac:dyDescent="0.3">
      <c r="C1358" s="1"/>
    </row>
    <row r="1359" spans="3:3" x14ac:dyDescent="0.3">
      <c r="C1359" s="1"/>
    </row>
    <row r="1360" spans="3:3" x14ac:dyDescent="0.3">
      <c r="C1360" s="1"/>
    </row>
    <row r="1361" spans="3:3" x14ac:dyDescent="0.3">
      <c r="C1361" s="1"/>
    </row>
    <row r="1362" spans="3:3" x14ac:dyDescent="0.3">
      <c r="C1362" s="1"/>
    </row>
    <row r="1363" spans="3:3" x14ac:dyDescent="0.3">
      <c r="C1363" s="1"/>
    </row>
    <row r="1364" spans="3:3" x14ac:dyDescent="0.3">
      <c r="C1364" s="1"/>
    </row>
    <row r="1365" spans="3:3" x14ac:dyDescent="0.3">
      <c r="C1365" s="1"/>
    </row>
    <row r="1366" spans="3:3" x14ac:dyDescent="0.3">
      <c r="C1366" s="1"/>
    </row>
    <row r="1367" spans="3:3" x14ac:dyDescent="0.3">
      <c r="C1367" s="1"/>
    </row>
    <row r="1368" spans="3:3" x14ac:dyDescent="0.3">
      <c r="C1368" s="1"/>
    </row>
    <row r="1369" spans="3:3" x14ac:dyDescent="0.3">
      <c r="C1369" s="1"/>
    </row>
    <row r="1370" spans="3:3" x14ac:dyDescent="0.3">
      <c r="C1370" s="1"/>
    </row>
    <row r="1371" spans="3:3" x14ac:dyDescent="0.3">
      <c r="C1371" s="1"/>
    </row>
    <row r="1372" spans="3:3" x14ac:dyDescent="0.3">
      <c r="C1372" s="1"/>
    </row>
    <row r="1373" spans="3:3" x14ac:dyDescent="0.3">
      <c r="C1373" s="1"/>
    </row>
    <row r="1374" spans="3:3" x14ac:dyDescent="0.3">
      <c r="C1374" s="1"/>
    </row>
    <row r="1375" spans="3:3" x14ac:dyDescent="0.3">
      <c r="C1375" s="1"/>
    </row>
    <row r="1376" spans="3:3" x14ac:dyDescent="0.3">
      <c r="C1376" s="1"/>
    </row>
    <row r="1377" spans="3:3" x14ac:dyDescent="0.3">
      <c r="C1377" s="1"/>
    </row>
    <row r="1378" spans="3:3" x14ac:dyDescent="0.3">
      <c r="C1378" s="1"/>
    </row>
    <row r="1379" spans="3:3" x14ac:dyDescent="0.3">
      <c r="C1379" s="1"/>
    </row>
    <row r="1380" spans="3:3" x14ac:dyDescent="0.3">
      <c r="C1380" s="1"/>
    </row>
    <row r="1381" spans="3:3" x14ac:dyDescent="0.3">
      <c r="C1381" s="1"/>
    </row>
    <row r="1382" spans="3:3" x14ac:dyDescent="0.3">
      <c r="C1382" s="1"/>
    </row>
    <row r="1383" spans="3:3" x14ac:dyDescent="0.3">
      <c r="C1383" s="1"/>
    </row>
    <row r="1384" spans="3:3" x14ac:dyDescent="0.3">
      <c r="C1384" s="1"/>
    </row>
    <row r="1385" spans="3:3" x14ac:dyDescent="0.3">
      <c r="C1385" s="1"/>
    </row>
    <row r="1386" spans="3:3" x14ac:dyDescent="0.3">
      <c r="C1386" s="1"/>
    </row>
    <row r="1387" spans="3:3" x14ac:dyDescent="0.3">
      <c r="C1387" s="1"/>
    </row>
    <row r="1388" spans="3:3" x14ac:dyDescent="0.3">
      <c r="C1388" s="1"/>
    </row>
    <row r="1389" spans="3:3" x14ac:dyDescent="0.3">
      <c r="C1389" s="1"/>
    </row>
    <row r="1390" spans="3:3" x14ac:dyDescent="0.3">
      <c r="C1390" s="1"/>
    </row>
    <row r="1391" spans="3:3" x14ac:dyDescent="0.3">
      <c r="C1391" s="1"/>
    </row>
    <row r="1392" spans="3:3" x14ac:dyDescent="0.3">
      <c r="C1392" s="1"/>
    </row>
    <row r="1393" spans="3:3" x14ac:dyDescent="0.3">
      <c r="C1393" s="1"/>
    </row>
    <row r="1394" spans="3:3" x14ac:dyDescent="0.3">
      <c r="C1394" s="1"/>
    </row>
    <row r="1395" spans="3:3" x14ac:dyDescent="0.3">
      <c r="C1395" s="1"/>
    </row>
    <row r="1396" spans="3:3" x14ac:dyDescent="0.3">
      <c r="C1396" s="1"/>
    </row>
    <row r="1397" spans="3:3" x14ac:dyDescent="0.3">
      <c r="C1397" s="1"/>
    </row>
    <row r="1398" spans="3:3" x14ac:dyDescent="0.3">
      <c r="C1398" s="1"/>
    </row>
    <row r="1399" spans="3:3" x14ac:dyDescent="0.3">
      <c r="C1399" s="1"/>
    </row>
    <row r="1400" spans="3:3" x14ac:dyDescent="0.3">
      <c r="C1400" s="1"/>
    </row>
    <row r="1401" spans="3:3" x14ac:dyDescent="0.3">
      <c r="C1401" s="1"/>
    </row>
    <row r="1402" spans="3:3" x14ac:dyDescent="0.3">
      <c r="C1402" s="1"/>
    </row>
    <row r="1403" spans="3:3" x14ac:dyDescent="0.3">
      <c r="C1403" s="1"/>
    </row>
    <row r="1404" spans="3:3" x14ac:dyDescent="0.3">
      <c r="C1404" s="1"/>
    </row>
    <row r="1405" spans="3:3" x14ac:dyDescent="0.3">
      <c r="C1405" s="1"/>
    </row>
    <row r="1406" spans="3:3" x14ac:dyDescent="0.3">
      <c r="C1406" s="1"/>
    </row>
    <row r="1407" spans="3:3" x14ac:dyDescent="0.3">
      <c r="C1407" s="1"/>
    </row>
    <row r="1408" spans="3:3" x14ac:dyDescent="0.3">
      <c r="C1408" s="1"/>
    </row>
    <row r="1409" spans="3:3" x14ac:dyDescent="0.3">
      <c r="C1409" s="1"/>
    </row>
    <row r="1410" spans="3:3" x14ac:dyDescent="0.3">
      <c r="C1410" s="1"/>
    </row>
    <row r="1411" spans="3:3" x14ac:dyDescent="0.3">
      <c r="C1411" s="1"/>
    </row>
    <row r="1412" spans="3:3" x14ac:dyDescent="0.3">
      <c r="C1412" s="1"/>
    </row>
    <row r="1413" spans="3:3" x14ac:dyDescent="0.3">
      <c r="C1413" s="1"/>
    </row>
    <row r="1414" spans="3:3" x14ac:dyDescent="0.3">
      <c r="C1414" s="1"/>
    </row>
    <row r="1415" spans="3:3" x14ac:dyDescent="0.3">
      <c r="C1415" s="1"/>
    </row>
    <row r="1416" spans="3:3" x14ac:dyDescent="0.3">
      <c r="C1416" s="1"/>
    </row>
    <row r="1417" spans="3:3" x14ac:dyDescent="0.3">
      <c r="C1417" s="1"/>
    </row>
    <row r="1418" spans="3:3" x14ac:dyDescent="0.3">
      <c r="C1418" s="1"/>
    </row>
    <row r="1419" spans="3:3" x14ac:dyDescent="0.3">
      <c r="C1419" s="1"/>
    </row>
    <row r="1420" spans="3:3" x14ac:dyDescent="0.3">
      <c r="C1420" s="1"/>
    </row>
    <row r="1421" spans="3:3" x14ac:dyDescent="0.3">
      <c r="C1421" s="1"/>
    </row>
    <row r="1422" spans="3:3" x14ac:dyDescent="0.3">
      <c r="C1422" s="1"/>
    </row>
    <row r="1423" spans="3:3" x14ac:dyDescent="0.3">
      <c r="C1423" s="1"/>
    </row>
    <row r="1424" spans="3:3" x14ac:dyDescent="0.3">
      <c r="C1424" s="1"/>
    </row>
    <row r="1425" spans="3:3" x14ac:dyDescent="0.3">
      <c r="C1425" s="1"/>
    </row>
    <row r="1426" spans="3:3" x14ac:dyDescent="0.3">
      <c r="C1426" s="1"/>
    </row>
    <row r="1427" spans="3:3" x14ac:dyDescent="0.3">
      <c r="C1427" s="1"/>
    </row>
    <row r="1428" spans="3:3" x14ac:dyDescent="0.3">
      <c r="C1428" s="1"/>
    </row>
    <row r="1429" spans="3:3" x14ac:dyDescent="0.3">
      <c r="C1429" s="1"/>
    </row>
    <row r="1430" spans="3:3" x14ac:dyDescent="0.3">
      <c r="C1430" s="1"/>
    </row>
    <row r="1431" spans="3:3" x14ac:dyDescent="0.3">
      <c r="C1431" s="1"/>
    </row>
    <row r="1432" spans="3:3" x14ac:dyDescent="0.3">
      <c r="C1432" s="1"/>
    </row>
    <row r="1433" spans="3:3" x14ac:dyDescent="0.3">
      <c r="C1433" s="1"/>
    </row>
    <row r="1434" spans="3:3" x14ac:dyDescent="0.3">
      <c r="C1434" s="1"/>
    </row>
    <row r="1435" spans="3:3" x14ac:dyDescent="0.3">
      <c r="C1435" s="1"/>
    </row>
    <row r="1436" spans="3:3" x14ac:dyDescent="0.3">
      <c r="C1436" s="1"/>
    </row>
    <row r="1437" spans="3:3" x14ac:dyDescent="0.3">
      <c r="C1437" s="1"/>
    </row>
    <row r="1438" spans="3:3" x14ac:dyDescent="0.3">
      <c r="C1438" s="1"/>
    </row>
    <row r="1439" spans="3:3" x14ac:dyDescent="0.3">
      <c r="C1439" s="1"/>
    </row>
    <row r="1440" spans="3:3" x14ac:dyDescent="0.3">
      <c r="C1440" s="1"/>
    </row>
    <row r="1441" spans="3:3" x14ac:dyDescent="0.3">
      <c r="C1441" s="1"/>
    </row>
    <row r="1442" spans="3:3" x14ac:dyDescent="0.3">
      <c r="C1442" s="1"/>
    </row>
    <row r="1443" spans="3:3" x14ac:dyDescent="0.3">
      <c r="C1443" s="1"/>
    </row>
    <row r="1444" spans="3:3" x14ac:dyDescent="0.3">
      <c r="C1444" s="1"/>
    </row>
    <row r="1445" spans="3:3" x14ac:dyDescent="0.3">
      <c r="C1445" s="1"/>
    </row>
    <row r="1446" spans="3:3" x14ac:dyDescent="0.3">
      <c r="C1446" s="1"/>
    </row>
    <row r="1447" spans="3:3" x14ac:dyDescent="0.3">
      <c r="C1447" s="1"/>
    </row>
    <row r="1448" spans="3:3" x14ac:dyDescent="0.3">
      <c r="C1448" s="1"/>
    </row>
    <row r="1449" spans="3:3" x14ac:dyDescent="0.3">
      <c r="C1449" s="1"/>
    </row>
    <row r="1450" spans="3:3" x14ac:dyDescent="0.3">
      <c r="C1450" s="1"/>
    </row>
    <row r="1451" spans="3:3" x14ac:dyDescent="0.3">
      <c r="C1451" s="1"/>
    </row>
    <row r="1452" spans="3:3" x14ac:dyDescent="0.3">
      <c r="C1452" s="1"/>
    </row>
    <row r="1453" spans="3:3" x14ac:dyDescent="0.3">
      <c r="C1453" s="1"/>
    </row>
    <row r="1454" spans="3:3" x14ac:dyDescent="0.3">
      <c r="C1454" s="1"/>
    </row>
    <row r="1455" spans="3:3" x14ac:dyDescent="0.3">
      <c r="C1455" s="1"/>
    </row>
    <row r="1456" spans="3:3" x14ac:dyDescent="0.3">
      <c r="C1456" s="1"/>
    </row>
    <row r="1457" spans="3:3" x14ac:dyDescent="0.3">
      <c r="C1457" s="1"/>
    </row>
    <row r="1458" spans="3:3" x14ac:dyDescent="0.3">
      <c r="C1458" s="1"/>
    </row>
    <row r="1459" spans="3:3" x14ac:dyDescent="0.3">
      <c r="C1459" s="1"/>
    </row>
    <row r="1460" spans="3:3" x14ac:dyDescent="0.3">
      <c r="C1460" s="1"/>
    </row>
    <row r="1461" spans="3:3" x14ac:dyDescent="0.3">
      <c r="C1461" s="1"/>
    </row>
    <row r="1462" spans="3:3" x14ac:dyDescent="0.3">
      <c r="C1462" s="1"/>
    </row>
    <row r="1463" spans="3:3" x14ac:dyDescent="0.3">
      <c r="C1463" s="1"/>
    </row>
    <row r="1464" spans="3:3" x14ac:dyDescent="0.3">
      <c r="C1464" s="1"/>
    </row>
    <row r="1465" spans="3:3" x14ac:dyDescent="0.3">
      <c r="C1465" s="1"/>
    </row>
    <row r="1466" spans="3:3" x14ac:dyDescent="0.3">
      <c r="C1466" s="1"/>
    </row>
    <row r="1467" spans="3:3" x14ac:dyDescent="0.3">
      <c r="C1467" s="1"/>
    </row>
    <row r="1468" spans="3:3" x14ac:dyDescent="0.3">
      <c r="C1468" s="1"/>
    </row>
    <row r="1469" spans="3:3" x14ac:dyDescent="0.3">
      <c r="C1469" s="1"/>
    </row>
    <row r="1470" spans="3:3" x14ac:dyDescent="0.3">
      <c r="C1470" s="1"/>
    </row>
    <row r="1471" spans="3:3" x14ac:dyDescent="0.3">
      <c r="C1471" s="1"/>
    </row>
    <row r="1472" spans="3:3" x14ac:dyDescent="0.3">
      <c r="C1472" s="1"/>
    </row>
    <row r="1473" spans="3:3" x14ac:dyDescent="0.3">
      <c r="C1473" s="1"/>
    </row>
    <row r="1474" spans="3:3" x14ac:dyDescent="0.3">
      <c r="C1474" s="1"/>
    </row>
    <row r="1475" spans="3:3" x14ac:dyDescent="0.3">
      <c r="C1475" s="1"/>
    </row>
    <row r="1476" spans="3:3" x14ac:dyDescent="0.3">
      <c r="C1476" s="1"/>
    </row>
    <row r="1477" spans="3:3" x14ac:dyDescent="0.3">
      <c r="C1477" s="1"/>
    </row>
    <row r="1478" spans="3:3" x14ac:dyDescent="0.3">
      <c r="C1478" s="1"/>
    </row>
    <row r="1479" spans="3:3" x14ac:dyDescent="0.3">
      <c r="C1479" s="1"/>
    </row>
    <row r="1480" spans="3:3" x14ac:dyDescent="0.3">
      <c r="C1480" s="1"/>
    </row>
    <row r="1481" spans="3:3" x14ac:dyDescent="0.3">
      <c r="C1481" s="1"/>
    </row>
    <row r="1482" spans="3:3" x14ac:dyDescent="0.3">
      <c r="C1482" s="1"/>
    </row>
    <row r="1483" spans="3:3" x14ac:dyDescent="0.3">
      <c r="C1483" s="1"/>
    </row>
    <row r="1484" spans="3:3" x14ac:dyDescent="0.3">
      <c r="C1484" s="1"/>
    </row>
    <row r="1485" spans="3:3" x14ac:dyDescent="0.3">
      <c r="C1485" s="1"/>
    </row>
    <row r="1486" spans="3:3" x14ac:dyDescent="0.3">
      <c r="C1486" s="1"/>
    </row>
    <row r="1487" spans="3:3" x14ac:dyDescent="0.3">
      <c r="C1487" s="1"/>
    </row>
    <row r="1488" spans="3:3" x14ac:dyDescent="0.3">
      <c r="C1488" s="1"/>
    </row>
    <row r="1489" spans="3:3" x14ac:dyDescent="0.3">
      <c r="C1489" s="1"/>
    </row>
    <row r="1490" spans="3:3" x14ac:dyDescent="0.3">
      <c r="C1490" s="1"/>
    </row>
    <row r="1491" spans="3:3" x14ac:dyDescent="0.3">
      <c r="C1491" s="1"/>
    </row>
    <row r="1492" spans="3:3" x14ac:dyDescent="0.3">
      <c r="C1492" s="1"/>
    </row>
    <row r="1493" spans="3:3" x14ac:dyDescent="0.3">
      <c r="C1493" s="1"/>
    </row>
    <row r="1494" spans="3:3" x14ac:dyDescent="0.3">
      <c r="C1494" s="1"/>
    </row>
    <row r="1495" spans="3:3" x14ac:dyDescent="0.3">
      <c r="C1495" s="1"/>
    </row>
    <row r="1496" spans="3:3" x14ac:dyDescent="0.3">
      <c r="C1496" s="1"/>
    </row>
    <row r="1497" spans="3:3" x14ac:dyDescent="0.3">
      <c r="C1497" s="1"/>
    </row>
    <row r="1498" spans="3:3" x14ac:dyDescent="0.3">
      <c r="C1498" s="1"/>
    </row>
    <row r="1499" spans="3:3" x14ac:dyDescent="0.3">
      <c r="C1499" s="1"/>
    </row>
    <row r="1500" spans="3:3" x14ac:dyDescent="0.3">
      <c r="C1500" s="1"/>
    </row>
    <row r="1501" spans="3:3" x14ac:dyDescent="0.3">
      <c r="C1501" s="1"/>
    </row>
    <row r="1502" spans="3:3" x14ac:dyDescent="0.3">
      <c r="C1502" s="1"/>
    </row>
    <row r="1503" spans="3:3" x14ac:dyDescent="0.3">
      <c r="C1503" s="1"/>
    </row>
    <row r="1504" spans="3:3" x14ac:dyDescent="0.3">
      <c r="C1504" s="1"/>
    </row>
    <row r="1505" spans="3:3" x14ac:dyDescent="0.3">
      <c r="C1505" s="1"/>
    </row>
    <row r="1506" spans="3:3" x14ac:dyDescent="0.3">
      <c r="C1506" s="1"/>
    </row>
    <row r="1507" spans="3:3" x14ac:dyDescent="0.3">
      <c r="C1507" s="1"/>
    </row>
    <row r="1508" spans="3:3" x14ac:dyDescent="0.3">
      <c r="C1508" s="1"/>
    </row>
    <row r="1509" spans="3:3" x14ac:dyDescent="0.3">
      <c r="C1509" s="1"/>
    </row>
    <row r="1510" spans="3:3" x14ac:dyDescent="0.3">
      <c r="C1510" s="1"/>
    </row>
    <row r="1511" spans="3:3" x14ac:dyDescent="0.3">
      <c r="C1511" s="1"/>
    </row>
    <row r="1512" spans="3:3" x14ac:dyDescent="0.3">
      <c r="C1512" s="1"/>
    </row>
    <row r="1513" spans="3:3" x14ac:dyDescent="0.3">
      <c r="C1513" s="1"/>
    </row>
    <row r="1514" spans="3:3" x14ac:dyDescent="0.3">
      <c r="C1514" s="1"/>
    </row>
    <row r="1515" spans="3:3" x14ac:dyDescent="0.3">
      <c r="C1515" s="1"/>
    </row>
    <row r="1516" spans="3:3" x14ac:dyDescent="0.3">
      <c r="C1516" s="1"/>
    </row>
    <row r="1517" spans="3:3" x14ac:dyDescent="0.3">
      <c r="C1517" s="1"/>
    </row>
    <row r="1518" spans="3:3" x14ac:dyDescent="0.3">
      <c r="C1518" s="1"/>
    </row>
    <row r="1519" spans="3:3" x14ac:dyDescent="0.3">
      <c r="C1519" s="1"/>
    </row>
    <row r="1520" spans="3:3" x14ac:dyDescent="0.3">
      <c r="C1520" s="1"/>
    </row>
    <row r="1521" spans="3:3" x14ac:dyDescent="0.3">
      <c r="C1521" s="1"/>
    </row>
    <row r="1522" spans="3:3" x14ac:dyDescent="0.3">
      <c r="C1522" s="1"/>
    </row>
    <row r="1523" spans="3:3" x14ac:dyDescent="0.3">
      <c r="C1523" s="1"/>
    </row>
    <row r="1524" spans="3:3" x14ac:dyDescent="0.3">
      <c r="C1524" s="1"/>
    </row>
    <row r="1525" spans="3:3" x14ac:dyDescent="0.3">
      <c r="C1525" s="1"/>
    </row>
    <row r="1526" spans="3:3" x14ac:dyDescent="0.3">
      <c r="C1526" s="1"/>
    </row>
    <row r="1527" spans="3:3" x14ac:dyDescent="0.3">
      <c r="C1527" s="1"/>
    </row>
    <row r="1528" spans="3:3" x14ac:dyDescent="0.3">
      <c r="C1528" s="1"/>
    </row>
    <row r="1529" spans="3:3" x14ac:dyDescent="0.3">
      <c r="C1529" s="1"/>
    </row>
    <row r="1530" spans="3:3" x14ac:dyDescent="0.3">
      <c r="C1530" s="1"/>
    </row>
    <row r="1531" spans="3:3" x14ac:dyDescent="0.3">
      <c r="C1531" s="1"/>
    </row>
    <row r="1532" spans="3:3" x14ac:dyDescent="0.3">
      <c r="C1532" s="1"/>
    </row>
    <row r="1533" spans="3:3" x14ac:dyDescent="0.3">
      <c r="C1533" s="1"/>
    </row>
    <row r="1534" spans="3:3" x14ac:dyDescent="0.3">
      <c r="C1534" s="1"/>
    </row>
    <row r="1535" spans="3:3" x14ac:dyDescent="0.3">
      <c r="C1535" s="1"/>
    </row>
    <row r="1536" spans="3:3" x14ac:dyDescent="0.3">
      <c r="C1536" s="1"/>
    </row>
    <row r="1537" spans="3:3" x14ac:dyDescent="0.3">
      <c r="C1537" s="1"/>
    </row>
    <row r="1538" spans="3:3" x14ac:dyDescent="0.3">
      <c r="C1538" s="1"/>
    </row>
    <row r="1539" spans="3:3" x14ac:dyDescent="0.3">
      <c r="C1539" s="1"/>
    </row>
    <row r="1540" spans="3:3" x14ac:dyDescent="0.3">
      <c r="C1540" s="1"/>
    </row>
    <row r="1541" spans="3:3" x14ac:dyDescent="0.3">
      <c r="C1541" s="1"/>
    </row>
    <row r="1542" spans="3:3" x14ac:dyDescent="0.3">
      <c r="C1542" s="1"/>
    </row>
    <row r="1543" spans="3:3" x14ac:dyDescent="0.3">
      <c r="C1543" s="1"/>
    </row>
    <row r="1544" spans="3:3" x14ac:dyDescent="0.3">
      <c r="C1544" s="1"/>
    </row>
    <row r="1545" spans="3:3" x14ac:dyDescent="0.3">
      <c r="C1545" s="1"/>
    </row>
    <row r="1546" spans="3:3" x14ac:dyDescent="0.3">
      <c r="C1546" s="1"/>
    </row>
    <row r="1547" spans="3:3" x14ac:dyDescent="0.3">
      <c r="C1547" s="1"/>
    </row>
    <row r="1548" spans="3:3" x14ac:dyDescent="0.3">
      <c r="C1548" s="1"/>
    </row>
    <row r="1549" spans="3:3" x14ac:dyDescent="0.3">
      <c r="C1549" s="1"/>
    </row>
    <row r="1550" spans="3:3" x14ac:dyDescent="0.3">
      <c r="C1550" s="1"/>
    </row>
    <row r="1551" spans="3:3" x14ac:dyDescent="0.3">
      <c r="C1551" s="1"/>
    </row>
    <row r="1552" spans="3:3" x14ac:dyDescent="0.3">
      <c r="C1552" s="1"/>
    </row>
    <row r="1553" spans="3:3" x14ac:dyDescent="0.3">
      <c r="C1553" s="1"/>
    </row>
    <row r="1554" spans="3:3" x14ac:dyDescent="0.3">
      <c r="C1554" s="1"/>
    </row>
    <row r="1555" spans="3:3" x14ac:dyDescent="0.3">
      <c r="C1555" s="1"/>
    </row>
    <row r="1556" spans="3:3" x14ac:dyDescent="0.3">
      <c r="C1556" s="1"/>
    </row>
    <row r="1557" spans="3:3" x14ac:dyDescent="0.3">
      <c r="C1557" s="1"/>
    </row>
    <row r="1558" spans="3:3" x14ac:dyDescent="0.3">
      <c r="C1558" s="1"/>
    </row>
    <row r="1559" spans="3:3" x14ac:dyDescent="0.3">
      <c r="C1559" s="1"/>
    </row>
    <row r="1560" spans="3:3" x14ac:dyDescent="0.3">
      <c r="C1560" s="1"/>
    </row>
    <row r="1561" spans="3:3" x14ac:dyDescent="0.3">
      <c r="C1561" s="1"/>
    </row>
    <row r="1562" spans="3:3" x14ac:dyDescent="0.3">
      <c r="C1562" s="1"/>
    </row>
    <row r="1563" spans="3:3" x14ac:dyDescent="0.3">
      <c r="C1563" s="1"/>
    </row>
    <row r="1564" spans="3:3" x14ac:dyDescent="0.3">
      <c r="C1564" s="1"/>
    </row>
    <row r="1565" spans="3:3" x14ac:dyDescent="0.3">
      <c r="C1565" s="1"/>
    </row>
    <row r="1566" spans="3:3" x14ac:dyDescent="0.3">
      <c r="C1566" s="1"/>
    </row>
    <row r="1567" spans="3:3" x14ac:dyDescent="0.3">
      <c r="C1567" s="1"/>
    </row>
    <row r="1568" spans="3:3" x14ac:dyDescent="0.3">
      <c r="C1568" s="1"/>
    </row>
    <row r="1569" spans="3:3" x14ac:dyDescent="0.3">
      <c r="C1569" s="1"/>
    </row>
    <row r="1570" spans="3:3" x14ac:dyDescent="0.3">
      <c r="C1570" s="1"/>
    </row>
    <row r="1571" spans="3:3" x14ac:dyDescent="0.3">
      <c r="C1571" s="1"/>
    </row>
    <row r="1572" spans="3:3" x14ac:dyDescent="0.3">
      <c r="C1572" s="1"/>
    </row>
    <row r="1573" spans="3:3" x14ac:dyDescent="0.3">
      <c r="C1573" s="1"/>
    </row>
    <row r="1574" spans="3:3" x14ac:dyDescent="0.3">
      <c r="C1574" s="1"/>
    </row>
    <row r="1575" spans="3:3" x14ac:dyDescent="0.3">
      <c r="C1575" s="1"/>
    </row>
    <row r="1576" spans="3:3" x14ac:dyDescent="0.3">
      <c r="C1576" s="1"/>
    </row>
    <row r="1577" spans="3:3" x14ac:dyDescent="0.3">
      <c r="C1577" s="1"/>
    </row>
    <row r="1578" spans="3:3" x14ac:dyDescent="0.3">
      <c r="C1578" s="1"/>
    </row>
    <row r="1579" spans="3:3" x14ac:dyDescent="0.3">
      <c r="C1579" s="1"/>
    </row>
    <row r="1580" spans="3:3" x14ac:dyDescent="0.3">
      <c r="C1580" s="1"/>
    </row>
    <row r="1581" spans="3:3" x14ac:dyDescent="0.3">
      <c r="C1581" s="1"/>
    </row>
    <row r="1582" spans="3:3" x14ac:dyDescent="0.3">
      <c r="C1582" s="1"/>
    </row>
    <row r="1583" spans="3:3" x14ac:dyDescent="0.3">
      <c r="C1583" s="1"/>
    </row>
    <row r="1584" spans="3:3" x14ac:dyDescent="0.3">
      <c r="C1584" s="1"/>
    </row>
    <row r="1585" spans="3:3" x14ac:dyDescent="0.3">
      <c r="C1585" s="1"/>
    </row>
    <row r="1586" spans="3:3" x14ac:dyDescent="0.3">
      <c r="C1586" s="1"/>
    </row>
    <row r="1587" spans="3:3" x14ac:dyDescent="0.3">
      <c r="C1587" s="1"/>
    </row>
    <row r="1588" spans="3:3" x14ac:dyDescent="0.3">
      <c r="C1588" s="1"/>
    </row>
    <row r="1589" spans="3:3" x14ac:dyDescent="0.3">
      <c r="C1589" s="1"/>
    </row>
    <row r="1590" spans="3:3" x14ac:dyDescent="0.3">
      <c r="C1590" s="1"/>
    </row>
    <row r="1591" spans="3:3" x14ac:dyDescent="0.3">
      <c r="C1591" s="1"/>
    </row>
    <row r="1592" spans="3:3" x14ac:dyDescent="0.3">
      <c r="C1592" s="1"/>
    </row>
    <row r="1593" spans="3:3" x14ac:dyDescent="0.3">
      <c r="C1593" s="1"/>
    </row>
    <row r="1594" spans="3:3" x14ac:dyDescent="0.3">
      <c r="C1594" s="1"/>
    </row>
    <row r="1595" spans="3:3" x14ac:dyDescent="0.3">
      <c r="C1595" s="1"/>
    </row>
    <row r="1596" spans="3:3" x14ac:dyDescent="0.3">
      <c r="C1596" s="1"/>
    </row>
    <row r="1597" spans="3:3" x14ac:dyDescent="0.3">
      <c r="C1597" s="1"/>
    </row>
    <row r="1598" spans="3:3" x14ac:dyDescent="0.3">
      <c r="C1598" s="1"/>
    </row>
    <row r="1599" spans="3:3" x14ac:dyDescent="0.3">
      <c r="C1599" s="1"/>
    </row>
    <row r="1600" spans="3:3" x14ac:dyDescent="0.3">
      <c r="C1600" s="1"/>
    </row>
    <row r="1601" spans="3:3" x14ac:dyDescent="0.3">
      <c r="C1601" s="1"/>
    </row>
    <row r="1602" spans="3:3" x14ac:dyDescent="0.3">
      <c r="C1602" s="1"/>
    </row>
    <row r="1603" spans="3:3" x14ac:dyDescent="0.3">
      <c r="C1603" s="1"/>
    </row>
    <row r="1604" spans="3:3" x14ac:dyDescent="0.3">
      <c r="C1604" s="1"/>
    </row>
    <row r="1605" spans="3:3" x14ac:dyDescent="0.3">
      <c r="C1605" s="1"/>
    </row>
    <row r="1606" spans="3:3" x14ac:dyDescent="0.3">
      <c r="C1606" s="1"/>
    </row>
    <row r="1607" spans="3:3" x14ac:dyDescent="0.3">
      <c r="C1607" s="1"/>
    </row>
    <row r="1608" spans="3:3" x14ac:dyDescent="0.3">
      <c r="C1608" s="1"/>
    </row>
    <row r="1609" spans="3:3" x14ac:dyDescent="0.3">
      <c r="C1609" s="1"/>
    </row>
    <row r="1610" spans="3:3" x14ac:dyDescent="0.3">
      <c r="C1610" s="1"/>
    </row>
    <row r="1611" spans="3:3" x14ac:dyDescent="0.3">
      <c r="C1611" s="1"/>
    </row>
    <row r="1612" spans="3:3" x14ac:dyDescent="0.3">
      <c r="C1612" s="1"/>
    </row>
    <row r="1613" spans="3:3" x14ac:dyDescent="0.3">
      <c r="C1613" s="1"/>
    </row>
    <row r="1614" spans="3:3" x14ac:dyDescent="0.3">
      <c r="C1614" s="1"/>
    </row>
    <row r="1615" spans="3:3" x14ac:dyDescent="0.3">
      <c r="C1615" s="1"/>
    </row>
    <row r="1616" spans="3:3" x14ac:dyDescent="0.3">
      <c r="C1616" s="1"/>
    </row>
    <row r="1617" spans="3:3" x14ac:dyDescent="0.3">
      <c r="C1617" s="1"/>
    </row>
    <row r="1618" spans="3:3" x14ac:dyDescent="0.3">
      <c r="C1618" s="1"/>
    </row>
    <row r="1619" spans="3:3" x14ac:dyDescent="0.3">
      <c r="C1619" s="1"/>
    </row>
    <row r="1620" spans="3:3" x14ac:dyDescent="0.3">
      <c r="C1620" s="1"/>
    </row>
    <row r="1621" spans="3:3" x14ac:dyDescent="0.3">
      <c r="C1621" s="1"/>
    </row>
    <row r="1622" spans="3:3" x14ac:dyDescent="0.3">
      <c r="C1622" s="1"/>
    </row>
    <row r="1623" spans="3:3" x14ac:dyDescent="0.3">
      <c r="C1623" s="1"/>
    </row>
    <row r="1624" spans="3:3" x14ac:dyDescent="0.3">
      <c r="C1624" s="1"/>
    </row>
    <row r="1625" spans="3:3" x14ac:dyDescent="0.3">
      <c r="C1625" s="1"/>
    </row>
    <row r="1626" spans="3:3" x14ac:dyDescent="0.3">
      <c r="C1626" s="1"/>
    </row>
    <row r="1627" spans="3:3" x14ac:dyDescent="0.3">
      <c r="C1627" s="1"/>
    </row>
    <row r="1628" spans="3:3" x14ac:dyDescent="0.3">
      <c r="C1628" s="1"/>
    </row>
    <row r="1629" spans="3:3" x14ac:dyDescent="0.3">
      <c r="C1629" s="1"/>
    </row>
    <row r="1630" spans="3:3" x14ac:dyDescent="0.3">
      <c r="C1630" s="1"/>
    </row>
    <row r="1631" spans="3:3" x14ac:dyDescent="0.3">
      <c r="C1631" s="1"/>
    </row>
    <row r="1632" spans="3:3" x14ac:dyDescent="0.3">
      <c r="C1632" s="1"/>
    </row>
    <row r="1633" spans="3:3" x14ac:dyDescent="0.3">
      <c r="C1633" s="1"/>
    </row>
    <row r="1634" spans="3:3" x14ac:dyDescent="0.3">
      <c r="C1634" s="1"/>
    </row>
    <row r="1635" spans="3:3" x14ac:dyDescent="0.3">
      <c r="C1635" s="1"/>
    </row>
    <row r="1636" spans="3:3" x14ac:dyDescent="0.3">
      <c r="C1636" s="1"/>
    </row>
    <row r="1637" spans="3:3" x14ac:dyDescent="0.3">
      <c r="C1637" s="1"/>
    </row>
    <row r="1638" spans="3:3" x14ac:dyDescent="0.3">
      <c r="C1638" s="1"/>
    </row>
    <row r="1639" spans="3:3" x14ac:dyDescent="0.3">
      <c r="C1639" s="1"/>
    </row>
    <row r="1640" spans="3:3" x14ac:dyDescent="0.3">
      <c r="C1640" s="1"/>
    </row>
    <row r="1641" spans="3:3" x14ac:dyDescent="0.3">
      <c r="C1641" s="1"/>
    </row>
    <row r="1642" spans="3:3" x14ac:dyDescent="0.3">
      <c r="C1642" s="1"/>
    </row>
    <row r="1643" spans="3:3" x14ac:dyDescent="0.3">
      <c r="C1643" s="1"/>
    </row>
    <row r="1644" spans="3:3" x14ac:dyDescent="0.3">
      <c r="C1644" s="1"/>
    </row>
    <row r="1645" spans="3:3" x14ac:dyDescent="0.3">
      <c r="C1645" s="1"/>
    </row>
    <row r="1646" spans="3:3" x14ac:dyDescent="0.3">
      <c r="C1646" s="1"/>
    </row>
    <row r="1647" spans="3:3" x14ac:dyDescent="0.3">
      <c r="C1647" s="1"/>
    </row>
    <row r="1648" spans="3:3" x14ac:dyDescent="0.3">
      <c r="C1648" s="1"/>
    </row>
    <row r="1649" spans="3:3" x14ac:dyDescent="0.3">
      <c r="C1649" s="1"/>
    </row>
    <row r="1650" spans="3:3" x14ac:dyDescent="0.3">
      <c r="C1650" s="1"/>
    </row>
    <row r="1651" spans="3:3" x14ac:dyDescent="0.3">
      <c r="C1651" s="1"/>
    </row>
    <row r="1652" spans="3:3" x14ac:dyDescent="0.3">
      <c r="C1652" s="1"/>
    </row>
    <row r="1653" spans="3:3" x14ac:dyDescent="0.3">
      <c r="C1653" s="1"/>
    </row>
    <row r="1654" spans="3:3" x14ac:dyDescent="0.3">
      <c r="C1654" s="1"/>
    </row>
    <row r="1655" spans="3:3" x14ac:dyDescent="0.3">
      <c r="C1655" s="1"/>
    </row>
    <row r="1656" spans="3:3" x14ac:dyDescent="0.3">
      <c r="C1656" s="1"/>
    </row>
    <row r="1657" spans="3:3" x14ac:dyDescent="0.3">
      <c r="C1657" s="1"/>
    </row>
    <row r="1658" spans="3:3" x14ac:dyDescent="0.3">
      <c r="C1658" s="1"/>
    </row>
    <row r="1659" spans="3:3" x14ac:dyDescent="0.3">
      <c r="C1659" s="1"/>
    </row>
    <row r="1660" spans="3:3" x14ac:dyDescent="0.3">
      <c r="C1660" s="1"/>
    </row>
    <row r="1661" spans="3:3" x14ac:dyDescent="0.3">
      <c r="C1661" s="1"/>
    </row>
    <row r="1662" spans="3:3" x14ac:dyDescent="0.3">
      <c r="C1662" s="1"/>
    </row>
    <row r="1663" spans="3:3" x14ac:dyDescent="0.3">
      <c r="C1663" s="1"/>
    </row>
    <row r="1664" spans="3:3" x14ac:dyDescent="0.3">
      <c r="C1664" s="1"/>
    </row>
    <row r="1665" spans="3:3" x14ac:dyDescent="0.3">
      <c r="C1665" s="1"/>
    </row>
    <row r="1666" spans="3:3" x14ac:dyDescent="0.3">
      <c r="C1666" s="1"/>
    </row>
    <row r="1667" spans="3:3" x14ac:dyDescent="0.3">
      <c r="C1667" s="1"/>
    </row>
    <row r="1668" spans="3:3" x14ac:dyDescent="0.3">
      <c r="C1668" s="1"/>
    </row>
    <row r="1669" spans="3:3" x14ac:dyDescent="0.3">
      <c r="C1669" s="1"/>
    </row>
    <row r="1670" spans="3:3" x14ac:dyDescent="0.3">
      <c r="C1670" s="1"/>
    </row>
    <row r="1671" spans="3:3" x14ac:dyDescent="0.3">
      <c r="C1671" s="1"/>
    </row>
    <row r="1672" spans="3:3" x14ac:dyDescent="0.3">
      <c r="C1672" s="1"/>
    </row>
    <row r="1673" spans="3:3" x14ac:dyDescent="0.3">
      <c r="C1673" s="1"/>
    </row>
    <row r="1674" spans="3:3" x14ac:dyDescent="0.3">
      <c r="C1674" s="1"/>
    </row>
    <row r="1675" spans="3:3" x14ac:dyDescent="0.3">
      <c r="C1675" s="1"/>
    </row>
    <row r="1676" spans="3:3" x14ac:dyDescent="0.3">
      <c r="C1676" s="1"/>
    </row>
    <row r="1677" spans="3:3" x14ac:dyDescent="0.3">
      <c r="C1677" s="1"/>
    </row>
    <row r="1678" spans="3:3" x14ac:dyDescent="0.3">
      <c r="C1678" s="1"/>
    </row>
    <row r="1679" spans="3:3" x14ac:dyDescent="0.3">
      <c r="C1679" s="1"/>
    </row>
    <row r="1680" spans="3:3" x14ac:dyDescent="0.3">
      <c r="C1680" s="1"/>
    </row>
    <row r="1681" spans="3:3" x14ac:dyDescent="0.3">
      <c r="C1681" s="1"/>
    </row>
    <row r="1682" spans="3:3" x14ac:dyDescent="0.3">
      <c r="C1682" s="1"/>
    </row>
    <row r="1683" spans="3:3" x14ac:dyDescent="0.3">
      <c r="C1683" s="1"/>
    </row>
    <row r="1684" spans="3:3" x14ac:dyDescent="0.3">
      <c r="C1684" s="1"/>
    </row>
    <row r="1685" spans="3:3" x14ac:dyDescent="0.3">
      <c r="C1685" s="1"/>
    </row>
    <row r="1686" spans="3:3" x14ac:dyDescent="0.3">
      <c r="C1686" s="1"/>
    </row>
    <row r="1687" spans="3:3" x14ac:dyDescent="0.3">
      <c r="C1687" s="1"/>
    </row>
    <row r="1688" spans="3:3" x14ac:dyDescent="0.3">
      <c r="C1688" s="1"/>
    </row>
    <row r="1689" spans="3:3" x14ac:dyDescent="0.3">
      <c r="C1689" s="1"/>
    </row>
    <row r="1690" spans="3:3" x14ac:dyDescent="0.3">
      <c r="C1690" s="1"/>
    </row>
    <row r="1691" spans="3:3" x14ac:dyDescent="0.3">
      <c r="C1691" s="1"/>
    </row>
    <row r="1692" spans="3:3" x14ac:dyDescent="0.3">
      <c r="C1692" s="1"/>
    </row>
    <row r="1693" spans="3:3" x14ac:dyDescent="0.3">
      <c r="C1693" s="1"/>
    </row>
    <row r="1694" spans="3:3" x14ac:dyDescent="0.3">
      <c r="C1694" s="1"/>
    </row>
    <row r="1695" spans="3:3" x14ac:dyDescent="0.3">
      <c r="C1695" s="1"/>
    </row>
    <row r="1696" spans="3:3" x14ac:dyDescent="0.3">
      <c r="C1696" s="1"/>
    </row>
    <row r="1697" spans="3:3" x14ac:dyDescent="0.3">
      <c r="C1697" s="1"/>
    </row>
    <row r="1698" spans="3:3" x14ac:dyDescent="0.3">
      <c r="C1698" s="1"/>
    </row>
    <row r="1699" spans="3:3" x14ac:dyDescent="0.3">
      <c r="C1699" s="1"/>
    </row>
    <row r="1700" spans="3:3" x14ac:dyDescent="0.3">
      <c r="C1700" s="1"/>
    </row>
    <row r="1701" spans="3:3" x14ac:dyDescent="0.3">
      <c r="C1701" s="1"/>
    </row>
    <row r="1702" spans="3:3" x14ac:dyDescent="0.3">
      <c r="C1702" s="1"/>
    </row>
    <row r="1703" spans="3:3" x14ac:dyDescent="0.3">
      <c r="C1703" s="1"/>
    </row>
    <row r="1704" spans="3:3" x14ac:dyDescent="0.3">
      <c r="C1704" s="1"/>
    </row>
    <row r="1705" spans="3:3" x14ac:dyDescent="0.3">
      <c r="C1705" s="1"/>
    </row>
    <row r="1706" spans="3:3" x14ac:dyDescent="0.3">
      <c r="C1706" s="1"/>
    </row>
    <row r="1707" spans="3:3" x14ac:dyDescent="0.3">
      <c r="C1707" s="1"/>
    </row>
    <row r="1708" spans="3:3" x14ac:dyDescent="0.3">
      <c r="C1708" s="1"/>
    </row>
    <row r="1709" spans="3:3" x14ac:dyDescent="0.3">
      <c r="C1709" s="1"/>
    </row>
    <row r="1710" spans="3:3" x14ac:dyDescent="0.3">
      <c r="C1710" s="1"/>
    </row>
    <row r="1711" spans="3:3" x14ac:dyDescent="0.3">
      <c r="C1711" s="1"/>
    </row>
    <row r="1712" spans="3:3" x14ac:dyDescent="0.3">
      <c r="C1712" s="1"/>
    </row>
    <row r="1713" spans="3:3" x14ac:dyDescent="0.3">
      <c r="C1713" s="1"/>
    </row>
    <row r="1714" spans="3:3" x14ac:dyDescent="0.3">
      <c r="C1714" s="1"/>
    </row>
    <row r="1715" spans="3:3" x14ac:dyDescent="0.3">
      <c r="C1715" s="1"/>
    </row>
    <row r="1716" spans="3:3" x14ac:dyDescent="0.3">
      <c r="C1716" s="1"/>
    </row>
    <row r="1717" spans="3:3" x14ac:dyDescent="0.3">
      <c r="C1717" s="1"/>
    </row>
    <row r="1718" spans="3:3" x14ac:dyDescent="0.3">
      <c r="C1718" s="1"/>
    </row>
    <row r="1719" spans="3:3" x14ac:dyDescent="0.3">
      <c r="C1719" s="1"/>
    </row>
    <row r="1720" spans="3:3" x14ac:dyDescent="0.3">
      <c r="C1720" s="1"/>
    </row>
    <row r="1721" spans="3:3" x14ac:dyDescent="0.3">
      <c r="C1721" s="1"/>
    </row>
    <row r="1722" spans="3:3" x14ac:dyDescent="0.3">
      <c r="C1722" s="1"/>
    </row>
    <row r="1723" spans="3:3" x14ac:dyDescent="0.3">
      <c r="C1723" s="1"/>
    </row>
    <row r="1724" spans="3:3" x14ac:dyDescent="0.3">
      <c r="C1724" s="1"/>
    </row>
    <row r="1725" spans="3:3" x14ac:dyDescent="0.3">
      <c r="C1725" s="1"/>
    </row>
    <row r="1726" spans="3:3" x14ac:dyDescent="0.3">
      <c r="C1726" s="1"/>
    </row>
    <row r="1727" spans="3:3" x14ac:dyDescent="0.3">
      <c r="C1727" s="1"/>
    </row>
    <row r="1728" spans="3:3" x14ac:dyDescent="0.3">
      <c r="C1728" s="1"/>
    </row>
    <row r="1729" spans="3:3" x14ac:dyDescent="0.3">
      <c r="C1729" s="1"/>
    </row>
    <row r="1730" spans="3:3" x14ac:dyDescent="0.3">
      <c r="C1730" s="1"/>
    </row>
    <row r="1731" spans="3:3" x14ac:dyDescent="0.3">
      <c r="C1731" s="1"/>
    </row>
    <row r="1732" spans="3:3" x14ac:dyDescent="0.3">
      <c r="C1732" s="1"/>
    </row>
    <row r="1733" spans="3:3" x14ac:dyDescent="0.3">
      <c r="C1733" s="1"/>
    </row>
    <row r="1734" spans="3:3" x14ac:dyDescent="0.3">
      <c r="C1734" s="1"/>
    </row>
    <row r="1735" spans="3:3" x14ac:dyDescent="0.3">
      <c r="C1735" s="1"/>
    </row>
    <row r="1736" spans="3:3" x14ac:dyDescent="0.3">
      <c r="C1736" s="1"/>
    </row>
    <row r="1737" spans="3:3" x14ac:dyDescent="0.3">
      <c r="C1737" s="1"/>
    </row>
    <row r="1738" spans="3:3" x14ac:dyDescent="0.3">
      <c r="C1738" s="1"/>
    </row>
    <row r="1739" spans="3:3" x14ac:dyDescent="0.3">
      <c r="C1739" s="1"/>
    </row>
    <row r="1740" spans="3:3" x14ac:dyDescent="0.3">
      <c r="C1740" s="1"/>
    </row>
    <row r="1741" spans="3:3" x14ac:dyDescent="0.3">
      <c r="C1741" s="1"/>
    </row>
    <row r="1742" spans="3:3" x14ac:dyDescent="0.3">
      <c r="C1742" s="1"/>
    </row>
    <row r="1743" spans="3:3" x14ac:dyDescent="0.3">
      <c r="C1743" s="1"/>
    </row>
    <row r="1744" spans="3:3" x14ac:dyDescent="0.3">
      <c r="C1744" s="1"/>
    </row>
    <row r="1745" spans="3:3" x14ac:dyDescent="0.3">
      <c r="C1745" s="1"/>
    </row>
    <row r="1746" spans="3:3" x14ac:dyDescent="0.3">
      <c r="C1746" s="1"/>
    </row>
    <row r="1747" spans="3:3" x14ac:dyDescent="0.3">
      <c r="C1747" s="1"/>
    </row>
    <row r="1748" spans="3:3" x14ac:dyDescent="0.3">
      <c r="C1748" s="1"/>
    </row>
    <row r="1749" spans="3:3" x14ac:dyDescent="0.3">
      <c r="C1749" s="1"/>
    </row>
    <row r="1750" spans="3:3" x14ac:dyDescent="0.3">
      <c r="C1750" s="1"/>
    </row>
    <row r="1751" spans="3:3" x14ac:dyDescent="0.3">
      <c r="C1751" s="1"/>
    </row>
    <row r="1752" spans="3:3" x14ac:dyDescent="0.3">
      <c r="C1752" s="1"/>
    </row>
    <row r="1753" spans="3:3" x14ac:dyDescent="0.3">
      <c r="C1753" s="1"/>
    </row>
    <row r="1754" spans="3:3" x14ac:dyDescent="0.3">
      <c r="C1754" s="1"/>
    </row>
    <row r="1755" spans="3:3" x14ac:dyDescent="0.3">
      <c r="C1755" s="1"/>
    </row>
    <row r="1756" spans="3:3" x14ac:dyDescent="0.3">
      <c r="C1756" s="1"/>
    </row>
    <row r="1757" spans="3:3" x14ac:dyDescent="0.3">
      <c r="C1757" s="1"/>
    </row>
    <row r="1758" spans="3:3" x14ac:dyDescent="0.3">
      <c r="C1758" s="1"/>
    </row>
    <row r="1759" spans="3:3" x14ac:dyDescent="0.3">
      <c r="C1759" s="1"/>
    </row>
    <row r="1760" spans="3:3" x14ac:dyDescent="0.3">
      <c r="C1760" s="1"/>
    </row>
    <row r="1761" spans="3:3" x14ac:dyDescent="0.3">
      <c r="C1761" s="1"/>
    </row>
    <row r="1762" spans="3:3" x14ac:dyDescent="0.3">
      <c r="C1762" s="1"/>
    </row>
    <row r="1763" spans="3:3" x14ac:dyDescent="0.3">
      <c r="C1763" s="1"/>
    </row>
    <row r="1764" spans="3:3" x14ac:dyDescent="0.3">
      <c r="C1764" s="1"/>
    </row>
    <row r="1765" spans="3:3" x14ac:dyDescent="0.3">
      <c r="C1765" s="1"/>
    </row>
    <row r="1766" spans="3:3" x14ac:dyDescent="0.3">
      <c r="C1766" s="1"/>
    </row>
    <row r="1767" spans="3:3" x14ac:dyDescent="0.3">
      <c r="C1767" s="1"/>
    </row>
    <row r="1768" spans="3:3" x14ac:dyDescent="0.3">
      <c r="C1768" s="1"/>
    </row>
    <row r="1769" spans="3:3" x14ac:dyDescent="0.3">
      <c r="C1769" s="1"/>
    </row>
    <row r="1770" spans="3:3" x14ac:dyDescent="0.3">
      <c r="C1770" s="1"/>
    </row>
    <row r="1771" spans="3:3" x14ac:dyDescent="0.3">
      <c r="C1771" s="1"/>
    </row>
    <row r="1772" spans="3:3" x14ac:dyDescent="0.3">
      <c r="C1772" s="1"/>
    </row>
    <row r="1773" spans="3:3" x14ac:dyDescent="0.3">
      <c r="C1773" s="1"/>
    </row>
    <row r="1774" spans="3:3" x14ac:dyDescent="0.3">
      <c r="C1774" s="1"/>
    </row>
    <row r="1775" spans="3:3" x14ac:dyDescent="0.3">
      <c r="C1775" s="1"/>
    </row>
    <row r="1776" spans="3:3" x14ac:dyDescent="0.3">
      <c r="C1776" s="1"/>
    </row>
    <row r="1777" spans="3:3" x14ac:dyDescent="0.3">
      <c r="C1777" s="1"/>
    </row>
    <row r="1778" spans="3:3" x14ac:dyDescent="0.3">
      <c r="C1778" s="1"/>
    </row>
    <row r="1779" spans="3:3" x14ac:dyDescent="0.3">
      <c r="C1779" s="1"/>
    </row>
    <row r="1780" spans="3:3" x14ac:dyDescent="0.3">
      <c r="C1780" s="1"/>
    </row>
    <row r="1781" spans="3:3" x14ac:dyDescent="0.3">
      <c r="C1781" s="1"/>
    </row>
    <row r="1782" spans="3:3" x14ac:dyDescent="0.3">
      <c r="C1782" s="1"/>
    </row>
    <row r="1783" spans="3:3" x14ac:dyDescent="0.3">
      <c r="C1783" s="1"/>
    </row>
    <row r="1784" spans="3:3" x14ac:dyDescent="0.3">
      <c r="C1784" s="1"/>
    </row>
    <row r="1785" spans="3:3" x14ac:dyDescent="0.3">
      <c r="C1785" s="1"/>
    </row>
    <row r="1786" spans="3:3" x14ac:dyDescent="0.3">
      <c r="C1786" s="1"/>
    </row>
    <row r="1787" spans="3:3" x14ac:dyDescent="0.3">
      <c r="C1787" s="1"/>
    </row>
    <row r="1788" spans="3:3" x14ac:dyDescent="0.3">
      <c r="C1788" s="1"/>
    </row>
    <row r="1789" spans="3:3" x14ac:dyDescent="0.3">
      <c r="C1789" s="1"/>
    </row>
    <row r="1790" spans="3:3" x14ac:dyDescent="0.3">
      <c r="C1790" s="1"/>
    </row>
    <row r="1791" spans="3:3" x14ac:dyDescent="0.3">
      <c r="C1791" s="1"/>
    </row>
    <row r="1792" spans="3:3" x14ac:dyDescent="0.3">
      <c r="C1792" s="1"/>
    </row>
    <row r="1793" spans="3:3" x14ac:dyDescent="0.3">
      <c r="C1793" s="1"/>
    </row>
    <row r="1794" spans="3:3" x14ac:dyDescent="0.3">
      <c r="C1794" s="1"/>
    </row>
    <row r="1795" spans="3:3" x14ac:dyDescent="0.3">
      <c r="C1795" s="1"/>
    </row>
    <row r="1796" spans="3:3" x14ac:dyDescent="0.3">
      <c r="C1796" s="1"/>
    </row>
    <row r="1797" spans="3:3" x14ac:dyDescent="0.3">
      <c r="C1797" s="1"/>
    </row>
    <row r="1798" spans="3:3" x14ac:dyDescent="0.3">
      <c r="C1798" s="1"/>
    </row>
    <row r="1799" spans="3:3" x14ac:dyDescent="0.3">
      <c r="C1799" s="1"/>
    </row>
    <row r="1800" spans="3:3" x14ac:dyDescent="0.3">
      <c r="C1800" s="1"/>
    </row>
    <row r="1801" spans="3:3" x14ac:dyDescent="0.3">
      <c r="C1801" s="1"/>
    </row>
    <row r="1802" spans="3:3" x14ac:dyDescent="0.3">
      <c r="C1802" s="1"/>
    </row>
    <row r="1803" spans="3:3" x14ac:dyDescent="0.3">
      <c r="C1803" s="1"/>
    </row>
    <row r="1804" spans="3:3" x14ac:dyDescent="0.3">
      <c r="C1804" s="1"/>
    </row>
    <row r="1805" spans="3:3" x14ac:dyDescent="0.3">
      <c r="C1805" s="1"/>
    </row>
    <row r="1806" spans="3:3" x14ac:dyDescent="0.3">
      <c r="C1806" s="1"/>
    </row>
    <row r="1807" spans="3:3" x14ac:dyDescent="0.3">
      <c r="C1807" s="1"/>
    </row>
    <row r="1808" spans="3:3" x14ac:dyDescent="0.3">
      <c r="C1808" s="1"/>
    </row>
    <row r="1809" spans="3:3" x14ac:dyDescent="0.3">
      <c r="C1809" s="1"/>
    </row>
    <row r="1810" spans="3:3" x14ac:dyDescent="0.3">
      <c r="C1810" s="1"/>
    </row>
    <row r="1811" spans="3:3" x14ac:dyDescent="0.3">
      <c r="C1811" s="1"/>
    </row>
    <row r="1812" spans="3:3" x14ac:dyDescent="0.3">
      <c r="C1812" s="1"/>
    </row>
    <row r="1813" spans="3:3" x14ac:dyDescent="0.3">
      <c r="C1813" s="1"/>
    </row>
    <row r="1814" spans="3:3" x14ac:dyDescent="0.3">
      <c r="C1814" s="1"/>
    </row>
    <row r="1815" spans="3:3" x14ac:dyDescent="0.3">
      <c r="C1815" s="1"/>
    </row>
    <row r="1816" spans="3:3" x14ac:dyDescent="0.3">
      <c r="C1816" s="1"/>
    </row>
    <row r="1817" spans="3:3" x14ac:dyDescent="0.3">
      <c r="C1817" s="1"/>
    </row>
    <row r="1818" spans="3:3" x14ac:dyDescent="0.3">
      <c r="C1818" s="1"/>
    </row>
    <row r="1819" spans="3:3" x14ac:dyDescent="0.3">
      <c r="C1819" s="1"/>
    </row>
    <row r="1820" spans="3:3" x14ac:dyDescent="0.3">
      <c r="C1820" s="1"/>
    </row>
    <row r="1821" spans="3:3" x14ac:dyDescent="0.3">
      <c r="C1821" s="1"/>
    </row>
    <row r="1822" spans="3:3" x14ac:dyDescent="0.3">
      <c r="C1822" s="1"/>
    </row>
    <row r="1823" spans="3:3" x14ac:dyDescent="0.3">
      <c r="C1823" s="1"/>
    </row>
    <row r="1824" spans="3:3" x14ac:dyDescent="0.3">
      <c r="C1824" s="1"/>
    </row>
    <row r="1825" spans="3:3" x14ac:dyDescent="0.3">
      <c r="C1825" s="1"/>
    </row>
    <row r="1826" spans="3:3" x14ac:dyDescent="0.3">
      <c r="C1826" s="1"/>
    </row>
    <row r="1827" spans="3:3" x14ac:dyDescent="0.3">
      <c r="C1827" s="1"/>
    </row>
    <row r="1828" spans="3:3" x14ac:dyDescent="0.3">
      <c r="C1828" s="1"/>
    </row>
    <row r="1829" spans="3:3" x14ac:dyDescent="0.3">
      <c r="C1829" s="1"/>
    </row>
    <row r="1830" spans="3:3" x14ac:dyDescent="0.3">
      <c r="C1830" s="1"/>
    </row>
    <row r="1831" spans="3:3" x14ac:dyDescent="0.3">
      <c r="C1831" s="1"/>
    </row>
    <row r="1832" spans="3:3" x14ac:dyDescent="0.3">
      <c r="C1832" s="1"/>
    </row>
    <row r="1833" spans="3:3" x14ac:dyDescent="0.3">
      <c r="C1833" s="1"/>
    </row>
    <row r="1834" spans="3:3" x14ac:dyDescent="0.3">
      <c r="C1834" s="1"/>
    </row>
    <row r="1835" spans="3:3" x14ac:dyDescent="0.3">
      <c r="C1835" s="1"/>
    </row>
    <row r="1836" spans="3:3" x14ac:dyDescent="0.3">
      <c r="C1836" s="1"/>
    </row>
    <row r="1837" spans="3:3" x14ac:dyDescent="0.3">
      <c r="C1837" s="1"/>
    </row>
    <row r="1838" spans="3:3" x14ac:dyDescent="0.3">
      <c r="C1838" s="1"/>
    </row>
    <row r="1839" spans="3:3" x14ac:dyDescent="0.3">
      <c r="C1839" s="1"/>
    </row>
    <row r="1840" spans="3:3" x14ac:dyDescent="0.3">
      <c r="C1840" s="1"/>
    </row>
    <row r="1841" spans="3:3" x14ac:dyDescent="0.3">
      <c r="C1841" s="1"/>
    </row>
    <row r="1842" spans="3:3" x14ac:dyDescent="0.3">
      <c r="C1842" s="1"/>
    </row>
    <row r="1843" spans="3:3" x14ac:dyDescent="0.3">
      <c r="C1843" s="1"/>
    </row>
    <row r="1844" spans="3:3" x14ac:dyDescent="0.3">
      <c r="C1844" s="1"/>
    </row>
    <row r="1845" spans="3:3" x14ac:dyDescent="0.3">
      <c r="C1845" s="1"/>
    </row>
    <row r="1846" spans="3:3" x14ac:dyDescent="0.3">
      <c r="C1846" s="1"/>
    </row>
    <row r="1847" spans="3:3" x14ac:dyDescent="0.3">
      <c r="C1847" s="1"/>
    </row>
    <row r="1848" spans="3:3" x14ac:dyDescent="0.3">
      <c r="C1848" s="1"/>
    </row>
    <row r="1849" spans="3:3" x14ac:dyDescent="0.3">
      <c r="C1849" s="1"/>
    </row>
    <row r="1850" spans="3:3" x14ac:dyDescent="0.3">
      <c r="C1850" s="1"/>
    </row>
    <row r="1851" spans="3:3" x14ac:dyDescent="0.3">
      <c r="C1851" s="1"/>
    </row>
    <row r="1852" spans="3:3" x14ac:dyDescent="0.3">
      <c r="C1852" s="1"/>
    </row>
    <row r="1853" spans="3:3" x14ac:dyDescent="0.3">
      <c r="C1853" s="1"/>
    </row>
    <row r="1854" spans="3:3" x14ac:dyDescent="0.3">
      <c r="C1854" s="1"/>
    </row>
    <row r="1855" spans="3:3" x14ac:dyDescent="0.3">
      <c r="C1855" s="1"/>
    </row>
    <row r="1856" spans="3:3" x14ac:dyDescent="0.3">
      <c r="C1856" s="1"/>
    </row>
    <row r="1857" spans="3:3" x14ac:dyDescent="0.3">
      <c r="C1857" s="1"/>
    </row>
    <row r="1858" spans="3:3" x14ac:dyDescent="0.3">
      <c r="C1858" s="1"/>
    </row>
    <row r="1859" spans="3:3" x14ac:dyDescent="0.3">
      <c r="C1859" s="1"/>
    </row>
    <row r="1860" spans="3:3" x14ac:dyDescent="0.3">
      <c r="C1860" s="1"/>
    </row>
    <row r="1861" spans="3:3" x14ac:dyDescent="0.3">
      <c r="C1861" s="1"/>
    </row>
    <row r="1862" spans="3:3" x14ac:dyDescent="0.3">
      <c r="C1862" s="1"/>
    </row>
    <row r="1863" spans="3:3" x14ac:dyDescent="0.3">
      <c r="C1863" s="1"/>
    </row>
    <row r="1864" spans="3:3" x14ac:dyDescent="0.3">
      <c r="C1864" s="1"/>
    </row>
    <row r="1865" spans="3:3" x14ac:dyDescent="0.3">
      <c r="C1865" s="1"/>
    </row>
    <row r="1866" spans="3:3" x14ac:dyDescent="0.3">
      <c r="C1866" s="1"/>
    </row>
    <row r="1867" spans="3:3" x14ac:dyDescent="0.3">
      <c r="C1867" s="1"/>
    </row>
    <row r="1868" spans="3:3" x14ac:dyDescent="0.3">
      <c r="C1868" s="1"/>
    </row>
    <row r="1869" spans="3:3" x14ac:dyDescent="0.3">
      <c r="C1869" s="1"/>
    </row>
    <row r="1870" spans="3:3" x14ac:dyDescent="0.3">
      <c r="C1870" s="1"/>
    </row>
    <row r="1871" spans="3:3" x14ac:dyDescent="0.3">
      <c r="C1871" s="1"/>
    </row>
    <row r="1872" spans="3:3" x14ac:dyDescent="0.3">
      <c r="C1872" s="1"/>
    </row>
    <row r="1873" spans="3:3" x14ac:dyDescent="0.3">
      <c r="C1873" s="1"/>
    </row>
    <row r="1874" spans="3:3" x14ac:dyDescent="0.3">
      <c r="C1874" s="1"/>
    </row>
    <row r="1875" spans="3:3" x14ac:dyDescent="0.3">
      <c r="C1875" s="1"/>
    </row>
    <row r="1876" spans="3:3" x14ac:dyDescent="0.3">
      <c r="C1876" s="1"/>
    </row>
    <row r="1877" spans="3:3" x14ac:dyDescent="0.3">
      <c r="C1877" s="1"/>
    </row>
    <row r="1878" spans="3:3" x14ac:dyDescent="0.3">
      <c r="C1878" s="1"/>
    </row>
    <row r="1879" spans="3:3" x14ac:dyDescent="0.3">
      <c r="C1879" s="1"/>
    </row>
    <row r="1880" spans="3:3" x14ac:dyDescent="0.3">
      <c r="C1880" s="1"/>
    </row>
    <row r="1881" spans="3:3" x14ac:dyDescent="0.3">
      <c r="C1881" s="1"/>
    </row>
    <row r="1882" spans="3:3" x14ac:dyDescent="0.3">
      <c r="C1882" s="1"/>
    </row>
    <row r="1883" spans="3:3" x14ac:dyDescent="0.3">
      <c r="C1883" s="1"/>
    </row>
    <row r="1884" spans="3:3" x14ac:dyDescent="0.3">
      <c r="C1884" s="1"/>
    </row>
    <row r="1885" spans="3:3" x14ac:dyDescent="0.3">
      <c r="C1885" s="1"/>
    </row>
    <row r="1886" spans="3:3" x14ac:dyDescent="0.3">
      <c r="C1886" s="1"/>
    </row>
    <row r="1887" spans="3:3" x14ac:dyDescent="0.3">
      <c r="C1887" s="1"/>
    </row>
    <row r="1888" spans="3:3" x14ac:dyDescent="0.3">
      <c r="C1888" s="1"/>
    </row>
    <row r="1889" spans="3:3" x14ac:dyDescent="0.3">
      <c r="C1889" s="1"/>
    </row>
    <row r="1890" spans="3:3" x14ac:dyDescent="0.3">
      <c r="C1890" s="1"/>
    </row>
    <row r="1891" spans="3:3" x14ac:dyDescent="0.3">
      <c r="C1891" s="1"/>
    </row>
    <row r="1892" spans="3:3" x14ac:dyDescent="0.3">
      <c r="C1892" s="1"/>
    </row>
    <row r="1893" spans="3:3" x14ac:dyDescent="0.3">
      <c r="C1893" s="1"/>
    </row>
    <row r="1894" spans="3:3" x14ac:dyDescent="0.3">
      <c r="C1894" s="1"/>
    </row>
    <row r="1895" spans="3:3" x14ac:dyDescent="0.3">
      <c r="C1895" s="1"/>
    </row>
    <row r="1896" spans="3:3" x14ac:dyDescent="0.3">
      <c r="C1896" s="1"/>
    </row>
    <row r="1897" spans="3:3" x14ac:dyDescent="0.3">
      <c r="C1897" s="1"/>
    </row>
    <row r="1898" spans="3:3" x14ac:dyDescent="0.3">
      <c r="C1898" s="1"/>
    </row>
    <row r="1899" spans="3:3" x14ac:dyDescent="0.3">
      <c r="C1899" s="1"/>
    </row>
    <row r="1900" spans="3:3" x14ac:dyDescent="0.3">
      <c r="C1900" s="1"/>
    </row>
    <row r="1901" spans="3:3" x14ac:dyDescent="0.3">
      <c r="C1901" s="1"/>
    </row>
    <row r="1902" spans="3:3" x14ac:dyDescent="0.3">
      <c r="C1902" s="1"/>
    </row>
    <row r="1903" spans="3:3" x14ac:dyDescent="0.3">
      <c r="C1903" s="1"/>
    </row>
    <row r="1904" spans="3:3" x14ac:dyDescent="0.3">
      <c r="C1904" s="1"/>
    </row>
    <row r="1905" spans="3:3" x14ac:dyDescent="0.3">
      <c r="C1905" s="1"/>
    </row>
    <row r="1906" spans="3:3" x14ac:dyDescent="0.3">
      <c r="C1906" s="1"/>
    </row>
    <row r="1907" spans="3:3" x14ac:dyDescent="0.3">
      <c r="C1907" s="1"/>
    </row>
    <row r="1908" spans="3:3" x14ac:dyDescent="0.3">
      <c r="C1908" s="1"/>
    </row>
    <row r="1909" spans="3:3" x14ac:dyDescent="0.3">
      <c r="C1909" s="1"/>
    </row>
    <row r="1910" spans="3:3" x14ac:dyDescent="0.3">
      <c r="C1910" s="1"/>
    </row>
    <row r="1911" spans="3:3" x14ac:dyDescent="0.3">
      <c r="C1911" s="1"/>
    </row>
    <row r="1912" spans="3:3" x14ac:dyDescent="0.3">
      <c r="C1912" s="1"/>
    </row>
    <row r="1913" spans="3:3" x14ac:dyDescent="0.3">
      <c r="C1913" s="1"/>
    </row>
    <row r="1914" spans="3:3" x14ac:dyDescent="0.3">
      <c r="C1914" s="1"/>
    </row>
    <row r="1915" spans="3:3" x14ac:dyDescent="0.3">
      <c r="C1915" s="1"/>
    </row>
    <row r="1916" spans="3:3" x14ac:dyDescent="0.3">
      <c r="C1916" s="1"/>
    </row>
    <row r="1917" spans="3:3" x14ac:dyDescent="0.3">
      <c r="C1917" s="1"/>
    </row>
    <row r="1918" spans="3:3" x14ac:dyDescent="0.3">
      <c r="C1918" s="1"/>
    </row>
    <row r="1919" spans="3:3" x14ac:dyDescent="0.3">
      <c r="C1919" s="1"/>
    </row>
    <row r="1920" spans="3:3" x14ac:dyDescent="0.3">
      <c r="C1920" s="1"/>
    </row>
    <row r="1921" spans="3:3" x14ac:dyDescent="0.3">
      <c r="C1921" s="1"/>
    </row>
    <row r="1922" spans="3:3" x14ac:dyDescent="0.3">
      <c r="C1922" s="1"/>
    </row>
    <row r="1923" spans="3:3" x14ac:dyDescent="0.3">
      <c r="C1923" s="1"/>
    </row>
    <row r="1924" spans="3:3" x14ac:dyDescent="0.3">
      <c r="C1924" s="1"/>
    </row>
    <row r="1925" spans="3:3" x14ac:dyDescent="0.3">
      <c r="C1925" s="1"/>
    </row>
    <row r="1926" spans="3:3" x14ac:dyDescent="0.3">
      <c r="C1926" s="1"/>
    </row>
    <row r="1927" spans="3:3" x14ac:dyDescent="0.3">
      <c r="C1927" s="1"/>
    </row>
    <row r="1928" spans="3:3" x14ac:dyDescent="0.3">
      <c r="C1928" s="1"/>
    </row>
    <row r="1929" spans="3:3" x14ac:dyDescent="0.3">
      <c r="C1929" s="1"/>
    </row>
    <row r="1930" spans="3:3" x14ac:dyDescent="0.3">
      <c r="C1930" s="1"/>
    </row>
    <row r="1931" spans="3:3" x14ac:dyDescent="0.3">
      <c r="C1931" s="1"/>
    </row>
    <row r="1932" spans="3:3" x14ac:dyDescent="0.3">
      <c r="C1932" s="1"/>
    </row>
    <row r="1933" spans="3:3" x14ac:dyDescent="0.3">
      <c r="C1933" s="1"/>
    </row>
    <row r="1934" spans="3:3" x14ac:dyDescent="0.3">
      <c r="C1934" s="1"/>
    </row>
    <row r="1935" spans="3:3" x14ac:dyDescent="0.3">
      <c r="C1935" s="1"/>
    </row>
    <row r="1936" spans="3:3" x14ac:dyDescent="0.3">
      <c r="C1936" s="1"/>
    </row>
    <row r="1937" spans="3:3" x14ac:dyDescent="0.3">
      <c r="C1937" s="1"/>
    </row>
    <row r="1938" spans="3:3" x14ac:dyDescent="0.3">
      <c r="C1938" s="1"/>
    </row>
    <row r="1939" spans="3:3" x14ac:dyDescent="0.3">
      <c r="C1939" s="1"/>
    </row>
    <row r="1940" spans="3:3" x14ac:dyDescent="0.3">
      <c r="C1940" s="1"/>
    </row>
    <row r="1941" spans="3:3" x14ac:dyDescent="0.3">
      <c r="C1941" s="1"/>
    </row>
    <row r="1942" spans="3:3" x14ac:dyDescent="0.3">
      <c r="C1942" s="1"/>
    </row>
    <row r="1943" spans="3:3" x14ac:dyDescent="0.3">
      <c r="C1943" s="1"/>
    </row>
    <row r="1944" spans="3:3" x14ac:dyDescent="0.3">
      <c r="C1944" s="1"/>
    </row>
    <row r="1945" spans="3:3" x14ac:dyDescent="0.3">
      <c r="C1945" s="1"/>
    </row>
    <row r="1946" spans="3:3" x14ac:dyDescent="0.3">
      <c r="C1946" s="1"/>
    </row>
    <row r="1947" spans="3:3" x14ac:dyDescent="0.3">
      <c r="C1947" s="1"/>
    </row>
    <row r="1948" spans="3:3" x14ac:dyDescent="0.3">
      <c r="C1948" s="1"/>
    </row>
    <row r="1949" spans="3:3" x14ac:dyDescent="0.3">
      <c r="C1949" s="1"/>
    </row>
    <row r="1950" spans="3:3" x14ac:dyDescent="0.3">
      <c r="C1950" s="1"/>
    </row>
    <row r="1951" spans="3:3" x14ac:dyDescent="0.3">
      <c r="C1951" s="1"/>
    </row>
    <row r="1952" spans="3:3" x14ac:dyDescent="0.3">
      <c r="C1952" s="1"/>
    </row>
    <row r="1953" spans="3:3" x14ac:dyDescent="0.3">
      <c r="C1953" s="1"/>
    </row>
    <row r="1954" spans="3:3" x14ac:dyDescent="0.3">
      <c r="C1954" s="1"/>
    </row>
    <row r="1955" spans="3:3" x14ac:dyDescent="0.3">
      <c r="C1955" s="1"/>
    </row>
    <row r="1956" spans="3:3" x14ac:dyDescent="0.3">
      <c r="C1956" s="1"/>
    </row>
    <row r="1957" spans="3:3" x14ac:dyDescent="0.3">
      <c r="C1957" s="1"/>
    </row>
    <row r="1958" spans="3:3" x14ac:dyDescent="0.3">
      <c r="C1958" s="1"/>
    </row>
    <row r="1959" spans="3:3" x14ac:dyDescent="0.3">
      <c r="C1959" s="1"/>
    </row>
    <row r="1960" spans="3:3" x14ac:dyDescent="0.3">
      <c r="C1960" s="1"/>
    </row>
    <row r="1961" spans="3:3" x14ac:dyDescent="0.3">
      <c r="C1961" s="1"/>
    </row>
    <row r="1962" spans="3:3" x14ac:dyDescent="0.3">
      <c r="C1962" s="1"/>
    </row>
    <row r="1963" spans="3:3" x14ac:dyDescent="0.3">
      <c r="C1963" s="1"/>
    </row>
    <row r="1964" spans="3:3" x14ac:dyDescent="0.3">
      <c r="C1964" s="1"/>
    </row>
    <row r="1965" spans="3:3" x14ac:dyDescent="0.3">
      <c r="C1965" s="1"/>
    </row>
    <row r="1966" spans="3:3" x14ac:dyDescent="0.3">
      <c r="C1966" s="1"/>
    </row>
    <row r="1967" spans="3:3" x14ac:dyDescent="0.3">
      <c r="C1967" s="1"/>
    </row>
    <row r="1968" spans="3:3" x14ac:dyDescent="0.3">
      <c r="C1968" s="1"/>
    </row>
    <row r="1969" spans="3:3" x14ac:dyDescent="0.3">
      <c r="C1969" s="1"/>
    </row>
    <row r="1970" spans="3:3" x14ac:dyDescent="0.3">
      <c r="C1970" s="1"/>
    </row>
    <row r="1971" spans="3:3" x14ac:dyDescent="0.3">
      <c r="C1971" s="1"/>
    </row>
    <row r="1972" spans="3:3" x14ac:dyDescent="0.3">
      <c r="C1972" s="1"/>
    </row>
    <row r="1973" spans="3:3" x14ac:dyDescent="0.3">
      <c r="C1973" s="1"/>
    </row>
    <row r="1974" spans="3:3" x14ac:dyDescent="0.3">
      <c r="C1974" s="1"/>
    </row>
    <row r="1975" spans="3:3" x14ac:dyDescent="0.3">
      <c r="C1975" s="1"/>
    </row>
    <row r="1976" spans="3:3" x14ac:dyDescent="0.3">
      <c r="C1976" s="1"/>
    </row>
    <row r="1977" spans="3:3" x14ac:dyDescent="0.3">
      <c r="C1977" s="1"/>
    </row>
    <row r="1978" spans="3:3" x14ac:dyDescent="0.3">
      <c r="C1978" s="1"/>
    </row>
    <row r="1979" spans="3:3" x14ac:dyDescent="0.3">
      <c r="C1979" s="1"/>
    </row>
    <row r="1980" spans="3:3" x14ac:dyDescent="0.3">
      <c r="C1980" s="1"/>
    </row>
    <row r="1981" spans="3:3" x14ac:dyDescent="0.3">
      <c r="C1981" s="1"/>
    </row>
    <row r="1982" spans="3:3" x14ac:dyDescent="0.3">
      <c r="C1982" s="1"/>
    </row>
    <row r="1983" spans="3:3" x14ac:dyDescent="0.3">
      <c r="C1983" s="1"/>
    </row>
    <row r="1984" spans="3:3" x14ac:dyDescent="0.3">
      <c r="C1984" s="1"/>
    </row>
    <row r="1985" spans="3:3" x14ac:dyDescent="0.3">
      <c r="C1985" s="1"/>
    </row>
    <row r="1986" spans="3:3" x14ac:dyDescent="0.3">
      <c r="C1986" s="1"/>
    </row>
    <row r="1987" spans="3:3" x14ac:dyDescent="0.3">
      <c r="C1987" s="1"/>
    </row>
    <row r="1988" spans="3:3" x14ac:dyDescent="0.3">
      <c r="C1988" s="1"/>
    </row>
    <row r="1989" spans="3:3" x14ac:dyDescent="0.3">
      <c r="C1989" s="1"/>
    </row>
    <row r="1990" spans="3:3" x14ac:dyDescent="0.3">
      <c r="C1990" s="1"/>
    </row>
    <row r="1991" spans="3:3" x14ac:dyDescent="0.3">
      <c r="C1991" s="1"/>
    </row>
    <row r="1992" spans="3:3" x14ac:dyDescent="0.3">
      <c r="C1992" s="1"/>
    </row>
    <row r="1993" spans="3:3" x14ac:dyDescent="0.3">
      <c r="C1993" s="1"/>
    </row>
    <row r="1994" spans="3:3" x14ac:dyDescent="0.3">
      <c r="C1994" s="1"/>
    </row>
    <row r="1995" spans="3:3" x14ac:dyDescent="0.3">
      <c r="C1995" s="1"/>
    </row>
    <row r="1996" spans="3:3" x14ac:dyDescent="0.3">
      <c r="C1996" s="1"/>
    </row>
    <row r="1997" spans="3:3" x14ac:dyDescent="0.3">
      <c r="C1997" s="1"/>
    </row>
    <row r="1998" spans="3:3" x14ac:dyDescent="0.3">
      <c r="C1998" s="1"/>
    </row>
    <row r="1999" spans="3:3" x14ac:dyDescent="0.3">
      <c r="C1999" s="1"/>
    </row>
    <row r="2000" spans="3:3" x14ac:dyDescent="0.3">
      <c r="C2000" s="1"/>
    </row>
    <row r="2001" spans="3:3" x14ac:dyDescent="0.3">
      <c r="C2001" s="1"/>
    </row>
    <row r="2002" spans="3:3" x14ac:dyDescent="0.3">
      <c r="C2002" s="1"/>
    </row>
    <row r="2003" spans="3:3" x14ac:dyDescent="0.3">
      <c r="C2003" s="1"/>
    </row>
    <row r="2004" spans="3:3" x14ac:dyDescent="0.3">
      <c r="C2004" s="1"/>
    </row>
    <row r="2005" spans="3:3" x14ac:dyDescent="0.3">
      <c r="C2005" s="1"/>
    </row>
    <row r="2006" spans="3:3" x14ac:dyDescent="0.3">
      <c r="C2006" s="1"/>
    </row>
    <row r="2007" spans="3:3" x14ac:dyDescent="0.3">
      <c r="C2007" s="1"/>
    </row>
    <row r="2008" spans="3:3" x14ac:dyDescent="0.3">
      <c r="C2008" s="1"/>
    </row>
    <row r="2009" spans="3:3" x14ac:dyDescent="0.3">
      <c r="C2009" s="1"/>
    </row>
    <row r="2010" spans="3:3" x14ac:dyDescent="0.3">
      <c r="C2010" s="1"/>
    </row>
    <row r="2011" spans="3:3" x14ac:dyDescent="0.3">
      <c r="C2011" s="1"/>
    </row>
    <row r="2012" spans="3:3" x14ac:dyDescent="0.3">
      <c r="C2012" s="1"/>
    </row>
    <row r="2013" spans="3:3" x14ac:dyDescent="0.3">
      <c r="C2013" s="1"/>
    </row>
    <row r="2014" spans="3:3" x14ac:dyDescent="0.3">
      <c r="C2014" s="1"/>
    </row>
    <row r="2015" spans="3:3" x14ac:dyDescent="0.3">
      <c r="C2015" s="1"/>
    </row>
    <row r="2016" spans="3:3" x14ac:dyDescent="0.3">
      <c r="C2016" s="1"/>
    </row>
    <row r="2017" spans="3:3" x14ac:dyDescent="0.3">
      <c r="C2017" s="1"/>
    </row>
    <row r="2018" spans="3:3" x14ac:dyDescent="0.3">
      <c r="C2018" s="1"/>
    </row>
    <row r="2019" spans="3:3" x14ac:dyDescent="0.3">
      <c r="C2019" s="1"/>
    </row>
    <row r="2020" spans="3:3" x14ac:dyDescent="0.3">
      <c r="C2020" s="1"/>
    </row>
    <row r="2021" spans="3:3" x14ac:dyDescent="0.3">
      <c r="C2021" s="1"/>
    </row>
    <row r="2022" spans="3:3" x14ac:dyDescent="0.3">
      <c r="C2022" s="1"/>
    </row>
    <row r="2023" spans="3:3" x14ac:dyDescent="0.3">
      <c r="C2023" s="1"/>
    </row>
    <row r="2024" spans="3:3" x14ac:dyDescent="0.3">
      <c r="C2024" s="1"/>
    </row>
    <row r="2025" spans="3:3" x14ac:dyDescent="0.3">
      <c r="C2025" s="1"/>
    </row>
    <row r="2026" spans="3:3" x14ac:dyDescent="0.3">
      <c r="C2026" s="1"/>
    </row>
    <row r="2027" spans="3:3" x14ac:dyDescent="0.3">
      <c r="C2027" s="1"/>
    </row>
    <row r="2028" spans="3:3" x14ac:dyDescent="0.3">
      <c r="C2028" s="1"/>
    </row>
    <row r="2029" spans="3:3" x14ac:dyDescent="0.3">
      <c r="C2029" s="1"/>
    </row>
    <row r="2030" spans="3:3" x14ac:dyDescent="0.3">
      <c r="C2030" s="1"/>
    </row>
    <row r="2031" spans="3:3" x14ac:dyDescent="0.3">
      <c r="C2031" s="1"/>
    </row>
    <row r="2032" spans="3:3" x14ac:dyDescent="0.3">
      <c r="C2032" s="1"/>
    </row>
    <row r="2033" spans="3:3" x14ac:dyDescent="0.3">
      <c r="C2033" s="1"/>
    </row>
    <row r="2034" spans="3:3" x14ac:dyDescent="0.3">
      <c r="C2034" s="1"/>
    </row>
    <row r="2035" spans="3:3" x14ac:dyDescent="0.3">
      <c r="C2035" s="1"/>
    </row>
    <row r="2036" spans="3:3" x14ac:dyDescent="0.3">
      <c r="C2036" s="1"/>
    </row>
    <row r="2037" spans="3:3" x14ac:dyDescent="0.3">
      <c r="C2037" s="1"/>
    </row>
    <row r="2038" spans="3:3" x14ac:dyDescent="0.3">
      <c r="C2038" s="1"/>
    </row>
    <row r="2039" spans="3:3" x14ac:dyDescent="0.3">
      <c r="C2039" s="1"/>
    </row>
    <row r="2040" spans="3:3" x14ac:dyDescent="0.3">
      <c r="C2040" s="1"/>
    </row>
    <row r="2041" spans="3:3" x14ac:dyDescent="0.3">
      <c r="C2041" s="1"/>
    </row>
    <row r="2042" spans="3:3" x14ac:dyDescent="0.3">
      <c r="C2042" s="1"/>
    </row>
    <row r="2043" spans="3:3" x14ac:dyDescent="0.3">
      <c r="C2043" s="1"/>
    </row>
    <row r="2044" spans="3:3" x14ac:dyDescent="0.3">
      <c r="C2044" s="1"/>
    </row>
    <row r="2045" spans="3:3" x14ac:dyDescent="0.3">
      <c r="C2045" s="1"/>
    </row>
    <row r="2046" spans="3:3" x14ac:dyDescent="0.3">
      <c r="C2046" s="1"/>
    </row>
    <row r="2047" spans="3:3" x14ac:dyDescent="0.3">
      <c r="C2047" s="1"/>
    </row>
    <row r="2048" spans="3:3" x14ac:dyDescent="0.3">
      <c r="C2048" s="1"/>
    </row>
    <row r="2049" spans="3:3" x14ac:dyDescent="0.3">
      <c r="C2049" s="1"/>
    </row>
    <row r="2050" spans="3:3" x14ac:dyDescent="0.3">
      <c r="C2050" s="1"/>
    </row>
    <row r="2051" spans="3:3" x14ac:dyDescent="0.3">
      <c r="C2051" s="1"/>
    </row>
    <row r="2052" spans="3:3" x14ac:dyDescent="0.3">
      <c r="C2052" s="1"/>
    </row>
    <row r="2053" spans="3:3" x14ac:dyDescent="0.3">
      <c r="C2053" s="1"/>
    </row>
    <row r="2054" spans="3:3" x14ac:dyDescent="0.3">
      <c r="C2054" s="1"/>
    </row>
    <row r="2055" spans="3:3" x14ac:dyDescent="0.3">
      <c r="C2055" s="1"/>
    </row>
    <row r="2056" spans="3:3" x14ac:dyDescent="0.3">
      <c r="C2056" s="1"/>
    </row>
    <row r="2057" spans="3:3" x14ac:dyDescent="0.3">
      <c r="C2057" s="1"/>
    </row>
    <row r="2058" spans="3:3" x14ac:dyDescent="0.3">
      <c r="C2058" s="1"/>
    </row>
    <row r="2059" spans="3:3" x14ac:dyDescent="0.3">
      <c r="C2059" s="1"/>
    </row>
    <row r="2060" spans="3:3" x14ac:dyDescent="0.3">
      <c r="C2060" s="1"/>
    </row>
    <row r="2061" spans="3:3" x14ac:dyDescent="0.3">
      <c r="C2061" s="1"/>
    </row>
    <row r="2062" spans="3:3" x14ac:dyDescent="0.3">
      <c r="C2062" s="1"/>
    </row>
    <row r="2063" spans="3:3" x14ac:dyDescent="0.3">
      <c r="C2063" s="1"/>
    </row>
    <row r="2064" spans="3:3" x14ac:dyDescent="0.3">
      <c r="C2064" s="1"/>
    </row>
    <row r="2065" spans="3:3" x14ac:dyDescent="0.3">
      <c r="C2065" s="1"/>
    </row>
    <row r="2066" spans="3:3" x14ac:dyDescent="0.3">
      <c r="C2066" s="1"/>
    </row>
    <row r="2067" spans="3:3" x14ac:dyDescent="0.3">
      <c r="C2067" s="1"/>
    </row>
    <row r="2068" spans="3:3" x14ac:dyDescent="0.3">
      <c r="C2068" s="1"/>
    </row>
    <row r="2069" spans="3:3" x14ac:dyDescent="0.3">
      <c r="C2069" s="1"/>
    </row>
    <row r="2070" spans="3:3" x14ac:dyDescent="0.3">
      <c r="C2070" s="1"/>
    </row>
    <row r="2071" spans="3:3" x14ac:dyDescent="0.3">
      <c r="C2071" s="1"/>
    </row>
    <row r="2072" spans="3:3" x14ac:dyDescent="0.3">
      <c r="C2072" s="1"/>
    </row>
    <row r="2073" spans="3:3" x14ac:dyDescent="0.3">
      <c r="C2073" s="1"/>
    </row>
    <row r="2074" spans="3:3" x14ac:dyDescent="0.3">
      <c r="C2074" s="1"/>
    </row>
    <row r="2075" spans="3:3" x14ac:dyDescent="0.3">
      <c r="C2075" s="1"/>
    </row>
    <row r="2076" spans="3:3" x14ac:dyDescent="0.3">
      <c r="C2076" s="1"/>
    </row>
    <row r="2077" spans="3:3" x14ac:dyDescent="0.3">
      <c r="C2077" s="1"/>
    </row>
    <row r="2078" spans="3:3" x14ac:dyDescent="0.3">
      <c r="C2078" s="1"/>
    </row>
    <row r="2079" spans="3:3" x14ac:dyDescent="0.3">
      <c r="C2079" s="1"/>
    </row>
    <row r="2080" spans="3:3" x14ac:dyDescent="0.3">
      <c r="C2080" s="1"/>
    </row>
    <row r="2081" spans="3:3" x14ac:dyDescent="0.3">
      <c r="C2081" s="1"/>
    </row>
    <row r="2082" spans="3:3" x14ac:dyDescent="0.3">
      <c r="C2082" s="1"/>
    </row>
    <row r="2083" spans="3:3" x14ac:dyDescent="0.3">
      <c r="C2083" s="1"/>
    </row>
    <row r="2084" spans="3:3" x14ac:dyDescent="0.3">
      <c r="C2084" s="1"/>
    </row>
    <row r="2085" spans="3:3" x14ac:dyDescent="0.3">
      <c r="C2085" s="1"/>
    </row>
    <row r="2086" spans="3:3" x14ac:dyDescent="0.3">
      <c r="C2086" s="1"/>
    </row>
    <row r="2087" spans="3:3" x14ac:dyDescent="0.3">
      <c r="C2087" s="1"/>
    </row>
    <row r="2088" spans="3:3" x14ac:dyDescent="0.3">
      <c r="C2088" s="1"/>
    </row>
    <row r="2089" spans="3:3" x14ac:dyDescent="0.3">
      <c r="C2089" s="1"/>
    </row>
    <row r="2090" spans="3:3" x14ac:dyDescent="0.3">
      <c r="C2090" s="1"/>
    </row>
    <row r="2091" spans="3:3" x14ac:dyDescent="0.3">
      <c r="C2091" s="1"/>
    </row>
    <row r="2092" spans="3:3" x14ac:dyDescent="0.3">
      <c r="C2092" s="1"/>
    </row>
    <row r="2093" spans="3:3" x14ac:dyDescent="0.3">
      <c r="C2093" s="1"/>
    </row>
    <row r="2094" spans="3:3" x14ac:dyDescent="0.3">
      <c r="C2094" s="1"/>
    </row>
    <row r="2095" spans="3:3" x14ac:dyDescent="0.3">
      <c r="C2095" s="1"/>
    </row>
    <row r="2096" spans="3:3" x14ac:dyDescent="0.3">
      <c r="C2096" s="1"/>
    </row>
    <row r="2097" spans="3:3" x14ac:dyDescent="0.3">
      <c r="C2097" s="1"/>
    </row>
    <row r="2098" spans="3:3" x14ac:dyDescent="0.3">
      <c r="C2098" s="1"/>
    </row>
    <row r="2099" spans="3:3" x14ac:dyDescent="0.3">
      <c r="C2099" s="1"/>
    </row>
    <row r="2100" spans="3:3" x14ac:dyDescent="0.3">
      <c r="C2100" s="1"/>
    </row>
    <row r="2101" spans="3:3" x14ac:dyDescent="0.3">
      <c r="C2101" s="1"/>
    </row>
    <row r="2102" spans="3:3" x14ac:dyDescent="0.3">
      <c r="C2102" s="1"/>
    </row>
    <row r="2103" spans="3:3" x14ac:dyDescent="0.3">
      <c r="C2103" s="1"/>
    </row>
    <row r="2104" spans="3:3" x14ac:dyDescent="0.3">
      <c r="C2104" s="1"/>
    </row>
    <row r="2105" spans="3:3" x14ac:dyDescent="0.3">
      <c r="C2105" s="1"/>
    </row>
    <row r="2106" spans="3:3" x14ac:dyDescent="0.3">
      <c r="C2106" s="1"/>
    </row>
    <row r="2107" spans="3:3" x14ac:dyDescent="0.3">
      <c r="C2107" s="1"/>
    </row>
    <row r="2108" spans="3:3" x14ac:dyDescent="0.3">
      <c r="C2108" s="1"/>
    </row>
    <row r="2109" spans="3:3" x14ac:dyDescent="0.3">
      <c r="C2109" s="1"/>
    </row>
    <row r="2110" spans="3:3" x14ac:dyDescent="0.3">
      <c r="C2110" s="1"/>
    </row>
    <row r="2111" spans="3:3" x14ac:dyDescent="0.3">
      <c r="C2111" s="1"/>
    </row>
    <row r="2112" spans="3:3" x14ac:dyDescent="0.3">
      <c r="C2112" s="1"/>
    </row>
    <row r="2113" spans="3:3" x14ac:dyDescent="0.3">
      <c r="C2113" s="1"/>
    </row>
    <row r="2114" spans="3:3" x14ac:dyDescent="0.3">
      <c r="C2114" s="1"/>
    </row>
    <row r="2115" spans="3:3" x14ac:dyDescent="0.3">
      <c r="C2115" s="1"/>
    </row>
    <row r="2116" spans="3:3" x14ac:dyDescent="0.3">
      <c r="C2116" s="1"/>
    </row>
    <row r="2117" spans="3:3" x14ac:dyDescent="0.3">
      <c r="C2117" s="1"/>
    </row>
    <row r="2118" spans="3:3" x14ac:dyDescent="0.3">
      <c r="C2118" s="1"/>
    </row>
    <row r="2119" spans="3:3" x14ac:dyDescent="0.3">
      <c r="C2119" s="1"/>
    </row>
    <row r="2120" spans="3:3" x14ac:dyDescent="0.3">
      <c r="C2120" s="1"/>
    </row>
    <row r="2121" spans="3:3" x14ac:dyDescent="0.3">
      <c r="C2121" s="1"/>
    </row>
    <row r="2122" spans="3:3" x14ac:dyDescent="0.3">
      <c r="C2122" s="1"/>
    </row>
    <row r="2123" spans="3:3" x14ac:dyDescent="0.3">
      <c r="C2123" s="1"/>
    </row>
    <row r="2124" spans="3:3" x14ac:dyDescent="0.3">
      <c r="C2124" s="1"/>
    </row>
    <row r="2125" spans="3:3" x14ac:dyDescent="0.3">
      <c r="C2125" s="1"/>
    </row>
    <row r="2126" spans="3:3" x14ac:dyDescent="0.3">
      <c r="C2126" s="1"/>
    </row>
    <row r="2127" spans="3:3" x14ac:dyDescent="0.3">
      <c r="C2127" s="1"/>
    </row>
    <row r="2128" spans="3:3" x14ac:dyDescent="0.3">
      <c r="C2128" s="1"/>
    </row>
    <row r="2129" spans="3:3" x14ac:dyDescent="0.3">
      <c r="C2129" s="1"/>
    </row>
    <row r="2130" spans="3:3" x14ac:dyDescent="0.3">
      <c r="C2130" s="1"/>
    </row>
    <row r="2131" spans="3:3" x14ac:dyDescent="0.3">
      <c r="C2131" s="1"/>
    </row>
    <row r="2132" spans="3:3" x14ac:dyDescent="0.3">
      <c r="C2132" s="1"/>
    </row>
    <row r="2133" spans="3:3" x14ac:dyDescent="0.3">
      <c r="C2133" s="1"/>
    </row>
    <row r="2134" spans="3:3" x14ac:dyDescent="0.3">
      <c r="C2134" s="1"/>
    </row>
    <row r="2135" spans="3:3" x14ac:dyDescent="0.3">
      <c r="C2135" s="1"/>
    </row>
    <row r="2136" spans="3:3" x14ac:dyDescent="0.3">
      <c r="C2136" s="1"/>
    </row>
    <row r="2137" spans="3:3" x14ac:dyDescent="0.3">
      <c r="C2137" s="1"/>
    </row>
    <row r="2138" spans="3:3" x14ac:dyDescent="0.3">
      <c r="C2138" s="1"/>
    </row>
    <row r="2139" spans="3:3" x14ac:dyDescent="0.3">
      <c r="C2139" s="1"/>
    </row>
    <row r="2140" spans="3:3" x14ac:dyDescent="0.3">
      <c r="C2140" s="1"/>
    </row>
    <row r="2141" spans="3:3" x14ac:dyDescent="0.3">
      <c r="C2141" s="1"/>
    </row>
    <row r="2142" spans="3:3" x14ac:dyDescent="0.3">
      <c r="C2142" s="1"/>
    </row>
    <row r="2143" spans="3:3" x14ac:dyDescent="0.3">
      <c r="C2143" s="1"/>
    </row>
    <row r="2144" spans="3:3" x14ac:dyDescent="0.3">
      <c r="C2144" s="1"/>
    </row>
    <row r="2145" spans="3:3" x14ac:dyDescent="0.3">
      <c r="C2145" s="1"/>
    </row>
    <row r="2146" spans="3:3" x14ac:dyDescent="0.3">
      <c r="C2146" s="1"/>
    </row>
    <row r="2147" spans="3:3" x14ac:dyDescent="0.3">
      <c r="C2147" s="1"/>
    </row>
    <row r="2148" spans="3:3" x14ac:dyDescent="0.3">
      <c r="C2148" s="1"/>
    </row>
    <row r="2149" spans="3:3" x14ac:dyDescent="0.3">
      <c r="C2149" s="1"/>
    </row>
    <row r="2150" spans="3:3" x14ac:dyDescent="0.3">
      <c r="C2150" s="1"/>
    </row>
    <row r="2151" spans="3:3" x14ac:dyDescent="0.3">
      <c r="C2151" s="1"/>
    </row>
    <row r="2152" spans="3:3" x14ac:dyDescent="0.3">
      <c r="C2152" s="1"/>
    </row>
    <row r="2153" spans="3:3" x14ac:dyDescent="0.3">
      <c r="C2153" s="1"/>
    </row>
    <row r="2154" spans="3:3" x14ac:dyDescent="0.3">
      <c r="C2154" s="1"/>
    </row>
    <row r="2155" spans="3:3" x14ac:dyDescent="0.3">
      <c r="C2155" s="1"/>
    </row>
    <row r="2156" spans="3:3" x14ac:dyDescent="0.3">
      <c r="C2156" s="1"/>
    </row>
    <row r="2157" spans="3:3" x14ac:dyDescent="0.3">
      <c r="C2157" s="1"/>
    </row>
    <row r="2158" spans="3:3" x14ac:dyDescent="0.3">
      <c r="C2158" s="1"/>
    </row>
    <row r="2159" spans="3:3" x14ac:dyDescent="0.3">
      <c r="C2159" s="1"/>
    </row>
    <row r="2160" spans="3:3" x14ac:dyDescent="0.3">
      <c r="C2160" s="1"/>
    </row>
    <row r="2161" spans="3:3" x14ac:dyDescent="0.3">
      <c r="C2161" s="1"/>
    </row>
    <row r="2162" spans="3:3" x14ac:dyDescent="0.3">
      <c r="C2162" s="1"/>
    </row>
    <row r="2163" spans="3:3" x14ac:dyDescent="0.3">
      <c r="C2163" s="1"/>
    </row>
    <row r="2164" spans="3:3" x14ac:dyDescent="0.3">
      <c r="C2164" s="1"/>
    </row>
    <row r="2165" spans="3:3" x14ac:dyDescent="0.3">
      <c r="C2165" s="1"/>
    </row>
    <row r="2166" spans="3:3" x14ac:dyDescent="0.3">
      <c r="C2166" s="1"/>
    </row>
    <row r="2167" spans="3:3" x14ac:dyDescent="0.3">
      <c r="C2167" s="1"/>
    </row>
    <row r="2168" spans="3:3" x14ac:dyDescent="0.3">
      <c r="C2168" s="1"/>
    </row>
    <row r="2169" spans="3:3" x14ac:dyDescent="0.3">
      <c r="C2169" s="1"/>
    </row>
    <row r="2170" spans="3:3" x14ac:dyDescent="0.3">
      <c r="C2170" s="1"/>
    </row>
    <row r="2171" spans="3:3" x14ac:dyDescent="0.3">
      <c r="C2171" s="1"/>
    </row>
    <row r="2172" spans="3:3" x14ac:dyDescent="0.3">
      <c r="C2172" s="1"/>
    </row>
    <row r="2173" spans="3:3" x14ac:dyDescent="0.3">
      <c r="C2173" s="1"/>
    </row>
    <row r="2174" spans="3:3" x14ac:dyDescent="0.3">
      <c r="C2174" s="1"/>
    </row>
    <row r="2175" spans="3:3" x14ac:dyDescent="0.3">
      <c r="C2175" s="1"/>
    </row>
    <row r="2176" spans="3:3" x14ac:dyDescent="0.3">
      <c r="C2176" s="1"/>
    </row>
    <row r="2177" spans="3:3" x14ac:dyDescent="0.3">
      <c r="C2177" s="1"/>
    </row>
    <row r="2178" spans="3:3" x14ac:dyDescent="0.3">
      <c r="C2178" s="1"/>
    </row>
    <row r="2179" spans="3:3" x14ac:dyDescent="0.3">
      <c r="C2179" s="1"/>
    </row>
    <row r="2180" spans="3:3" x14ac:dyDescent="0.3">
      <c r="C2180" s="1"/>
    </row>
    <row r="2181" spans="3:3" x14ac:dyDescent="0.3">
      <c r="C2181" s="1"/>
    </row>
    <row r="2182" spans="3:3" x14ac:dyDescent="0.3">
      <c r="C2182" s="1"/>
    </row>
    <row r="2183" spans="3:3" x14ac:dyDescent="0.3">
      <c r="C2183" s="1"/>
    </row>
    <row r="2184" spans="3:3" x14ac:dyDescent="0.3">
      <c r="C2184" s="1"/>
    </row>
    <row r="2185" spans="3:3" x14ac:dyDescent="0.3">
      <c r="C2185" s="1"/>
    </row>
    <row r="2186" spans="3:3" x14ac:dyDescent="0.3">
      <c r="C2186" s="1"/>
    </row>
    <row r="2187" spans="3:3" x14ac:dyDescent="0.3">
      <c r="C2187" s="1"/>
    </row>
    <row r="2188" spans="3:3" x14ac:dyDescent="0.3">
      <c r="C2188" s="1"/>
    </row>
    <row r="2189" spans="3:3" x14ac:dyDescent="0.3">
      <c r="C2189" s="1"/>
    </row>
    <row r="2190" spans="3:3" x14ac:dyDescent="0.3">
      <c r="C2190" s="1"/>
    </row>
    <row r="2191" spans="3:3" x14ac:dyDescent="0.3">
      <c r="C2191" s="1"/>
    </row>
    <row r="2192" spans="3:3" x14ac:dyDescent="0.3">
      <c r="C2192" s="1"/>
    </row>
    <row r="2193" spans="3:3" x14ac:dyDescent="0.3">
      <c r="C2193" s="1"/>
    </row>
    <row r="2194" spans="3:3" x14ac:dyDescent="0.3">
      <c r="C2194" s="1"/>
    </row>
    <row r="2195" spans="3:3" x14ac:dyDescent="0.3">
      <c r="C2195" s="1"/>
    </row>
    <row r="2196" spans="3:3" x14ac:dyDescent="0.3">
      <c r="C2196" s="1"/>
    </row>
    <row r="2197" spans="3:3" x14ac:dyDescent="0.3">
      <c r="C2197" s="1"/>
    </row>
    <row r="2198" spans="3:3" x14ac:dyDescent="0.3">
      <c r="C2198" s="1"/>
    </row>
    <row r="2199" spans="3:3" x14ac:dyDescent="0.3">
      <c r="C2199" s="1"/>
    </row>
    <row r="2200" spans="3:3" x14ac:dyDescent="0.3">
      <c r="C2200" s="1"/>
    </row>
    <row r="2201" spans="3:3" x14ac:dyDescent="0.3">
      <c r="C2201" s="1"/>
    </row>
    <row r="2202" spans="3:3" x14ac:dyDescent="0.3">
      <c r="C2202" s="1"/>
    </row>
    <row r="2203" spans="3:3" x14ac:dyDescent="0.3">
      <c r="C2203" s="1"/>
    </row>
    <row r="2204" spans="3:3" x14ac:dyDescent="0.3">
      <c r="C2204" s="1"/>
    </row>
    <row r="2205" spans="3:3" x14ac:dyDescent="0.3">
      <c r="C2205" s="1"/>
    </row>
    <row r="2206" spans="3:3" x14ac:dyDescent="0.3">
      <c r="C2206" s="1"/>
    </row>
    <row r="2207" spans="3:3" x14ac:dyDescent="0.3">
      <c r="C2207" s="1"/>
    </row>
    <row r="2208" spans="3:3" x14ac:dyDescent="0.3">
      <c r="C2208" s="1"/>
    </row>
    <row r="2209" spans="3:3" x14ac:dyDescent="0.3">
      <c r="C2209" s="1"/>
    </row>
    <row r="2210" spans="3:3" x14ac:dyDescent="0.3">
      <c r="C2210" s="1"/>
    </row>
    <row r="2211" spans="3:3" x14ac:dyDescent="0.3">
      <c r="C2211" s="1"/>
    </row>
    <row r="2212" spans="3:3" x14ac:dyDescent="0.3">
      <c r="C2212" s="1"/>
    </row>
    <row r="2213" spans="3:3" x14ac:dyDescent="0.3">
      <c r="C2213" s="1"/>
    </row>
    <row r="2214" spans="3:3" x14ac:dyDescent="0.3">
      <c r="C2214" s="1"/>
    </row>
    <row r="2215" spans="3:3" x14ac:dyDescent="0.3">
      <c r="C2215" s="1"/>
    </row>
    <row r="2216" spans="3:3" x14ac:dyDescent="0.3">
      <c r="C2216" s="1"/>
    </row>
    <row r="2217" spans="3:3" x14ac:dyDescent="0.3">
      <c r="C2217" s="1"/>
    </row>
    <row r="2218" spans="3:3" x14ac:dyDescent="0.3">
      <c r="C2218" s="1"/>
    </row>
    <row r="2219" spans="3:3" x14ac:dyDescent="0.3">
      <c r="C2219" s="1"/>
    </row>
    <row r="2220" spans="3:3" x14ac:dyDescent="0.3">
      <c r="C2220" s="1"/>
    </row>
    <row r="2221" spans="3:3" x14ac:dyDescent="0.3">
      <c r="C2221" s="1"/>
    </row>
    <row r="2222" spans="3:3" x14ac:dyDescent="0.3">
      <c r="C2222" s="1"/>
    </row>
    <row r="2223" spans="3:3" x14ac:dyDescent="0.3">
      <c r="C2223" s="1"/>
    </row>
    <row r="2224" spans="3:3" x14ac:dyDescent="0.3">
      <c r="C2224" s="1"/>
    </row>
    <row r="2225" spans="3:3" x14ac:dyDescent="0.3">
      <c r="C2225" s="1"/>
    </row>
    <row r="2226" spans="3:3" x14ac:dyDescent="0.3">
      <c r="C2226" s="1"/>
    </row>
    <row r="2227" spans="3:3" x14ac:dyDescent="0.3">
      <c r="C2227" s="1"/>
    </row>
    <row r="2228" spans="3:3" x14ac:dyDescent="0.3">
      <c r="C2228" s="1"/>
    </row>
    <row r="2229" spans="3:3" x14ac:dyDescent="0.3">
      <c r="C2229" s="1"/>
    </row>
    <row r="2230" spans="3:3" x14ac:dyDescent="0.3">
      <c r="C2230" s="1"/>
    </row>
    <row r="2231" spans="3:3" x14ac:dyDescent="0.3">
      <c r="C2231" s="1"/>
    </row>
    <row r="2232" spans="3:3" x14ac:dyDescent="0.3">
      <c r="C2232" s="1"/>
    </row>
    <row r="2233" spans="3:3" x14ac:dyDescent="0.3">
      <c r="C2233" s="1"/>
    </row>
    <row r="2234" spans="3:3" x14ac:dyDescent="0.3">
      <c r="C2234" s="1"/>
    </row>
    <row r="2235" spans="3:3" x14ac:dyDescent="0.3">
      <c r="C2235" s="1"/>
    </row>
    <row r="2236" spans="3:3" x14ac:dyDescent="0.3">
      <c r="C2236" s="1"/>
    </row>
    <row r="2237" spans="3:3" x14ac:dyDescent="0.3">
      <c r="C2237" s="1"/>
    </row>
    <row r="2238" spans="3:3" x14ac:dyDescent="0.3">
      <c r="C2238" s="1"/>
    </row>
    <row r="2239" spans="3:3" x14ac:dyDescent="0.3">
      <c r="C2239" s="1"/>
    </row>
    <row r="2240" spans="3:3" x14ac:dyDescent="0.3">
      <c r="C2240" s="1"/>
    </row>
    <row r="2241" spans="3:3" x14ac:dyDescent="0.3">
      <c r="C2241" s="1"/>
    </row>
    <row r="2242" spans="3:3" x14ac:dyDescent="0.3">
      <c r="C2242" s="1"/>
    </row>
    <row r="2243" spans="3:3" x14ac:dyDescent="0.3">
      <c r="C2243" s="1"/>
    </row>
    <row r="2244" spans="3:3" x14ac:dyDescent="0.3">
      <c r="C2244" s="1"/>
    </row>
    <row r="2245" spans="3:3" x14ac:dyDescent="0.3">
      <c r="C2245" s="1"/>
    </row>
    <row r="2246" spans="3:3" x14ac:dyDescent="0.3">
      <c r="C2246" s="1"/>
    </row>
    <row r="2247" spans="3:3" x14ac:dyDescent="0.3">
      <c r="C2247" s="1"/>
    </row>
    <row r="2248" spans="3:3" x14ac:dyDescent="0.3">
      <c r="C2248" s="1"/>
    </row>
    <row r="2249" spans="3:3" x14ac:dyDescent="0.3">
      <c r="C2249" s="1"/>
    </row>
    <row r="2250" spans="3:3" x14ac:dyDescent="0.3">
      <c r="C2250" s="1"/>
    </row>
    <row r="2251" spans="3:3" x14ac:dyDescent="0.3">
      <c r="C2251" s="1"/>
    </row>
    <row r="2252" spans="3:3" x14ac:dyDescent="0.3">
      <c r="C2252" s="1"/>
    </row>
    <row r="2253" spans="3:3" x14ac:dyDescent="0.3">
      <c r="C2253" s="1"/>
    </row>
    <row r="2254" spans="3:3" x14ac:dyDescent="0.3">
      <c r="C2254" s="1"/>
    </row>
    <row r="2255" spans="3:3" x14ac:dyDescent="0.3">
      <c r="C2255" s="1"/>
    </row>
    <row r="2256" spans="3:3" x14ac:dyDescent="0.3">
      <c r="C2256" s="1"/>
    </row>
    <row r="2257" spans="3:3" x14ac:dyDescent="0.3">
      <c r="C2257" s="1"/>
    </row>
    <row r="2258" spans="3:3" x14ac:dyDescent="0.3">
      <c r="C2258" s="1"/>
    </row>
    <row r="2259" spans="3:3" x14ac:dyDescent="0.3">
      <c r="C2259" s="1"/>
    </row>
    <row r="2260" spans="3:3" x14ac:dyDescent="0.3">
      <c r="C2260" s="1"/>
    </row>
    <row r="2261" spans="3:3" x14ac:dyDescent="0.3">
      <c r="C2261" s="1"/>
    </row>
    <row r="2262" spans="3:3" x14ac:dyDescent="0.3">
      <c r="C2262" s="1"/>
    </row>
    <row r="2263" spans="3:3" x14ac:dyDescent="0.3">
      <c r="C2263" s="1"/>
    </row>
    <row r="2264" spans="3:3" x14ac:dyDescent="0.3">
      <c r="C2264" s="1"/>
    </row>
    <row r="2265" spans="3:3" x14ac:dyDescent="0.3">
      <c r="C2265" s="1"/>
    </row>
    <row r="2266" spans="3:3" x14ac:dyDescent="0.3">
      <c r="C2266" s="1"/>
    </row>
    <row r="2267" spans="3:3" x14ac:dyDescent="0.3">
      <c r="C2267" s="1"/>
    </row>
    <row r="2268" spans="3:3" x14ac:dyDescent="0.3">
      <c r="C2268" s="1"/>
    </row>
    <row r="2269" spans="3:3" x14ac:dyDescent="0.3">
      <c r="C2269" s="1"/>
    </row>
    <row r="2270" spans="3:3" x14ac:dyDescent="0.3">
      <c r="C2270" s="1"/>
    </row>
    <row r="2271" spans="3:3" x14ac:dyDescent="0.3">
      <c r="C2271" s="1"/>
    </row>
    <row r="2272" spans="3:3" x14ac:dyDescent="0.3">
      <c r="C2272" s="1"/>
    </row>
    <row r="2273" spans="3:3" x14ac:dyDescent="0.3">
      <c r="C2273" s="1"/>
    </row>
    <row r="2274" spans="3:3" x14ac:dyDescent="0.3">
      <c r="C2274" s="1"/>
    </row>
    <row r="2275" spans="3:3" x14ac:dyDescent="0.3">
      <c r="C2275" s="1"/>
    </row>
    <row r="2276" spans="3:3" x14ac:dyDescent="0.3">
      <c r="C2276" s="1"/>
    </row>
    <row r="2277" spans="3:3" x14ac:dyDescent="0.3">
      <c r="C2277" s="1"/>
    </row>
    <row r="2278" spans="3:3" x14ac:dyDescent="0.3">
      <c r="C2278" s="1"/>
    </row>
    <row r="2279" spans="3:3" x14ac:dyDescent="0.3">
      <c r="C2279" s="1"/>
    </row>
    <row r="2280" spans="3:3" x14ac:dyDescent="0.3">
      <c r="C2280" s="1"/>
    </row>
    <row r="2281" spans="3:3" x14ac:dyDescent="0.3">
      <c r="C2281" s="1"/>
    </row>
    <row r="2282" spans="3:3" x14ac:dyDescent="0.3">
      <c r="C2282" s="1"/>
    </row>
    <row r="2283" spans="3:3" x14ac:dyDescent="0.3">
      <c r="C2283" s="1"/>
    </row>
    <row r="2284" spans="3:3" x14ac:dyDescent="0.3">
      <c r="C2284" s="1"/>
    </row>
    <row r="2285" spans="3:3" x14ac:dyDescent="0.3">
      <c r="C2285" s="1"/>
    </row>
    <row r="2286" spans="3:3" x14ac:dyDescent="0.3">
      <c r="C2286" s="1"/>
    </row>
    <row r="2287" spans="3:3" x14ac:dyDescent="0.3">
      <c r="C2287" s="1"/>
    </row>
    <row r="2288" spans="3:3" x14ac:dyDescent="0.3">
      <c r="C2288" s="1"/>
    </row>
    <row r="2289" spans="3:3" x14ac:dyDescent="0.3">
      <c r="C2289" s="1"/>
    </row>
    <row r="2290" spans="3:3" x14ac:dyDescent="0.3">
      <c r="C2290" s="1"/>
    </row>
    <row r="2291" spans="3:3" x14ac:dyDescent="0.3">
      <c r="C2291" s="1"/>
    </row>
    <row r="2292" spans="3:3" x14ac:dyDescent="0.3">
      <c r="C2292" s="1"/>
    </row>
    <row r="2293" spans="3:3" x14ac:dyDescent="0.3">
      <c r="C2293" s="1"/>
    </row>
    <row r="2294" spans="3:3" x14ac:dyDescent="0.3">
      <c r="C2294" s="1"/>
    </row>
    <row r="2295" spans="3:3" x14ac:dyDescent="0.3">
      <c r="C2295" s="1"/>
    </row>
    <row r="2296" spans="3:3" x14ac:dyDescent="0.3">
      <c r="C2296" s="1"/>
    </row>
    <row r="2297" spans="3:3" x14ac:dyDescent="0.3">
      <c r="C2297" s="1"/>
    </row>
    <row r="2298" spans="3:3" x14ac:dyDescent="0.3">
      <c r="C2298" s="1"/>
    </row>
    <row r="2299" spans="3:3" x14ac:dyDescent="0.3">
      <c r="C2299" s="1"/>
    </row>
    <row r="2300" spans="3:3" x14ac:dyDescent="0.3">
      <c r="C2300" s="1"/>
    </row>
    <row r="2301" spans="3:3" x14ac:dyDescent="0.3">
      <c r="C2301" s="1"/>
    </row>
    <row r="2302" spans="3:3" x14ac:dyDescent="0.3">
      <c r="C2302" s="1"/>
    </row>
    <row r="2303" spans="3:3" x14ac:dyDescent="0.3">
      <c r="C2303" s="1"/>
    </row>
    <row r="2304" spans="3:3" x14ac:dyDescent="0.3">
      <c r="C2304" s="1"/>
    </row>
    <row r="2305" spans="3:3" x14ac:dyDescent="0.3">
      <c r="C2305" s="1"/>
    </row>
    <row r="2306" spans="3:3" x14ac:dyDescent="0.3">
      <c r="C2306" s="1"/>
    </row>
    <row r="2307" spans="3:3" x14ac:dyDescent="0.3">
      <c r="C2307" s="1"/>
    </row>
    <row r="2308" spans="3:3" x14ac:dyDescent="0.3">
      <c r="C2308" s="1"/>
    </row>
    <row r="2309" spans="3:3" x14ac:dyDescent="0.3">
      <c r="C2309" s="1"/>
    </row>
    <row r="2310" spans="3:3" x14ac:dyDescent="0.3">
      <c r="C2310" s="1"/>
    </row>
    <row r="2311" spans="3:3" x14ac:dyDescent="0.3">
      <c r="C2311" s="1"/>
    </row>
    <row r="2312" spans="3:3" x14ac:dyDescent="0.3">
      <c r="C2312" s="1"/>
    </row>
    <row r="2313" spans="3:3" x14ac:dyDescent="0.3">
      <c r="C2313" s="1"/>
    </row>
    <row r="2314" spans="3:3" x14ac:dyDescent="0.3">
      <c r="C2314" s="1"/>
    </row>
    <row r="2315" spans="3:3" x14ac:dyDescent="0.3">
      <c r="C2315" s="1"/>
    </row>
    <row r="2316" spans="3:3" x14ac:dyDescent="0.3">
      <c r="C2316" s="1"/>
    </row>
    <row r="2317" spans="3:3" x14ac:dyDescent="0.3">
      <c r="C2317" s="1"/>
    </row>
    <row r="2318" spans="3:3" x14ac:dyDescent="0.3">
      <c r="C2318" s="1"/>
    </row>
    <row r="2319" spans="3:3" x14ac:dyDescent="0.3">
      <c r="C2319" s="1"/>
    </row>
    <row r="2320" spans="3:3" x14ac:dyDescent="0.3">
      <c r="C2320" s="1"/>
    </row>
    <row r="2321" spans="3:3" x14ac:dyDescent="0.3">
      <c r="C2321" s="1"/>
    </row>
    <row r="2322" spans="3:3" x14ac:dyDescent="0.3">
      <c r="C2322" s="1"/>
    </row>
    <row r="2323" spans="3:3" x14ac:dyDescent="0.3">
      <c r="C2323" s="1"/>
    </row>
    <row r="2324" spans="3:3" x14ac:dyDescent="0.3">
      <c r="C2324" s="1"/>
    </row>
    <row r="2325" spans="3:3" x14ac:dyDescent="0.3">
      <c r="C2325" s="1"/>
    </row>
    <row r="2326" spans="3:3" x14ac:dyDescent="0.3">
      <c r="C2326" s="1"/>
    </row>
    <row r="2327" spans="3:3" x14ac:dyDescent="0.3">
      <c r="C2327" s="1"/>
    </row>
    <row r="2328" spans="3:3" x14ac:dyDescent="0.3">
      <c r="C2328" s="1"/>
    </row>
    <row r="2329" spans="3:3" x14ac:dyDescent="0.3">
      <c r="C2329" s="1"/>
    </row>
    <row r="2330" spans="3:3" x14ac:dyDescent="0.3">
      <c r="C2330" s="1"/>
    </row>
    <row r="2331" spans="3:3" x14ac:dyDescent="0.3">
      <c r="C2331" s="1"/>
    </row>
    <row r="2332" spans="3:3" x14ac:dyDescent="0.3">
      <c r="C2332" s="1"/>
    </row>
    <row r="2333" spans="3:3" x14ac:dyDescent="0.3">
      <c r="C2333" s="1"/>
    </row>
    <row r="2334" spans="3:3" x14ac:dyDescent="0.3">
      <c r="C2334" s="1"/>
    </row>
    <row r="2335" spans="3:3" x14ac:dyDescent="0.3">
      <c r="C2335" s="1"/>
    </row>
    <row r="2336" spans="3:3" x14ac:dyDescent="0.3">
      <c r="C2336" s="1"/>
    </row>
    <row r="2337" spans="3:3" x14ac:dyDescent="0.3">
      <c r="C2337" s="1"/>
    </row>
    <row r="2338" spans="3:3" x14ac:dyDescent="0.3">
      <c r="C2338" s="1"/>
    </row>
    <row r="2339" spans="3:3" x14ac:dyDescent="0.3">
      <c r="C2339" s="1"/>
    </row>
    <row r="2340" spans="3:3" x14ac:dyDescent="0.3">
      <c r="C2340" s="1"/>
    </row>
    <row r="2341" spans="3:3" x14ac:dyDescent="0.3">
      <c r="C2341" s="1"/>
    </row>
    <row r="2342" spans="3:3" x14ac:dyDescent="0.3">
      <c r="C2342" s="1"/>
    </row>
    <row r="2343" spans="3:3" x14ac:dyDescent="0.3">
      <c r="C2343" s="1"/>
    </row>
    <row r="2344" spans="3:3" x14ac:dyDescent="0.3">
      <c r="C2344" s="1"/>
    </row>
    <row r="2345" spans="3:3" x14ac:dyDescent="0.3">
      <c r="C2345" s="1"/>
    </row>
    <row r="2346" spans="3:3" x14ac:dyDescent="0.3">
      <c r="C2346" s="1"/>
    </row>
    <row r="2347" spans="3:3" x14ac:dyDescent="0.3">
      <c r="C2347" s="1"/>
    </row>
    <row r="2348" spans="3:3" x14ac:dyDescent="0.3">
      <c r="C2348" s="1"/>
    </row>
    <row r="2349" spans="3:3" x14ac:dyDescent="0.3">
      <c r="C2349" s="1"/>
    </row>
    <row r="2350" spans="3:3" x14ac:dyDescent="0.3">
      <c r="C2350" s="1"/>
    </row>
    <row r="2351" spans="3:3" x14ac:dyDescent="0.3">
      <c r="C2351" s="1"/>
    </row>
    <row r="2352" spans="3:3" x14ac:dyDescent="0.3">
      <c r="C2352" s="1"/>
    </row>
    <row r="2353" spans="3:3" x14ac:dyDescent="0.3">
      <c r="C2353" s="1"/>
    </row>
    <row r="2354" spans="3:3" x14ac:dyDescent="0.3">
      <c r="C2354" s="1"/>
    </row>
    <row r="2355" spans="3:3" x14ac:dyDescent="0.3">
      <c r="C2355" s="1"/>
    </row>
    <row r="2356" spans="3:3" x14ac:dyDescent="0.3">
      <c r="C2356" s="1"/>
    </row>
    <row r="2357" spans="3:3" x14ac:dyDescent="0.3">
      <c r="C2357" s="1"/>
    </row>
    <row r="2358" spans="3:3" x14ac:dyDescent="0.3">
      <c r="C2358" s="1"/>
    </row>
    <row r="2359" spans="3:3" x14ac:dyDescent="0.3">
      <c r="C2359" s="1"/>
    </row>
    <row r="2360" spans="3:3" x14ac:dyDescent="0.3">
      <c r="C2360" s="1"/>
    </row>
    <row r="2361" spans="3:3" x14ac:dyDescent="0.3">
      <c r="C2361" s="1"/>
    </row>
    <row r="2362" spans="3:3" x14ac:dyDescent="0.3">
      <c r="C2362" s="1"/>
    </row>
    <row r="2363" spans="3:3" x14ac:dyDescent="0.3">
      <c r="C2363" s="1"/>
    </row>
    <row r="2364" spans="3:3" x14ac:dyDescent="0.3">
      <c r="C2364" s="1"/>
    </row>
    <row r="2365" spans="3:3" x14ac:dyDescent="0.3">
      <c r="C2365" s="1"/>
    </row>
    <row r="2366" spans="3:3" x14ac:dyDescent="0.3">
      <c r="C2366" s="1"/>
    </row>
    <row r="2367" spans="3:3" x14ac:dyDescent="0.3">
      <c r="C2367" s="1"/>
    </row>
    <row r="2368" spans="3:3" x14ac:dyDescent="0.3">
      <c r="C2368" s="1"/>
    </row>
    <row r="2369" spans="3:3" x14ac:dyDescent="0.3">
      <c r="C2369" s="1"/>
    </row>
    <row r="2370" spans="3:3" x14ac:dyDescent="0.3">
      <c r="C2370" s="1"/>
    </row>
    <row r="2371" spans="3:3" x14ac:dyDescent="0.3">
      <c r="C2371" s="1"/>
    </row>
    <row r="2372" spans="3:3" x14ac:dyDescent="0.3">
      <c r="C2372" s="1"/>
    </row>
    <row r="2373" spans="3:3" x14ac:dyDescent="0.3">
      <c r="C2373" s="1"/>
    </row>
    <row r="2374" spans="3:3" x14ac:dyDescent="0.3">
      <c r="C2374" s="1"/>
    </row>
    <row r="2375" spans="3:3" x14ac:dyDescent="0.3">
      <c r="C2375" s="1"/>
    </row>
    <row r="2376" spans="3:3" x14ac:dyDescent="0.3">
      <c r="C2376" s="1"/>
    </row>
    <row r="2377" spans="3:3" x14ac:dyDescent="0.3">
      <c r="C2377" s="1"/>
    </row>
    <row r="2378" spans="3:3" x14ac:dyDescent="0.3">
      <c r="C2378" s="1"/>
    </row>
    <row r="2379" spans="3:3" x14ac:dyDescent="0.3">
      <c r="C2379" s="1"/>
    </row>
    <row r="2380" spans="3:3" x14ac:dyDescent="0.3">
      <c r="C2380" s="1"/>
    </row>
    <row r="2381" spans="3:3" x14ac:dyDescent="0.3">
      <c r="C2381" s="1"/>
    </row>
    <row r="2382" spans="3:3" x14ac:dyDescent="0.3">
      <c r="C2382" s="1"/>
    </row>
    <row r="2383" spans="3:3" x14ac:dyDescent="0.3">
      <c r="C2383" s="1"/>
    </row>
    <row r="2384" spans="3:3" x14ac:dyDescent="0.3">
      <c r="C2384" s="1"/>
    </row>
    <row r="2385" spans="3:3" x14ac:dyDescent="0.3">
      <c r="C2385" s="1"/>
    </row>
    <row r="2386" spans="3:3" x14ac:dyDescent="0.3">
      <c r="C2386" s="1"/>
    </row>
    <row r="2387" spans="3:3" x14ac:dyDescent="0.3">
      <c r="C2387" s="1"/>
    </row>
    <row r="2388" spans="3:3" x14ac:dyDescent="0.3">
      <c r="C2388" s="1"/>
    </row>
    <row r="2389" spans="3:3" x14ac:dyDescent="0.3">
      <c r="C2389" s="1"/>
    </row>
    <row r="2390" spans="3:3" x14ac:dyDescent="0.3">
      <c r="C2390" s="1"/>
    </row>
    <row r="2391" spans="3:3" x14ac:dyDescent="0.3">
      <c r="C2391" s="1"/>
    </row>
    <row r="2392" spans="3:3" x14ac:dyDescent="0.3">
      <c r="C2392" s="1"/>
    </row>
    <row r="2393" spans="3:3" x14ac:dyDescent="0.3">
      <c r="C2393" s="1"/>
    </row>
    <row r="2394" spans="3:3" x14ac:dyDescent="0.3">
      <c r="C2394" s="1"/>
    </row>
    <row r="2395" spans="3:3" x14ac:dyDescent="0.3">
      <c r="C2395" s="1"/>
    </row>
    <row r="2396" spans="3:3" x14ac:dyDescent="0.3">
      <c r="C2396" s="1"/>
    </row>
    <row r="2397" spans="3:3" x14ac:dyDescent="0.3">
      <c r="C2397" s="1"/>
    </row>
    <row r="2398" spans="3:3" x14ac:dyDescent="0.3">
      <c r="C2398" s="1"/>
    </row>
    <row r="2399" spans="3:3" x14ac:dyDescent="0.3">
      <c r="C2399" s="1"/>
    </row>
    <row r="2400" spans="3:3" x14ac:dyDescent="0.3">
      <c r="C2400" s="1"/>
    </row>
    <row r="2401" spans="3:3" x14ac:dyDescent="0.3">
      <c r="C2401" s="1"/>
    </row>
    <row r="2402" spans="3:3" x14ac:dyDescent="0.3">
      <c r="C2402" s="1"/>
    </row>
    <row r="2403" spans="3:3" x14ac:dyDescent="0.3">
      <c r="C2403" s="1"/>
    </row>
    <row r="2404" spans="3:3" x14ac:dyDescent="0.3">
      <c r="C2404" s="1"/>
    </row>
    <row r="2405" spans="3:3" x14ac:dyDescent="0.3">
      <c r="C2405" s="1"/>
    </row>
    <row r="2406" spans="3:3" x14ac:dyDescent="0.3">
      <c r="C2406" s="1"/>
    </row>
    <row r="2407" spans="3:3" x14ac:dyDescent="0.3">
      <c r="C2407" s="1"/>
    </row>
    <row r="2408" spans="3:3" x14ac:dyDescent="0.3">
      <c r="C2408" s="1"/>
    </row>
    <row r="2409" spans="3:3" x14ac:dyDescent="0.3">
      <c r="C2409" s="1"/>
    </row>
    <row r="2410" spans="3:3" x14ac:dyDescent="0.3">
      <c r="C2410" s="1"/>
    </row>
    <row r="2411" spans="3:3" x14ac:dyDescent="0.3">
      <c r="C2411" s="1"/>
    </row>
    <row r="2412" spans="3:3" x14ac:dyDescent="0.3">
      <c r="C2412" s="1"/>
    </row>
    <row r="2413" spans="3:3" x14ac:dyDescent="0.3">
      <c r="C2413" s="1"/>
    </row>
    <row r="2414" spans="3:3" x14ac:dyDescent="0.3">
      <c r="C2414" s="1"/>
    </row>
    <row r="2415" spans="3:3" x14ac:dyDescent="0.3">
      <c r="C2415" s="1"/>
    </row>
    <row r="2416" spans="3:3" x14ac:dyDescent="0.3">
      <c r="C2416" s="1"/>
    </row>
    <row r="2417" spans="3:3" x14ac:dyDescent="0.3">
      <c r="C2417" s="1"/>
    </row>
    <row r="2418" spans="3:3" x14ac:dyDescent="0.3">
      <c r="C2418" s="1"/>
    </row>
    <row r="2419" spans="3:3" x14ac:dyDescent="0.3">
      <c r="C2419" s="1"/>
    </row>
    <row r="2420" spans="3:3" x14ac:dyDescent="0.3">
      <c r="C2420" s="1"/>
    </row>
    <row r="2421" spans="3:3" x14ac:dyDescent="0.3">
      <c r="C2421" s="1"/>
    </row>
    <row r="2422" spans="3:3" x14ac:dyDescent="0.3">
      <c r="C2422" s="1"/>
    </row>
    <row r="2423" spans="3:3" x14ac:dyDescent="0.3">
      <c r="C2423" s="1"/>
    </row>
    <row r="2424" spans="3:3" x14ac:dyDescent="0.3">
      <c r="C2424" s="1"/>
    </row>
    <row r="2425" spans="3:3" x14ac:dyDescent="0.3">
      <c r="C2425" s="1"/>
    </row>
    <row r="2426" spans="3:3" x14ac:dyDescent="0.3">
      <c r="C2426" s="1"/>
    </row>
    <row r="2427" spans="3:3" x14ac:dyDescent="0.3">
      <c r="C2427" s="1"/>
    </row>
    <row r="2428" spans="3:3" x14ac:dyDescent="0.3">
      <c r="C2428" s="1"/>
    </row>
    <row r="2429" spans="3:3" x14ac:dyDescent="0.3">
      <c r="C2429" s="1"/>
    </row>
    <row r="2430" spans="3:3" x14ac:dyDescent="0.3">
      <c r="C2430" s="1"/>
    </row>
    <row r="2431" spans="3:3" x14ac:dyDescent="0.3">
      <c r="C2431" s="1"/>
    </row>
    <row r="2432" spans="3:3" x14ac:dyDescent="0.3">
      <c r="C2432" s="1"/>
    </row>
    <row r="2433" spans="3:3" x14ac:dyDescent="0.3">
      <c r="C2433" s="1"/>
    </row>
    <row r="2434" spans="3:3" x14ac:dyDescent="0.3">
      <c r="C2434" s="1"/>
    </row>
    <row r="2435" spans="3:3" x14ac:dyDescent="0.3">
      <c r="C2435" s="1"/>
    </row>
    <row r="2436" spans="3:3" x14ac:dyDescent="0.3">
      <c r="C2436" s="1"/>
    </row>
    <row r="2437" spans="3:3" x14ac:dyDescent="0.3">
      <c r="C2437" s="1"/>
    </row>
    <row r="2438" spans="3:3" x14ac:dyDescent="0.3">
      <c r="C2438" s="1"/>
    </row>
    <row r="2439" spans="3:3" x14ac:dyDescent="0.3">
      <c r="C2439" s="1"/>
    </row>
    <row r="2440" spans="3:3" x14ac:dyDescent="0.3">
      <c r="C2440" s="1"/>
    </row>
    <row r="2441" spans="3:3" x14ac:dyDescent="0.3">
      <c r="C2441" s="1"/>
    </row>
    <row r="2442" spans="3:3" x14ac:dyDescent="0.3">
      <c r="C2442" s="1"/>
    </row>
    <row r="2443" spans="3:3" x14ac:dyDescent="0.3">
      <c r="C2443" s="1"/>
    </row>
    <row r="2444" spans="3:3" x14ac:dyDescent="0.3">
      <c r="C2444" s="1"/>
    </row>
    <row r="2445" spans="3:3" x14ac:dyDescent="0.3">
      <c r="C2445" s="1"/>
    </row>
    <row r="2446" spans="3:3" x14ac:dyDescent="0.3">
      <c r="C2446" s="1"/>
    </row>
    <row r="2447" spans="3:3" x14ac:dyDescent="0.3">
      <c r="C2447" s="1"/>
    </row>
    <row r="2448" spans="3:3" x14ac:dyDescent="0.3">
      <c r="C2448" s="1"/>
    </row>
    <row r="2449" spans="3:3" x14ac:dyDescent="0.3">
      <c r="C2449" s="1"/>
    </row>
    <row r="2450" spans="3:3" x14ac:dyDescent="0.3">
      <c r="C2450" s="1"/>
    </row>
    <row r="2451" spans="3:3" x14ac:dyDescent="0.3">
      <c r="C2451" s="1"/>
    </row>
    <row r="2452" spans="3:3" x14ac:dyDescent="0.3">
      <c r="C2452" s="1"/>
    </row>
    <row r="2453" spans="3:3" x14ac:dyDescent="0.3">
      <c r="C2453" s="1"/>
    </row>
    <row r="2454" spans="3:3" x14ac:dyDescent="0.3">
      <c r="C2454" s="1"/>
    </row>
    <row r="2455" spans="3:3" x14ac:dyDescent="0.3">
      <c r="C2455" s="1"/>
    </row>
    <row r="2456" spans="3:3" x14ac:dyDescent="0.3">
      <c r="C2456" s="1"/>
    </row>
    <row r="2457" spans="3:3" x14ac:dyDescent="0.3">
      <c r="C2457" s="1"/>
    </row>
    <row r="2458" spans="3:3" x14ac:dyDescent="0.3">
      <c r="C2458" s="1"/>
    </row>
    <row r="2459" spans="3:3" x14ac:dyDescent="0.3">
      <c r="C2459" s="1"/>
    </row>
    <row r="2460" spans="3:3" x14ac:dyDescent="0.3">
      <c r="C2460" s="1"/>
    </row>
    <row r="2461" spans="3:3" x14ac:dyDescent="0.3">
      <c r="C2461" s="1"/>
    </row>
    <row r="2462" spans="3:3" x14ac:dyDescent="0.3">
      <c r="C2462" s="1"/>
    </row>
    <row r="2463" spans="3:3" x14ac:dyDescent="0.3">
      <c r="C2463" s="1"/>
    </row>
    <row r="2464" spans="3:3" x14ac:dyDescent="0.3">
      <c r="C2464" s="1"/>
    </row>
    <row r="2465" spans="3:3" x14ac:dyDescent="0.3">
      <c r="C2465" s="1"/>
    </row>
    <row r="2466" spans="3:3" x14ac:dyDescent="0.3">
      <c r="C2466" s="1"/>
    </row>
    <row r="2467" spans="3:3" x14ac:dyDescent="0.3">
      <c r="C2467" s="1"/>
    </row>
    <row r="2468" spans="3:3" x14ac:dyDescent="0.3">
      <c r="C2468" s="1"/>
    </row>
    <row r="2469" spans="3:3" x14ac:dyDescent="0.3">
      <c r="C2469" s="1"/>
    </row>
    <row r="2470" spans="3:3" x14ac:dyDescent="0.3">
      <c r="C2470" s="1"/>
    </row>
    <row r="2471" spans="3:3" x14ac:dyDescent="0.3">
      <c r="C2471" s="1"/>
    </row>
    <row r="2472" spans="3:3" x14ac:dyDescent="0.3">
      <c r="C2472" s="1"/>
    </row>
    <row r="2473" spans="3:3" x14ac:dyDescent="0.3">
      <c r="C2473" s="1"/>
    </row>
    <row r="2474" spans="3:3" x14ac:dyDescent="0.3">
      <c r="C2474" s="1"/>
    </row>
    <row r="2475" spans="3:3" x14ac:dyDescent="0.3">
      <c r="C2475" s="1"/>
    </row>
    <row r="2476" spans="3:3" x14ac:dyDescent="0.3">
      <c r="C2476" s="1"/>
    </row>
    <row r="2477" spans="3:3" x14ac:dyDescent="0.3">
      <c r="C2477" s="1"/>
    </row>
    <row r="2478" spans="3:3" x14ac:dyDescent="0.3">
      <c r="C2478" s="1"/>
    </row>
    <row r="2479" spans="3:3" x14ac:dyDescent="0.3">
      <c r="C2479" s="1"/>
    </row>
    <row r="2480" spans="3:3" x14ac:dyDescent="0.3">
      <c r="C2480" s="1"/>
    </row>
    <row r="2481" spans="3:3" x14ac:dyDescent="0.3">
      <c r="C2481" s="1"/>
    </row>
    <row r="2482" spans="3:3" x14ac:dyDescent="0.3">
      <c r="C2482" s="1"/>
    </row>
    <row r="2483" spans="3:3" x14ac:dyDescent="0.3">
      <c r="C2483" s="1"/>
    </row>
    <row r="2484" spans="3:3" x14ac:dyDescent="0.3">
      <c r="C2484" s="1"/>
    </row>
    <row r="2485" spans="3:3" x14ac:dyDescent="0.3">
      <c r="C2485" s="1"/>
    </row>
    <row r="2486" spans="3:3" x14ac:dyDescent="0.3">
      <c r="C2486" s="1"/>
    </row>
    <row r="2487" spans="3:3" x14ac:dyDescent="0.3">
      <c r="C2487" s="1"/>
    </row>
    <row r="2488" spans="3:3" x14ac:dyDescent="0.3">
      <c r="C2488" s="1"/>
    </row>
    <row r="2489" spans="3:3" x14ac:dyDescent="0.3">
      <c r="C2489" s="1"/>
    </row>
    <row r="2490" spans="3:3" x14ac:dyDescent="0.3">
      <c r="C2490" s="1"/>
    </row>
    <row r="2491" spans="3:3" x14ac:dyDescent="0.3">
      <c r="C2491" s="1"/>
    </row>
    <row r="2492" spans="3:3" x14ac:dyDescent="0.3">
      <c r="C2492" s="1"/>
    </row>
    <row r="2493" spans="3:3" x14ac:dyDescent="0.3">
      <c r="C2493" s="1"/>
    </row>
    <row r="2494" spans="3:3" x14ac:dyDescent="0.3">
      <c r="C2494" s="1"/>
    </row>
    <row r="2495" spans="3:3" x14ac:dyDescent="0.3">
      <c r="C2495" s="1"/>
    </row>
    <row r="2496" spans="3:3" x14ac:dyDescent="0.3">
      <c r="C2496" s="1"/>
    </row>
    <row r="2497" spans="3:3" x14ac:dyDescent="0.3">
      <c r="C2497" s="1"/>
    </row>
    <row r="2498" spans="3:3" x14ac:dyDescent="0.3">
      <c r="C2498" s="1"/>
    </row>
    <row r="2499" spans="3:3" x14ac:dyDescent="0.3">
      <c r="C2499" s="1"/>
    </row>
    <row r="2500" spans="3:3" x14ac:dyDescent="0.3">
      <c r="C2500" s="1"/>
    </row>
    <row r="2501" spans="3:3" x14ac:dyDescent="0.3">
      <c r="C2501" s="1"/>
    </row>
    <row r="2502" spans="3:3" x14ac:dyDescent="0.3">
      <c r="C2502" s="1"/>
    </row>
    <row r="2503" spans="3:3" x14ac:dyDescent="0.3">
      <c r="C2503" s="1"/>
    </row>
    <row r="2504" spans="3:3" x14ac:dyDescent="0.3">
      <c r="C2504" s="1"/>
    </row>
    <row r="2505" spans="3:3" x14ac:dyDescent="0.3">
      <c r="C2505" s="1"/>
    </row>
    <row r="2506" spans="3:3" x14ac:dyDescent="0.3">
      <c r="C2506" s="1"/>
    </row>
    <row r="2507" spans="3:3" x14ac:dyDescent="0.3">
      <c r="C2507" s="1"/>
    </row>
    <row r="2508" spans="3:3" x14ac:dyDescent="0.3">
      <c r="C2508" s="1"/>
    </row>
    <row r="2509" spans="3:3" x14ac:dyDescent="0.3">
      <c r="C2509" s="1"/>
    </row>
    <row r="2510" spans="3:3" x14ac:dyDescent="0.3">
      <c r="C2510" s="1"/>
    </row>
    <row r="2511" spans="3:3" x14ac:dyDescent="0.3">
      <c r="C2511" s="1"/>
    </row>
    <row r="2512" spans="3:3" x14ac:dyDescent="0.3">
      <c r="C2512" s="1"/>
    </row>
    <row r="2513" spans="3:3" x14ac:dyDescent="0.3">
      <c r="C2513" s="1"/>
    </row>
    <row r="2514" spans="3:3" x14ac:dyDescent="0.3">
      <c r="C2514" s="1"/>
    </row>
    <row r="2515" spans="3:3" x14ac:dyDescent="0.3">
      <c r="C2515" s="1"/>
    </row>
    <row r="2516" spans="3:3" x14ac:dyDescent="0.3">
      <c r="C2516" s="1"/>
    </row>
    <row r="2517" spans="3:3" x14ac:dyDescent="0.3">
      <c r="C2517" s="1"/>
    </row>
    <row r="2518" spans="3:3" x14ac:dyDescent="0.3">
      <c r="C2518" s="1"/>
    </row>
    <row r="2519" spans="3:3" x14ac:dyDescent="0.3">
      <c r="C2519" s="1"/>
    </row>
    <row r="2520" spans="3:3" x14ac:dyDescent="0.3">
      <c r="C2520" s="1"/>
    </row>
    <row r="2521" spans="3:3" x14ac:dyDescent="0.3">
      <c r="C2521" s="1"/>
    </row>
    <row r="2522" spans="3:3" x14ac:dyDescent="0.3">
      <c r="C2522" s="1"/>
    </row>
    <row r="2523" spans="3:3" x14ac:dyDescent="0.3">
      <c r="C2523" s="1"/>
    </row>
    <row r="2524" spans="3:3" x14ac:dyDescent="0.3">
      <c r="C2524" s="1"/>
    </row>
    <row r="2525" spans="3:3" x14ac:dyDescent="0.3">
      <c r="C2525" s="1"/>
    </row>
    <row r="2526" spans="3:3" x14ac:dyDescent="0.3">
      <c r="C2526" s="1"/>
    </row>
    <row r="2527" spans="3:3" x14ac:dyDescent="0.3">
      <c r="C2527" s="1"/>
    </row>
    <row r="2528" spans="3:3" x14ac:dyDescent="0.3">
      <c r="C2528" s="1"/>
    </row>
    <row r="2529" spans="3:3" x14ac:dyDescent="0.3">
      <c r="C2529" s="1"/>
    </row>
    <row r="2530" spans="3:3" x14ac:dyDescent="0.3">
      <c r="C2530" s="1"/>
    </row>
    <row r="2531" spans="3:3" x14ac:dyDescent="0.3">
      <c r="C2531" s="1"/>
    </row>
    <row r="2532" spans="3:3" x14ac:dyDescent="0.3">
      <c r="C2532" s="1"/>
    </row>
    <row r="2533" spans="3:3" x14ac:dyDescent="0.3">
      <c r="C2533" s="1"/>
    </row>
    <row r="2534" spans="3:3" x14ac:dyDescent="0.3">
      <c r="C2534" s="1"/>
    </row>
    <row r="2535" spans="3:3" x14ac:dyDescent="0.3">
      <c r="C2535" s="1"/>
    </row>
    <row r="2536" spans="3:3" x14ac:dyDescent="0.3">
      <c r="C2536" s="1"/>
    </row>
    <row r="2537" spans="3:3" x14ac:dyDescent="0.3">
      <c r="C2537" s="1"/>
    </row>
    <row r="2538" spans="3:3" x14ac:dyDescent="0.3">
      <c r="C2538" s="1"/>
    </row>
    <row r="2539" spans="3:3" x14ac:dyDescent="0.3">
      <c r="C2539" s="1"/>
    </row>
    <row r="2540" spans="3:3" x14ac:dyDescent="0.3">
      <c r="C2540" s="1"/>
    </row>
    <row r="2541" spans="3:3" x14ac:dyDescent="0.3">
      <c r="C2541" s="1"/>
    </row>
    <row r="2542" spans="3:3" x14ac:dyDescent="0.3">
      <c r="C2542" s="1"/>
    </row>
    <row r="2543" spans="3:3" x14ac:dyDescent="0.3">
      <c r="C2543" s="1"/>
    </row>
    <row r="2544" spans="3:3" x14ac:dyDescent="0.3">
      <c r="C2544" s="1"/>
    </row>
    <row r="2545" spans="3:3" x14ac:dyDescent="0.3">
      <c r="C2545" s="1"/>
    </row>
    <row r="2546" spans="3:3" x14ac:dyDescent="0.3">
      <c r="C2546" s="1"/>
    </row>
    <row r="2547" spans="3:3" x14ac:dyDescent="0.3">
      <c r="C2547" s="1"/>
    </row>
    <row r="2548" spans="3:3" x14ac:dyDescent="0.3">
      <c r="C2548" s="1"/>
    </row>
    <row r="2549" spans="3:3" x14ac:dyDescent="0.3">
      <c r="C2549" s="1"/>
    </row>
    <row r="2550" spans="3:3" x14ac:dyDescent="0.3">
      <c r="C2550" s="1"/>
    </row>
    <row r="2551" spans="3:3" x14ac:dyDescent="0.3">
      <c r="C2551" s="1"/>
    </row>
    <row r="2552" spans="3:3" x14ac:dyDescent="0.3">
      <c r="C2552" s="1"/>
    </row>
    <row r="2553" spans="3:3" x14ac:dyDescent="0.3">
      <c r="C2553" s="1"/>
    </row>
    <row r="2554" spans="3:3" x14ac:dyDescent="0.3">
      <c r="C2554" s="1"/>
    </row>
    <row r="2555" spans="3:3" x14ac:dyDescent="0.3">
      <c r="C2555" s="1"/>
    </row>
    <row r="2556" spans="3:3" x14ac:dyDescent="0.3">
      <c r="C2556" s="1"/>
    </row>
    <row r="2557" spans="3:3" x14ac:dyDescent="0.3">
      <c r="C2557" s="1"/>
    </row>
    <row r="2558" spans="3:3" x14ac:dyDescent="0.3">
      <c r="C2558" s="1"/>
    </row>
    <row r="2559" spans="3:3" x14ac:dyDescent="0.3">
      <c r="C2559" s="1"/>
    </row>
    <row r="2560" spans="3:3" x14ac:dyDescent="0.3">
      <c r="C2560" s="1"/>
    </row>
    <row r="2561" spans="3:3" x14ac:dyDescent="0.3">
      <c r="C2561" s="1"/>
    </row>
    <row r="2562" spans="3:3" x14ac:dyDescent="0.3">
      <c r="C2562" s="1"/>
    </row>
    <row r="2563" spans="3:3" x14ac:dyDescent="0.3">
      <c r="C2563" s="1"/>
    </row>
    <row r="2564" spans="3:3" x14ac:dyDescent="0.3">
      <c r="C2564" s="1"/>
    </row>
    <row r="2565" spans="3:3" x14ac:dyDescent="0.3">
      <c r="C2565" s="1"/>
    </row>
    <row r="2566" spans="3:3" x14ac:dyDescent="0.3">
      <c r="C2566" s="1"/>
    </row>
    <row r="2567" spans="3:3" x14ac:dyDescent="0.3">
      <c r="C2567" s="1"/>
    </row>
    <row r="2568" spans="3:3" x14ac:dyDescent="0.3">
      <c r="C2568" s="1"/>
    </row>
    <row r="2569" spans="3:3" x14ac:dyDescent="0.3">
      <c r="C2569" s="1"/>
    </row>
    <row r="2570" spans="3:3" x14ac:dyDescent="0.3">
      <c r="C2570" s="1"/>
    </row>
    <row r="2571" spans="3:3" x14ac:dyDescent="0.3">
      <c r="C2571" s="1"/>
    </row>
    <row r="2572" spans="3:3" x14ac:dyDescent="0.3">
      <c r="C2572" s="1"/>
    </row>
    <row r="2573" spans="3:3" x14ac:dyDescent="0.3">
      <c r="C2573" s="1"/>
    </row>
    <row r="2574" spans="3:3" x14ac:dyDescent="0.3">
      <c r="C2574" s="1"/>
    </row>
    <row r="2575" spans="3:3" x14ac:dyDescent="0.3">
      <c r="C2575" s="1"/>
    </row>
    <row r="2576" spans="3:3" x14ac:dyDescent="0.3">
      <c r="C2576" s="1"/>
    </row>
    <row r="2577" spans="3:3" x14ac:dyDescent="0.3">
      <c r="C2577" s="1"/>
    </row>
    <row r="2578" spans="3:3" x14ac:dyDescent="0.3">
      <c r="C2578" s="1"/>
    </row>
    <row r="2579" spans="3:3" x14ac:dyDescent="0.3">
      <c r="C2579" s="1"/>
    </row>
    <row r="2580" spans="3:3" x14ac:dyDescent="0.3">
      <c r="C2580" s="1"/>
    </row>
    <row r="2581" spans="3:3" x14ac:dyDescent="0.3">
      <c r="C2581" s="1"/>
    </row>
    <row r="2582" spans="3:3" x14ac:dyDescent="0.3">
      <c r="C2582" s="1"/>
    </row>
    <row r="2583" spans="3:3" x14ac:dyDescent="0.3">
      <c r="C2583" s="1"/>
    </row>
    <row r="2584" spans="3:3" x14ac:dyDescent="0.3">
      <c r="C2584" s="1"/>
    </row>
    <row r="2585" spans="3:3" x14ac:dyDescent="0.3">
      <c r="C2585" s="1"/>
    </row>
    <row r="2586" spans="3:3" x14ac:dyDescent="0.3">
      <c r="C2586" s="1"/>
    </row>
    <row r="2587" spans="3:3" x14ac:dyDescent="0.3">
      <c r="C2587" s="1"/>
    </row>
    <row r="2588" spans="3:3" x14ac:dyDescent="0.3">
      <c r="C2588" s="1"/>
    </row>
    <row r="2589" spans="3:3" x14ac:dyDescent="0.3">
      <c r="C2589" s="1"/>
    </row>
    <row r="2590" spans="3:3" x14ac:dyDescent="0.3">
      <c r="C2590" s="1"/>
    </row>
    <row r="2591" spans="3:3" x14ac:dyDescent="0.3">
      <c r="C2591" s="1"/>
    </row>
    <row r="2592" spans="3:3" x14ac:dyDescent="0.3">
      <c r="C2592" s="1"/>
    </row>
    <row r="2593" spans="3:3" x14ac:dyDescent="0.3">
      <c r="C2593" s="1"/>
    </row>
    <row r="2594" spans="3:3" x14ac:dyDescent="0.3">
      <c r="C2594" s="1"/>
    </row>
    <row r="2595" spans="3:3" x14ac:dyDescent="0.3">
      <c r="C2595" s="1"/>
    </row>
    <row r="2596" spans="3:3" x14ac:dyDescent="0.3">
      <c r="C2596" s="1"/>
    </row>
    <row r="2597" spans="3:3" x14ac:dyDescent="0.3">
      <c r="C2597" s="1"/>
    </row>
    <row r="2598" spans="3:3" x14ac:dyDescent="0.3">
      <c r="C2598" s="1"/>
    </row>
    <row r="2599" spans="3:3" x14ac:dyDescent="0.3">
      <c r="C2599" s="1"/>
    </row>
    <row r="2600" spans="3:3" x14ac:dyDescent="0.3">
      <c r="C2600" s="1"/>
    </row>
    <row r="2601" spans="3:3" x14ac:dyDescent="0.3">
      <c r="C2601" s="1"/>
    </row>
    <row r="2602" spans="3:3" x14ac:dyDescent="0.3">
      <c r="C2602" s="1"/>
    </row>
    <row r="2603" spans="3:3" x14ac:dyDescent="0.3">
      <c r="C2603" s="1"/>
    </row>
    <row r="2604" spans="3:3" x14ac:dyDescent="0.3">
      <c r="C2604" s="1"/>
    </row>
    <row r="2605" spans="3:3" x14ac:dyDescent="0.3">
      <c r="C2605" s="1"/>
    </row>
    <row r="2606" spans="3:3" x14ac:dyDescent="0.3">
      <c r="C2606" s="1"/>
    </row>
    <row r="2607" spans="3:3" x14ac:dyDescent="0.3">
      <c r="C2607" s="1"/>
    </row>
    <row r="2608" spans="3:3" x14ac:dyDescent="0.3">
      <c r="C2608" s="1"/>
    </row>
    <row r="2609" spans="3:7" x14ac:dyDescent="0.3">
      <c r="C2609" s="1"/>
    </row>
    <row r="2610" spans="3:7" x14ac:dyDescent="0.3">
      <c r="C2610" s="1"/>
    </row>
    <row r="2611" spans="3:7" x14ac:dyDescent="0.3">
      <c r="C2611" s="1"/>
    </row>
    <row r="2612" spans="3:7" x14ac:dyDescent="0.3">
      <c r="C2612" s="1"/>
    </row>
    <row r="2613" spans="3:7" x14ac:dyDescent="0.3">
      <c r="C2613" s="1"/>
    </row>
    <row r="2614" spans="3:7" x14ac:dyDescent="0.3">
      <c r="C2614" s="1"/>
    </row>
    <row r="2615" spans="3:7" x14ac:dyDescent="0.3">
      <c r="C2615" s="1"/>
    </row>
    <row r="2616" spans="3:7" x14ac:dyDescent="0.3">
      <c r="C2616" s="1"/>
    </row>
    <row r="2617" spans="3:7" x14ac:dyDescent="0.3">
      <c r="C2617" s="1"/>
    </row>
    <row r="2618" spans="3:7" x14ac:dyDescent="0.3">
      <c r="C2618" s="1"/>
    </row>
    <row r="2619" spans="3:7" x14ac:dyDescent="0.3">
      <c r="C2619" s="1"/>
      <c r="G2619" s="157"/>
    </row>
    <row r="2620" spans="3:7" x14ac:dyDescent="0.3">
      <c r="C2620" s="1"/>
      <c r="G2620" s="157"/>
    </row>
    <row r="2621" spans="3:7" x14ac:dyDescent="0.3">
      <c r="C2621" s="1"/>
      <c r="G2621" s="157"/>
    </row>
    <row r="2622" spans="3:7" x14ac:dyDescent="0.3">
      <c r="C2622" s="1"/>
      <c r="G2622" s="157"/>
    </row>
    <row r="2623" spans="3:7" x14ac:dyDescent="0.3">
      <c r="C2623" s="1"/>
      <c r="G2623" s="157"/>
    </row>
    <row r="2624" spans="3:7" x14ac:dyDescent="0.3">
      <c r="C2624" s="1"/>
      <c r="G2624" s="157"/>
    </row>
    <row r="2625" spans="3:7" x14ac:dyDescent="0.3">
      <c r="C2625" s="1"/>
      <c r="G2625" s="157"/>
    </row>
    <row r="2626" spans="3:7" x14ac:dyDescent="0.3">
      <c r="C2626" s="1"/>
      <c r="G2626" s="157"/>
    </row>
    <row r="2627" spans="3:7" x14ac:dyDescent="0.3">
      <c r="C2627" s="1"/>
      <c r="G2627" s="157"/>
    </row>
    <row r="2628" spans="3:7" x14ac:dyDescent="0.3">
      <c r="C2628" s="1"/>
      <c r="G2628" s="157"/>
    </row>
    <row r="2629" spans="3:7" x14ac:dyDescent="0.3">
      <c r="C2629" s="1"/>
      <c r="G2629" s="157"/>
    </row>
    <row r="2630" spans="3:7" x14ac:dyDescent="0.3">
      <c r="C2630" s="1"/>
      <c r="G2630" s="157"/>
    </row>
    <row r="2631" spans="3:7" x14ac:dyDescent="0.3">
      <c r="C2631" s="1"/>
      <c r="G2631" s="157"/>
    </row>
    <row r="2632" spans="3:7" x14ac:dyDescent="0.3">
      <c r="C2632" s="1"/>
      <c r="G2632" s="157"/>
    </row>
    <row r="2633" spans="3:7" x14ac:dyDescent="0.3">
      <c r="C2633" s="1"/>
      <c r="G2633" s="157"/>
    </row>
    <row r="2634" spans="3:7" x14ac:dyDescent="0.3">
      <c r="C2634" s="1"/>
      <c r="G2634" s="157"/>
    </row>
    <row r="2635" spans="3:7" x14ac:dyDescent="0.3">
      <c r="C2635" s="1"/>
      <c r="G2635" s="157"/>
    </row>
    <row r="2636" spans="3:7" x14ac:dyDescent="0.3">
      <c r="C2636" s="1"/>
      <c r="G2636" s="157"/>
    </row>
    <row r="2637" spans="3:7" x14ac:dyDescent="0.3">
      <c r="C2637" s="1"/>
      <c r="G2637" s="157"/>
    </row>
    <row r="2638" spans="3:7" x14ac:dyDescent="0.3">
      <c r="C2638" s="1"/>
      <c r="G2638" s="157"/>
    </row>
    <row r="2639" spans="3:7" x14ac:dyDescent="0.3">
      <c r="C2639" s="1"/>
      <c r="G2639" s="157"/>
    </row>
    <row r="2640" spans="3:7" x14ac:dyDescent="0.3">
      <c r="C2640" s="1"/>
      <c r="G2640" s="157"/>
    </row>
    <row r="2641" spans="3:7" x14ac:dyDescent="0.3">
      <c r="C2641" s="1"/>
      <c r="G2641" s="157"/>
    </row>
    <row r="2642" spans="3:7" x14ac:dyDescent="0.3">
      <c r="C2642" s="1"/>
      <c r="G2642" s="157"/>
    </row>
    <row r="2643" spans="3:7" x14ac:dyDescent="0.3">
      <c r="C2643" s="1"/>
      <c r="G2643" s="157"/>
    </row>
    <row r="2644" spans="3:7" x14ac:dyDescent="0.3">
      <c r="C2644" s="1"/>
      <c r="G2644" s="157"/>
    </row>
    <row r="2645" spans="3:7" x14ac:dyDescent="0.3">
      <c r="C2645" s="1"/>
      <c r="G2645" s="157"/>
    </row>
    <row r="2646" spans="3:7" x14ac:dyDescent="0.3">
      <c r="C2646" s="1"/>
      <c r="G2646" s="157"/>
    </row>
    <row r="2647" spans="3:7" x14ac:dyDescent="0.3">
      <c r="C2647" s="1"/>
      <c r="G2647" s="157"/>
    </row>
    <row r="2648" spans="3:7" x14ac:dyDescent="0.3">
      <c r="C2648" s="1"/>
      <c r="G2648" s="157"/>
    </row>
    <row r="2649" spans="3:7" x14ac:dyDescent="0.3">
      <c r="C2649" s="1"/>
      <c r="G2649" s="157"/>
    </row>
    <row r="2650" spans="3:7" x14ac:dyDescent="0.3">
      <c r="C2650" s="1"/>
      <c r="G2650" s="157"/>
    </row>
    <row r="2651" spans="3:7" x14ac:dyDescent="0.3">
      <c r="C2651" s="1"/>
      <c r="G2651" s="157"/>
    </row>
    <row r="2652" spans="3:7" x14ac:dyDescent="0.3">
      <c r="C2652" s="1"/>
      <c r="G2652" s="157"/>
    </row>
    <row r="2653" spans="3:7" x14ac:dyDescent="0.3">
      <c r="C2653" s="1"/>
      <c r="G2653" s="157"/>
    </row>
    <row r="2654" spans="3:7" x14ac:dyDescent="0.3">
      <c r="C2654" s="1"/>
      <c r="G2654" s="157"/>
    </row>
    <row r="2655" spans="3:7" x14ac:dyDescent="0.3">
      <c r="C2655" s="1"/>
      <c r="G2655" s="157"/>
    </row>
    <row r="2656" spans="3:7" x14ac:dyDescent="0.3">
      <c r="C2656" s="1"/>
      <c r="G2656" s="157"/>
    </row>
    <row r="2657" spans="3:7" x14ac:dyDescent="0.3">
      <c r="C2657" s="1"/>
      <c r="G2657" s="157"/>
    </row>
    <row r="2658" spans="3:7" x14ac:dyDescent="0.3">
      <c r="C2658" s="1"/>
      <c r="G2658" s="157"/>
    </row>
    <row r="2659" spans="3:7" x14ac:dyDescent="0.3">
      <c r="C2659" s="1"/>
      <c r="G2659" s="157"/>
    </row>
    <row r="2660" spans="3:7" x14ac:dyDescent="0.3">
      <c r="C2660" s="1"/>
      <c r="G2660" s="157"/>
    </row>
    <row r="2661" spans="3:7" x14ac:dyDescent="0.3">
      <c r="C2661" s="1"/>
      <c r="G2661" s="157"/>
    </row>
    <row r="2662" spans="3:7" x14ac:dyDescent="0.3">
      <c r="C2662" s="1"/>
      <c r="G2662" s="157"/>
    </row>
    <row r="2663" spans="3:7" x14ac:dyDescent="0.3">
      <c r="C2663" s="1"/>
      <c r="G2663" s="157"/>
    </row>
    <row r="2664" spans="3:7" x14ac:dyDescent="0.3">
      <c r="C2664" s="1"/>
      <c r="G2664" s="157"/>
    </row>
    <row r="2665" spans="3:7" x14ac:dyDescent="0.3">
      <c r="C2665" s="1"/>
      <c r="G2665" s="157"/>
    </row>
    <row r="2666" spans="3:7" x14ac:dyDescent="0.3">
      <c r="C2666" s="1"/>
      <c r="G2666" s="157"/>
    </row>
    <row r="2667" spans="3:7" x14ac:dyDescent="0.3">
      <c r="C2667" s="1"/>
      <c r="G2667" s="157"/>
    </row>
    <row r="2668" spans="3:7" x14ac:dyDescent="0.3">
      <c r="C2668" s="1"/>
      <c r="G2668" s="157"/>
    </row>
    <row r="2669" spans="3:7" x14ac:dyDescent="0.3">
      <c r="C2669" s="1"/>
      <c r="G2669" s="157"/>
    </row>
    <row r="2670" spans="3:7" x14ac:dyDescent="0.3">
      <c r="C2670" s="1"/>
      <c r="G2670" s="157"/>
    </row>
    <row r="2671" spans="3:7" x14ac:dyDescent="0.3">
      <c r="C2671" s="1"/>
      <c r="G2671" s="157"/>
    </row>
    <row r="2672" spans="3:7" x14ac:dyDescent="0.3">
      <c r="C2672" s="1"/>
      <c r="G2672" s="157"/>
    </row>
    <row r="2673" spans="3:7" x14ac:dyDescent="0.3">
      <c r="C2673" s="1"/>
      <c r="G2673" s="157"/>
    </row>
    <row r="2674" spans="3:7" x14ac:dyDescent="0.3">
      <c r="C2674" s="1"/>
      <c r="G2674" s="157"/>
    </row>
    <row r="2675" spans="3:7" x14ac:dyDescent="0.3">
      <c r="C2675" s="1"/>
      <c r="G2675" s="157"/>
    </row>
    <row r="2676" spans="3:7" x14ac:dyDescent="0.3">
      <c r="C2676" s="1"/>
      <c r="G2676" s="157"/>
    </row>
    <row r="2677" spans="3:7" x14ac:dyDescent="0.3">
      <c r="C2677" s="1"/>
      <c r="G2677" s="157"/>
    </row>
    <row r="2678" spans="3:7" x14ac:dyDescent="0.3">
      <c r="C2678" s="1"/>
      <c r="G2678" s="157"/>
    </row>
    <row r="2679" spans="3:7" x14ac:dyDescent="0.3">
      <c r="C2679" s="1"/>
      <c r="G2679" s="157"/>
    </row>
    <row r="2680" spans="3:7" x14ac:dyDescent="0.3">
      <c r="C2680" s="1"/>
      <c r="G2680" s="157"/>
    </row>
    <row r="2681" spans="3:7" x14ac:dyDescent="0.3">
      <c r="C2681" s="1"/>
      <c r="G2681" s="157"/>
    </row>
    <row r="2682" spans="3:7" x14ac:dyDescent="0.3">
      <c r="C2682" s="1"/>
      <c r="G2682" s="157"/>
    </row>
    <row r="2683" spans="3:7" x14ac:dyDescent="0.3">
      <c r="C2683" s="1"/>
      <c r="G2683" s="157"/>
    </row>
    <row r="2684" spans="3:7" x14ac:dyDescent="0.3">
      <c r="C2684" s="1"/>
      <c r="G2684" s="157"/>
    </row>
    <row r="2685" spans="3:7" x14ac:dyDescent="0.3">
      <c r="C2685" s="1"/>
      <c r="G2685" s="157"/>
    </row>
    <row r="2686" spans="3:7" x14ac:dyDescent="0.3">
      <c r="C2686" s="1"/>
      <c r="G2686" s="157"/>
    </row>
    <row r="2687" spans="3:7" x14ac:dyDescent="0.3">
      <c r="C2687" s="1"/>
      <c r="G2687" s="157"/>
    </row>
    <row r="2688" spans="3:7" x14ac:dyDescent="0.3">
      <c r="C2688" s="1"/>
      <c r="G2688" s="157"/>
    </row>
    <row r="2689" spans="3:7" x14ac:dyDescent="0.3">
      <c r="C2689" s="1"/>
      <c r="G2689" s="157"/>
    </row>
    <row r="2690" spans="3:7" x14ac:dyDescent="0.3">
      <c r="C2690" s="1"/>
      <c r="G2690" s="157"/>
    </row>
    <row r="2691" spans="3:7" x14ac:dyDescent="0.3">
      <c r="C2691" s="1"/>
      <c r="G2691" s="157"/>
    </row>
    <row r="2692" spans="3:7" x14ac:dyDescent="0.3">
      <c r="C2692" s="1"/>
      <c r="G2692" s="157"/>
    </row>
    <row r="2693" spans="3:7" x14ac:dyDescent="0.3">
      <c r="C2693" s="1"/>
      <c r="G2693" s="157"/>
    </row>
    <row r="2694" spans="3:7" x14ac:dyDescent="0.3">
      <c r="C2694" s="1"/>
      <c r="G2694" s="157"/>
    </row>
    <row r="2695" spans="3:7" x14ac:dyDescent="0.3">
      <c r="C2695" s="1"/>
      <c r="G2695" s="157"/>
    </row>
    <row r="2696" spans="3:7" x14ac:dyDescent="0.3">
      <c r="C2696" s="1"/>
      <c r="G2696" s="157"/>
    </row>
    <row r="2697" spans="3:7" x14ac:dyDescent="0.3">
      <c r="C2697" s="1"/>
      <c r="G2697" s="157"/>
    </row>
    <row r="2698" spans="3:7" x14ac:dyDescent="0.3">
      <c r="C2698" s="1"/>
      <c r="G2698" s="157"/>
    </row>
    <row r="2699" spans="3:7" x14ac:dyDescent="0.3">
      <c r="C2699" s="1"/>
      <c r="G2699" s="157"/>
    </row>
    <row r="2700" spans="3:7" x14ac:dyDescent="0.3">
      <c r="C2700" s="1"/>
      <c r="G2700" s="157"/>
    </row>
    <row r="2701" spans="3:7" x14ac:dyDescent="0.3">
      <c r="C2701" s="1"/>
      <c r="G2701" s="157"/>
    </row>
    <row r="2702" spans="3:7" x14ac:dyDescent="0.3">
      <c r="C2702" s="1"/>
      <c r="G2702" s="157"/>
    </row>
    <row r="2703" spans="3:7" x14ac:dyDescent="0.3">
      <c r="C2703" s="1"/>
      <c r="G2703" s="157"/>
    </row>
    <row r="2704" spans="3:7" x14ac:dyDescent="0.3">
      <c r="C2704" s="1"/>
      <c r="G2704" s="157"/>
    </row>
    <row r="2705" spans="3:7" x14ac:dyDescent="0.3">
      <c r="C2705" s="1"/>
      <c r="G2705" s="157"/>
    </row>
    <row r="2706" spans="3:7" x14ac:dyDescent="0.3">
      <c r="C2706" s="1"/>
      <c r="G2706" s="157"/>
    </row>
    <row r="2707" spans="3:7" x14ac:dyDescent="0.3">
      <c r="C2707" s="1"/>
      <c r="G2707" s="157"/>
    </row>
    <row r="2708" spans="3:7" x14ac:dyDescent="0.3">
      <c r="C2708" s="1"/>
      <c r="G2708" s="157"/>
    </row>
    <row r="2709" spans="3:7" x14ac:dyDescent="0.3">
      <c r="C2709" s="1"/>
      <c r="G2709" s="157"/>
    </row>
    <row r="2710" spans="3:7" x14ac:dyDescent="0.3">
      <c r="C2710" s="1"/>
      <c r="G2710" s="157"/>
    </row>
    <row r="2711" spans="3:7" x14ac:dyDescent="0.3">
      <c r="C2711" s="1"/>
      <c r="G2711" s="157"/>
    </row>
    <row r="2712" spans="3:7" x14ac:dyDescent="0.3">
      <c r="C2712" s="1"/>
      <c r="G2712" s="157"/>
    </row>
    <row r="2713" spans="3:7" x14ac:dyDescent="0.3">
      <c r="C2713" s="1"/>
      <c r="G2713" s="157"/>
    </row>
    <row r="2714" spans="3:7" x14ac:dyDescent="0.3">
      <c r="C2714" s="1"/>
      <c r="G2714" s="157"/>
    </row>
    <row r="2715" spans="3:7" x14ac:dyDescent="0.3">
      <c r="C2715" s="1"/>
      <c r="G2715" s="157"/>
    </row>
    <row r="2716" spans="3:7" x14ac:dyDescent="0.3">
      <c r="C2716" s="1"/>
      <c r="G2716" s="157"/>
    </row>
    <row r="2717" spans="3:7" x14ac:dyDescent="0.3">
      <c r="C2717" s="1"/>
      <c r="G2717" s="157"/>
    </row>
    <row r="2718" spans="3:7" x14ac:dyDescent="0.3">
      <c r="C2718" s="1"/>
      <c r="G2718" s="157"/>
    </row>
    <row r="2719" spans="3:7" x14ac:dyDescent="0.3">
      <c r="C2719" s="1"/>
      <c r="G2719" s="157"/>
    </row>
    <row r="2720" spans="3:7" x14ac:dyDescent="0.3">
      <c r="C2720" s="1"/>
      <c r="G2720" s="157"/>
    </row>
    <row r="2721" spans="3:7" x14ac:dyDescent="0.3">
      <c r="C2721" s="1"/>
      <c r="G2721" s="157"/>
    </row>
    <row r="2722" spans="3:7" x14ac:dyDescent="0.3">
      <c r="C2722" s="1"/>
      <c r="G2722" s="157"/>
    </row>
    <row r="2723" spans="3:7" x14ac:dyDescent="0.3">
      <c r="C2723" s="1"/>
      <c r="G2723" s="157"/>
    </row>
    <row r="2724" spans="3:7" x14ac:dyDescent="0.3">
      <c r="C2724" s="1"/>
      <c r="G2724" s="157"/>
    </row>
    <row r="2725" spans="3:7" x14ac:dyDescent="0.3">
      <c r="C2725" s="1"/>
      <c r="G2725" s="157"/>
    </row>
    <row r="2726" spans="3:7" x14ac:dyDescent="0.3">
      <c r="C2726" s="1"/>
      <c r="G2726" s="157"/>
    </row>
    <row r="2727" spans="3:7" x14ac:dyDescent="0.3">
      <c r="C2727" s="1"/>
      <c r="G2727" s="157"/>
    </row>
    <row r="2728" spans="3:7" x14ac:dyDescent="0.3">
      <c r="C2728" s="1"/>
      <c r="G2728" s="157"/>
    </row>
    <row r="2729" spans="3:7" x14ac:dyDescent="0.3">
      <c r="C2729" s="1"/>
      <c r="G2729" s="157"/>
    </row>
    <row r="2730" spans="3:7" x14ac:dyDescent="0.3">
      <c r="C2730" s="1"/>
      <c r="G2730" s="157"/>
    </row>
    <row r="2731" spans="3:7" x14ac:dyDescent="0.3">
      <c r="C2731" s="1"/>
      <c r="G2731" s="157"/>
    </row>
    <row r="2732" spans="3:7" x14ac:dyDescent="0.3">
      <c r="C2732" s="1"/>
      <c r="G2732" s="157"/>
    </row>
    <row r="2733" spans="3:7" x14ac:dyDescent="0.3">
      <c r="C2733" s="1"/>
      <c r="G2733" s="157"/>
    </row>
    <row r="2734" spans="3:7" x14ac:dyDescent="0.3">
      <c r="C2734" s="1"/>
      <c r="G2734" s="157"/>
    </row>
    <row r="2735" spans="3:7" x14ac:dyDescent="0.3">
      <c r="C2735" s="1"/>
      <c r="G2735" s="157"/>
    </row>
    <row r="2736" spans="3:7" x14ac:dyDescent="0.3">
      <c r="C2736" s="1"/>
      <c r="G2736" s="157"/>
    </row>
    <row r="2737" spans="3:7" x14ac:dyDescent="0.3">
      <c r="C2737" s="1"/>
      <c r="G2737" s="157"/>
    </row>
    <row r="2738" spans="3:7" x14ac:dyDescent="0.3">
      <c r="C2738" s="1"/>
      <c r="G2738" s="157"/>
    </row>
    <row r="2739" spans="3:7" x14ac:dyDescent="0.3">
      <c r="C2739" s="1"/>
      <c r="G2739" s="157"/>
    </row>
    <row r="2740" spans="3:7" x14ac:dyDescent="0.3">
      <c r="C2740" s="1"/>
      <c r="G2740" s="157"/>
    </row>
    <row r="2741" spans="3:7" x14ac:dyDescent="0.3">
      <c r="C2741" s="1"/>
      <c r="G2741" s="157"/>
    </row>
    <row r="2742" spans="3:7" x14ac:dyDescent="0.3">
      <c r="C2742" s="1"/>
      <c r="G2742" s="157"/>
    </row>
    <row r="2743" spans="3:7" x14ac:dyDescent="0.3">
      <c r="C2743" s="1"/>
      <c r="G2743" s="157"/>
    </row>
    <row r="2744" spans="3:7" x14ac:dyDescent="0.3">
      <c r="C2744" s="1"/>
      <c r="G2744" s="157"/>
    </row>
    <row r="2745" spans="3:7" x14ac:dyDescent="0.3">
      <c r="C2745" s="1"/>
      <c r="G2745" s="157"/>
    </row>
    <row r="2746" spans="3:7" x14ac:dyDescent="0.3">
      <c r="C2746" s="1"/>
      <c r="G2746" s="157"/>
    </row>
    <row r="2747" spans="3:7" x14ac:dyDescent="0.3">
      <c r="C2747" s="1"/>
      <c r="G2747" s="157"/>
    </row>
    <row r="2748" spans="3:7" x14ac:dyDescent="0.3">
      <c r="C2748" s="1"/>
      <c r="G2748" s="157"/>
    </row>
    <row r="2749" spans="3:7" x14ac:dyDescent="0.3">
      <c r="C2749" s="1"/>
      <c r="G2749" s="157"/>
    </row>
    <row r="2750" spans="3:7" x14ac:dyDescent="0.3">
      <c r="C2750" s="1"/>
      <c r="G2750" s="157"/>
    </row>
    <row r="2751" spans="3:7" x14ac:dyDescent="0.3">
      <c r="C2751" s="1"/>
      <c r="G2751" s="157"/>
    </row>
    <row r="2752" spans="3:7" x14ac:dyDescent="0.3">
      <c r="C2752" s="1"/>
      <c r="G2752" s="157"/>
    </row>
    <row r="2753" spans="3:7" x14ac:dyDescent="0.3">
      <c r="C2753" s="1"/>
      <c r="G2753" s="157"/>
    </row>
    <row r="2754" spans="3:7" x14ac:dyDescent="0.3">
      <c r="C2754" s="1"/>
      <c r="G2754" s="157"/>
    </row>
    <row r="2755" spans="3:7" x14ac:dyDescent="0.3">
      <c r="C2755" s="1"/>
      <c r="G2755" s="157"/>
    </row>
    <row r="2756" spans="3:7" x14ac:dyDescent="0.3">
      <c r="C2756" s="1"/>
      <c r="G2756" s="157"/>
    </row>
    <row r="2757" spans="3:7" x14ac:dyDescent="0.3">
      <c r="C2757" s="1"/>
      <c r="G2757" s="157"/>
    </row>
    <row r="2758" spans="3:7" x14ac:dyDescent="0.3">
      <c r="C2758" s="1"/>
      <c r="G2758" s="157"/>
    </row>
    <row r="2759" spans="3:7" x14ac:dyDescent="0.3">
      <c r="C2759" s="1"/>
      <c r="G2759" s="157"/>
    </row>
    <row r="2760" spans="3:7" x14ac:dyDescent="0.3">
      <c r="C2760" s="1"/>
      <c r="G2760" s="157"/>
    </row>
    <row r="2761" spans="3:7" x14ac:dyDescent="0.3">
      <c r="C2761" s="1"/>
      <c r="G2761" s="157"/>
    </row>
    <row r="2762" spans="3:7" x14ac:dyDescent="0.3">
      <c r="C2762" s="1"/>
      <c r="G2762" s="157"/>
    </row>
    <row r="2763" spans="3:7" x14ac:dyDescent="0.3">
      <c r="C2763" s="1"/>
      <c r="G2763" s="157"/>
    </row>
    <row r="2764" spans="3:7" x14ac:dyDescent="0.3">
      <c r="C2764" s="1"/>
      <c r="G2764" s="157"/>
    </row>
    <row r="2765" spans="3:7" x14ac:dyDescent="0.3">
      <c r="C2765" s="1"/>
      <c r="G2765" s="157"/>
    </row>
    <row r="2766" spans="3:7" x14ac:dyDescent="0.3">
      <c r="C2766" s="1"/>
      <c r="G2766" s="157"/>
    </row>
    <row r="2767" spans="3:7" x14ac:dyDescent="0.3">
      <c r="C2767" s="1"/>
      <c r="G2767" s="157"/>
    </row>
    <row r="2768" spans="3:7" x14ac:dyDescent="0.3">
      <c r="C2768" s="1"/>
      <c r="G2768" s="157"/>
    </row>
    <row r="2769" spans="3:7" x14ac:dyDescent="0.3">
      <c r="C2769" s="1"/>
      <c r="G2769" s="157"/>
    </row>
    <row r="2770" spans="3:7" x14ac:dyDescent="0.3">
      <c r="C2770" s="1"/>
      <c r="G2770" s="157"/>
    </row>
    <row r="2771" spans="3:7" x14ac:dyDescent="0.3">
      <c r="C2771" s="1"/>
      <c r="G2771" s="157"/>
    </row>
    <row r="2772" spans="3:7" x14ac:dyDescent="0.3">
      <c r="C2772" s="1"/>
      <c r="G2772" s="157"/>
    </row>
    <row r="2773" spans="3:7" x14ac:dyDescent="0.3">
      <c r="C2773" s="1"/>
      <c r="G2773" s="157"/>
    </row>
    <row r="2774" spans="3:7" x14ac:dyDescent="0.3">
      <c r="C2774" s="1"/>
      <c r="G2774" s="157"/>
    </row>
    <row r="2775" spans="3:7" x14ac:dyDescent="0.3">
      <c r="C2775" s="1"/>
      <c r="G2775" s="157"/>
    </row>
    <row r="2776" spans="3:7" x14ac:dyDescent="0.3">
      <c r="C2776" s="1"/>
      <c r="G2776" s="157"/>
    </row>
    <row r="2777" spans="3:7" x14ac:dyDescent="0.3">
      <c r="C2777" s="1"/>
      <c r="G2777" s="157"/>
    </row>
    <row r="2778" spans="3:7" x14ac:dyDescent="0.3">
      <c r="C2778" s="1"/>
      <c r="G2778" s="157"/>
    </row>
    <row r="2779" spans="3:7" x14ac:dyDescent="0.3">
      <c r="C2779" s="1"/>
      <c r="G2779" s="157"/>
    </row>
    <row r="2780" spans="3:7" x14ac:dyDescent="0.3">
      <c r="C2780" s="1"/>
      <c r="G2780" s="157"/>
    </row>
    <row r="2781" spans="3:7" x14ac:dyDescent="0.3">
      <c r="C2781" s="1"/>
      <c r="G2781" s="157"/>
    </row>
    <row r="2782" spans="3:7" x14ac:dyDescent="0.3">
      <c r="C2782" s="1"/>
      <c r="G2782" s="157"/>
    </row>
    <row r="2783" spans="3:7" x14ac:dyDescent="0.3">
      <c r="C2783" s="1"/>
      <c r="G2783" s="157"/>
    </row>
    <row r="2784" spans="3:7" x14ac:dyDescent="0.3">
      <c r="C2784" s="1"/>
      <c r="G2784" s="157"/>
    </row>
    <row r="2785" spans="3:7" x14ac:dyDescent="0.3">
      <c r="C2785" s="1"/>
      <c r="G2785" s="157"/>
    </row>
    <row r="2786" spans="3:7" x14ac:dyDescent="0.3">
      <c r="C2786" s="1"/>
      <c r="G2786" s="157"/>
    </row>
    <row r="2787" spans="3:7" x14ac:dyDescent="0.3">
      <c r="C2787" s="1"/>
      <c r="G2787" s="157"/>
    </row>
    <row r="2788" spans="3:7" x14ac:dyDescent="0.3">
      <c r="C2788" s="1"/>
      <c r="G2788" s="157"/>
    </row>
    <row r="2789" spans="3:7" x14ac:dyDescent="0.3">
      <c r="C2789" s="1"/>
      <c r="G2789" s="157"/>
    </row>
    <row r="2790" spans="3:7" x14ac:dyDescent="0.3">
      <c r="C2790" s="1"/>
      <c r="G2790" s="157"/>
    </row>
    <row r="2791" spans="3:7" x14ac:dyDescent="0.3">
      <c r="C2791" s="1"/>
      <c r="G2791" s="157"/>
    </row>
    <row r="2792" spans="3:7" x14ac:dyDescent="0.3">
      <c r="C2792" s="1"/>
      <c r="G2792" s="157"/>
    </row>
    <row r="2793" spans="3:7" x14ac:dyDescent="0.3">
      <c r="C2793" s="1"/>
      <c r="G2793" s="157"/>
    </row>
    <row r="2794" spans="3:7" x14ac:dyDescent="0.3">
      <c r="C2794" s="1"/>
      <c r="G2794" s="157"/>
    </row>
    <row r="2795" spans="3:7" x14ac:dyDescent="0.3">
      <c r="C2795" s="1"/>
      <c r="G2795" s="157"/>
    </row>
    <row r="2796" spans="3:7" x14ac:dyDescent="0.3">
      <c r="C2796" s="1"/>
      <c r="G2796" s="157"/>
    </row>
    <row r="2797" spans="3:7" x14ac:dyDescent="0.3">
      <c r="C2797" s="1"/>
      <c r="G2797" s="157"/>
    </row>
    <row r="2798" spans="3:7" x14ac:dyDescent="0.3">
      <c r="C2798" s="1"/>
      <c r="G2798" s="157"/>
    </row>
    <row r="2799" spans="3:7" x14ac:dyDescent="0.3">
      <c r="C2799" s="1"/>
      <c r="G2799" s="157"/>
    </row>
    <row r="2800" spans="3:7" x14ac:dyDescent="0.3">
      <c r="C2800" s="1"/>
      <c r="G2800" s="157"/>
    </row>
    <row r="2801" spans="3:7" x14ac:dyDescent="0.3">
      <c r="C2801" s="1"/>
      <c r="G2801" s="157"/>
    </row>
    <row r="2802" spans="3:7" x14ac:dyDescent="0.3">
      <c r="C2802" s="1"/>
      <c r="G2802" s="157"/>
    </row>
    <row r="2803" spans="3:7" x14ac:dyDescent="0.3">
      <c r="C2803" s="1"/>
      <c r="G2803" s="157"/>
    </row>
    <row r="2804" spans="3:7" x14ac:dyDescent="0.3">
      <c r="C2804" s="1"/>
      <c r="G2804" s="157"/>
    </row>
    <row r="2805" spans="3:7" x14ac:dyDescent="0.3">
      <c r="C2805" s="1"/>
      <c r="G2805" s="157"/>
    </row>
    <row r="2806" spans="3:7" x14ac:dyDescent="0.3">
      <c r="C2806" s="1"/>
      <c r="G2806" s="157"/>
    </row>
    <row r="2807" spans="3:7" x14ac:dyDescent="0.3">
      <c r="C2807" s="1"/>
      <c r="G2807" s="157"/>
    </row>
    <row r="2808" spans="3:7" x14ac:dyDescent="0.3">
      <c r="C2808" s="1"/>
      <c r="G2808" s="157"/>
    </row>
    <row r="2809" spans="3:7" x14ac:dyDescent="0.3">
      <c r="C2809" s="1"/>
      <c r="G2809" s="157"/>
    </row>
    <row r="2810" spans="3:7" x14ac:dyDescent="0.3">
      <c r="C2810" s="1"/>
      <c r="G2810" s="157"/>
    </row>
    <row r="2811" spans="3:7" x14ac:dyDescent="0.3">
      <c r="C2811" s="1"/>
      <c r="G2811" s="157"/>
    </row>
    <row r="2812" spans="3:7" x14ac:dyDescent="0.3">
      <c r="C2812" s="1"/>
      <c r="G2812" s="157"/>
    </row>
    <row r="2813" spans="3:7" x14ac:dyDescent="0.3">
      <c r="C2813" s="1"/>
      <c r="G2813" s="157"/>
    </row>
    <row r="2814" spans="3:7" x14ac:dyDescent="0.3">
      <c r="C2814" s="1"/>
      <c r="G2814" s="157"/>
    </row>
    <row r="2815" spans="3:7" x14ac:dyDescent="0.3">
      <c r="C2815" s="1"/>
      <c r="G2815" s="157"/>
    </row>
    <row r="2816" spans="3:7" x14ac:dyDescent="0.3">
      <c r="C2816" s="1"/>
      <c r="G2816" s="157"/>
    </row>
    <row r="2817" spans="3:7" x14ac:dyDescent="0.3">
      <c r="C2817" s="1"/>
      <c r="G2817" s="157"/>
    </row>
    <row r="2818" spans="3:7" x14ac:dyDescent="0.3">
      <c r="C2818" s="1"/>
      <c r="G2818" s="157"/>
    </row>
    <row r="2819" spans="3:7" x14ac:dyDescent="0.3">
      <c r="C2819" s="1"/>
      <c r="G2819" s="157"/>
    </row>
    <row r="2820" spans="3:7" x14ac:dyDescent="0.3">
      <c r="C2820" s="1"/>
      <c r="G2820" s="157"/>
    </row>
    <row r="2821" spans="3:7" x14ac:dyDescent="0.3">
      <c r="C2821" s="1"/>
      <c r="G2821" s="157"/>
    </row>
    <row r="2822" spans="3:7" x14ac:dyDescent="0.3">
      <c r="C2822" s="1"/>
      <c r="G2822" s="157"/>
    </row>
    <row r="2823" spans="3:7" x14ac:dyDescent="0.3">
      <c r="C2823" s="1"/>
      <c r="G2823" s="157"/>
    </row>
    <row r="2824" spans="3:7" x14ac:dyDescent="0.3">
      <c r="C2824" s="1"/>
      <c r="G2824" s="157"/>
    </row>
    <row r="2825" spans="3:7" x14ac:dyDescent="0.3">
      <c r="C2825" s="1"/>
      <c r="G2825" s="157"/>
    </row>
    <row r="2826" spans="3:7" x14ac:dyDescent="0.3">
      <c r="C2826" s="1"/>
      <c r="G2826" s="157"/>
    </row>
    <row r="2827" spans="3:7" x14ac:dyDescent="0.3">
      <c r="C2827" s="1"/>
      <c r="G2827" s="157"/>
    </row>
    <row r="2828" spans="3:7" x14ac:dyDescent="0.3">
      <c r="C2828" s="1"/>
      <c r="G2828" s="157"/>
    </row>
    <row r="2829" spans="3:7" x14ac:dyDescent="0.3">
      <c r="C2829" s="1"/>
      <c r="G2829" s="157"/>
    </row>
    <row r="2830" spans="3:7" x14ac:dyDescent="0.3">
      <c r="C2830" s="1"/>
      <c r="G2830" s="157"/>
    </row>
    <row r="2831" spans="3:7" x14ac:dyDescent="0.3">
      <c r="C2831" s="1"/>
      <c r="G2831" s="157"/>
    </row>
    <row r="2832" spans="3:7" x14ac:dyDescent="0.3">
      <c r="C2832" s="1"/>
      <c r="G2832" s="157"/>
    </row>
    <row r="2833" spans="3:7" x14ac:dyDescent="0.3">
      <c r="C2833" s="1"/>
      <c r="G2833" s="157"/>
    </row>
    <row r="2834" spans="3:7" x14ac:dyDescent="0.3">
      <c r="C2834" s="1"/>
      <c r="G2834" s="157"/>
    </row>
    <row r="2835" spans="3:7" x14ac:dyDescent="0.3">
      <c r="C2835" s="1"/>
      <c r="G2835" s="157"/>
    </row>
    <row r="2836" spans="3:7" x14ac:dyDescent="0.3">
      <c r="C2836" s="1"/>
      <c r="G2836" s="157"/>
    </row>
    <row r="2837" spans="3:7" x14ac:dyDescent="0.3">
      <c r="C2837" s="1"/>
      <c r="G2837" s="157"/>
    </row>
    <row r="2838" spans="3:7" x14ac:dyDescent="0.3">
      <c r="C2838" s="1"/>
      <c r="G2838" s="157"/>
    </row>
    <row r="2839" spans="3:7" x14ac:dyDescent="0.3">
      <c r="C2839" s="1"/>
      <c r="G2839" s="157"/>
    </row>
    <row r="2840" spans="3:7" x14ac:dyDescent="0.3">
      <c r="C2840" s="1"/>
      <c r="G2840" s="157"/>
    </row>
    <row r="2841" spans="3:7" x14ac:dyDescent="0.3">
      <c r="C2841" s="1"/>
      <c r="G2841" s="157"/>
    </row>
    <row r="2842" spans="3:7" x14ac:dyDescent="0.3">
      <c r="C2842" s="1"/>
      <c r="G2842" s="157"/>
    </row>
    <row r="2843" spans="3:7" x14ac:dyDescent="0.3">
      <c r="C2843" s="1"/>
      <c r="G2843" s="157"/>
    </row>
    <row r="2844" spans="3:7" x14ac:dyDescent="0.3">
      <c r="C2844" s="1"/>
      <c r="G2844" s="157"/>
    </row>
    <row r="2845" spans="3:7" x14ac:dyDescent="0.3">
      <c r="C2845" s="1"/>
      <c r="G2845" s="157"/>
    </row>
    <row r="2846" spans="3:7" x14ac:dyDescent="0.3">
      <c r="C2846" s="1"/>
      <c r="G2846" s="157"/>
    </row>
    <row r="2847" spans="3:7" x14ac:dyDescent="0.3">
      <c r="C2847" s="1"/>
      <c r="G2847" s="157"/>
    </row>
    <row r="2848" spans="3:7" x14ac:dyDescent="0.3">
      <c r="C2848" s="1"/>
      <c r="G2848" s="157"/>
    </row>
    <row r="2849" spans="3:7" x14ac:dyDescent="0.3">
      <c r="C2849" s="1"/>
      <c r="G2849" s="157"/>
    </row>
    <row r="2850" spans="3:7" x14ac:dyDescent="0.3">
      <c r="C2850" s="1"/>
      <c r="G2850" s="157"/>
    </row>
    <row r="2851" spans="3:7" x14ac:dyDescent="0.3">
      <c r="C2851" s="1"/>
      <c r="G2851" s="157"/>
    </row>
    <row r="2852" spans="3:7" x14ac:dyDescent="0.3">
      <c r="C2852" s="1"/>
      <c r="G2852" s="157"/>
    </row>
    <row r="2853" spans="3:7" x14ac:dyDescent="0.3">
      <c r="C2853" s="1"/>
      <c r="G2853" s="157"/>
    </row>
    <row r="2854" spans="3:7" x14ac:dyDescent="0.3">
      <c r="C2854" s="1"/>
      <c r="G2854" s="157"/>
    </row>
    <row r="2855" spans="3:7" x14ac:dyDescent="0.3">
      <c r="C2855" s="1"/>
      <c r="G2855" s="157"/>
    </row>
    <row r="2856" spans="3:7" x14ac:dyDescent="0.3">
      <c r="C2856" s="1"/>
      <c r="G2856" s="157"/>
    </row>
    <row r="2857" spans="3:7" x14ac:dyDescent="0.3">
      <c r="C2857" s="1"/>
      <c r="G2857" s="157"/>
    </row>
    <row r="2858" spans="3:7" x14ac:dyDescent="0.3">
      <c r="C2858" s="1"/>
      <c r="G2858" s="157"/>
    </row>
    <row r="2859" spans="3:7" x14ac:dyDescent="0.3">
      <c r="C2859" s="1"/>
      <c r="G2859" s="157"/>
    </row>
    <row r="2860" spans="3:7" x14ac:dyDescent="0.3">
      <c r="C2860" s="1"/>
      <c r="G2860" s="157"/>
    </row>
    <row r="2861" spans="3:7" x14ac:dyDescent="0.3">
      <c r="C2861" s="1"/>
      <c r="G2861" s="157"/>
    </row>
    <row r="2862" spans="3:7" x14ac:dyDescent="0.3">
      <c r="C2862" s="1"/>
      <c r="G2862" s="157"/>
    </row>
    <row r="2863" spans="3:7" x14ac:dyDescent="0.3">
      <c r="C2863" s="1"/>
      <c r="G2863" s="157"/>
    </row>
    <row r="2864" spans="3:7" x14ac:dyDescent="0.3">
      <c r="C2864" s="1"/>
      <c r="G2864" s="157"/>
    </row>
    <row r="2865" spans="3:7" x14ac:dyDescent="0.3">
      <c r="C2865" s="1"/>
      <c r="G2865" s="157"/>
    </row>
    <row r="2866" spans="3:7" x14ac:dyDescent="0.3">
      <c r="C2866" s="1"/>
      <c r="G2866" s="157"/>
    </row>
    <row r="2867" spans="3:7" x14ac:dyDescent="0.3">
      <c r="C2867" s="1"/>
      <c r="G2867" s="157"/>
    </row>
    <row r="2868" spans="3:7" x14ac:dyDescent="0.3">
      <c r="C2868" s="1"/>
      <c r="G2868" s="157"/>
    </row>
    <row r="2869" spans="3:7" x14ac:dyDescent="0.3">
      <c r="C2869" s="1"/>
      <c r="G2869" s="157"/>
    </row>
    <row r="2870" spans="3:7" x14ac:dyDescent="0.3">
      <c r="C2870" s="1"/>
      <c r="G2870" s="157"/>
    </row>
    <row r="2871" spans="3:7" x14ac:dyDescent="0.3">
      <c r="C2871" s="1"/>
      <c r="G2871" s="157"/>
    </row>
    <row r="2872" spans="3:7" x14ac:dyDescent="0.3">
      <c r="C2872" s="1"/>
      <c r="G2872" s="157"/>
    </row>
    <row r="2873" spans="3:7" x14ac:dyDescent="0.3">
      <c r="C2873" s="1"/>
      <c r="G2873" s="157"/>
    </row>
    <row r="2874" spans="3:7" x14ac:dyDescent="0.3">
      <c r="C2874" s="1"/>
      <c r="G2874" s="157"/>
    </row>
    <row r="2875" spans="3:7" x14ac:dyDescent="0.3">
      <c r="C2875" s="1"/>
      <c r="G2875" s="157"/>
    </row>
    <row r="2876" spans="3:7" x14ac:dyDescent="0.3">
      <c r="C2876" s="1"/>
      <c r="G2876" s="157"/>
    </row>
    <row r="2877" spans="3:7" x14ac:dyDescent="0.3">
      <c r="C2877" s="1"/>
      <c r="G2877" s="157"/>
    </row>
    <row r="2878" spans="3:7" x14ac:dyDescent="0.3">
      <c r="C2878" s="1"/>
      <c r="G2878" s="157"/>
    </row>
    <row r="2879" spans="3:7" x14ac:dyDescent="0.3">
      <c r="C2879" s="1"/>
      <c r="G2879" s="157"/>
    </row>
    <row r="2880" spans="3:7" x14ac:dyDescent="0.3">
      <c r="C2880" s="1"/>
      <c r="G2880" s="157"/>
    </row>
    <row r="2881" spans="3:7" x14ac:dyDescent="0.3">
      <c r="C2881" s="1"/>
      <c r="G2881" s="157"/>
    </row>
    <row r="2882" spans="3:7" x14ac:dyDescent="0.3">
      <c r="C2882" s="1"/>
      <c r="G2882" s="157"/>
    </row>
    <row r="2883" spans="3:7" x14ac:dyDescent="0.3">
      <c r="C2883" s="1"/>
      <c r="G2883" s="157"/>
    </row>
    <row r="2884" spans="3:7" x14ac:dyDescent="0.3">
      <c r="C2884" s="1"/>
      <c r="G2884" s="157"/>
    </row>
    <row r="2885" spans="3:7" x14ac:dyDescent="0.3">
      <c r="C2885" s="1"/>
      <c r="G2885" s="157"/>
    </row>
    <row r="2886" spans="3:7" x14ac:dyDescent="0.3">
      <c r="C2886" s="1"/>
      <c r="G2886" s="157"/>
    </row>
    <row r="2887" spans="3:7" x14ac:dyDescent="0.3">
      <c r="C2887" s="1"/>
      <c r="G2887" s="157"/>
    </row>
    <row r="2888" spans="3:7" x14ac:dyDescent="0.3">
      <c r="C2888" s="1"/>
      <c r="G2888" s="157"/>
    </row>
    <row r="2889" spans="3:7" x14ac:dyDescent="0.3">
      <c r="C2889" s="1"/>
      <c r="G2889" s="157"/>
    </row>
    <row r="2890" spans="3:7" x14ac:dyDescent="0.3">
      <c r="C2890" s="1"/>
      <c r="G2890" s="157"/>
    </row>
    <row r="2891" spans="3:7" x14ac:dyDescent="0.3">
      <c r="C2891" s="1"/>
      <c r="G2891" s="157"/>
    </row>
    <row r="2892" spans="3:7" x14ac:dyDescent="0.3">
      <c r="C2892" s="1"/>
      <c r="G2892" s="157"/>
    </row>
    <row r="2893" spans="3:7" x14ac:dyDescent="0.3">
      <c r="C2893" s="1"/>
      <c r="G2893" s="157"/>
    </row>
    <row r="2894" spans="3:7" x14ac:dyDescent="0.3">
      <c r="C2894" s="1"/>
      <c r="G2894" s="157"/>
    </row>
    <row r="2895" spans="3:7" x14ac:dyDescent="0.3">
      <c r="C2895" s="1"/>
      <c r="G2895" s="157"/>
    </row>
    <row r="2896" spans="3:7" x14ac:dyDescent="0.3">
      <c r="C2896" s="1"/>
      <c r="G2896" s="157"/>
    </row>
    <row r="2897" spans="3:7" x14ac:dyDescent="0.3">
      <c r="C2897" s="1"/>
      <c r="G2897" s="157"/>
    </row>
    <row r="2898" spans="3:7" x14ac:dyDescent="0.3">
      <c r="C2898" s="1"/>
      <c r="G2898" s="157"/>
    </row>
    <row r="2899" spans="3:7" x14ac:dyDescent="0.3">
      <c r="C2899" s="1"/>
      <c r="G2899" s="157"/>
    </row>
    <row r="2900" spans="3:7" x14ac:dyDescent="0.3">
      <c r="C2900" s="1"/>
      <c r="G2900" s="157"/>
    </row>
    <row r="2901" spans="3:7" x14ac:dyDescent="0.3">
      <c r="C2901" s="1"/>
      <c r="G2901" s="157"/>
    </row>
    <row r="2902" spans="3:7" x14ac:dyDescent="0.3">
      <c r="C2902" s="1"/>
      <c r="G2902" s="157"/>
    </row>
    <row r="2903" spans="3:7" x14ac:dyDescent="0.3">
      <c r="C2903" s="1"/>
      <c r="G2903" s="157"/>
    </row>
    <row r="2904" spans="3:7" x14ac:dyDescent="0.3">
      <c r="C2904" s="1"/>
      <c r="G2904" s="157"/>
    </row>
    <row r="2905" spans="3:7" x14ac:dyDescent="0.3">
      <c r="C2905" s="1"/>
      <c r="G2905" s="157"/>
    </row>
    <row r="2906" spans="3:7" x14ac:dyDescent="0.3">
      <c r="C2906" s="1"/>
      <c r="G2906" s="157"/>
    </row>
    <row r="2907" spans="3:7" x14ac:dyDescent="0.3">
      <c r="C2907" s="1"/>
      <c r="G2907" s="157"/>
    </row>
    <row r="2908" spans="3:7" x14ac:dyDescent="0.3">
      <c r="C2908" s="1"/>
      <c r="G2908" s="157"/>
    </row>
    <row r="2909" spans="3:7" x14ac:dyDescent="0.3">
      <c r="C2909" s="1"/>
      <c r="G2909" s="157"/>
    </row>
    <row r="2910" spans="3:7" x14ac:dyDescent="0.3">
      <c r="C2910" s="1"/>
      <c r="G2910" s="157"/>
    </row>
    <row r="2911" spans="3:7" x14ac:dyDescent="0.3">
      <c r="C2911" s="1"/>
      <c r="G2911" s="157"/>
    </row>
    <row r="2912" spans="3:7" x14ac:dyDescent="0.3">
      <c r="C2912" s="1"/>
      <c r="G2912" s="157"/>
    </row>
    <row r="2913" spans="3:7" x14ac:dyDescent="0.3">
      <c r="C2913" s="1"/>
      <c r="G2913" s="157"/>
    </row>
    <row r="2914" spans="3:7" x14ac:dyDescent="0.3">
      <c r="C2914" s="1"/>
      <c r="G2914" s="157"/>
    </row>
    <row r="2915" spans="3:7" x14ac:dyDescent="0.3">
      <c r="C2915" s="1"/>
      <c r="G2915" s="157"/>
    </row>
    <row r="2916" spans="3:7" x14ac:dyDescent="0.3">
      <c r="C2916" s="1"/>
      <c r="G2916" s="157"/>
    </row>
    <row r="2917" spans="3:7" x14ac:dyDescent="0.3">
      <c r="C2917" s="1"/>
      <c r="G2917" s="157"/>
    </row>
    <row r="2918" spans="3:7" x14ac:dyDescent="0.3">
      <c r="C2918" s="1"/>
      <c r="G2918" s="157"/>
    </row>
    <row r="2919" spans="3:7" x14ac:dyDescent="0.3">
      <c r="C2919" s="1"/>
      <c r="G2919" s="157"/>
    </row>
    <row r="2920" spans="3:7" x14ac:dyDescent="0.3">
      <c r="C2920" s="1"/>
      <c r="G2920" s="157"/>
    </row>
    <row r="2921" spans="3:7" x14ac:dyDescent="0.3">
      <c r="C2921" s="1"/>
      <c r="G2921" s="157"/>
    </row>
    <row r="2922" spans="3:7" x14ac:dyDescent="0.3">
      <c r="C2922" s="1"/>
      <c r="G2922" s="157"/>
    </row>
    <row r="2923" spans="3:7" x14ac:dyDescent="0.3">
      <c r="C2923" s="1"/>
      <c r="G2923" s="157"/>
    </row>
    <row r="2924" spans="3:7" x14ac:dyDescent="0.3">
      <c r="C2924" s="1"/>
      <c r="G2924" s="157"/>
    </row>
    <row r="2925" spans="3:7" x14ac:dyDescent="0.3">
      <c r="C2925" s="1"/>
      <c r="G2925" s="157"/>
    </row>
    <row r="2926" spans="3:7" x14ac:dyDescent="0.3">
      <c r="C2926" s="1"/>
      <c r="G2926" s="157"/>
    </row>
    <row r="2927" spans="3:7" x14ac:dyDescent="0.3">
      <c r="C2927" s="1"/>
      <c r="G2927" s="157"/>
    </row>
    <row r="2928" spans="3:7" x14ac:dyDescent="0.3">
      <c r="C2928" s="1"/>
      <c r="G2928" s="157"/>
    </row>
    <row r="2929" spans="3:7" x14ac:dyDescent="0.3">
      <c r="C2929" s="1"/>
      <c r="G2929" s="157"/>
    </row>
    <row r="2930" spans="3:7" x14ac:dyDescent="0.3">
      <c r="C2930" s="1"/>
      <c r="G2930" s="157"/>
    </row>
    <row r="2931" spans="3:7" x14ac:dyDescent="0.3">
      <c r="C2931" s="1"/>
      <c r="G2931" s="157"/>
    </row>
    <row r="2932" spans="3:7" x14ac:dyDescent="0.3">
      <c r="C2932" s="1"/>
      <c r="G2932" s="157"/>
    </row>
    <row r="2933" spans="3:7" x14ac:dyDescent="0.3">
      <c r="C2933" s="1"/>
      <c r="G2933" s="157"/>
    </row>
    <row r="2934" spans="3:7" x14ac:dyDescent="0.3">
      <c r="C2934" s="1"/>
      <c r="G2934" s="157"/>
    </row>
    <row r="2935" spans="3:7" x14ac:dyDescent="0.3">
      <c r="C2935" s="1"/>
      <c r="G2935" s="157"/>
    </row>
    <row r="2936" spans="3:7" x14ac:dyDescent="0.3">
      <c r="C2936" s="1"/>
      <c r="G2936" s="157"/>
    </row>
    <row r="2937" spans="3:7" x14ac:dyDescent="0.3">
      <c r="C2937" s="1"/>
      <c r="G2937" s="157"/>
    </row>
    <row r="2938" spans="3:7" x14ac:dyDescent="0.3">
      <c r="C2938" s="1"/>
      <c r="G2938" s="157"/>
    </row>
    <row r="2939" spans="3:7" x14ac:dyDescent="0.3">
      <c r="C2939" s="1"/>
      <c r="G2939" s="157"/>
    </row>
    <row r="2940" spans="3:7" x14ac:dyDescent="0.3">
      <c r="C2940" s="1"/>
      <c r="G2940" s="157"/>
    </row>
    <row r="2941" spans="3:7" x14ac:dyDescent="0.3">
      <c r="C2941" s="1"/>
      <c r="G2941" s="157"/>
    </row>
    <row r="2942" spans="3:7" x14ac:dyDescent="0.3">
      <c r="C2942" s="1"/>
      <c r="G2942" s="157"/>
    </row>
    <row r="2943" spans="3:7" x14ac:dyDescent="0.3">
      <c r="C2943" s="1"/>
      <c r="G2943" s="157"/>
    </row>
    <row r="2944" spans="3:7" x14ac:dyDescent="0.3">
      <c r="C2944" s="1"/>
      <c r="G2944" s="157"/>
    </row>
    <row r="2945" spans="3:7" x14ac:dyDescent="0.3">
      <c r="C2945" s="1"/>
      <c r="G2945" s="157"/>
    </row>
    <row r="2946" spans="3:7" x14ac:dyDescent="0.3">
      <c r="C2946" s="1"/>
      <c r="G2946" s="157"/>
    </row>
    <row r="2947" spans="3:7" x14ac:dyDescent="0.3">
      <c r="C2947" s="1"/>
      <c r="G2947" s="157"/>
    </row>
    <row r="2948" spans="3:7" x14ac:dyDescent="0.3">
      <c r="C2948" s="1"/>
      <c r="G2948" s="157"/>
    </row>
    <row r="2949" spans="3:7" x14ac:dyDescent="0.3">
      <c r="C2949" s="1"/>
      <c r="G2949" s="157"/>
    </row>
    <row r="2950" spans="3:7" x14ac:dyDescent="0.3">
      <c r="C2950" s="1"/>
      <c r="G2950" s="157"/>
    </row>
    <row r="2951" spans="3:7" x14ac:dyDescent="0.3">
      <c r="C2951" s="1"/>
      <c r="G2951" s="157"/>
    </row>
    <row r="2952" spans="3:7" x14ac:dyDescent="0.3">
      <c r="C2952" s="1"/>
      <c r="G2952" s="157"/>
    </row>
    <row r="2953" spans="3:7" x14ac:dyDescent="0.3">
      <c r="C2953" s="1"/>
      <c r="G2953" s="157"/>
    </row>
    <row r="2954" spans="3:7" x14ac:dyDescent="0.3">
      <c r="C2954" s="1"/>
      <c r="G2954" s="157"/>
    </row>
    <row r="2955" spans="3:7" x14ac:dyDescent="0.3">
      <c r="C2955" s="1"/>
      <c r="G2955" s="157"/>
    </row>
    <row r="2956" spans="3:7" x14ac:dyDescent="0.3">
      <c r="C2956" s="1"/>
      <c r="G2956" s="157"/>
    </row>
    <row r="2957" spans="3:7" x14ac:dyDescent="0.3">
      <c r="C2957" s="1"/>
      <c r="G2957" s="157"/>
    </row>
    <row r="2958" spans="3:7" x14ac:dyDescent="0.3">
      <c r="C2958" s="1"/>
      <c r="G2958" s="157"/>
    </row>
    <row r="2959" spans="3:7" x14ac:dyDescent="0.3">
      <c r="C2959" s="1"/>
      <c r="G2959" s="157"/>
    </row>
    <row r="2960" spans="3:7" x14ac:dyDescent="0.3">
      <c r="C2960" s="1"/>
      <c r="G2960" s="157"/>
    </row>
    <row r="2961" spans="3:7" x14ac:dyDescent="0.3">
      <c r="C2961" s="1"/>
      <c r="G2961" s="157"/>
    </row>
    <row r="2962" spans="3:7" x14ac:dyDescent="0.3">
      <c r="C2962" s="1"/>
      <c r="G2962" s="157"/>
    </row>
    <row r="2963" spans="3:7" x14ac:dyDescent="0.3">
      <c r="C2963" s="1"/>
      <c r="G2963" s="157"/>
    </row>
    <row r="2964" spans="3:7" x14ac:dyDescent="0.3">
      <c r="C2964" s="1"/>
      <c r="G2964" s="157"/>
    </row>
    <row r="2965" spans="3:7" x14ac:dyDescent="0.3">
      <c r="C2965" s="1"/>
      <c r="G2965" s="157"/>
    </row>
    <row r="2966" spans="3:7" x14ac:dyDescent="0.3">
      <c r="C2966" s="1"/>
      <c r="G2966" s="157"/>
    </row>
    <row r="2967" spans="3:7" x14ac:dyDescent="0.3">
      <c r="C2967" s="1"/>
      <c r="G2967" s="157"/>
    </row>
    <row r="2968" spans="3:7" x14ac:dyDescent="0.3">
      <c r="C2968" s="1"/>
      <c r="G2968" s="157"/>
    </row>
    <row r="2969" spans="3:7" x14ac:dyDescent="0.3">
      <c r="C2969" s="1"/>
      <c r="G2969" s="157"/>
    </row>
    <row r="2970" spans="3:7" x14ac:dyDescent="0.3">
      <c r="C2970" s="1"/>
      <c r="G2970" s="157"/>
    </row>
    <row r="2971" spans="3:7" x14ac:dyDescent="0.3">
      <c r="C2971" s="1"/>
      <c r="G2971" s="157"/>
    </row>
    <row r="2972" spans="3:7" x14ac:dyDescent="0.3">
      <c r="C2972" s="1"/>
      <c r="G2972" s="157"/>
    </row>
    <row r="2973" spans="3:7" x14ac:dyDescent="0.3">
      <c r="C2973" s="1"/>
      <c r="G2973" s="157"/>
    </row>
    <row r="2974" spans="3:7" x14ac:dyDescent="0.3">
      <c r="C2974" s="1"/>
      <c r="G2974" s="157"/>
    </row>
    <row r="2975" spans="3:7" x14ac:dyDescent="0.3">
      <c r="C2975" s="1"/>
      <c r="G2975" s="157"/>
    </row>
    <row r="2976" spans="3:7" x14ac:dyDescent="0.3">
      <c r="C2976" s="1"/>
      <c r="G2976" s="157"/>
    </row>
    <row r="2977" spans="3:7" x14ac:dyDescent="0.3">
      <c r="C2977" s="1"/>
      <c r="G2977" s="157"/>
    </row>
    <row r="2978" spans="3:7" x14ac:dyDescent="0.3">
      <c r="C2978" s="1"/>
      <c r="G2978" s="157"/>
    </row>
    <row r="2979" spans="3:7" x14ac:dyDescent="0.3">
      <c r="C2979" s="1"/>
      <c r="G2979" s="157"/>
    </row>
    <row r="2980" spans="3:7" x14ac:dyDescent="0.3">
      <c r="C2980" s="1"/>
      <c r="G2980" s="157"/>
    </row>
    <row r="2981" spans="3:7" x14ac:dyDescent="0.3">
      <c r="C2981" s="1"/>
      <c r="G2981" s="157"/>
    </row>
    <row r="2982" spans="3:7" x14ac:dyDescent="0.3">
      <c r="C2982" s="1"/>
      <c r="G2982" s="157"/>
    </row>
    <row r="2983" spans="3:7" x14ac:dyDescent="0.3">
      <c r="C2983" s="1"/>
      <c r="G2983" s="157"/>
    </row>
    <row r="2984" spans="3:7" x14ac:dyDescent="0.3">
      <c r="C2984" s="1"/>
      <c r="G2984" s="157"/>
    </row>
    <row r="2985" spans="3:7" x14ac:dyDescent="0.3">
      <c r="C2985" s="1"/>
      <c r="G2985" s="157"/>
    </row>
    <row r="2986" spans="3:7" x14ac:dyDescent="0.3">
      <c r="C2986" s="1"/>
      <c r="G2986" s="157"/>
    </row>
    <row r="2987" spans="3:7" x14ac:dyDescent="0.3">
      <c r="C2987" s="1"/>
      <c r="G2987" s="157"/>
    </row>
    <row r="2988" spans="3:7" x14ac:dyDescent="0.3">
      <c r="C2988" s="1"/>
      <c r="G2988" s="157"/>
    </row>
    <row r="2989" spans="3:7" x14ac:dyDescent="0.3">
      <c r="C2989" s="1"/>
      <c r="G2989" s="157"/>
    </row>
    <row r="2990" spans="3:7" x14ac:dyDescent="0.3">
      <c r="C2990" s="1"/>
      <c r="G2990" s="157"/>
    </row>
    <row r="2991" spans="3:7" x14ac:dyDescent="0.3">
      <c r="C2991" s="1"/>
      <c r="G2991" s="157"/>
    </row>
    <row r="2992" spans="3:7" x14ac:dyDescent="0.3">
      <c r="C2992" s="1"/>
      <c r="G2992" s="157"/>
    </row>
    <row r="2993" spans="3:7" x14ac:dyDescent="0.3">
      <c r="C2993" s="1"/>
      <c r="G2993" s="157"/>
    </row>
    <row r="2994" spans="3:7" x14ac:dyDescent="0.3">
      <c r="C2994" s="1"/>
      <c r="G2994" s="157"/>
    </row>
    <row r="2995" spans="3:7" x14ac:dyDescent="0.3">
      <c r="C2995" s="1"/>
      <c r="G2995" s="157"/>
    </row>
    <row r="2996" spans="3:7" x14ac:dyDescent="0.3">
      <c r="C2996" s="1"/>
      <c r="G2996" s="157"/>
    </row>
    <row r="2997" spans="3:7" x14ac:dyDescent="0.3">
      <c r="C2997" s="1"/>
      <c r="G2997" s="157"/>
    </row>
    <row r="2998" spans="3:7" x14ac:dyDescent="0.3">
      <c r="C2998" s="1"/>
      <c r="G2998" s="157"/>
    </row>
    <row r="2999" spans="3:7" x14ac:dyDescent="0.3">
      <c r="C2999" s="1"/>
      <c r="G2999" s="157"/>
    </row>
    <row r="3000" spans="3:7" x14ac:dyDescent="0.3">
      <c r="C3000" s="1"/>
      <c r="G3000" s="157"/>
    </row>
    <row r="3001" spans="3:7" x14ac:dyDescent="0.3">
      <c r="C3001" s="1"/>
      <c r="G3001" s="157"/>
    </row>
    <row r="3002" spans="3:7" x14ac:dyDescent="0.3">
      <c r="C3002" s="1"/>
      <c r="G3002" s="157"/>
    </row>
    <row r="3003" spans="3:7" x14ac:dyDescent="0.3">
      <c r="C3003" s="1"/>
      <c r="G3003" s="157"/>
    </row>
    <row r="3004" spans="3:7" x14ac:dyDescent="0.3">
      <c r="C3004" s="1"/>
      <c r="G3004" s="157"/>
    </row>
    <row r="3005" spans="3:7" x14ac:dyDescent="0.3">
      <c r="C3005" s="1"/>
      <c r="G3005" s="157"/>
    </row>
    <row r="3006" spans="3:7" x14ac:dyDescent="0.3">
      <c r="C3006" s="1"/>
      <c r="G3006" s="157"/>
    </row>
    <row r="3007" spans="3:7" x14ac:dyDescent="0.3">
      <c r="C3007" s="1"/>
      <c r="G3007" s="157"/>
    </row>
    <row r="3008" spans="3:7" x14ac:dyDescent="0.3">
      <c r="C3008" s="1"/>
      <c r="G3008" s="157"/>
    </row>
    <row r="3009" spans="3:7" x14ac:dyDescent="0.3">
      <c r="C3009" s="1"/>
      <c r="G3009" s="157"/>
    </row>
    <row r="3010" spans="3:7" x14ac:dyDescent="0.3">
      <c r="C3010" s="1"/>
      <c r="G3010" s="157"/>
    </row>
    <row r="3011" spans="3:7" x14ac:dyDescent="0.3">
      <c r="C3011" s="1"/>
      <c r="G3011" s="157"/>
    </row>
    <row r="3012" spans="3:7" x14ac:dyDescent="0.3">
      <c r="C3012" s="1"/>
      <c r="G3012" s="157"/>
    </row>
    <row r="3013" spans="3:7" x14ac:dyDescent="0.3">
      <c r="C3013" s="1"/>
      <c r="G3013" s="157"/>
    </row>
    <row r="3014" spans="3:7" x14ac:dyDescent="0.3">
      <c r="C3014" s="1"/>
      <c r="G3014" s="157"/>
    </row>
    <row r="3015" spans="3:7" x14ac:dyDescent="0.3">
      <c r="C3015" s="1"/>
      <c r="G3015" s="157"/>
    </row>
    <row r="3016" spans="3:7" x14ac:dyDescent="0.3">
      <c r="C3016" s="1"/>
      <c r="G3016" s="157"/>
    </row>
    <row r="3017" spans="3:7" x14ac:dyDescent="0.3">
      <c r="C3017" s="1"/>
      <c r="G3017" s="157"/>
    </row>
    <row r="3018" spans="3:7" x14ac:dyDescent="0.3">
      <c r="C3018" s="1"/>
      <c r="G3018" s="157"/>
    </row>
    <row r="3019" spans="3:7" x14ac:dyDescent="0.3">
      <c r="C3019" s="1"/>
      <c r="G3019" s="157"/>
    </row>
    <row r="3020" spans="3:7" x14ac:dyDescent="0.3">
      <c r="C3020" s="1"/>
      <c r="G3020" s="157"/>
    </row>
    <row r="3021" spans="3:7" x14ac:dyDescent="0.3">
      <c r="C3021" s="1"/>
      <c r="G3021" s="157"/>
    </row>
    <row r="3022" spans="3:7" x14ac:dyDescent="0.3">
      <c r="C3022" s="1"/>
      <c r="G3022" s="157"/>
    </row>
    <row r="3023" spans="3:7" x14ac:dyDescent="0.3">
      <c r="C3023" s="1"/>
      <c r="G3023" s="157"/>
    </row>
    <row r="3024" spans="3:7" x14ac:dyDescent="0.3">
      <c r="C3024" s="1"/>
      <c r="G3024" s="157"/>
    </row>
    <row r="3025" spans="3:7" x14ac:dyDescent="0.3">
      <c r="C3025" s="1"/>
      <c r="G3025" s="157"/>
    </row>
    <row r="3026" spans="3:7" x14ac:dyDescent="0.3">
      <c r="C3026" s="1"/>
      <c r="G3026" s="157"/>
    </row>
    <row r="3027" spans="3:7" x14ac:dyDescent="0.3">
      <c r="C3027" s="1"/>
      <c r="G3027" s="157"/>
    </row>
    <row r="3028" spans="3:7" x14ac:dyDescent="0.3">
      <c r="C3028" s="1"/>
      <c r="G3028" s="157"/>
    </row>
    <row r="3029" spans="3:7" x14ac:dyDescent="0.3">
      <c r="C3029" s="1"/>
      <c r="G3029" s="157"/>
    </row>
    <row r="3030" spans="3:7" x14ac:dyDescent="0.3">
      <c r="C3030" s="1"/>
      <c r="G3030" s="157"/>
    </row>
    <row r="3031" spans="3:7" x14ac:dyDescent="0.3">
      <c r="C3031" s="1"/>
      <c r="G3031" s="157"/>
    </row>
    <row r="3032" spans="3:7" x14ac:dyDescent="0.3">
      <c r="C3032" s="1"/>
      <c r="G3032" s="157"/>
    </row>
    <row r="3033" spans="3:7" x14ac:dyDescent="0.3">
      <c r="C3033" s="1"/>
      <c r="G3033" s="157"/>
    </row>
    <row r="3034" spans="3:7" x14ac:dyDescent="0.3">
      <c r="C3034" s="1"/>
      <c r="G3034" s="157"/>
    </row>
    <row r="3035" spans="3:7" x14ac:dyDescent="0.3">
      <c r="C3035" s="1"/>
      <c r="G3035" s="157"/>
    </row>
    <row r="3036" spans="3:7" x14ac:dyDescent="0.3">
      <c r="C3036" s="1"/>
      <c r="G3036" s="157"/>
    </row>
    <row r="3037" spans="3:7" x14ac:dyDescent="0.3">
      <c r="C3037" s="1"/>
      <c r="G3037" s="157"/>
    </row>
    <row r="3038" spans="3:7" x14ac:dyDescent="0.3">
      <c r="C3038" s="1"/>
      <c r="G3038" s="157"/>
    </row>
    <row r="3039" spans="3:7" x14ac:dyDescent="0.3">
      <c r="C3039" s="1"/>
      <c r="G3039" s="157"/>
    </row>
    <row r="3040" spans="3:7" x14ac:dyDescent="0.3">
      <c r="C3040" s="1"/>
      <c r="G3040" s="157"/>
    </row>
    <row r="3041" spans="3:7" x14ac:dyDescent="0.3">
      <c r="C3041" s="1"/>
      <c r="G3041" s="157"/>
    </row>
    <row r="3042" spans="3:7" x14ac:dyDescent="0.3">
      <c r="C3042" s="1"/>
      <c r="G3042" s="157"/>
    </row>
    <row r="3043" spans="3:7" x14ac:dyDescent="0.3">
      <c r="C3043" s="1"/>
      <c r="G3043" s="157"/>
    </row>
    <row r="3044" spans="3:7" x14ac:dyDescent="0.3">
      <c r="C3044" s="1"/>
      <c r="G3044" s="157"/>
    </row>
    <row r="3045" spans="3:7" x14ac:dyDescent="0.3">
      <c r="C3045" s="1"/>
      <c r="G3045" s="157"/>
    </row>
    <row r="3046" spans="3:7" x14ac:dyDescent="0.3">
      <c r="C3046" s="1"/>
      <c r="G3046" s="157"/>
    </row>
    <row r="3047" spans="3:7" x14ac:dyDescent="0.3">
      <c r="C3047" s="1"/>
      <c r="G3047" s="157"/>
    </row>
    <row r="3048" spans="3:7" x14ac:dyDescent="0.3">
      <c r="C3048" s="1"/>
      <c r="G3048" s="157"/>
    </row>
    <row r="3049" spans="3:7" x14ac:dyDescent="0.3">
      <c r="C3049" s="1"/>
      <c r="G3049" s="157"/>
    </row>
    <row r="3050" spans="3:7" x14ac:dyDescent="0.3">
      <c r="C3050" s="1"/>
      <c r="G3050" s="157"/>
    </row>
    <row r="3051" spans="3:7" x14ac:dyDescent="0.3">
      <c r="C3051" s="1"/>
      <c r="G3051" s="157"/>
    </row>
    <row r="3052" spans="3:7" x14ac:dyDescent="0.3">
      <c r="C3052" s="1"/>
      <c r="G3052" s="157"/>
    </row>
    <row r="3053" spans="3:7" x14ac:dyDescent="0.3">
      <c r="C3053" s="1"/>
      <c r="G3053" s="157"/>
    </row>
    <row r="3054" spans="3:7" x14ac:dyDescent="0.3">
      <c r="C3054" s="1"/>
      <c r="G3054" s="157"/>
    </row>
    <row r="3055" spans="3:7" x14ac:dyDescent="0.3">
      <c r="C3055" s="1"/>
      <c r="G3055" s="157"/>
    </row>
    <row r="3056" spans="3:7" x14ac:dyDescent="0.3">
      <c r="C3056" s="1"/>
      <c r="G3056" s="157"/>
    </row>
    <row r="3057" spans="3:7" x14ac:dyDescent="0.3">
      <c r="C3057" s="1"/>
      <c r="G3057" s="157"/>
    </row>
    <row r="3058" spans="3:7" x14ac:dyDescent="0.3">
      <c r="C3058" s="1"/>
      <c r="G3058" s="157"/>
    </row>
    <row r="3059" spans="3:7" x14ac:dyDescent="0.3">
      <c r="C3059" s="1"/>
      <c r="G3059" s="157"/>
    </row>
    <row r="3060" spans="3:7" x14ac:dyDescent="0.3">
      <c r="C3060" s="1"/>
      <c r="G3060" s="157"/>
    </row>
    <row r="3061" spans="3:7" x14ac:dyDescent="0.3">
      <c r="C3061" s="1"/>
      <c r="G3061" s="157"/>
    </row>
    <row r="3062" spans="3:7" x14ac:dyDescent="0.3">
      <c r="C3062" s="1"/>
      <c r="G3062" s="157"/>
    </row>
    <row r="3063" spans="3:7" x14ac:dyDescent="0.3">
      <c r="C3063" s="1"/>
      <c r="G3063" s="157"/>
    </row>
    <row r="3064" spans="3:7" x14ac:dyDescent="0.3">
      <c r="C3064" s="1"/>
      <c r="G3064" s="157"/>
    </row>
    <row r="3065" spans="3:7" x14ac:dyDescent="0.3">
      <c r="C3065" s="1"/>
      <c r="G3065" s="157"/>
    </row>
    <row r="3066" spans="3:7" x14ac:dyDescent="0.3">
      <c r="C3066" s="1"/>
      <c r="G3066" s="157"/>
    </row>
    <row r="3067" spans="3:7" x14ac:dyDescent="0.3">
      <c r="C3067" s="1"/>
      <c r="G3067" s="157"/>
    </row>
    <row r="3068" spans="3:7" x14ac:dyDescent="0.3">
      <c r="C3068" s="1"/>
      <c r="G3068" s="157"/>
    </row>
    <row r="3069" spans="3:7" x14ac:dyDescent="0.3">
      <c r="C3069" s="1"/>
      <c r="G3069" s="157"/>
    </row>
    <row r="3070" spans="3:7" x14ac:dyDescent="0.3">
      <c r="C3070" s="1"/>
      <c r="G3070" s="157"/>
    </row>
    <row r="3071" spans="3:7" x14ac:dyDescent="0.3">
      <c r="C3071" s="1"/>
      <c r="G3071" s="157"/>
    </row>
    <row r="3072" spans="3:7" x14ac:dyDescent="0.3">
      <c r="C3072" s="1"/>
      <c r="G3072" s="157"/>
    </row>
    <row r="3073" spans="3:7" x14ac:dyDescent="0.3">
      <c r="C3073" s="1"/>
      <c r="G3073" s="157"/>
    </row>
    <row r="3074" spans="3:7" x14ac:dyDescent="0.3">
      <c r="C3074" s="1"/>
      <c r="G3074" s="157"/>
    </row>
    <row r="3075" spans="3:7" x14ac:dyDescent="0.3">
      <c r="C3075" s="1"/>
      <c r="G3075" s="157"/>
    </row>
    <row r="3076" spans="3:7" x14ac:dyDescent="0.3">
      <c r="C3076" s="1"/>
      <c r="G3076" s="157"/>
    </row>
    <row r="3077" spans="3:7" x14ac:dyDescent="0.3">
      <c r="C3077" s="1"/>
      <c r="G3077" s="157"/>
    </row>
    <row r="3078" spans="3:7" x14ac:dyDescent="0.3">
      <c r="C3078" s="1"/>
      <c r="G3078" s="157"/>
    </row>
    <row r="3079" spans="3:7" x14ac:dyDescent="0.3">
      <c r="C3079" s="1"/>
      <c r="G3079" s="157"/>
    </row>
    <row r="3080" spans="3:7" x14ac:dyDescent="0.3">
      <c r="C3080" s="1"/>
      <c r="G3080" s="157"/>
    </row>
    <row r="3081" spans="3:7" x14ac:dyDescent="0.3">
      <c r="C3081" s="1"/>
      <c r="G3081" s="157"/>
    </row>
    <row r="3082" spans="3:7" x14ac:dyDescent="0.3">
      <c r="C3082" s="1"/>
      <c r="G3082" s="157"/>
    </row>
    <row r="3083" spans="3:7" x14ac:dyDescent="0.3">
      <c r="C3083" s="1"/>
      <c r="G3083" s="157"/>
    </row>
    <row r="3084" spans="3:7" x14ac:dyDescent="0.3">
      <c r="C3084" s="1"/>
      <c r="G3084" s="157"/>
    </row>
    <row r="3085" spans="3:7" x14ac:dyDescent="0.3">
      <c r="C3085" s="1"/>
      <c r="G3085" s="157"/>
    </row>
    <row r="3086" spans="3:7" x14ac:dyDescent="0.3">
      <c r="C3086" s="1"/>
      <c r="G3086" s="157"/>
    </row>
    <row r="3087" spans="3:7" x14ac:dyDescent="0.3">
      <c r="C3087" s="1"/>
      <c r="G3087" s="157"/>
    </row>
    <row r="3088" spans="3:7" x14ac:dyDescent="0.3">
      <c r="C3088" s="1"/>
      <c r="G3088" s="157"/>
    </row>
    <row r="3089" spans="3:7" x14ac:dyDescent="0.3">
      <c r="C3089" s="1"/>
      <c r="G3089" s="157"/>
    </row>
    <row r="3090" spans="3:7" x14ac:dyDescent="0.3">
      <c r="C3090" s="1"/>
      <c r="G3090" s="157"/>
    </row>
    <row r="3091" spans="3:7" x14ac:dyDescent="0.3">
      <c r="C3091" s="1"/>
      <c r="G3091" s="157"/>
    </row>
    <row r="3092" spans="3:7" x14ac:dyDescent="0.3">
      <c r="C3092" s="1"/>
      <c r="G3092" s="157"/>
    </row>
    <row r="3093" spans="3:7" x14ac:dyDescent="0.3">
      <c r="C3093" s="1"/>
      <c r="G3093" s="157"/>
    </row>
    <row r="3094" spans="3:7" x14ac:dyDescent="0.3">
      <c r="C3094" s="1"/>
      <c r="G3094" s="157"/>
    </row>
    <row r="3095" spans="3:7" x14ac:dyDescent="0.3">
      <c r="C3095" s="1"/>
      <c r="G3095" s="157"/>
    </row>
    <row r="3096" spans="3:7" x14ac:dyDescent="0.3">
      <c r="C3096" s="1"/>
      <c r="G3096" s="157"/>
    </row>
    <row r="3097" spans="3:7" x14ac:dyDescent="0.3">
      <c r="C3097" s="1"/>
      <c r="G3097" s="157"/>
    </row>
    <row r="3098" spans="3:7" x14ac:dyDescent="0.3">
      <c r="C3098" s="1"/>
      <c r="G3098" s="157"/>
    </row>
    <row r="3099" spans="3:7" x14ac:dyDescent="0.3">
      <c r="C3099" s="1"/>
      <c r="G3099" s="157"/>
    </row>
    <row r="3100" spans="3:7" x14ac:dyDescent="0.3">
      <c r="C3100" s="1"/>
      <c r="G3100" s="157"/>
    </row>
    <row r="3101" spans="3:7" x14ac:dyDescent="0.3">
      <c r="C3101" s="1"/>
      <c r="G3101" s="157"/>
    </row>
    <row r="3102" spans="3:7" x14ac:dyDescent="0.3">
      <c r="C3102" s="1"/>
      <c r="G3102" s="157"/>
    </row>
    <row r="3103" spans="3:7" x14ac:dyDescent="0.3">
      <c r="C3103" s="1"/>
      <c r="G3103" s="157"/>
    </row>
    <row r="3104" spans="3:7" x14ac:dyDescent="0.3">
      <c r="C3104" s="1"/>
      <c r="G3104" s="157"/>
    </row>
    <row r="3105" spans="3:7" x14ac:dyDescent="0.3">
      <c r="C3105" s="1"/>
      <c r="G3105" s="157"/>
    </row>
    <row r="3106" spans="3:7" x14ac:dyDescent="0.3">
      <c r="C3106" s="1"/>
      <c r="G3106" s="157"/>
    </row>
    <row r="3107" spans="3:7" x14ac:dyDescent="0.3">
      <c r="C3107" s="1"/>
      <c r="G3107" s="157"/>
    </row>
    <row r="3108" spans="3:7" x14ac:dyDescent="0.3">
      <c r="C3108" s="1"/>
      <c r="G3108" s="157"/>
    </row>
    <row r="3109" spans="3:7" x14ac:dyDescent="0.3">
      <c r="C3109" s="1"/>
      <c r="G3109" s="157"/>
    </row>
    <row r="3110" spans="3:7" x14ac:dyDescent="0.3">
      <c r="C3110" s="1"/>
      <c r="G3110" s="157"/>
    </row>
    <row r="3111" spans="3:7" x14ac:dyDescent="0.3">
      <c r="C3111" s="1"/>
      <c r="G3111" s="157"/>
    </row>
    <row r="3112" spans="3:7" x14ac:dyDescent="0.3">
      <c r="C3112" s="1"/>
      <c r="G3112" s="157"/>
    </row>
    <row r="3113" spans="3:7" x14ac:dyDescent="0.3">
      <c r="C3113" s="1"/>
      <c r="G3113" s="157"/>
    </row>
    <row r="3114" spans="3:7" x14ac:dyDescent="0.3">
      <c r="C3114" s="1"/>
      <c r="G3114" s="157"/>
    </row>
    <row r="3115" spans="3:7" x14ac:dyDescent="0.3">
      <c r="C3115" s="1"/>
      <c r="G3115" s="157"/>
    </row>
    <row r="3116" spans="3:7" x14ac:dyDescent="0.3">
      <c r="C3116" s="1"/>
      <c r="G3116" s="157"/>
    </row>
    <row r="3117" spans="3:7" x14ac:dyDescent="0.3">
      <c r="C3117" s="1"/>
      <c r="G3117" s="157"/>
    </row>
    <row r="3118" spans="3:7" x14ac:dyDescent="0.3">
      <c r="C3118" s="1"/>
      <c r="G3118" s="157"/>
    </row>
    <row r="3119" spans="3:7" x14ac:dyDescent="0.3">
      <c r="C3119" s="1"/>
      <c r="G3119" s="157"/>
    </row>
    <row r="3120" spans="3:7" x14ac:dyDescent="0.3">
      <c r="C3120" s="1"/>
      <c r="G3120" s="157"/>
    </row>
    <row r="3121" spans="3:7" x14ac:dyDescent="0.3">
      <c r="C3121" s="1"/>
      <c r="G3121" s="157"/>
    </row>
    <row r="3122" spans="3:7" x14ac:dyDescent="0.3">
      <c r="C3122" s="1"/>
      <c r="G3122" s="157"/>
    </row>
    <row r="3123" spans="3:7" x14ac:dyDescent="0.3">
      <c r="C3123" s="1"/>
      <c r="G3123" s="157"/>
    </row>
    <row r="3124" spans="3:7" x14ac:dyDescent="0.3">
      <c r="C3124" s="1"/>
      <c r="G3124" s="157"/>
    </row>
    <row r="3125" spans="3:7" x14ac:dyDescent="0.3">
      <c r="C3125" s="1"/>
      <c r="G3125" s="157"/>
    </row>
    <row r="3126" spans="3:7" x14ac:dyDescent="0.3">
      <c r="C3126" s="1"/>
      <c r="G3126" s="157"/>
    </row>
    <row r="3127" spans="3:7" x14ac:dyDescent="0.3">
      <c r="C3127" s="1"/>
      <c r="G3127" s="157"/>
    </row>
    <row r="3128" spans="3:7" x14ac:dyDescent="0.3">
      <c r="C3128" s="1"/>
      <c r="G3128" s="157"/>
    </row>
    <row r="3129" spans="3:7" x14ac:dyDescent="0.3">
      <c r="C3129" s="1"/>
      <c r="G3129" s="157"/>
    </row>
    <row r="3130" spans="3:7" x14ac:dyDescent="0.3">
      <c r="C3130" s="1"/>
      <c r="G3130" s="157"/>
    </row>
    <row r="3131" spans="3:7" x14ac:dyDescent="0.3">
      <c r="C3131" s="1"/>
      <c r="G3131" s="157"/>
    </row>
    <row r="3132" spans="3:7" x14ac:dyDescent="0.3">
      <c r="C3132" s="1"/>
      <c r="G3132" s="157"/>
    </row>
    <row r="3133" spans="3:7" x14ac:dyDescent="0.3">
      <c r="C3133" s="1"/>
      <c r="G3133" s="157"/>
    </row>
    <row r="3134" spans="3:7" x14ac:dyDescent="0.3">
      <c r="C3134" s="1"/>
      <c r="G3134" s="157"/>
    </row>
    <row r="3135" spans="3:7" x14ac:dyDescent="0.3">
      <c r="C3135" s="1"/>
      <c r="G3135" s="157"/>
    </row>
    <row r="3136" spans="3:7" x14ac:dyDescent="0.3">
      <c r="C3136" s="1"/>
      <c r="G3136" s="157"/>
    </row>
    <row r="3137" spans="3:7" x14ac:dyDescent="0.3">
      <c r="C3137" s="1"/>
      <c r="G3137" s="157"/>
    </row>
    <row r="3138" spans="3:7" x14ac:dyDescent="0.3">
      <c r="C3138" s="1"/>
      <c r="G3138" s="157"/>
    </row>
    <row r="3139" spans="3:7" x14ac:dyDescent="0.3">
      <c r="C3139" s="1"/>
      <c r="G3139" s="157"/>
    </row>
    <row r="3140" spans="3:7" x14ac:dyDescent="0.3">
      <c r="C3140" s="1"/>
      <c r="G3140" s="157"/>
    </row>
    <row r="3141" spans="3:7" x14ac:dyDescent="0.3">
      <c r="C3141" s="1"/>
      <c r="G3141" s="157"/>
    </row>
    <row r="3142" spans="3:7" x14ac:dyDescent="0.3">
      <c r="C3142" s="1"/>
      <c r="G3142" s="157"/>
    </row>
    <row r="3143" spans="3:7" x14ac:dyDescent="0.3">
      <c r="C3143" s="1"/>
      <c r="G3143" s="157"/>
    </row>
    <row r="3144" spans="3:7" x14ac:dyDescent="0.3">
      <c r="C3144" s="1"/>
      <c r="G3144" s="157"/>
    </row>
    <row r="3145" spans="3:7" x14ac:dyDescent="0.3">
      <c r="C3145" s="1"/>
      <c r="G3145" s="157"/>
    </row>
    <row r="3146" spans="3:7" x14ac:dyDescent="0.3">
      <c r="C3146" s="1"/>
      <c r="G3146" s="157"/>
    </row>
    <row r="3147" spans="3:7" x14ac:dyDescent="0.3">
      <c r="C3147" s="1"/>
      <c r="G3147" s="157"/>
    </row>
    <row r="3148" spans="3:7" x14ac:dyDescent="0.3">
      <c r="C3148" s="1"/>
      <c r="G3148" s="157"/>
    </row>
    <row r="3149" spans="3:7" x14ac:dyDescent="0.3">
      <c r="C3149" s="1"/>
      <c r="G3149" s="157"/>
    </row>
    <row r="3150" spans="3:7" x14ac:dyDescent="0.3">
      <c r="C3150" s="1"/>
      <c r="G3150" s="157"/>
    </row>
    <row r="3151" spans="3:7" x14ac:dyDescent="0.3">
      <c r="C3151" s="1"/>
      <c r="G3151" s="157"/>
    </row>
    <row r="3152" spans="3:7" x14ac:dyDescent="0.3">
      <c r="C3152" s="1"/>
      <c r="G3152" s="157"/>
    </row>
    <row r="3153" spans="3:7" x14ac:dyDescent="0.3">
      <c r="C3153" s="1"/>
      <c r="G3153" s="157"/>
    </row>
    <row r="3154" spans="3:7" x14ac:dyDescent="0.3">
      <c r="C3154" s="1"/>
      <c r="G3154" s="157"/>
    </row>
    <row r="3155" spans="3:7" x14ac:dyDescent="0.3">
      <c r="C3155" s="1"/>
      <c r="G3155" s="157"/>
    </row>
    <row r="3156" spans="3:7" x14ac:dyDescent="0.3">
      <c r="C3156" s="1"/>
      <c r="G3156" s="157"/>
    </row>
    <row r="3157" spans="3:7" x14ac:dyDescent="0.3">
      <c r="C3157" s="1"/>
      <c r="G3157" s="157"/>
    </row>
    <row r="3158" spans="3:7" x14ac:dyDescent="0.3">
      <c r="C3158" s="1"/>
      <c r="G3158" s="157"/>
    </row>
    <row r="3159" spans="3:7" x14ac:dyDescent="0.3">
      <c r="C3159" s="1"/>
      <c r="G3159" s="157"/>
    </row>
    <row r="3160" spans="3:7" x14ac:dyDescent="0.3">
      <c r="C3160" s="1"/>
      <c r="G3160" s="157"/>
    </row>
    <row r="3161" spans="3:7" x14ac:dyDescent="0.3">
      <c r="C3161" s="1"/>
      <c r="G3161" s="157"/>
    </row>
    <row r="3162" spans="3:7" x14ac:dyDescent="0.3">
      <c r="C3162" s="1"/>
      <c r="G3162" s="157"/>
    </row>
    <row r="3163" spans="3:7" x14ac:dyDescent="0.3">
      <c r="C3163" s="1"/>
      <c r="G3163" s="157"/>
    </row>
    <row r="3164" spans="3:7" x14ac:dyDescent="0.3">
      <c r="C3164" s="1"/>
      <c r="G3164" s="157"/>
    </row>
    <row r="3165" spans="3:7" x14ac:dyDescent="0.3">
      <c r="C3165" s="1"/>
      <c r="G3165" s="157"/>
    </row>
    <row r="3166" spans="3:7" x14ac:dyDescent="0.3">
      <c r="C3166" s="1"/>
      <c r="G3166" s="157"/>
    </row>
    <row r="3167" spans="3:7" x14ac:dyDescent="0.3">
      <c r="C3167" s="1"/>
      <c r="G3167" s="157"/>
    </row>
    <row r="3168" spans="3:7" x14ac:dyDescent="0.3">
      <c r="C3168" s="1"/>
      <c r="G3168" s="157"/>
    </row>
    <row r="3169" spans="3:7" x14ac:dyDescent="0.3">
      <c r="C3169" s="1"/>
      <c r="G3169" s="157"/>
    </row>
    <row r="3170" spans="3:7" x14ac:dyDescent="0.3">
      <c r="C3170" s="1"/>
      <c r="G3170" s="157"/>
    </row>
    <row r="3171" spans="3:7" x14ac:dyDescent="0.3">
      <c r="C3171" s="1"/>
      <c r="G3171" s="157"/>
    </row>
    <row r="3172" spans="3:7" x14ac:dyDescent="0.3">
      <c r="C3172" s="1"/>
      <c r="G3172" s="157"/>
    </row>
    <row r="3173" spans="3:7" x14ac:dyDescent="0.3">
      <c r="C3173" s="1"/>
      <c r="G3173" s="157"/>
    </row>
    <row r="3174" spans="3:7" x14ac:dyDescent="0.3">
      <c r="C3174" s="1"/>
      <c r="G3174" s="157"/>
    </row>
    <row r="3175" spans="3:7" x14ac:dyDescent="0.3">
      <c r="C3175" s="1"/>
      <c r="G3175" s="157"/>
    </row>
    <row r="3176" spans="3:7" x14ac:dyDescent="0.3">
      <c r="C3176" s="1"/>
      <c r="G3176" s="157"/>
    </row>
    <row r="3177" spans="3:7" x14ac:dyDescent="0.3">
      <c r="C3177" s="1"/>
      <c r="G3177" s="157"/>
    </row>
    <row r="3178" spans="3:7" x14ac:dyDescent="0.3">
      <c r="C3178" s="1"/>
      <c r="G3178" s="157"/>
    </row>
    <row r="3179" spans="3:7" x14ac:dyDescent="0.3">
      <c r="C3179" s="1"/>
      <c r="G3179" s="157"/>
    </row>
    <row r="3180" spans="3:7" x14ac:dyDescent="0.3">
      <c r="C3180" s="1"/>
      <c r="G3180" s="157"/>
    </row>
    <row r="3181" spans="3:7" x14ac:dyDescent="0.3">
      <c r="C3181" s="1"/>
      <c r="G3181" s="157"/>
    </row>
    <row r="3182" spans="3:7" x14ac:dyDescent="0.3">
      <c r="C3182" s="1"/>
      <c r="G3182" s="157"/>
    </row>
    <row r="3183" spans="3:7" x14ac:dyDescent="0.3">
      <c r="C3183" s="1"/>
      <c r="G3183" s="157"/>
    </row>
    <row r="3184" spans="3:7" x14ac:dyDescent="0.3">
      <c r="C3184" s="1"/>
      <c r="G3184" s="157"/>
    </row>
    <row r="3185" spans="3:7" x14ac:dyDescent="0.3">
      <c r="C3185" s="1"/>
      <c r="G3185" s="157"/>
    </row>
    <row r="3186" spans="3:7" x14ac:dyDescent="0.3">
      <c r="C3186" s="1"/>
      <c r="G3186" s="157"/>
    </row>
    <row r="3187" spans="3:7" x14ac:dyDescent="0.3">
      <c r="C3187" s="1"/>
      <c r="G3187" s="157"/>
    </row>
    <row r="3188" spans="3:7" x14ac:dyDescent="0.3">
      <c r="C3188" s="1"/>
      <c r="G3188" s="157"/>
    </row>
    <row r="3189" spans="3:7" x14ac:dyDescent="0.3">
      <c r="C3189" s="1"/>
      <c r="G3189" s="157"/>
    </row>
    <row r="3190" spans="3:7" x14ac:dyDescent="0.3">
      <c r="C3190" s="1"/>
      <c r="G3190" s="157"/>
    </row>
    <row r="3191" spans="3:7" x14ac:dyDescent="0.3">
      <c r="C3191" s="1"/>
      <c r="G3191" s="157"/>
    </row>
    <row r="3192" spans="3:7" x14ac:dyDescent="0.3">
      <c r="C3192" s="1"/>
      <c r="G3192" s="157"/>
    </row>
    <row r="3193" spans="3:7" x14ac:dyDescent="0.3">
      <c r="C3193" s="1"/>
      <c r="G3193" s="157"/>
    </row>
    <row r="3194" spans="3:7" x14ac:dyDescent="0.3">
      <c r="C3194" s="1"/>
      <c r="G3194" s="157"/>
    </row>
    <row r="3195" spans="3:7" x14ac:dyDescent="0.3">
      <c r="C3195" s="1"/>
      <c r="G3195" s="157"/>
    </row>
    <row r="3196" spans="3:7" x14ac:dyDescent="0.3">
      <c r="C3196" s="1"/>
      <c r="G3196" s="157"/>
    </row>
    <row r="3197" spans="3:7" x14ac:dyDescent="0.3">
      <c r="C3197" s="1"/>
      <c r="G3197" s="157"/>
    </row>
    <row r="3198" spans="3:7" x14ac:dyDescent="0.3">
      <c r="C3198" s="1"/>
      <c r="G3198" s="157"/>
    </row>
    <row r="3199" spans="3:7" x14ac:dyDescent="0.3">
      <c r="C3199" s="1"/>
      <c r="G3199" s="157"/>
    </row>
    <row r="3200" spans="3:7" x14ac:dyDescent="0.3">
      <c r="C3200" s="1"/>
      <c r="G3200" s="157"/>
    </row>
    <row r="3201" spans="3:7" x14ac:dyDescent="0.3">
      <c r="C3201" s="1"/>
      <c r="G3201" s="157"/>
    </row>
    <row r="3202" spans="3:7" x14ac:dyDescent="0.3">
      <c r="C3202" s="1"/>
      <c r="G3202" s="157"/>
    </row>
    <row r="3203" spans="3:7" x14ac:dyDescent="0.3">
      <c r="C3203" s="1"/>
      <c r="G3203" s="157"/>
    </row>
    <row r="3204" spans="3:7" x14ac:dyDescent="0.3">
      <c r="C3204" s="1"/>
      <c r="G3204" s="157"/>
    </row>
    <row r="3205" spans="3:7" x14ac:dyDescent="0.3">
      <c r="C3205" s="1"/>
      <c r="G3205" s="157"/>
    </row>
    <row r="3206" spans="3:7" x14ac:dyDescent="0.3">
      <c r="C3206" s="1"/>
      <c r="G3206" s="157"/>
    </row>
    <row r="3207" spans="3:7" x14ac:dyDescent="0.3">
      <c r="C3207" s="1"/>
      <c r="G3207" s="157"/>
    </row>
    <row r="3208" spans="3:7" x14ac:dyDescent="0.3">
      <c r="C3208" s="1"/>
      <c r="G3208" s="157"/>
    </row>
    <row r="3209" spans="3:7" x14ac:dyDescent="0.3">
      <c r="C3209" s="1"/>
      <c r="G3209" s="157"/>
    </row>
    <row r="3210" spans="3:7" x14ac:dyDescent="0.3">
      <c r="C3210" s="1"/>
      <c r="G3210" s="157"/>
    </row>
    <row r="3211" spans="3:7" x14ac:dyDescent="0.3">
      <c r="C3211" s="1"/>
      <c r="G3211" s="157"/>
    </row>
    <row r="3212" spans="3:7" x14ac:dyDescent="0.3">
      <c r="C3212" s="1"/>
      <c r="G3212" s="157"/>
    </row>
    <row r="3213" spans="3:7" x14ac:dyDescent="0.3">
      <c r="C3213" s="1"/>
      <c r="G3213" s="157"/>
    </row>
    <row r="3214" spans="3:7" x14ac:dyDescent="0.3">
      <c r="C3214" s="1"/>
      <c r="G3214" s="157"/>
    </row>
    <row r="3215" spans="3:7" x14ac:dyDescent="0.3">
      <c r="C3215" s="1"/>
      <c r="G3215" s="157"/>
    </row>
    <row r="3216" spans="3:7" x14ac:dyDescent="0.3">
      <c r="C3216" s="1"/>
      <c r="G3216" s="157"/>
    </row>
    <row r="3217" spans="3:7" x14ac:dyDescent="0.3">
      <c r="C3217" s="1"/>
      <c r="G3217" s="157"/>
    </row>
    <row r="3218" spans="3:7" x14ac:dyDescent="0.3">
      <c r="C3218" s="1"/>
      <c r="G3218" s="157"/>
    </row>
    <row r="3219" spans="3:7" x14ac:dyDescent="0.3">
      <c r="C3219" s="1"/>
      <c r="G3219" s="157"/>
    </row>
    <row r="3220" spans="3:7" x14ac:dyDescent="0.3">
      <c r="C3220" s="1"/>
      <c r="G3220" s="157"/>
    </row>
    <row r="3221" spans="3:7" x14ac:dyDescent="0.3">
      <c r="C3221" s="1"/>
      <c r="G3221" s="157"/>
    </row>
    <row r="3222" spans="3:7" x14ac:dyDescent="0.3">
      <c r="C3222" s="1"/>
      <c r="G3222" s="157"/>
    </row>
    <row r="3223" spans="3:7" x14ac:dyDescent="0.3">
      <c r="C3223" s="1"/>
      <c r="G3223" s="157"/>
    </row>
    <row r="3224" spans="3:7" x14ac:dyDescent="0.3">
      <c r="C3224" s="1"/>
      <c r="G3224" s="157"/>
    </row>
    <row r="3225" spans="3:7" x14ac:dyDescent="0.3">
      <c r="C3225" s="1"/>
      <c r="G3225" s="157"/>
    </row>
    <row r="3226" spans="3:7" x14ac:dyDescent="0.3">
      <c r="C3226" s="1"/>
      <c r="G3226" s="157"/>
    </row>
    <row r="3227" spans="3:7" x14ac:dyDescent="0.3">
      <c r="C3227" s="1"/>
      <c r="G3227" s="157"/>
    </row>
    <row r="3228" spans="3:7" x14ac:dyDescent="0.3">
      <c r="C3228" s="1"/>
      <c r="G3228" s="157"/>
    </row>
    <row r="3229" spans="3:7" x14ac:dyDescent="0.3">
      <c r="C3229" s="1"/>
      <c r="G3229" s="157"/>
    </row>
    <row r="3230" spans="3:7" x14ac:dyDescent="0.3">
      <c r="C3230" s="1"/>
      <c r="G3230" s="157"/>
    </row>
    <row r="3231" spans="3:7" x14ac:dyDescent="0.3">
      <c r="C3231" s="1"/>
      <c r="G3231" s="157"/>
    </row>
    <row r="3232" spans="3:7" x14ac:dyDescent="0.3">
      <c r="C3232" s="1"/>
      <c r="G3232" s="157"/>
    </row>
    <row r="3233" spans="3:7" x14ac:dyDescent="0.3">
      <c r="C3233" s="1"/>
      <c r="G3233" s="157"/>
    </row>
    <row r="3234" spans="3:7" x14ac:dyDescent="0.3">
      <c r="C3234" s="1"/>
      <c r="G3234" s="157"/>
    </row>
    <row r="3235" spans="3:7" x14ac:dyDescent="0.3">
      <c r="C3235" s="1"/>
      <c r="G3235" s="157"/>
    </row>
    <row r="3236" spans="3:7" x14ac:dyDescent="0.3">
      <c r="C3236" s="1"/>
      <c r="G3236" s="157"/>
    </row>
    <row r="3237" spans="3:7" x14ac:dyDescent="0.3">
      <c r="C3237" s="1"/>
      <c r="G3237" s="157"/>
    </row>
    <row r="3238" spans="3:7" x14ac:dyDescent="0.3">
      <c r="C3238" s="1"/>
      <c r="G3238" s="157"/>
    </row>
    <row r="3239" spans="3:7" x14ac:dyDescent="0.3">
      <c r="C3239" s="1"/>
      <c r="G3239" s="157"/>
    </row>
    <row r="3240" spans="3:7" x14ac:dyDescent="0.3">
      <c r="C3240" s="1"/>
      <c r="G3240" s="157"/>
    </row>
    <row r="3241" spans="3:7" x14ac:dyDescent="0.3">
      <c r="C3241" s="1"/>
      <c r="G3241" s="157"/>
    </row>
    <row r="3242" spans="3:7" x14ac:dyDescent="0.3">
      <c r="C3242" s="1"/>
      <c r="G3242" s="157"/>
    </row>
    <row r="3243" spans="3:7" x14ac:dyDescent="0.3">
      <c r="C3243" s="1"/>
      <c r="G3243" s="157"/>
    </row>
    <row r="3244" spans="3:7" x14ac:dyDescent="0.3">
      <c r="C3244" s="1"/>
      <c r="G3244" s="157"/>
    </row>
    <row r="3245" spans="3:7" x14ac:dyDescent="0.3">
      <c r="C3245" s="1"/>
      <c r="G3245" s="157"/>
    </row>
    <row r="3246" spans="3:7" x14ac:dyDescent="0.3">
      <c r="C3246" s="1"/>
      <c r="G3246" s="157"/>
    </row>
    <row r="3247" spans="3:7" x14ac:dyDescent="0.3">
      <c r="C3247" s="1"/>
      <c r="G3247" s="157"/>
    </row>
    <row r="3248" spans="3:7" x14ac:dyDescent="0.3">
      <c r="C3248" s="1"/>
      <c r="G3248" s="157"/>
    </row>
    <row r="3249" spans="3:7" x14ac:dyDescent="0.3">
      <c r="C3249" s="1"/>
      <c r="G3249" s="157"/>
    </row>
    <row r="3250" spans="3:7" x14ac:dyDescent="0.3">
      <c r="C3250" s="1"/>
      <c r="G3250" s="157"/>
    </row>
    <row r="3251" spans="3:7" x14ac:dyDescent="0.3">
      <c r="C3251" s="1"/>
      <c r="G3251" s="157"/>
    </row>
    <row r="3252" spans="3:7" x14ac:dyDescent="0.3">
      <c r="C3252" s="1"/>
      <c r="G3252" s="157"/>
    </row>
    <row r="3253" spans="3:7" x14ac:dyDescent="0.3">
      <c r="C3253" s="1"/>
      <c r="G3253" s="157"/>
    </row>
    <row r="3254" spans="3:7" x14ac:dyDescent="0.3">
      <c r="C3254" s="1"/>
      <c r="G3254" s="157"/>
    </row>
    <row r="3255" spans="3:7" x14ac:dyDescent="0.3">
      <c r="C3255" s="1"/>
      <c r="G3255" s="157"/>
    </row>
    <row r="3256" spans="3:7" x14ac:dyDescent="0.3">
      <c r="C3256" s="1"/>
      <c r="G3256" s="157"/>
    </row>
    <row r="3257" spans="3:7" x14ac:dyDescent="0.3">
      <c r="C3257" s="1"/>
      <c r="G3257" s="157"/>
    </row>
    <row r="3258" spans="3:7" x14ac:dyDescent="0.3">
      <c r="C3258" s="1"/>
      <c r="G3258" s="157"/>
    </row>
    <row r="3259" spans="3:7" x14ac:dyDescent="0.3">
      <c r="C3259" s="1"/>
      <c r="G3259" s="157"/>
    </row>
    <row r="3260" spans="3:7" x14ac:dyDescent="0.3">
      <c r="C3260" s="1"/>
      <c r="G3260" s="157"/>
    </row>
    <row r="3261" spans="3:7" x14ac:dyDescent="0.3">
      <c r="C3261" s="1"/>
      <c r="G3261" s="157"/>
    </row>
    <row r="3262" spans="3:7" x14ac:dyDescent="0.3">
      <c r="C3262" s="1"/>
      <c r="G3262" s="157"/>
    </row>
    <row r="3263" spans="3:7" x14ac:dyDescent="0.3">
      <c r="C3263" s="1"/>
      <c r="G3263" s="157"/>
    </row>
    <row r="3264" spans="3:7" x14ac:dyDescent="0.3">
      <c r="C3264" s="1"/>
      <c r="G3264" s="157"/>
    </row>
    <row r="3265" spans="3:7" x14ac:dyDescent="0.3">
      <c r="C3265" s="1"/>
      <c r="G3265" s="157"/>
    </row>
    <row r="3266" spans="3:7" x14ac:dyDescent="0.3">
      <c r="C3266" s="1"/>
      <c r="G3266" s="157"/>
    </row>
    <row r="3267" spans="3:7" x14ac:dyDescent="0.3">
      <c r="C3267" s="1"/>
      <c r="G3267" s="157"/>
    </row>
    <row r="3268" spans="3:7" x14ac:dyDescent="0.3">
      <c r="C3268" s="1"/>
      <c r="G3268" s="157"/>
    </row>
    <row r="3269" spans="3:7" x14ac:dyDescent="0.3">
      <c r="C3269" s="1"/>
      <c r="G3269" s="157"/>
    </row>
    <row r="3270" spans="3:7" x14ac:dyDescent="0.3">
      <c r="C3270" s="1"/>
      <c r="G3270" s="157"/>
    </row>
    <row r="3271" spans="3:7" x14ac:dyDescent="0.3">
      <c r="C3271" s="1"/>
      <c r="G3271" s="157"/>
    </row>
    <row r="3272" spans="3:7" x14ac:dyDescent="0.3">
      <c r="C3272" s="1"/>
      <c r="G3272" s="157"/>
    </row>
    <row r="3273" spans="3:7" x14ac:dyDescent="0.3">
      <c r="C3273" s="1"/>
      <c r="G3273" s="157"/>
    </row>
    <row r="3274" spans="3:7" x14ac:dyDescent="0.3">
      <c r="C3274" s="1"/>
      <c r="G3274" s="157"/>
    </row>
    <row r="3275" spans="3:7" x14ac:dyDescent="0.3">
      <c r="C3275" s="1"/>
      <c r="G3275" s="157"/>
    </row>
    <row r="3276" spans="3:7" x14ac:dyDescent="0.3">
      <c r="C3276" s="1"/>
      <c r="G3276" s="157"/>
    </row>
    <row r="3277" spans="3:7" x14ac:dyDescent="0.3">
      <c r="C3277" s="1"/>
      <c r="G3277" s="157"/>
    </row>
    <row r="3278" spans="3:7" x14ac:dyDescent="0.3">
      <c r="C3278" s="1"/>
      <c r="G3278" s="157"/>
    </row>
    <row r="3279" spans="3:7" x14ac:dyDescent="0.3">
      <c r="C3279" s="1"/>
      <c r="G3279" s="157"/>
    </row>
    <row r="3280" spans="3:7" x14ac:dyDescent="0.3">
      <c r="C3280" s="1"/>
      <c r="G3280" s="157"/>
    </row>
    <row r="3281" spans="3:7" x14ac:dyDescent="0.3">
      <c r="C3281" s="1"/>
      <c r="G3281" s="157"/>
    </row>
    <row r="3282" spans="3:7" x14ac:dyDescent="0.3">
      <c r="C3282" s="1"/>
      <c r="G3282" s="157"/>
    </row>
    <row r="3283" spans="3:7" x14ac:dyDescent="0.3">
      <c r="C3283" s="1"/>
      <c r="G3283" s="157"/>
    </row>
    <row r="3284" spans="3:7" x14ac:dyDescent="0.3">
      <c r="C3284" s="1"/>
      <c r="G3284" s="157"/>
    </row>
    <row r="3285" spans="3:7" x14ac:dyDescent="0.3">
      <c r="C3285" s="1"/>
      <c r="G3285" s="157"/>
    </row>
    <row r="3286" spans="3:7" x14ac:dyDescent="0.3">
      <c r="C3286" s="1"/>
      <c r="G3286" s="157"/>
    </row>
    <row r="3287" spans="3:7" x14ac:dyDescent="0.3">
      <c r="C3287" s="1"/>
      <c r="G3287" s="157"/>
    </row>
    <row r="3288" spans="3:7" x14ac:dyDescent="0.3">
      <c r="C3288" s="1"/>
      <c r="G3288" s="157"/>
    </row>
    <row r="3289" spans="3:7" x14ac:dyDescent="0.3">
      <c r="C3289" s="1"/>
      <c r="G3289" s="157"/>
    </row>
    <row r="3290" spans="3:7" x14ac:dyDescent="0.3">
      <c r="C3290" s="1"/>
      <c r="G3290" s="157"/>
    </row>
    <row r="3291" spans="3:7" x14ac:dyDescent="0.3">
      <c r="C3291" s="1"/>
      <c r="G3291" s="157"/>
    </row>
    <row r="3292" spans="3:7" x14ac:dyDescent="0.3">
      <c r="C3292" s="1"/>
      <c r="G3292" s="157"/>
    </row>
    <row r="3293" spans="3:7" x14ac:dyDescent="0.3">
      <c r="C3293" s="1"/>
      <c r="G3293" s="157"/>
    </row>
    <row r="3294" spans="3:7" x14ac:dyDescent="0.3">
      <c r="C3294" s="1"/>
      <c r="G3294" s="157"/>
    </row>
    <row r="3295" spans="3:7" x14ac:dyDescent="0.3">
      <c r="C3295" s="1"/>
      <c r="G3295" s="157"/>
    </row>
    <row r="3296" spans="3:7" x14ac:dyDescent="0.3">
      <c r="C3296" s="1"/>
      <c r="G3296" s="157"/>
    </row>
    <row r="3297" spans="3:7" x14ac:dyDescent="0.3">
      <c r="C3297" s="1"/>
      <c r="G3297" s="157"/>
    </row>
    <row r="3298" spans="3:7" x14ac:dyDescent="0.3">
      <c r="C3298" s="1"/>
      <c r="G3298" s="157"/>
    </row>
    <row r="3299" spans="3:7" x14ac:dyDescent="0.3">
      <c r="C3299" s="1"/>
      <c r="G3299" s="157"/>
    </row>
    <row r="3300" spans="3:7" x14ac:dyDescent="0.3">
      <c r="C3300" s="1"/>
      <c r="G3300" s="157"/>
    </row>
    <row r="3301" spans="3:7" x14ac:dyDescent="0.3">
      <c r="C3301" s="1"/>
      <c r="G3301" s="157"/>
    </row>
    <row r="3302" spans="3:7" x14ac:dyDescent="0.3">
      <c r="C3302" s="1"/>
      <c r="G3302" s="157"/>
    </row>
    <row r="3303" spans="3:7" x14ac:dyDescent="0.3">
      <c r="C3303" s="1"/>
      <c r="G3303" s="157"/>
    </row>
    <row r="3304" spans="3:7" x14ac:dyDescent="0.3">
      <c r="C3304" s="1"/>
      <c r="G3304" s="157"/>
    </row>
    <row r="3305" spans="3:7" x14ac:dyDescent="0.3">
      <c r="C3305" s="1"/>
      <c r="G3305" s="157"/>
    </row>
    <row r="3306" spans="3:7" x14ac:dyDescent="0.3">
      <c r="C3306" s="1"/>
      <c r="G3306" s="157"/>
    </row>
    <row r="3307" spans="3:7" x14ac:dyDescent="0.3">
      <c r="C3307" s="1"/>
      <c r="G3307" s="157"/>
    </row>
    <row r="3308" spans="3:7" x14ac:dyDescent="0.3">
      <c r="C3308" s="1"/>
      <c r="G3308" s="157"/>
    </row>
    <row r="3309" spans="3:7" x14ac:dyDescent="0.3">
      <c r="C3309" s="1"/>
      <c r="G3309" s="157"/>
    </row>
    <row r="3310" spans="3:7" x14ac:dyDescent="0.3">
      <c r="C3310" s="1"/>
      <c r="G3310" s="157"/>
    </row>
    <row r="3311" spans="3:7" x14ac:dyDescent="0.3">
      <c r="C3311" s="1"/>
      <c r="G3311" s="157"/>
    </row>
    <row r="3312" spans="3:7" x14ac:dyDescent="0.3">
      <c r="C3312" s="1"/>
      <c r="G3312" s="157"/>
    </row>
    <row r="3313" spans="3:7" x14ac:dyDescent="0.3">
      <c r="C3313" s="1"/>
      <c r="G3313" s="157"/>
    </row>
    <row r="3314" spans="3:7" x14ac:dyDescent="0.3">
      <c r="C3314" s="1"/>
      <c r="G3314" s="157"/>
    </row>
    <row r="3315" spans="3:7" x14ac:dyDescent="0.3">
      <c r="C3315" s="1"/>
      <c r="G3315" s="157"/>
    </row>
    <row r="3316" spans="3:7" x14ac:dyDescent="0.3">
      <c r="C3316" s="1"/>
      <c r="G3316" s="157"/>
    </row>
    <row r="3317" spans="3:7" x14ac:dyDescent="0.3">
      <c r="C3317" s="1"/>
      <c r="G3317" s="157"/>
    </row>
    <row r="3318" spans="3:7" x14ac:dyDescent="0.3">
      <c r="C3318" s="1"/>
      <c r="G3318" s="157"/>
    </row>
    <row r="3319" spans="3:7" x14ac:dyDescent="0.3">
      <c r="C3319" s="1"/>
      <c r="G3319" s="157"/>
    </row>
    <row r="3320" spans="3:7" x14ac:dyDescent="0.3">
      <c r="C3320" s="1"/>
      <c r="G3320" s="157"/>
    </row>
    <row r="3321" spans="3:7" x14ac:dyDescent="0.3">
      <c r="C3321" s="1"/>
      <c r="G3321" s="157"/>
    </row>
    <row r="3322" spans="3:7" x14ac:dyDescent="0.3">
      <c r="C3322" s="1"/>
      <c r="G3322" s="157"/>
    </row>
    <row r="3323" spans="3:7" x14ac:dyDescent="0.3">
      <c r="C3323" s="1"/>
      <c r="G3323" s="157"/>
    </row>
    <row r="3324" spans="3:7" x14ac:dyDescent="0.3">
      <c r="C3324" s="1"/>
      <c r="G3324" s="157"/>
    </row>
    <row r="3325" spans="3:7" x14ac:dyDescent="0.3">
      <c r="C3325" s="1"/>
      <c r="G3325" s="157"/>
    </row>
    <row r="3326" spans="3:7" x14ac:dyDescent="0.3">
      <c r="C3326" s="1"/>
      <c r="G3326" s="157"/>
    </row>
    <row r="3327" spans="3:7" x14ac:dyDescent="0.3">
      <c r="C3327" s="1"/>
      <c r="G3327" s="157"/>
    </row>
    <row r="3328" spans="3:7" x14ac:dyDescent="0.3">
      <c r="C3328" s="1"/>
      <c r="G3328" s="157"/>
    </row>
    <row r="3329" spans="3:7" x14ac:dyDescent="0.3">
      <c r="C3329" s="1"/>
      <c r="G3329" s="157"/>
    </row>
    <row r="3330" spans="3:7" x14ac:dyDescent="0.3">
      <c r="C3330" s="1"/>
      <c r="G3330" s="157"/>
    </row>
    <row r="3331" spans="3:7" x14ac:dyDescent="0.3">
      <c r="C3331" s="1"/>
      <c r="G3331" s="157"/>
    </row>
    <row r="3332" spans="3:7" x14ac:dyDescent="0.3">
      <c r="C3332" s="1"/>
      <c r="G3332" s="157"/>
    </row>
    <row r="3333" spans="3:7" x14ac:dyDescent="0.3">
      <c r="C3333" s="1"/>
      <c r="G3333" s="157"/>
    </row>
    <row r="3334" spans="3:7" x14ac:dyDescent="0.3">
      <c r="C3334" s="1"/>
      <c r="G3334" s="157"/>
    </row>
    <row r="3335" spans="3:7" x14ac:dyDescent="0.3">
      <c r="C3335" s="1"/>
      <c r="G3335" s="157"/>
    </row>
    <row r="3336" spans="3:7" x14ac:dyDescent="0.3">
      <c r="C3336" s="1"/>
      <c r="G3336" s="157"/>
    </row>
    <row r="3337" spans="3:7" x14ac:dyDescent="0.3">
      <c r="C3337" s="1"/>
      <c r="G3337" s="157"/>
    </row>
    <row r="3338" spans="3:7" x14ac:dyDescent="0.3">
      <c r="C3338" s="1"/>
      <c r="G3338" s="157"/>
    </row>
    <row r="3339" spans="3:7" x14ac:dyDescent="0.3">
      <c r="C3339" s="1"/>
      <c r="G3339" s="157"/>
    </row>
    <row r="3340" spans="3:7" x14ac:dyDescent="0.3">
      <c r="C3340" s="1"/>
      <c r="G3340" s="157"/>
    </row>
    <row r="3341" spans="3:7" x14ac:dyDescent="0.3">
      <c r="C3341" s="1"/>
      <c r="G3341" s="157"/>
    </row>
    <row r="3342" spans="3:7" x14ac:dyDescent="0.3">
      <c r="C3342" s="1"/>
      <c r="G3342" s="157"/>
    </row>
    <row r="3343" spans="3:7" x14ac:dyDescent="0.3">
      <c r="C3343" s="1"/>
      <c r="G3343" s="157"/>
    </row>
    <row r="3344" spans="3:7" x14ac:dyDescent="0.3">
      <c r="C3344" s="1"/>
      <c r="G3344" s="157"/>
    </row>
    <row r="3345" spans="3:7" x14ac:dyDescent="0.3">
      <c r="C3345" s="1"/>
      <c r="G3345" s="157"/>
    </row>
    <row r="3346" spans="3:7" x14ac:dyDescent="0.3">
      <c r="C3346" s="1"/>
      <c r="G3346" s="157"/>
    </row>
    <row r="3347" spans="3:7" x14ac:dyDescent="0.3">
      <c r="C3347" s="1"/>
      <c r="G3347" s="157"/>
    </row>
    <row r="3348" spans="3:7" x14ac:dyDescent="0.3">
      <c r="C3348" s="1"/>
      <c r="G3348" s="157"/>
    </row>
    <row r="3349" spans="3:7" x14ac:dyDescent="0.3">
      <c r="C3349" s="1"/>
      <c r="G3349" s="157"/>
    </row>
    <row r="3350" spans="3:7" x14ac:dyDescent="0.3">
      <c r="C3350" s="1"/>
      <c r="G3350" s="157"/>
    </row>
    <row r="3351" spans="3:7" x14ac:dyDescent="0.3">
      <c r="C3351" s="1"/>
      <c r="G3351" s="157"/>
    </row>
    <row r="3352" spans="3:7" x14ac:dyDescent="0.3">
      <c r="C3352" s="1"/>
      <c r="G3352" s="157"/>
    </row>
    <row r="3353" spans="3:7" x14ac:dyDescent="0.3">
      <c r="C3353" s="1"/>
      <c r="G3353" s="157"/>
    </row>
    <row r="3354" spans="3:7" x14ac:dyDescent="0.3">
      <c r="C3354" s="1"/>
      <c r="G3354" s="157"/>
    </row>
    <row r="3355" spans="3:7" x14ac:dyDescent="0.3">
      <c r="C3355" s="1"/>
      <c r="G3355" s="157"/>
    </row>
    <row r="3356" spans="3:7" x14ac:dyDescent="0.3">
      <c r="C3356" s="1"/>
      <c r="G3356" s="157"/>
    </row>
    <row r="3357" spans="3:7" x14ac:dyDescent="0.3">
      <c r="C3357" s="1"/>
      <c r="G3357" s="157"/>
    </row>
    <row r="3358" spans="3:7" x14ac:dyDescent="0.3">
      <c r="C3358" s="1"/>
      <c r="G3358" s="157"/>
    </row>
    <row r="3359" spans="3:7" x14ac:dyDescent="0.3">
      <c r="C3359" s="1"/>
      <c r="G3359" s="157"/>
    </row>
    <row r="3360" spans="3:7" x14ac:dyDescent="0.3">
      <c r="C3360" s="1"/>
      <c r="G3360" s="157"/>
    </row>
    <row r="3361" spans="3:7" x14ac:dyDescent="0.3">
      <c r="C3361" s="1"/>
      <c r="G3361" s="157"/>
    </row>
    <row r="3362" spans="3:7" x14ac:dyDescent="0.3">
      <c r="C3362" s="1"/>
      <c r="G3362" s="157"/>
    </row>
    <row r="3363" spans="3:7" x14ac:dyDescent="0.3">
      <c r="C3363" s="1"/>
      <c r="G3363" s="157"/>
    </row>
    <row r="3364" spans="3:7" x14ac:dyDescent="0.3">
      <c r="C3364" s="1"/>
      <c r="G3364" s="157"/>
    </row>
    <row r="3365" spans="3:7" x14ac:dyDescent="0.3">
      <c r="C3365" s="1"/>
      <c r="G3365" s="157"/>
    </row>
    <row r="3366" spans="3:7" x14ac:dyDescent="0.3">
      <c r="C3366" s="1"/>
      <c r="G3366" s="157"/>
    </row>
    <row r="3367" spans="3:7" x14ac:dyDescent="0.3">
      <c r="C3367" s="1"/>
      <c r="G3367" s="157"/>
    </row>
    <row r="3368" spans="3:7" x14ac:dyDescent="0.3">
      <c r="C3368" s="1"/>
      <c r="G3368" s="157"/>
    </row>
    <row r="3369" spans="3:7" x14ac:dyDescent="0.3">
      <c r="C3369" s="1"/>
      <c r="G3369" s="157"/>
    </row>
    <row r="3370" spans="3:7" x14ac:dyDescent="0.3">
      <c r="C3370" s="1"/>
      <c r="G3370" s="157"/>
    </row>
    <row r="3371" spans="3:7" x14ac:dyDescent="0.3">
      <c r="C3371" s="1"/>
      <c r="G3371" s="157"/>
    </row>
    <row r="3372" spans="3:7" x14ac:dyDescent="0.3">
      <c r="C3372" s="1"/>
      <c r="G3372" s="157"/>
    </row>
    <row r="3373" spans="3:7" x14ac:dyDescent="0.3">
      <c r="C3373" s="1"/>
      <c r="G3373" s="157"/>
    </row>
    <row r="3374" spans="3:7" x14ac:dyDescent="0.3">
      <c r="C3374" s="1"/>
      <c r="G3374" s="157"/>
    </row>
    <row r="3375" spans="3:7" x14ac:dyDescent="0.3">
      <c r="C3375" s="1"/>
      <c r="G3375" s="157"/>
    </row>
    <row r="3376" spans="3:7" x14ac:dyDescent="0.3">
      <c r="C3376" s="1"/>
      <c r="G3376" s="157"/>
    </row>
    <row r="3377" spans="3:7" x14ac:dyDescent="0.3">
      <c r="C3377" s="1"/>
      <c r="G3377" s="157"/>
    </row>
    <row r="3378" spans="3:7" x14ac:dyDescent="0.3">
      <c r="C3378" s="1"/>
      <c r="G3378" s="157"/>
    </row>
    <row r="3379" spans="3:7" x14ac:dyDescent="0.3">
      <c r="C3379" s="1"/>
      <c r="G3379" s="157"/>
    </row>
    <row r="3380" spans="3:7" x14ac:dyDescent="0.3">
      <c r="C3380" s="1"/>
      <c r="G3380" s="157"/>
    </row>
    <row r="3381" spans="3:7" x14ac:dyDescent="0.3">
      <c r="C3381" s="1"/>
      <c r="G3381" s="157"/>
    </row>
    <row r="3382" spans="3:7" x14ac:dyDescent="0.3">
      <c r="C3382" s="1"/>
      <c r="G3382" s="157"/>
    </row>
    <row r="3383" spans="3:7" x14ac:dyDescent="0.3">
      <c r="C3383" s="1"/>
      <c r="G3383" s="157"/>
    </row>
    <row r="3384" spans="3:7" x14ac:dyDescent="0.3">
      <c r="C3384" s="1"/>
      <c r="G3384" s="157"/>
    </row>
    <row r="3385" spans="3:7" x14ac:dyDescent="0.3">
      <c r="C3385" s="1"/>
      <c r="G3385" s="157"/>
    </row>
    <row r="3386" spans="3:7" x14ac:dyDescent="0.3">
      <c r="C3386" s="1"/>
      <c r="G3386" s="157"/>
    </row>
    <row r="3387" spans="3:7" x14ac:dyDescent="0.3">
      <c r="C3387" s="1"/>
      <c r="G3387" s="157"/>
    </row>
    <row r="3388" spans="3:7" x14ac:dyDescent="0.3">
      <c r="C3388" s="1"/>
      <c r="G3388" s="157"/>
    </row>
    <row r="3389" spans="3:7" x14ac:dyDescent="0.3">
      <c r="C3389" s="1"/>
      <c r="G3389" s="157"/>
    </row>
    <row r="3390" spans="3:7" x14ac:dyDescent="0.3">
      <c r="C3390" s="1"/>
      <c r="G3390" s="157"/>
    </row>
    <row r="3391" spans="3:7" x14ac:dyDescent="0.3">
      <c r="C3391" s="1"/>
      <c r="G3391" s="157"/>
    </row>
    <row r="3392" spans="3:7" x14ac:dyDescent="0.3">
      <c r="C3392" s="1"/>
      <c r="G3392" s="157"/>
    </row>
    <row r="3393" spans="3:7" x14ac:dyDescent="0.3">
      <c r="C3393" s="1"/>
      <c r="G3393" s="157"/>
    </row>
    <row r="3394" spans="3:7" x14ac:dyDescent="0.3">
      <c r="C3394" s="1"/>
      <c r="G3394" s="157"/>
    </row>
    <row r="3395" spans="3:7" x14ac:dyDescent="0.3">
      <c r="C3395" s="1"/>
      <c r="G3395" s="157"/>
    </row>
    <row r="3396" spans="3:7" x14ac:dyDescent="0.3">
      <c r="C3396" s="1"/>
      <c r="G3396" s="157"/>
    </row>
    <row r="3397" spans="3:7" x14ac:dyDescent="0.3">
      <c r="C3397" s="1"/>
      <c r="G3397" s="157"/>
    </row>
    <row r="3398" spans="3:7" x14ac:dyDescent="0.3">
      <c r="C3398" s="1"/>
      <c r="G3398" s="157"/>
    </row>
    <row r="3399" spans="3:7" x14ac:dyDescent="0.3">
      <c r="C3399" s="1"/>
      <c r="G3399" s="157"/>
    </row>
    <row r="3400" spans="3:7" x14ac:dyDescent="0.3">
      <c r="C3400" s="1"/>
      <c r="G3400" s="157"/>
    </row>
    <row r="3401" spans="3:7" x14ac:dyDescent="0.3">
      <c r="C3401" s="1"/>
      <c r="G3401" s="157"/>
    </row>
    <row r="3402" spans="3:7" x14ac:dyDescent="0.3">
      <c r="C3402" s="1"/>
      <c r="G3402" s="157"/>
    </row>
    <row r="3403" spans="3:7" x14ac:dyDescent="0.3">
      <c r="C3403" s="1"/>
      <c r="G3403" s="157"/>
    </row>
    <row r="3404" spans="3:7" x14ac:dyDescent="0.3">
      <c r="C3404" s="1"/>
      <c r="G3404" s="157"/>
    </row>
    <row r="3405" spans="3:7" x14ac:dyDescent="0.3">
      <c r="C3405" s="1"/>
      <c r="G3405" s="157"/>
    </row>
    <row r="3406" spans="3:7" x14ac:dyDescent="0.3">
      <c r="C3406" s="1"/>
      <c r="G3406" s="157"/>
    </row>
    <row r="3407" spans="3:7" x14ac:dyDescent="0.3">
      <c r="C3407" s="1"/>
      <c r="G3407" s="157"/>
    </row>
    <row r="3408" spans="3:7" x14ac:dyDescent="0.3">
      <c r="C3408" s="1"/>
      <c r="G3408" s="157"/>
    </row>
    <row r="3409" spans="3:7" x14ac:dyDescent="0.3">
      <c r="C3409" s="1"/>
      <c r="G3409" s="157"/>
    </row>
    <row r="3410" spans="3:7" x14ac:dyDescent="0.3">
      <c r="C3410" s="1"/>
      <c r="G3410" s="157"/>
    </row>
    <row r="3411" spans="3:7" x14ac:dyDescent="0.3">
      <c r="C3411" s="1"/>
      <c r="G3411" s="157"/>
    </row>
    <row r="3412" spans="3:7" x14ac:dyDescent="0.3">
      <c r="C3412" s="1"/>
      <c r="G3412" s="157"/>
    </row>
    <row r="3413" spans="3:7" x14ac:dyDescent="0.3">
      <c r="C3413" s="1"/>
      <c r="G3413" s="157"/>
    </row>
    <row r="3414" spans="3:7" x14ac:dyDescent="0.3">
      <c r="C3414" s="1"/>
      <c r="G3414" s="157"/>
    </row>
    <row r="3415" spans="3:7" x14ac:dyDescent="0.3">
      <c r="C3415" s="1"/>
      <c r="G3415" s="157"/>
    </row>
    <row r="3416" spans="3:7" x14ac:dyDescent="0.3">
      <c r="C3416" s="1"/>
      <c r="G3416" s="157"/>
    </row>
    <row r="3417" spans="3:7" x14ac:dyDescent="0.3">
      <c r="C3417" s="1"/>
      <c r="G3417" s="157"/>
    </row>
    <row r="3418" spans="3:7" x14ac:dyDescent="0.3">
      <c r="C3418" s="1"/>
      <c r="G3418" s="157"/>
    </row>
    <row r="3419" spans="3:7" x14ac:dyDescent="0.3">
      <c r="C3419" s="1"/>
      <c r="G3419" s="157"/>
    </row>
    <row r="3420" spans="3:7" x14ac:dyDescent="0.3">
      <c r="C3420" s="1"/>
      <c r="G3420" s="157"/>
    </row>
    <row r="3421" spans="3:7" x14ac:dyDescent="0.3">
      <c r="C3421" s="1"/>
      <c r="G3421" s="157"/>
    </row>
    <row r="3422" spans="3:7" x14ac:dyDescent="0.3">
      <c r="C3422" s="1"/>
      <c r="G3422" s="157"/>
    </row>
    <row r="3423" spans="3:7" x14ac:dyDescent="0.3">
      <c r="C3423" s="1"/>
      <c r="G3423" s="157"/>
    </row>
    <row r="3424" spans="3:7" x14ac:dyDescent="0.3">
      <c r="C3424" s="1"/>
      <c r="G3424" s="157"/>
    </row>
    <row r="3425" spans="3:7" x14ac:dyDescent="0.3">
      <c r="C3425" s="1"/>
      <c r="G3425" s="157"/>
    </row>
    <row r="3426" spans="3:7" x14ac:dyDescent="0.3">
      <c r="C3426" s="1"/>
      <c r="G3426" s="157"/>
    </row>
    <row r="3427" spans="3:7" x14ac:dyDescent="0.3">
      <c r="C3427" s="1"/>
      <c r="G3427" s="157"/>
    </row>
    <row r="3428" spans="3:7" x14ac:dyDescent="0.3">
      <c r="C3428" s="1"/>
      <c r="G3428" s="157"/>
    </row>
    <row r="3429" spans="3:7" x14ac:dyDescent="0.3">
      <c r="C3429" s="1"/>
      <c r="G3429" s="157"/>
    </row>
    <row r="3430" spans="3:7" x14ac:dyDescent="0.3">
      <c r="C3430" s="1"/>
      <c r="G3430" s="157"/>
    </row>
    <row r="3431" spans="3:7" x14ac:dyDescent="0.3">
      <c r="C3431" s="1"/>
      <c r="G3431" s="157"/>
    </row>
    <row r="3432" spans="3:7" x14ac:dyDescent="0.3">
      <c r="C3432" s="1"/>
      <c r="G3432" s="157"/>
    </row>
    <row r="3433" spans="3:7" x14ac:dyDescent="0.3">
      <c r="C3433" s="1"/>
      <c r="G3433" s="157"/>
    </row>
    <row r="3434" spans="3:7" x14ac:dyDescent="0.3">
      <c r="C3434" s="1"/>
      <c r="G3434" s="157"/>
    </row>
    <row r="3435" spans="3:7" x14ac:dyDescent="0.3">
      <c r="C3435" s="1"/>
      <c r="G3435" s="157"/>
    </row>
    <row r="3436" spans="3:7" x14ac:dyDescent="0.3">
      <c r="C3436" s="1"/>
      <c r="G3436" s="157"/>
    </row>
    <row r="3437" spans="3:7" x14ac:dyDescent="0.3">
      <c r="C3437" s="1"/>
      <c r="G3437" s="157"/>
    </row>
    <row r="3438" spans="3:7" x14ac:dyDescent="0.3">
      <c r="C3438" s="1"/>
      <c r="G3438" s="157"/>
    </row>
    <row r="3439" spans="3:7" x14ac:dyDescent="0.3">
      <c r="C3439" s="1"/>
      <c r="G3439" s="157"/>
    </row>
    <row r="3440" spans="3:7" x14ac:dyDescent="0.3">
      <c r="C3440" s="1"/>
      <c r="G3440" s="157"/>
    </row>
    <row r="3441" spans="3:7" x14ac:dyDescent="0.3">
      <c r="C3441" s="1"/>
      <c r="G3441" s="157"/>
    </row>
    <row r="3442" spans="3:7" x14ac:dyDescent="0.3">
      <c r="C3442" s="1"/>
      <c r="G3442" s="157"/>
    </row>
    <row r="3443" spans="3:7" x14ac:dyDescent="0.3">
      <c r="C3443" s="1"/>
      <c r="G3443" s="157"/>
    </row>
    <row r="3444" spans="3:7" x14ac:dyDescent="0.3">
      <c r="C3444" s="1"/>
      <c r="G3444" s="157"/>
    </row>
    <row r="3445" spans="3:7" x14ac:dyDescent="0.3">
      <c r="C3445" s="1"/>
      <c r="G3445" s="157"/>
    </row>
    <row r="3446" spans="3:7" x14ac:dyDescent="0.3">
      <c r="C3446" s="1"/>
      <c r="G3446" s="157"/>
    </row>
    <row r="3447" spans="3:7" x14ac:dyDescent="0.3">
      <c r="C3447" s="1"/>
      <c r="G3447" s="157"/>
    </row>
    <row r="3448" spans="3:7" x14ac:dyDescent="0.3">
      <c r="C3448" s="1"/>
      <c r="G3448" s="157"/>
    </row>
    <row r="3449" spans="3:7" x14ac:dyDescent="0.3">
      <c r="C3449" s="1"/>
      <c r="G3449" s="157"/>
    </row>
    <row r="3450" spans="3:7" x14ac:dyDescent="0.3">
      <c r="C3450" s="1"/>
      <c r="G3450" s="157"/>
    </row>
    <row r="3451" spans="3:7" x14ac:dyDescent="0.3">
      <c r="C3451" s="1"/>
      <c r="G3451" s="157"/>
    </row>
    <row r="3452" spans="3:7" x14ac:dyDescent="0.3">
      <c r="C3452" s="1"/>
      <c r="G3452" s="157"/>
    </row>
    <row r="3453" spans="3:7" x14ac:dyDescent="0.3">
      <c r="C3453" s="1"/>
      <c r="G3453" s="157"/>
    </row>
    <row r="3454" spans="3:7" x14ac:dyDescent="0.3">
      <c r="C3454" s="1"/>
      <c r="G3454" s="157"/>
    </row>
    <row r="3455" spans="3:7" x14ac:dyDescent="0.3">
      <c r="C3455" s="1"/>
      <c r="G3455" s="157"/>
    </row>
    <row r="3456" spans="3:7" x14ac:dyDescent="0.3">
      <c r="C3456" s="1"/>
      <c r="G3456" s="157"/>
    </row>
    <row r="3457" spans="3:7" x14ac:dyDescent="0.3">
      <c r="C3457" s="1"/>
      <c r="G3457" s="157"/>
    </row>
    <row r="3458" spans="3:7" x14ac:dyDescent="0.3">
      <c r="C3458" s="1"/>
      <c r="G3458" s="157"/>
    </row>
    <row r="3459" spans="3:7" x14ac:dyDescent="0.3">
      <c r="C3459" s="1"/>
      <c r="G3459" s="157"/>
    </row>
    <row r="3460" spans="3:7" x14ac:dyDescent="0.3">
      <c r="C3460" s="1"/>
      <c r="G3460" s="157"/>
    </row>
    <row r="3461" spans="3:7" x14ac:dyDescent="0.3">
      <c r="C3461" s="1"/>
      <c r="G3461" s="157"/>
    </row>
    <row r="3462" spans="3:7" x14ac:dyDescent="0.3">
      <c r="C3462" s="1"/>
      <c r="G3462" s="157"/>
    </row>
    <row r="3463" spans="3:7" x14ac:dyDescent="0.3">
      <c r="C3463" s="1"/>
      <c r="G3463" s="157"/>
    </row>
    <row r="3464" spans="3:7" x14ac:dyDescent="0.3">
      <c r="C3464" s="1"/>
      <c r="G3464" s="157"/>
    </row>
    <row r="3465" spans="3:7" x14ac:dyDescent="0.3">
      <c r="C3465" s="1"/>
      <c r="G3465" s="157"/>
    </row>
    <row r="3466" spans="3:7" x14ac:dyDescent="0.3">
      <c r="C3466" s="1"/>
      <c r="G3466" s="157"/>
    </row>
    <row r="3467" spans="3:7" x14ac:dyDescent="0.3">
      <c r="C3467" s="1"/>
      <c r="G3467" s="157"/>
    </row>
    <row r="3468" spans="3:7" x14ac:dyDescent="0.3">
      <c r="C3468" s="1"/>
      <c r="G3468" s="157"/>
    </row>
    <row r="3469" spans="3:7" x14ac:dyDescent="0.3">
      <c r="C3469" s="1"/>
      <c r="G3469" s="157"/>
    </row>
    <row r="3470" spans="3:7" x14ac:dyDescent="0.3">
      <c r="C3470" s="1"/>
      <c r="G3470" s="157"/>
    </row>
    <row r="3471" spans="3:7" x14ac:dyDescent="0.3">
      <c r="C3471" s="1"/>
      <c r="G3471" s="157"/>
    </row>
    <row r="3472" spans="3:7" x14ac:dyDescent="0.3">
      <c r="C3472" s="1"/>
      <c r="G3472" s="157"/>
    </row>
    <row r="3473" spans="3:7" x14ac:dyDescent="0.3">
      <c r="C3473" s="1"/>
      <c r="G3473" s="157"/>
    </row>
    <row r="3474" spans="3:7" x14ac:dyDescent="0.3">
      <c r="C3474" s="1"/>
      <c r="G3474" s="157"/>
    </row>
    <row r="3475" spans="3:7" x14ac:dyDescent="0.3">
      <c r="C3475" s="1"/>
      <c r="G3475" s="157"/>
    </row>
    <row r="3476" spans="3:7" x14ac:dyDescent="0.3">
      <c r="C3476" s="1"/>
      <c r="G3476" s="157"/>
    </row>
    <row r="3477" spans="3:7" x14ac:dyDescent="0.3">
      <c r="C3477" s="1"/>
      <c r="G3477" s="157"/>
    </row>
    <row r="3478" spans="3:7" x14ac:dyDescent="0.3">
      <c r="C3478" s="1"/>
      <c r="G3478" s="157"/>
    </row>
    <row r="3479" spans="3:7" x14ac:dyDescent="0.3">
      <c r="C3479" s="1"/>
      <c r="G3479" s="157"/>
    </row>
    <row r="3480" spans="3:7" x14ac:dyDescent="0.3">
      <c r="C3480" s="1"/>
      <c r="G3480" s="157"/>
    </row>
    <row r="3481" spans="3:7" x14ac:dyDescent="0.3">
      <c r="C3481" s="1"/>
      <c r="G3481" s="157"/>
    </row>
    <row r="3482" spans="3:7" x14ac:dyDescent="0.3">
      <c r="C3482" s="1"/>
      <c r="G3482" s="157"/>
    </row>
    <row r="3483" spans="3:7" x14ac:dyDescent="0.3">
      <c r="C3483" s="1"/>
      <c r="G3483" s="157"/>
    </row>
    <row r="3484" spans="3:7" x14ac:dyDescent="0.3">
      <c r="C3484" s="1"/>
      <c r="G3484" s="157"/>
    </row>
    <row r="3485" spans="3:7" x14ac:dyDescent="0.3">
      <c r="C3485" s="1"/>
      <c r="G3485" s="157"/>
    </row>
    <row r="3486" spans="3:7" x14ac:dyDescent="0.3">
      <c r="C3486" s="1"/>
      <c r="G3486" s="157"/>
    </row>
    <row r="3487" spans="3:7" x14ac:dyDescent="0.3">
      <c r="C3487" s="1"/>
      <c r="G3487" s="157"/>
    </row>
    <row r="3488" spans="3:7" x14ac:dyDescent="0.3">
      <c r="C3488" s="1"/>
      <c r="G3488" s="157"/>
    </row>
    <row r="3489" spans="3:7" x14ac:dyDescent="0.3">
      <c r="C3489" s="1"/>
      <c r="G3489" s="157"/>
    </row>
    <row r="3490" spans="3:7" x14ac:dyDescent="0.3">
      <c r="C3490" s="1"/>
      <c r="G3490" s="157"/>
    </row>
    <row r="3491" spans="3:7" x14ac:dyDescent="0.3">
      <c r="C3491" s="1"/>
      <c r="G3491" s="157"/>
    </row>
    <row r="3492" spans="3:7" x14ac:dyDescent="0.3">
      <c r="C3492" s="1"/>
      <c r="G3492" s="157"/>
    </row>
    <row r="3493" spans="3:7" x14ac:dyDescent="0.3">
      <c r="C3493" s="1"/>
      <c r="G3493" s="157"/>
    </row>
    <row r="3494" spans="3:7" x14ac:dyDescent="0.3">
      <c r="C3494" s="1"/>
      <c r="G3494" s="157"/>
    </row>
    <row r="3495" spans="3:7" x14ac:dyDescent="0.3">
      <c r="C3495" s="1"/>
      <c r="G3495" s="157"/>
    </row>
    <row r="3496" spans="3:7" x14ac:dyDescent="0.3">
      <c r="C3496" s="1"/>
      <c r="G3496" s="157"/>
    </row>
    <row r="3497" spans="3:7" x14ac:dyDescent="0.3">
      <c r="C3497" s="1"/>
      <c r="G3497" s="157"/>
    </row>
    <row r="3498" spans="3:7" x14ac:dyDescent="0.3">
      <c r="C3498" s="1"/>
      <c r="G3498" s="157"/>
    </row>
    <row r="3499" spans="3:7" x14ac:dyDescent="0.3">
      <c r="C3499" s="1"/>
      <c r="G3499" s="157"/>
    </row>
    <row r="3500" spans="3:7" x14ac:dyDescent="0.3">
      <c r="C3500" s="1"/>
      <c r="G3500" s="157"/>
    </row>
    <row r="3501" spans="3:7" x14ac:dyDescent="0.3">
      <c r="C3501" s="1"/>
      <c r="G3501" s="157"/>
    </row>
    <row r="3502" spans="3:7" x14ac:dyDescent="0.3">
      <c r="C3502" s="1"/>
      <c r="G3502" s="157"/>
    </row>
    <row r="3503" spans="3:7" x14ac:dyDescent="0.3">
      <c r="C3503" s="1"/>
      <c r="G3503" s="157"/>
    </row>
    <row r="3504" spans="3:7" x14ac:dyDescent="0.3">
      <c r="C3504" s="1"/>
      <c r="G3504" s="157"/>
    </row>
    <row r="3505" spans="3:7" x14ac:dyDescent="0.3">
      <c r="C3505" s="1"/>
      <c r="G3505" s="157"/>
    </row>
    <row r="3506" spans="3:7" x14ac:dyDescent="0.3">
      <c r="C3506" s="1"/>
      <c r="G3506" s="157"/>
    </row>
    <row r="3507" spans="3:7" x14ac:dyDescent="0.3">
      <c r="G3507" s="157"/>
    </row>
    <row r="3508" spans="3:7" x14ac:dyDescent="0.3">
      <c r="G3508" s="157"/>
    </row>
    <row r="3509" spans="3:7" x14ac:dyDescent="0.3">
      <c r="G3509" s="157"/>
    </row>
    <row r="3510" spans="3:7" x14ac:dyDescent="0.3">
      <c r="G3510" s="157"/>
    </row>
    <row r="3511" spans="3:7" x14ac:dyDescent="0.3">
      <c r="G3511" s="157"/>
    </row>
    <row r="3512" spans="3:7" x14ac:dyDescent="0.3">
      <c r="G3512" s="157"/>
    </row>
    <row r="3513" spans="3:7" x14ac:dyDescent="0.3">
      <c r="G3513" s="157"/>
    </row>
    <row r="3514" spans="3:7" x14ac:dyDescent="0.3">
      <c r="G3514" s="157"/>
    </row>
    <row r="3515" spans="3:7" x14ac:dyDescent="0.3">
      <c r="G3515" s="157"/>
    </row>
    <row r="3516" spans="3:7" x14ac:dyDescent="0.3">
      <c r="G3516" s="157"/>
    </row>
    <row r="3517" spans="3:7" x14ac:dyDescent="0.3">
      <c r="G3517" s="157"/>
    </row>
    <row r="3518" spans="3:7" x14ac:dyDescent="0.3">
      <c r="G3518" s="157"/>
    </row>
    <row r="3519" spans="3:7" x14ac:dyDescent="0.3">
      <c r="G3519" s="157"/>
    </row>
    <row r="3520" spans="3:7" x14ac:dyDescent="0.3">
      <c r="G3520" s="157"/>
    </row>
    <row r="3521" spans="7:7" x14ac:dyDescent="0.3">
      <c r="G3521" s="157"/>
    </row>
    <row r="3522" spans="7:7" x14ac:dyDescent="0.3">
      <c r="G3522" s="157"/>
    </row>
    <row r="3523" spans="7:7" x14ac:dyDescent="0.3">
      <c r="G3523" s="157"/>
    </row>
    <row r="3524" spans="7:7" x14ac:dyDescent="0.3">
      <c r="G3524" s="157"/>
    </row>
    <row r="3525" spans="7:7" x14ac:dyDescent="0.3">
      <c r="G3525" s="157"/>
    </row>
    <row r="3526" spans="7:7" x14ac:dyDescent="0.3">
      <c r="G3526" s="157"/>
    </row>
    <row r="3527" spans="7:7" x14ac:dyDescent="0.3">
      <c r="G3527" s="157"/>
    </row>
    <row r="3528" spans="7:7" x14ac:dyDescent="0.3">
      <c r="G3528" s="157"/>
    </row>
    <row r="3529" spans="7:7" x14ac:dyDescent="0.3">
      <c r="G3529" s="157"/>
    </row>
    <row r="3530" spans="7:7" x14ac:dyDescent="0.3">
      <c r="G3530" s="157"/>
    </row>
    <row r="3531" spans="7:7" x14ac:dyDescent="0.3">
      <c r="G3531" s="157"/>
    </row>
    <row r="3532" spans="7:7" x14ac:dyDescent="0.3">
      <c r="G3532" s="157"/>
    </row>
    <row r="3533" spans="7:7" x14ac:dyDescent="0.3">
      <c r="G3533" s="157"/>
    </row>
    <row r="3534" spans="7:7" x14ac:dyDescent="0.3">
      <c r="G3534" s="157"/>
    </row>
    <row r="3535" spans="7:7" x14ac:dyDescent="0.3">
      <c r="G3535" s="157"/>
    </row>
    <row r="3536" spans="7:7" x14ac:dyDescent="0.3">
      <c r="G3536" s="157"/>
    </row>
    <row r="3537" spans="7:7" x14ac:dyDescent="0.3">
      <c r="G3537" s="157"/>
    </row>
    <row r="3538" spans="7:7" x14ac:dyDescent="0.3">
      <c r="G3538" s="157"/>
    </row>
    <row r="3539" spans="7:7" x14ac:dyDescent="0.3">
      <c r="G3539" s="157"/>
    </row>
    <row r="3540" spans="7:7" x14ac:dyDescent="0.3">
      <c r="G3540" s="157"/>
    </row>
    <row r="3541" spans="7:7" x14ac:dyDescent="0.3">
      <c r="G3541" s="157"/>
    </row>
    <row r="3542" spans="7:7" x14ac:dyDescent="0.3">
      <c r="G3542" s="157"/>
    </row>
    <row r="3543" spans="7:7" x14ac:dyDescent="0.3">
      <c r="G3543" s="157"/>
    </row>
    <row r="3544" spans="7:7" x14ac:dyDescent="0.3">
      <c r="G3544" s="157"/>
    </row>
    <row r="3545" spans="7:7" x14ac:dyDescent="0.3">
      <c r="G3545" s="157"/>
    </row>
    <row r="3546" spans="7:7" x14ac:dyDescent="0.3">
      <c r="G3546" s="157"/>
    </row>
    <row r="3547" spans="7:7" x14ac:dyDescent="0.3">
      <c r="G3547" s="157"/>
    </row>
    <row r="3548" spans="7:7" x14ac:dyDescent="0.3">
      <c r="G3548" s="157"/>
    </row>
    <row r="3549" spans="7:7" x14ac:dyDescent="0.3">
      <c r="G3549" s="157"/>
    </row>
    <row r="3550" spans="7:7" x14ac:dyDescent="0.3">
      <c r="G3550" s="157"/>
    </row>
    <row r="3551" spans="7:7" x14ac:dyDescent="0.3">
      <c r="G3551" s="157"/>
    </row>
    <row r="3552" spans="7:7" x14ac:dyDescent="0.3">
      <c r="G3552" s="157"/>
    </row>
    <row r="3553" spans="7:7" x14ac:dyDescent="0.3">
      <c r="G3553" s="157"/>
    </row>
    <row r="3554" spans="7:7" x14ac:dyDescent="0.3">
      <c r="G3554" s="157"/>
    </row>
    <row r="3555" spans="7:7" x14ac:dyDescent="0.3">
      <c r="G3555" s="157"/>
    </row>
    <row r="3556" spans="7:7" x14ac:dyDescent="0.3">
      <c r="G3556" s="157"/>
    </row>
    <row r="3557" spans="7:7" x14ac:dyDescent="0.3">
      <c r="G3557" s="157"/>
    </row>
    <row r="3558" spans="7:7" x14ac:dyDescent="0.3">
      <c r="G3558" s="157"/>
    </row>
    <row r="3559" spans="7:7" x14ac:dyDescent="0.3">
      <c r="G3559" s="157"/>
    </row>
    <row r="3560" spans="7:7" x14ac:dyDescent="0.3">
      <c r="G3560" s="157"/>
    </row>
    <row r="3561" spans="7:7" x14ac:dyDescent="0.3">
      <c r="G3561" s="157"/>
    </row>
    <row r="3562" spans="7:7" x14ac:dyDescent="0.3">
      <c r="G3562" s="157"/>
    </row>
    <row r="3563" spans="7:7" x14ac:dyDescent="0.3">
      <c r="G3563" s="157"/>
    </row>
    <row r="3564" spans="7:7" x14ac:dyDescent="0.3">
      <c r="G3564" s="157"/>
    </row>
    <row r="3565" spans="7:7" x14ac:dyDescent="0.3">
      <c r="G3565" s="157"/>
    </row>
    <row r="3566" spans="7:7" x14ac:dyDescent="0.3">
      <c r="G3566" s="157"/>
    </row>
    <row r="3567" spans="7:7" x14ac:dyDescent="0.3">
      <c r="G3567" s="157"/>
    </row>
    <row r="3568" spans="7:7" x14ac:dyDescent="0.3">
      <c r="G3568" s="157"/>
    </row>
    <row r="3569" spans="7:7" x14ac:dyDescent="0.3">
      <c r="G3569" s="157"/>
    </row>
    <row r="3570" spans="7:7" x14ac:dyDescent="0.3">
      <c r="G3570" s="157"/>
    </row>
    <row r="3571" spans="7:7" x14ac:dyDescent="0.3">
      <c r="G3571" s="157"/>
    </row>
    <row r="3572" spans="7:7" x14ac:dyDescent="0.3">
      <c r="G3572" s="157"/>
    </row>
    <row r="3573" spans="7:7" x14ac:dyDescent="0.3">
      <c r="G3573" s="157"/>
    </row>
    <row r="3574" spans="7:7" x14ac:dyDescent="0.3">
      <c r="G3574" s="157"/>
    </row>
    <row r="3575" spans="7:7" x14ac:dyDescent="0.3">
      <c r="G3575" s="157"/>
    </row>
    <row r="3576" spans="7:7" x14ac:dyDescent="0.3">
      <c r="G3576" s="157"/>
    </row>
    <row r="3577" spans="7:7" x14ac:dyDescent="0.3">
      <c r="G3577" s="157"/>
    </row>
    <row r="3578" spans="7:7" x14ac:dyDescent="0.3">
      <c r="G3578" s="157"/>
    </row>
    <row r="3579" spans="7:7" x14ac:dyDescent="0.3">
      <c r="G3579" s="157"/>
    </row>
    <row r="3580" spans="7:7" x14ac:dyDescent="0.3">
      <c r="G3580" s="157"/>
    </row>
    <row r="3581" spans="7:7" x14ac:dyDescent="0.3">
      <c r="G3581" s="157"/>
    </row>
    <row r="3582" spans="7:7" x14ac:dyDescent="0.3">
      <c r="G3582" s="157"/>
    </row>
    <row r="3583" spans="7:7" x14ac:dyDescent="0.3">
      <c r="G3583" s="157"/>
    </row>
    <row r="3584" spans="7:7" x14ac:dyDescent="0.3">
      <c r="G3584" s="157"/>
    </row>
    <row r="3585" spans="7:7" x14ac:dyDescent="0.3">
      <c r="G3585" s="157"/>
    </row>
    <row r="3586" spans="7:7" x14ac:dyDescent="0.3">
      <c r="G3586" s="157"/>
    </row>
    <row r="3587" spans="7:7" x14ac:dyDescent="0.3">
      <c r="G3587" s="157"/>
    </row>
    <row r="3588" spans="7:7" x14ac:dyDescent="0.3">
      <c r="G3588" s="157"/>
    </row>
    <row r="3589" spans="7:7" x14ac:dyDescent="0.3">
      <c r="G3589" s="157"/>
    </row>
    <row r="3590" spans="7:7" x14ac:dyDescent="0.3">
      <c r="G3590" s="157"/>
    </row>
    <row r="3591" spans="7:7" x14ac:dyDescent="0.3">
      <c r="G3591" s="157"/>
    </row>
    <row r="3592" spans="7:7" x14ac:dyDescent="0.3">
      <c r="G3592" s="157"/>
    </row>
    <row r="3593" spans="7:7" x14ac:dyDescent="0.3">
      <c r="G3593" s="157"/>
    </row>
    <row r="3594" spans="7:7" x14ac:dyDescent="0.3">
      <c r="G3594" s="157"/>
    </row>
    <row r="3595" spans="7:7" x14ac:dyDescent="0.3">
      <c r="G3595" s="157"/>
    </row>
    <row r="3596" spans="7:7" x14ac:dyDescent="0.3">
      <c r="G3596" s="157"/>
    </row>
    <row r="3597" spans="7:7" x14ac:dyDescent="0.3">
      <c r="G3597" s="157"/>
    </row>
    <row r="3598" spans="7:7" x14ac:dyDescent="0.3">
      <c r="G3598" s="157"/>
    </row>
    <row r="3599" spans="7:7" x14ac:dyDescent="0.3">
      <c r="G3599" s="157"/>
    </row>
    <row r="3600" spans="7:7" x14ac:dyDescent="0.3">
      <c r="G3600" s="157"/>
    </row>
    <row r="3601" spans="7:7" x14ac:dyDescent="0.3">
      <c r="G3601" s="157"/>
    </row>
    <row r="3602" spans="7:7" x14ac:dyDescent="0.3">
      <c r="G3602" s="157"/>
    </row>
    <row r="3603" spans="7:7" x14ac:dyDescent="0.3">
      <c r="G3603" s="157"/>
    </row>
    <row r="3604" spans="7:7" x14ac:dyDescent="0.3">
      <c r="G3604" s="157"/>
    </row>
    <row r="3605" spans="7:7" x14ac:dyDescent="0.3">
      <c r="G3605" s="157"/>
    </row>
    <row r="3606" spans="7:7" x14ac:dyDescent="0.3">
      <c r="G3606" s="157"/>
    </row>
    <row r="3607" spans="7:7" x14ac:dyDescent="0.3">
      <c r="G3607" s="157"/>
    </row>
    <row r="3608" spans="7:7" x14ac:dyDescent="0.3">
      <c r="G3608" s="157"/>
    </row>
    <row r="3609" spans="7:7" x14ac:dyDescent="0.3">
      <c r="G3609" s="157"/>
    </row>
    <row r="3610" spans="7:7" x14ac:dyDescent="0.3">
      <c r="G3610" s="157"/>
    </row>
    <row r="3611" spans="7:7" x14ac:dyDescent="0.3">
      <c r="G3611" s="157"/>
    </row>
    <row r="3612" spans="7:7" x14ac:dyDescent="0.3">
      <c r="G3612" s="157"/>
    </row>
    <row r="3613" spans="7:7" x14ac:dyDescent="0.3">
      <c r="G3613" s="157"/>
    </row>
    <row r="3614" spans="7:7" x14ac:dyDescent="0.3">
      <c r="G3614" s="157"/>
    </row>
    <row r="3615" spans="7:7" x14ac:dyDescent="0.3">
      <c r="G3615" s="157"/>
    </row>
    <row r="3616" spans="7:7" x14ac:dyDescent="0.3">
      <c r="G3616" s="157"/>
    </row>
    <row r="3617" spans="7:7" x14ac:dyDescent="0.3">
      <c r="G3617" s="157"/>
    </row>
    <row r="3618" spans="7:7" x14ac:dyDescent="0.3">
      <c r="G3618" s="157"/>
    </row>
    <row r="3619" spans="7:7" x14ac:dyDescent="0.3">
      <c r="G3619" s="157"/>
    </row>
    <row r="3620" spans="7:7" x14ac:dyDescent="0.3">
      <c r="G3620" s="157"/>
    </row>
    <row r="3621" spans="7:7" x14ac:dyDescent="0.3">
      <c r="G3621" s="157"/>
    </row>
    <row r="3622" spans="7:7" x14ac:dyDescent="0.3">
      <c r="G3622" s="157"/>
    </row>
    <row r="3623" spans="7:7" x14ac:dyDescent="0.3">
      <c r="G3623" s="157"/>
    </row>
    <row r="3624" spans="7:7" x14ac:dyDescent="0.3">
      <c r="G3624" s="157"/>
    </row>
    <row r="3625" spans="7:7" x14ac:dyDescent="0.3">
      <c r="G3625" s="157"/>
    </row>
    <row r="3626" spans="7:7" x14ac:dyDescent="0.3">
      <c r="G3626" s="157"/>
    </row>
    <row r="3627" spans="7:7" x14ac:dyDescent="0.3">
      <c r="G3627" s="157"/>
    </row>
    <row r="3628" spans="7:7" x14ac:dyDescent="0.3">
      <c r="G3628" s="157"/>
    </row>
    <row r="3629" spans="7:7" x14ac:dyDescent="0.3">
      <c r="G3629" s="157"/>
    </row>
    <row r="3630" spans="7:7" x14ac:dyDescent="0.3">
      <c r="G3630" s="157"/>
    </row>
    <row r="3631" spans="7:7" x14ac:dyDescent="0.3">
      <c r="G3631" s="157"/>
    </row>
    <row r="3632" spans="7:7" x14ac:dyDescent="0.3">
      <c r="G3632" s="157"/>
    </row>
    <row r="3633" spans="7:7" x14ac:dyDescent="0.3">
      <c r="G3633" s="157"/>
    </row>
    <row r="3634" spans="7:7" x14ac:dyDescent="0.3">
      <c r="G3634" s="157"/>
    </row>
    <row r="3635" spans="7:7" x14ac:dyDescent="0.3">
      <c r="G3635" s="157"/>
    </row>
    <row r="3636" spans="7:7" x14ac:dyDescent="0.3">
      <c r="G3636" s="157"/>
    </row>
    <row r="3637" spans="7:7" x14ac:dyDescent="0.3">
      <c r="G3637" s="157"/>
    </row>
    <row r="3638" spans="7:7" x14ac:dyDescent="0.3">
      <c r="G3638" s="157"/>
    </row>
    <row r="3639" spans="7:7" x14ac:dyDescent="0.3">
      <c r="G3639" s="157"/>
    </row>
    <row r="3640" spans="7:7" x14ac:dyDescent="0.3">
      <c r="G3640" s="157"/>
    </row>
    <row r="3641" spans="7:7" x14ac:dyDescent="0.3">
      <c r="G3641" s="157"/>
    </row>
    <row r="3642" spans="7:7" x14ac:dyDescent="0.3">
      <c r="G3642" s="157"/>
    </row>
    <row r="3643" spans="7:7" x14ac:dyDescent="0.3">
      <c r="G3643" s="157"/>
    </row>
    <row r="3644" spans="7:7" x14ac:dyDescent="0.3">
      <c r="G3644" s="157"/>
    </row>
    <row r="3645" spans="7:7" x14ac:dyDescent="0.3">
      <c r="G3645" s="157"/>
    </row>
    <row r="3646" spans="7:7" x14ac:dyDescent="0.3">
      <c r="G3646" s="157"/>
    </row>
    <row r="3647" spans="7:7" x14ac:dyDescent="0.3">
      <c r="G3647" s="157"/>
    </row>
    <row r="3648" spans="7:7" x14ac:dyDescent="0.3">
      <c r="G3648" s="157"/>
    </row>
    <row r="3649" spans="7:7" x14ac:dyDescent="0.3">
      <c r="G3649" s="157"/>
    </row>
    <row r="3650" spans="7:7" x14ac:dyDescent="0.3">
      <c r="G3650" s="157"/>
    </row>
    <row r="3651" spans="7:7" x14ac:dyDescent="0.3">
      <c r="G3651" s="157"/>
    </row>
    <row r="3652" spans="7:7" x14ac:dyDescent="0.3">
      <c r="G3652" s="157"/>
    </row>
    <row r="3653" spans="7:7" x14ac:dyDescent="0.3">
      <c r="G3653" s="157"/>
    </row>
    <row r="3654" spans="7:7" x14ac:dyDescent="0.3">
      <c r="G3654" s="157"/>
    </row>
    <row r="3655" spans="7:7" x14ac:dyDescent="0.3">
      <c r="G3655" s="157"/>
    </row>
    <row r="3656" spans="7:7" x14ac:dyDescent="0.3">
      <c r="G3656" s="157"/>
    </row>
    <row r="3657" spans="7:7" x14ac:dyDescent="0.3">
      <c r="G3657" s="157"/>
    </row>
    <row r="3658" spans="7:7" x14ac:dyDescent="0.3">
      <c r="G3658" s="157"/>
    </row>
    <row r="3659" spans="7:7" x14ac:dyDescent="0.3">
      <c r="G3659" s="157"/>
    </row>
    <row r="3660" spans="7:7" x14ac:dyDescent="0.3">
      <c r="G3660" s="157"/>
    </row>
    <row r="3661" spans="7:7" x14ac:dyDescent="0.3">
      <c r="G3661" s="157"/>
    </row>
    <row r="3662" spans="7:7" x14ac:dyDescent="0.3">
      <c r="G3662" s="157"/>
    </row>
    <row r="3663" spans="7:7" x14ac:dyDescent="0.3">
      <c r="G3663" s="157"/>
    </row>
    <row r="3664" spans="7:7" x14ac:dyDescent="0.3">
      <c r="G3664" s="157"/>
    </row>
    <row r="3665" spans="7:7" x14ac:dyDescent="0.3">
      <c r="G3665" s="157"/>
    </row>
    <row r="3666" spans="7:7" x14ac:dyDescent="0.3">
      <c r="G3666" s="157"/>
    </row>
    <row r="3667" spans="7:7" x14ac:dyDescent="0.3">
      <c r="G3667" s="157"/>
    </row>
    <row r="3668" spans="7:7" x14ac:dyDescent="0.3">
      <c r="G3668" s="157"/>
    </row>
    <row r="3669" spans="7:7" x14ac:dyDescent="0.3">
      <c r="G3669" s="157"/>
    </row>
    <row r="3670" spans="7:7" x14ac:dyDescent="0.3">
      <c r="G3670" s="157"/>
    </row>
    <row r="3671" spans="7:7" x14ac:dyDescent="0.3">
      <c r="G3671" s="157"/>
    </row>
    <row r="3672" spans="7:7" x14ac:dyDescent="0.3">
      <c r="G3672" s="157"/>
    </row>
    <row r="3673" spans="7:7" x14ac:dyDescent="0.3">
      <c r="G3673" s="157"/>
    </row>
    <row r="3674" spans="7:7" x14ac:dyDescent="0.3">
      <c r="G3674" s="157"/>
    </row>
    <row r="3675" spans="7:7" x14ac:dyDescent="0.3">
      <c r="G3675" s="157"/>
    </row>
    <row r="3676" spans="7:7" x14ac:dyDescent="0.3">
      <c r="G3676" s="157"/>
    </row>
    <row r="3677" spans="7:7" x14ac:dyDescent="0.3">
      <c r="G3677" s="157"/>
    </row>
    <row r="3678" spans="7:7" x14ac:dyDescent="0.3">
      <c r="G3678" s="157"/>
    </row>
    <row r="3679" spans="7:7" x14ac:dyDescent="0.3">
      <c r="G3679" s="157"/>
    </row>
    <row r="3680" spans="7:7" x14ac:dyDescent="0.3">
      <c r="G3680" s="157"/>
    </row>
    <row r="3681" spans="7:7" x14ac:dyDescent="0.3">
      <c r="G3681" s="157"/>
    </row>
    <row r="3682" spans="7:7" x14ac:dyDescent="0.3">
      <c r="G3682" s="157"/>
    </row>
    <row r="3683" spans="7:7" x14ac:dyDescent="0.3">
      <c r="G3683" s="157"/>
    </row>
    <row r="3684" spans="7:7" x14ac:dyDescent="0.3">
      <c r="G3684" s="157"/>
    </row>
    <row r="3685" spans="7:7" x14ac:dyDescent="0.3">
      <c r="G3685" s="157"/>
    </row>
    <row r="3686" spans="7:7" x14ac:dyDescent="0.3">
      <c r="G3686" s="157"/>
    </row>
    <row r="3687" spans="7:7" x14ac:dyDescent="0.3">
      <c r="G3687" s="157"/>
    </row>
    <row r="3688" spans="7:7" x14ac:dyDescent="0.3">
      <c r="G3688" s="157"/>
    </row>
    <row r="3689" spans="7:7" x14ac:dyDescent="0.3">
      <c r="G3689" s="157"/>
    </row>
    <row r="3690" spans="7:7" x14ac:dyDescent="0.3">
      <c r="G3690" s="157"/>
    </row>
    <row r="3691" spans="7:7" x14ac:dyDescent="0.3">
      <c r="G3691" s="157"/>
    </row>
    <row r="3692" spans="7:7" x14ac:dyDescent="0.3">
      <c r="G3692" s="157"/>
    </row>
    <row r="3693" spans="7:7" x14ac:dyDescent="0.3">
      <c r="G3693" s="157"/>
    </row>
    <row r="3694" spans="7:7" x14ac:dyDescent="0.3">
      <c r="G3694" s="157"/>
    </row>
    <row r="3695" spans="7:7" x14ac:dyDescent="0.3">
      <c r="G3695" s="157"/>
    </row>
    <row r="3696" spans="7:7" x14ac:dyDescent="0.3">
      <c r="G3696" s="157"/>
    </row>
    <row r="3697" spans="7:7" x14ac:dyDescent="0.3">
      <c r="G3697" s="157"/>
    </row>
    <row r="3698" spans="7:7" x14ac:dyDescent="0.3">
      <c r="G3698" s="157"/>
    </row>
    <row r="3699" spans="7:7" x14ac:dyDescent="0.3">
      <c r="G3699" s="157"/>
    </row>
    <row r="3700" spans="7:7" x14ac:dyDescent="0.3">
      <c r="G3700" s="157"/>
    </row>
    <row r="3701" spans="7:7" x14ac:dyDescent="0.3">
      <c r="G3701" s="157"/>
    </row>
    <row r="3702" spans="7:7" x14ac:dyDescent="0.3">
      <c r="G3702" s="157"/>
    </row>
    <row r="3703" spans="7:7" x14ac:dyDescent="0.3">
      <c r="G3703" s="157"/>
    </row>
    <row r="3704" spans="7:7" x14ac:dyDescent="0.3">
      <c r="G3704" s="157"/>
    </row>
    <row r="3705" spans="7:7" x14ac:dyDescent="0.3">
      <c r="G3705" s="157"/>
    </row>
    <row r="3706" spans="7:7" x14ac:dyDescent="0.3">
      <c r="G3706" s="157"/>
    </row>
    <row r="3707" spans="7:7" x14ac:dyDescent="0.3">
      <c r="G3707" s="157"/>
    </row>
    <row r="3708" spans="7:7" x14ac:dyDescent="0.3">
      <c r="G3708" s="157"/>
    </row>
    <row r="3709" spans="7:7" x14ac:dyDescent="0.3">
      <c r="G3709" s="157"/>
    </row>
    <row r="3710" spans="7:7" x14ac:dyDescent="0.3">
      <c r="G3710" s="157"/>
    </row>
    <row r="3711" spans="7:7" x14ac:dyDescent="0.3">
      <c r="G3711" s="157"/>
    </row>
    <row r="3712" spans="7:7" x14ac:dyDescent="0.3">
      <c r="G3712" s="157"/>
    </row>
    <row r="3713" spans="7:7" x14ac:dyDescent="0.3">
      <c r="G3713" s="157"/>
    </row>
    <row r="3714" spans="7:7" x14ac:dyDescent="0.3">
      <c r="G3714" s="157"/>
    </row>
    <row r="3715" spans="7:7" x14ac:dyDescent="0.3">
      <c r="G3715" s="157"/>
    </row>
    <row r="3716" spans="7:7" x14ac:dyDescent="0.3">
      <c r="G3716" s="157"/>
    </row>
    <row r="3717" spans="7:7" x14ac:dyDescent="0.3">
      <c r="G3717" s="157"/>
    </row>
    <row r="3718" spans="7:7" x14ac:dyDescent="0.3">
      <c r="G3718" s="157"/>
    </row>
    <row r="3719" spans="7:7" x14ac:dyDescent="0.3">
      <c r="G3719" s="157"/>
    </row>
    <row r="3720" spans="7:7" x14ac:dyDescent="0.3">
      <c r="G3720" s="157"/>
    </row>
    <row r="3721" spans="7:7" x14ac:dyDescent="0.3">
      <c r="G3721" s="157"/>
    </row>
    <row r="3722" spans="7:7" x14ac:dyDescent="0.3">
      <c r="G3722" s="157"/>
    </row>
    <row r="3723" spans="7:7" x14ac:dyDescent="0.3">
      <c r="G3723" s="157"/>
    </row>
    <row r="3724" spans="7:7" x14ac:dyDescent="0.3">
      <c r="G3724" s="157"/>
    </row>
    <row r="3725" spans="7:7" x14ac:dyDescent="0.3">
      <c r="G3725" s="157"/>
    </row>
    <row r="3726" spans="7:7" x14ac:dyDescent="0.3">
      <c r="G3726" s="157"/>
    </row>
    <row r="3727" spans="7:7" x14ac:dyDescent="0.3">
      <c r="G3727" s="157"/>
    </row>
    <row r="3728" spans="7:7" x14ac:dyDescent="0.3">
      <c r="G3728" s="157"/>
    </row>
    <row r="3729" spans="7:7" x14ac:dyDescent="0.3">
      <c r="G3729" s="157"/>
    </row>
    <row r="3730" spans="7:7" x14ac:dyDescent="0.3">
      <c r="G3730" s="157"/>
    </row>
    <row r="3731" spans="7:7" x14ac:dyDescent="0.3">
      <c r="G3731" s="157"/>
    </row>
    <row r="3732" spans="7:7" x14ac:dyDescent="0.3">
      <c r="G3732" s="157"/>
    </row>
    <row r="3733" spans="7:7" x14ac:dyDescent="0.3">
      <c r="G3733" s="157"/>
    </row>
    <row r="3734" spans="7:7" x14ac:dyDescent="0.3">
      <c r="G3734" s="157"/>
    </row>
    <row r="3735" spans="7:7" x14ac:dyDescent="0.3">
      <c r="G3735" s="157"/>
    </row>
    <row r="3736" spans="7:7" x14ac:dyDescent="0.3">
      <c r="G3736" s="157"/>
    </row>
    <row r="3737" spans="7:7" x14ac:dyDescent="0.3">
      <c r="G3737" s="157"/>
    </row>
    <row r="3738" spans="7:7" x14ac:dyDescent="0.3">
      <c r="G3738" s="157"/>
    </row>
    <row r="3739" spans="7:7" x14ac:dyDescent="0.3">
      <c r="G3739" s="157"/>
    </row>
    <row r="3740" spans="7:7" x14ac:dyDescent="0.3">
      <c r="G3740" s="157"/>
    </row>
    <row r="3741" spans="7:7" x14ac:dyDescent="0.3">
      <c r="G3741" s="157"/>
    </row>
    <row r="3742" spans="7:7" x14ac:dyDescent="0.3">
      <c r="G3742" s="157"/>
    </row>
    <row r="3743" spans="7:7" x14ac:dyDescent="0.3">
      <c r="G3743" s="157"/>
    </row>
    <row r="3744" spans="7:7" x14ac:dyDescent="0.3">
      <c r="G3744" s="157"/>
    </row>
    <row r="3745" spans="7:7" x14ac:dyDescent="0.3">
      <c r="G3745" s="157"/>
    </row>
    <row r="3746" spans="7:7" x14ac:dyDescent="0.3">
      <c r="G3746" s="157"/>
    </row>
    <row r="3747" spans="7:7" x14ac:dyDescent="0.3">
      <c r="G3747" s="157"/>
    </row>
    <row r="3748" spans="7:7" x14ac:dyDescent="0.3">
      <c r="G3748" s="157"/>
    </row>
    <row r="3749" spans="7:7" x14ac:dyDescent="0.3">
      <c r="G3749" s="157"/>
    </row>
    <row r="3750" spans="7:7" x14ac:dyDescent="0.3">
      <c r="G3750" s="157"/>
    </row>
    <row r="3751" spans="7:7" x14ac:dyDescent="0.3">
      <c r="G3751" s="157"/>
    </row>
    <row r="3752" spans="7:7" x14ac:dyDescent="0.3">
      <c r="G3752" s="157"/>
    </row>
    <row r="3753" spans="7:7" x14ac:dyDescent="0.3">
      <c r="G3753" s="157"/>
    </row>
    <row r="3754" spans="7:7" x14ac:dyDescent="0.3">
      <c r="G3754" s="157"/>
    </row>
    <row r="3755" spans="7:7" x14ac:dyDescent="0.3">
      <c r="G3755" s="157"/>
    </row>
    <row r="3756" spans="7:7" x14ac:dyDescent="0.3">
      <c r="G3756" s="157"/>
    </row>
    <row r="3757" spans="7:7" x14ac:dyDescent="0.3">
      <c r="G3757" s="157"/>
    </row>
    <row r="3758" spans="7:7" x14ac:dyDescent="0.3">
      <c r="G3758" s="157"/>
    </row>
    <row r="3759" spans="7:7" x14ac:dyDescent="0.3">
      <c r="G3759" s="157"/>
    </row>
    <row r="3760" spans="7:7" x14ac:dyDescent="0.3">
      <c r="G3760" s="157"/>
    </row>
    <row r="3761" spans="7:7" x14ac:dyDescent="0.3">
      <c r="G3761" s="157"/>
    </row>
    <row r="3762" spans="7:7" x14ac:dyDescent="0.3">
      <c r="G3762" s="157"/>
    </row>
    <row r="3763" spans="7:7" x14ac:dyDescent="0.3">
      <c r="G3763" s="157"/>
    </row>
    <row r="3764" spans="7:7" x14ac:dyDescent="0.3">
      <c r="G3764" s="157"/>
    </row>
    <row r="3765" spans="7:7" x14ac:dyDescent="0.3">
      <c r="G3765" s="157"/>
    </row>
    <row r="3766" spans="7:7" x14ac:dyDescent="0.3">
      <c r="G3766" s="157"/>
    </row>
    <row r="3767" spans="7:7" x14ac:dyDescent="0.3">
      <c r="G3767" s="157"/>
    </row>
    <row r="3768" spans="7:7" x14ac:dyDescent="0.3">
      <c r="G3768" s="157"/>
    </row>
    <row r="3769" spans="7:7" x14ac:dyDescent="0.3">
      <c r="G3769" s="157"/>
    </row>
    <row r="3770" spans="7:7" x14ac:dyDescent="0.3">
      <c r="G3770" s="157"/>
    </row>
    <row r="3771" spans="7:7" x14ac:dyDescent="0.3">
      <c r="G3771" s="157"/>
    </row>
    <row r="3772" spans="7:7" x14ac:dyDescent="0.3">
      <c r="G3772" s="157"/>
    </row>
    <row r="3773" spans="7:7" x14ac:dyDescent="0.3">
      <c r="G3773" s="157"/>
    </row>
    <row r="3774" spans="7:7" x14ac:dyDescent="0.3">
      <c r="G3774" s="157"/>
    </row>
    <row r="3775" spans="7:7" x14ac:dyDescent="0.3">
      <c r="G3775" s="157"/>
    </row>
    <row r="3776" spans="7:7" x14ac:dyDescent="0.3">
      <c r="G3776" s="157"/>
    </row>
    <row r="3777" spans="7:7" x14ac:dyDescent="0.3">
      <c r="G3777" s="157"/>
    </row>
    <row r="3778" spans="7:7" x14ac:dyDescent="0.3">
      <c r="G3778" s="157"/>
    </row>
    <row r="3779" spans="7:7" x14ac:dyDescent="0.3">
      <c r="G3779" s="157"/>
    </row>
    <row r="3780" spans="7:7" x14ac:dyDescent="0.3">
      <c r="G3780" s="157"/>
    </row>
    <row r="3781" spans="7:7" x14ac:dyDescent="0.3">
      <c r="G3781" s="157"/>
    </row>
    <row r="3782" spans="7:7" x14ac:dyDescent="0.3">
      <c r="G3782" s="157"/>
    </row>
    <row r="3783" spans="7:7" x14ac:dyDescent="0.3">
      <c r="G3783" s="157"/>
    </row>
    <row r="3784" spans="7:7" x14ac:dyDescent="0.3">
      <c r="G3784" s="157"/>
    </row>
    <row r="3785" spans="7:7" x14ac:dyDescent="0.3">
      <c r="G3785" s="157"/>
    </row>
    <row r="3786" spans="7:7" x14ac:dyDescent="0.3">
      <c r="G3786" s="157"/>
    </row>
    <row r="3787" spans="7:7" x14ac:dyDescent="0.3">
      <c r="G3787" s="157"/>
    </row>
    <row r="3788" spans="7:7" x14ac:dyDescent="0.3">
      <c r="G3788" s="157"/>
    </row>
    <row r="3789" spans="7:7" x14ac:dyDescent="0.3">
      <c r="G3789" s="157"/>
    </row>
    <row r="3790" spans="7:7" x14ac:dyDescent="0.3">
      <c r="G3790" s="157"/>
    </row>
    <row r="3791" spans="7:7" x14ac:dyDescent="0.3">
      <c r="G3791" s="157"/>
    </row>
    <row r="3792" spans="7:7" x14ac:dyDescent="0.3">
      <c r="G3792" s="157"/>
    </row>
    <row r="3793" spans="7:7" x14ac:dyDescent="0.3">
      <c r="G3793" s="157"/>
    </row>
    <row r="3794" spans="7:7" x14ac:dyDescent="0.3">
      <c r="G3794" s="157"/>
    </row>
    <row r="3795" spans="7:7" x14ac:dyDescent="0.3">
      <c r="G3795" s="157"/>
    </row>
    <row r="3796" spans="7:7" x14ac:dyDescent="0.3">
      <c r="G3796" s="157"/>
    </row>
    <row r="3797" spans="7:7" x14ac:dyDescent="0.3">
      <c r="G3797" s="157"/>
    </row>
    <row r="3798" spans="7:7" x14ac:dyDescent="0.3">
      <c r="G3798" s="157"/>
    </row>
    <row r="3799" spans="7:7" x14ac:dyDescent="0.3">
      <c r="G3799" s="157"/>
    </row>
    <row r="3800" spans="7:7" x14ac:dyDescent="0.3">
      <c r="G3800" s="157"/>
    </row>
    <row r="3801" spans="7:7" x14ac:dyDescent="0.3">
      <c r="G3801" s="157"/>
    </row>
    <row r="3802" spans="7:7" x14ac:dyDescent="0.3">
      <c r="G3802" s="157"/>
    </row>
    <row r="3803" spans="7:7" x14ac:dyDescent="0.3">
      <c r="G3803" s="157"/>
    </row>
    <row r="3804" spans="7:7" x14ac:dyDescent="0.3">
      <c r="G3804" s="157"/>
    </row>
    <row r="3805" spans="7:7" x14ac:dyDescent="0.3">
      <c r="G3805" s="157"/>
    </row>
    <row r="3806" spans="7:7" x14ac:dyDescent="0.3">
      <c r="G3806" s="157"/>
    </row>
    <row r="3807" spans="7:7" x14ac:dyDescent="0.3">
      <c r="G3807" s="157"/>
    </row>
    <row r="3808" spans="7:7" x14ac:dyDescent="0.3">
      <c r="G3808" s="157"/>
    </row>
    <row r="3809" spans="7:7" x14ac:dyDescent="0.3">
      <c r="G3809" s="157"/>
    </row>
    <row r="3810" spans="7:7" x14ac:dyDescent="0.3">
      <c r="G3810" s="157"/>
    </row>
    <row r="3811" spans="7:7" x14ac:dyDescent="0.3">
      <c r="G3811" s="157"/>
    </row>
    <row r="3812" spans="7:7" x14ac:dyDescent="0.3">
      <c r="G3812" s="157"/>
    </row>
    <row r="3813" spans="7:7" x14ac:dyDescent="0.3">
      <c r="G3813" s="157"/>
    </row>
    <row r="3814" spans="7:7" x14ac:dyDescent="0.3">
      <c r="G3814" s="157"/>
    </row>
    <row r="3815" spans="7:7" x14ac:dyDescent="0.3">
      <c r="G3815" s="157"/>
    </row>
    <row r="3816" spans="7:7" x14ac:dyDescent="0.3">
      <c r="G3816" s="157"/>
    </row>
    <row r="3817" spans="7:7" x14ac:dyDescent="0.3">
      <c r="G3817" s="157"/>
    </row>
    <row r="3818" spans="7:7" x14ac:dyDescent="0.3">
      <c r="G3818" s="157"/>
    </row>
    <row r="3819" spans="7:7" x14ac:dyDescent="0.3">
      <c r="G3819" s="157"/>
    </row>
    <row r="3820" spans="7:7" x14ac:dyDescent="0.3">
      <c r="G3820" s="157"/>
    </row>
    <row r="3821" spans="7:7" x14ac:dyDescent="0.3">
      <c r="G3821" s="157"/>
    </row>
    <row r="3822" spans="7:7" x14ac:dyDescent="0.3">
      <c r="G3822" s="157"/>
    </row>
    <row r="3823" spans="7:7" x14ac:dyDescent="0.3">
      <c r="G3823" s="157"/>
    </row>
    <row r="3824" spans="7:7" x14ac:dyDescent="0.3">
      <c r="G3824" s="157"/>
    </row>
    <row r="3825" spans="7:7" x14ac:dyDescent="0.3">
      <c r="G3825" s="157"/>
    </row>
    <row r="3826" spans="7:7" x14ac:dyDescent="0.3">
      <c r="G3826" s="157"/>
    </row>
    <row r="3827" spans="7:7" x14ac:dyDescent="0.3">
      <c r="G3827" s="157"/>
    </row>
    <row r="3828" spans="7:7" x14ac:dyDescent="0.3">
      <c r="G3828" s="157"/>
    </row>
    <row r="3829" spans="7:7" x14ac:dyDescent="0.3">
      <c r="G3829" s="157"/>
    </row>
    <row r="3830" spans="7:7" x14ac:dyDescent="0.3">
      <c r="G3830" s="157"/>
    </row>
    <row r="3831" spans="7:7" x14ac:dyDescent="0.3">
      <c r="G3831" s="157"/>
    </row>
    <row r="3832" spans="7:7" x14ac:dyDescent="0.3">
      <c r="G3832" s="157"/>
    </row>
    <row r="3833" spans="7:7" x14ac:dyDescent="0.3">
      <c r="G3833" s="157"/>
    </row>
    <row r="3834" spans="7:7" x14ac:dyDescent="0.3">
      <c r="G3834" s="157"/>
    </row>
    <row r="3835" spans="7:7" x14ac:dyDescent="0.3">
      <c r="G3835" s="157"/>
    </row>
    <row r="3836" spans="7:7" x14ac:dyDescent="0.3">
      <c r="G3836" s="157"/>
    </row>
    <row r="3837" spans="7:7" x14ac:dyDescent="0.3">
      <c r="G3837" s="157"/>
    </row>
    <row r="3838" spans="7:7" x14ac:dyDescent="0.3">
      <c r="G3838" s="157"/>
    </row>
    <row r="3839" spans="7:7" x14ac:dyDescent="0.3">
      <c r="G3839" s="157"/>
    </row>
    <row r="3840" spans="7:7" x14ac:dyDescent="0.3">
      <c r="G3840" s="157"/>
    </row>
    <row r="3841" spans="7:7" x14ac:dyDescent="0.3">
      <c r="G3841" s="157"/>
    </row>
    <row r="3842" spans="7:7" x14ac:dyDescent="0.3">
      <c r="G3842" s="157"/>
    </row>
    <row r="3843" spans="7:7" x14ac:dyDescent="0.3">
      <c r="G3843" s="157"/>
    </row>
    <row r="3844" spans="7:7" x14ac:dyDescent="0.3">
      <c r="G3844" s="157"/>
    </row>
    <row r="3845" spans="7:7" x14ac:dyDescent="0.3">
      <c r="G3845" s="157"/>
    </row>
    <row r="3846" spans="7:7" x14ac:dyDescent="0.3">
      <c r="G3846" s="157"/>
    </row>
    <row r="3847" spans="7:7" x14ac:dyDescent="0.3">
      <c r="G3847" s="157"/>
    </row>
    <row r="3848" spans="7:7" x14ac:dyDescent="0.3">
      <c r="G3848" s="157"/>
    </row>
    <row r="3849" spans="7:7" x14ac:dyDescent="0.3">
      <c r="G3849" s="157"/>
    </row>
    <row r="3850" spans="7:7" x14ac:dyDescent="0.3">
      <c r="G3850" s="157"/>
    </row>
    <row r="3851" spans="7:7" x14ac:dyDescent="0.3">
      <c r="G3851" s="157"/>
    </row>
    <row r="3852" spans="7:7" x14ac:dyDescent="0.3">
      <c r="G3852" s="157"/>
    </row>
    <row r="3853" spans="7:7" x14ac:dyDescent="0.3">
      <c r="G3853" s="157"/>
    </row>
    <row r="3854" spans="7:7" x14ac:dyDescent="0.3">
      <c r="G3854" s="157"/>
    </row>
    <row r="3855" spans="7:7" x14ac:dyDescent="0.3">
      <c r="G3855" s="157"/>
    </row>
    <row r="3856" spans="7:7" x14ac:dyDescent="0.3">
      <c r="G3856" s="157"/>
    </row>
    <row r="3857" spans="7:7" x14ac:dyDescent="0.3">
      <c r="G3857" s="157"/>
    </row>
    <row r="3858" spans="7:7" x14ac:dyDescent="0.3">
      <c r="G3858" s="157"/>
    </row>
    <row r="3859" spans="7:7" x14ac:dyDescent="0.3">
      <c r="G3859" s="157"/>
    </row>
    <row r="3860" spans="7:7" x14ac:dyDescent="0.3">
      <c r="G3860" s="157"/>
    </row>
    <row r="3861" spans="7:7" x14ac:dyDescent="0.3">
      <c r="G3861" s="157"/>
    </row>
    <row r="3862" spans="7:7" x14ac:dyDescent="0.3">
      <c r="G3862" s="157"/>
    </row>
    <row r="3863" spans="7:7" x14ac:dyDescent="0.3">
      <c r="G3863" s="157"/>
    </row>
    <row r="3864" spans="7:7" x14ac:dyDescent="0.3">
      <c r="G3864" s="157"/>
    </row>
    <row r="3865" spans="7:7" x14ac:dyDescent="0.3">
      <c r="G3865" s="157"/>
    </row>
    <row r="3866" spans="7:7" x14ac:dyDescent="0.3">
      <c r="G3866" s="157"/>
    </row>
    <row r="3867" spans="7:7" x14ac:dyDescent="0.3">
      <c r="G3867" s="157"/>
    </row>
    <row r="3868" spans="7:7" x14ac:dyDescent="0.3">
      <c r="G3868" s="157"/>
    </row>
    <row r="3869" spans="7:7" x14ac:dyDescent="0.3">
      <c r="G3869" s="157"/>
    </row>
    <row r="3870" spans="7:7" x14ac:dyDescent="0.3">
      <c r="G3870" s="157"/>
    </row>
    <row r="3871" spans="7:7" x14ac:dyDescent="0.3">
      <c r="G3871" s="157"/>
    </row>
    <row r="3872" spans="7:7" x14ac:dyDescent="0.3">
      <c r="G3872" s="157"/>
    </row>
    <row r="3873" spans="7:7" x14ac:dyDescent="0.3">
      <c r="G3873" s="157"/>
    </row>
    <row r="3874" spans="7:7" x14ac:dyDescent="0.3">
      <c r="G3874" s="157"/>
    </row>
    <row r="3875" spans="7:7" x14ac:dyDescent="0.3">
      <c r="G3875" s="157"/>
    </row>
    <row r="3876" spans="7:7" x14ac:dyDescent="0.3">
      <c r="G3876" s="157"/>
    </row>
    <row r="3877" spans="7:7" x14ac:dyDescent="0.3">
      <c r="G3877" s="157"/>
    </row>
    <row r="3878" spans="7:7" x14ac:dyDescent="0.3">
      <c r="G3878" s="157"/>
    </row>
    <row r="3879" spans="7:7" x14ac:dyDescent="0.3">
      <c r="G3879" s="157"/>
    </row>
    <row r="3880" spans="7:7" x14ac:dyDescent="0.3">
      <c r="G3880" s="157"/>
    </row>
    <row r="3881" spans="7:7" x14ac:dyDescent="0.3">
      <c r="G3881" s="157"/>
    </row>
    <row r="3882" spans="7:7" x14ac:dyDescent="0.3">
      <c r="G3882" s="157"/>
    </row>
    <row r="3883" spans="7:7" x14ac:dyDescent="0.3">
      <c r="G3883" s="157"/>
    </row>
    <row r="3884" spans="7:7" x14ac:dyDescent="0.3">
      <c r="G3884" s="157"/>
    </row>
    <row r="3885" spans="7:7" x14ac:dyDescent="0.3">
      <c r="G3885" s="157"/>
    </row>
    <row r="3886" spans="7:7" x14ac:dyDescent="0.3">
      <c r="G3886" s="157"/>
    </row>
    <row r="3887" spans="7:7" x14ac:dyDescent="0.3">
      <c r="G3887" s="157"/>
    </row>
    <row r="3888" spans="7:7" x14ac:dyDescent="0.3">
      <c r="G3888" s="157"/>
    </row>
    <row r="3889" spans="7:7" x14ac:dyDescent="0.3">
      <c r="G3889" s="157"/>
    </row>
    <row r="3890" spans="7:7" x14ac:dyDescent="0.3">
      <c r="G3890" s="157"/>
    </row>
    <row r="3891" spans="7:7" x14ac:dyDescent="0.3">
      <c r="G3891" s="157"/>
    </row>
    <row r="3892" spans="7:7" x14ac:dyDescent="0.3">
      <c r="G3892" s="157"/>
    </row>
    <row r="3893" spans="7:7" x14ac:dyDescent="0.3">
      <c r="G3893" s="157"/>
    </row>
    <row r="3894" spans="7:7" x14ac:dyDescent="0.3">
      <c r="G3894" s="157"/>
    </row>
    <row r="3895" spans="7:7" x14ac:dyDescent="0.3">
      <c r="G3895" s="157"/>
    </row>
    <row r="3896" spans="7:7" x14ac:dyDescent="0.3">
      <c r="G3896" s="157"/>
    </row>
    <row r="3897" spans="7:7" x14ac:dyDescent="0.3">
      <c r="G3897" s="157"/>
    </row>
    <row r="3898" spans="7:7" x14ac:dyDescent="0.3">
      <c r="G3898" s="157"/>
    </row>
    <row r="3899" spans="7:7" x14ac:dyDescent="0.3">
      <c r="G3899" s="157"/>
    </row>
    <row r="3900" spans="7:7" x14ac:dyDescent="0.3">
      <c r="G3900" s="157"/>
    </row>
    <row r="3901" spans="7:7" x14ac:dyDescent="0.3">
      <c r="G3901" s="157"/>
    </row>
    <row r="3902" spans="7:7" x14ac:dyDescent="0.3">
      <c r="G3902" s="157"/>
    </row>
    <row r="3903" spans="7:7" x14ac:dyDescent="0.3">
      <c r="G3903" s="157"/>
    </row>
    <row r="3904" spans="7:7" x14ac:dyDescent="0.3">
      <c r="G3904" s="157"/>
    </row>
    <row r="3905" spans="7:7" x14ac:dyDescent="0.3">
      <c r="G3905" s="157"/>
    </row>
    <row r="3906" spans="7:7" x14ac:dyDescent="0.3">
      <c r="G3906" s="157"/>
    </row>
    <row r="3907" spans="7:7" x14ac:dyDescent="0.3">
      <c r="G3907" s="157"/>
    </row>
    <row r="3908" spans="7:7" x14ac:dyDescent="0.3">
      <c r="G3908" s="157"/>
    </row>
    <row r="3909" spans="7:7" x14ac:dyDescent="0.3">
      <c r="G3909" s="157"/>
    </row>
    <row r="3910" spans="7:7" x14ac:dyDescent="0.3">
      <c r="G3910" s="157"/>
    </row>
    <row r="3911" spans="7:7" x14ac:dyDescent="0.3">
      <c r="G3911" s="157"/>
    </row>
    <row r="3912" spans="7:7" x14ac:dyDescent="0.3">
      <c r="G3912" s="157"/>
    </row>
    <row r="3913" spans="7:7" x14ac:dyDescent="0.3">
      <c r="G3913" s="157"/>
    </row>
    <row r="3914" spans="7:7" x14ac:dyDescent="0.3">
      <c r="G3914" s="157"/>
    </row>
    <row r="3915" spans="7:7" x14ac:dyDescent="0.3">
      <c r="G3915" s="157"/>
    </row>
    <row r="3916" spans="7:7" x14ac:dyDescent="0.3">
      <c r="G3916" s="157"/>
    </row>
    <row r="3917" spans="7:7" x14ac:dyDescent="0.3">
      <c r="G3917" s="157"/>
    </row>
    <row r="3918" spans="7:7" x14ac:dyDescent="0.3">
      <c r="G3918" s="157"/>
    </row>
    <row r="3919" spans="7:7" x14ac:dyDescent="0.3">
      <c r="G3919" s="157"/>
    </row>
    <row r="3920" spans="7:7" x14ac:dyDescent="0.3">
      <c r="G3920" s="157"/>
    </row>
    <row r="3921" spans="7:7" x14ac:dyDescent="0.3">
      <c r="G3921" s="157"/>
    </row>
    <row r="3922" spans="7:7" x14ac:dyDescent="0.3">
      <c r="G3922" s="157"/>
    </row>
    <row r="3923" spans="7:7" x14ac:dyDescent="0.3">
      <c r="G3923" s="157"/>
    </row>
    <row r="3924" spans="7:7" x14ac:dyDescent="0.3">
      <c r="G3924" s="157"/>
    </row>
    <row r="3925" spans="7:7" x14ac:dyDescent="0.3">
      <c r="G3925" s="157"/>
    </row>
    <row r="3926" spans="7:7" x14ac:dyDescent="0.3">
      <c r="G3926" s="157"/>
    </row>
    <row r="3927" spans="7:7" x14ac:dyDescent="0.3">
      <c r="G3927" s="157"/>
    </row>
    <row r="3928" spans="7:7" x14ac:dyDescent="0.3">
      <c r="G3928" s="157"/>
    </row>
    <row r="3929" spans="7:7" x14ac:dyDescent="0.3">
      <c r="G3929" s="157"/>
    </row>
    <row r="3930" spans="7:7" x14ac:dyDescent="0.3">
      <c r="G3930" s="157"/>
    </row>
    <row r="3931" spans="7:7" x14ac:dyDescent="0.3">
      <c r="G3931" s="157"/>
    </row>
    <row r="3932" spans="7:7" x14ac:dyDescent="0.3">
      <c r="G3932" s="157"/>
    </row>
    <row r="3933" spans="7:7" x14ac:dyDescent="0.3">
      <c r="G3933" s="157"/>
    </row>
    <row r="3934" spans="7:7" x14ac:dyDescent="0.3">
      <c r="G3934" s="157"/>
    </row>
    <row r="3935" spans="7:7" x14ac:dyDescent="0.3">
      <c r="G3935" s="157"/>
    </row>
    <row r="3936" spans="7:7" x14ac:dyDescent="0.3">
      <c r="G3936" s="157"/>
    </row>
    <row r="3937" spans="7:7" x14ac:dyDescent="0.3">
      <c r="G3937" s="157"/>
    </row>
    <row r="3938" spans="7:7" x14ac:dyDescent="0.3">
      <c r="G3938" s="157"/>
    </row>
    <row r="3939" spans="7:7" x14ac:dyDescent="0.3">
      <c r="G3939" s="157"/>
    </row>
    <row r="3940" spans="7:7" x14ac:dyDescent="0.3">
      <c r="G3940" s="157"/>
    </row>
    <row r="3941" spans="7:7" x14ac:dyDescent="0.3">
      <c r="G3941" s="157"/>
    </row>
    <row r="3942" spans="7:7" x14ac:dyDescent="0.3">
      <c r="G3942" s="157"/>
    </row>
    <row r="3943" spans="7:7" x14ac:dyDescent="0.3">
      <c r="G3943" s="157"/>
    </row>
    <row r="3944" spans="7:7" x14ac:dyDescent="0.3">
      <c r="G3944" s="157"/>
    </row>
    <row r="3945" spans="7:7" x14ac:dyDescent="0.3">
      <c r="G3945" s="157"/>
    </row>
    <row r="3946" spans="7:7" x14ac:dyDescent="0.3">
      <c r="G3946" s="157"/>
    </row>
    <row r="3947" spans="7:7" x14ac:dyDescent="0.3">
      <c r="G3947" s="157"/>
    </row>
    <row r="3948" spans="7:7" x14ac:dyDescent="0.3">
      <c r="G3948" s="157"/>
    </row>
    <row r="3949" spans="7:7" x14ac:dyDescent="0.3">
      <c r="G3949" s="157"/>
    </row>
    <row r="3950" spans="7:7" x14ac:dyDescent="0.3">
      <c r="G3950" s="157"/>
    </row>
    <row r="3951" spans="7:7" x14ac:dyDescent="0.3">
      <c r="G3951" s="157"/>
    </row>
    <row r="3952" spans="7:7" x14ac:dyDescent="0.3">
      <c r="G3952" s="157"/>
    </row>
    <row r="3953" spans="7:7" x14ac:dyDescent="0.3">
      <c r="G3953" s="157"/>
    </row>
    <row r="3954" spans="7:7" x14ac:dyDescent="0.3">
      <c r="G3954" s="157"/>
    </row>
    <row r="3955" spans="7:7" x14ac:dyDescent="0.3">
      <c r="G3955" s="157"/>
    </row>
    <row r="3956" spans="7:7" x14ac:dyDescent="0.3">
      <c r="G3956" s="157"/>
    </row>
    <row r="3957" spans="7:7" x14ac:dyDescent="0.3">
      <c r="G3957" s="157"/>
    </row>
    <row r="3958" spans="7:7" x14ac:dyDescent="0.3">
      <c r="G3958" s="157"/>
    </row>
    <row r="3959" spans="7:7" x14ac:dyDescent="0.3">
      <c r="G3959" s="157"/>
    </row>
    <row r="3960" spans="7:7" x14ac:dyDescent="0.3">
      <c r="G3960" s="157"/>
    </row>
    <row r="3961" spans="7:7" x14ac:dyDescent="0.3">
      <c r="G3961" s="157"/>
    </row>
    <row r="3962" spans="7:7" x14ac:dyDescent="0.3">
      <c r="G3962" s="157"/>
    </row>
    <row r="3963" spans="7:7" x14ac:dyDescent="0.3">
      <c r="G3963" s="157"/>
    </row>
    <row r="3964" spans="7:7" x14ac:dyDescent="0.3">
      <c r="G3964" s="157"/>
    </row>
    <row r="3965" spans="7:7" x14ac:dyDescent="0.3">
      <c r="G3965" s="157"/>
    </row>
    <row r="3966" spans="7:7" x14ac:dyDescent="0.3">
      <c r="G3966" s="157"/>
    </row>
    <row r="3967" spans="7:7" x14ac:dyDescent="0.3">
      <c r="G3967" s="157"/>
    </row>
    <row r="3968" spans="7:7" x14ac:dyDescent="0.3">
      <c r="G3968" s="157"/>
    </row>
    <row r="3969" spans="7:7" x14ac:dyDescent="0.3">
      <c r="G3969" s="157"/>
    </row>
    <row r="3970" spans="7:7" x14ac:dyDescent="0.3">
      <c r="G3970" s="157"/>
    </row>
    <row r="3971" spans="7:7" x14ac:dyDescent="0.3">
      <c r="G3971" s="157"/>
    </row>
    <row r="3972" spans="7:7" x14ac:dyDescent="0.3">
      <c r="G3972" s="157"/>
    </row>
    <row r="3973" spans="7:7" x14ac:dyDescent="0.3">
      <c r="G3973" s="157"/>
    </row>
    <row r="3974" spans="7:7" x14ac:dyDescent="0.3">
      <c r="G3974" s="157"/>
    </row>
    <row r="3975" spans="7:7" x14ac:dyDescent="0.3">
      <c r="G3975" s="157"/>
    </row>
    <row r="3976" spans="7:7" x14ac:dyDescent="0.3">
      <c r="G3976" s="157"/>
    </row>
    <row r="3977" spans="7:7" x14ac:dyDescent="0.3">
      <c r="G3977" s="157"/>
    </row>
    <row r="3978" spans="7:7" x14ac:dyDescent="0.3">
      <c r="G3978" s="157"/>
    </row>
    <row r="3979" spans="7:7" x14ac:dyDescent="0.3">
      <c r="G3979" s="157"/>
    </row>
    <row r="3980" spans="7:7" x14ac:dyDescent="0.3">
      <c r="G3980" s="157"/>
    </row>
    <row r="3981" spans="7:7" x14ac:dyDescent="0.3">
      <c r="G3981" s="157"/>
    </row>
    <row r="3982" spans="7:7" x14ac:dyDescent="0.3">
      <c r="G3982" s="157"/>
    </row>
    <row r="3983" spans="7:7" x14ac:dyDescent="0.3">
      <c r="G3983" s="157"/>
    </row>
    <row r="3984" spans="7:7" x14ac:dyDescent="0.3">
      <c r="G3984" s="157"/>
    </row>
    <row r="3985" spans="7:7" x14ac:dyDescent="0.3">
      <c r="G3985" s="157"/>
    </row>
    <row r="3986" spans="7:7" x14ac:dyDescent="0.3">
      <c r="G3986" s="157"/>
    </row>
    <row r="3987" spans="7:7" x14ac:dyDescent="0.3">
      <c r="G3987" s="157"/>
    </row>
    <row r="3988" spans="7:7" x14ac:dyDescent="0.3">
      <c r="G3988" s="157"/>
    </row>
    <row r="3989" spans="7:7" x14ac:dyDescent="0.3">
      <c r="G3989" s="157"/>
    </row>
    <row r="3990" spans="7:7" x14ac:dyDescent="0.3">
      <c r="G3990" s="157"/>
    </row>
    <row r="3991" spans="7:7" x14ac:dyDescent="0.3">
      <c r="G3991" s="157"/>
    </row>
    <row r="3992" spans="7:7" x14ac:dyDescent="0.3">
      <c r="G3992" s="157"/>
    </row>
    <row r="3993" spans="7:7" x14ac:dyDescent="0.3">
      <c r="G3993" s="157"/>
    </row>
    <row r="3994" spans="7:7" x14ac:dyDescent="0.3">
      <c r="G3994" s="157"/>
    </row>
    <row r="3995" spans="7:7" x14ac:dyDescent="0.3">
      <c r="G3995" s="157"/>
    </row>
    <row r="3996" spans="7:7" x14ac:dyDescent="0.3">
      <c r="G3996" s="157"/>
    </row>
    <row r="3997" spans="7:7" x14ac:dyDescent="0.3">
      <c r="G3997" s="157"/>
    </row>
    <row r="3998" spans="7:7" x14ac:dyDescent="0.3">
      <c r="G3998" s="157"/>
    </row>
    <row r="3999" spans="7:7" x14ac:dyDescent="0.3">
      <c r="G3999" s="157"/>
    </row>
    <row r="4000" spans="7:7" x14ac:dyDescent="0.3">
      <c r="G4000" s="157"/>
    </row>
    <row r="4001" spans="7:7" x14ac:dyDescent="0.3">
      <c r="G4001" s="157"/>
    </row>
    <row r="4002" spans="7:7" x14ac:dyDescent="0.3">
      <c r="G4002" s="157"/>
    </row>
    <row r="4003" spans="7:7" x14ac:dyDescent="0.3">
      <c r="G4003" s="157"/>
    </row>
    <row r="4004" spans="7:7" x14ac:dyDescent="0.3">
      <c r="G4004" s="157"/>
    </row>
    <row r="4005" spans="7:7" x14ac:dyDescent="0.3">
      <c r="G4005" s="157"/>
    </row>
    <row r="4006" spans="7:7" x14ac:dyDescent="0.3">
      <c r="G4006" s="157"/>
    </row>
    <row r="4007" spans="7:7" x14ac:dyDescent="0.3">
      <c r="G4007" s="157"/>
    </row>
    <row r="4008" spans="7:7" x14ac:dyDescent="0.3">
      <c r="G4008" s="157"/>
    </row>
    <row r="4009" spans="7:7" x14ac:dyDescent="0.3">
      <c r="G4009" s="157"/>
    </row>
    <row r="4010" spans="7:7" x14ac:dyDescent="0.3">
      <c r="G4010" s="157"/>
    </row>
    <row r="4011" spans="7:7" x14ac:dyDescent="0.3">
      <c r="G4011" s="157"/>
    </row>
    <row r="4012" spans="7:7" x14ac:dyDescent="0.3">
      <c r="G4012" s="157"/>
    </row>
    <row r="4013" spans="7:7" x14ac:dyDescent="0.3">
      <c r="G4013" s="157"/>
    </row>
    <row r="4014" spans="7:7" x14ac:dyDescent="0.3">
      <c r="G4014" s="157"/>
    </row>
    <row r="4015" spans="7:7" x14ac:dyDescent="0.3">
      <c r="G4015" s="157"/>
    </row>
    <row r="4016" spans="7:7" x14ac:dyDescent="0.3">
      <c r="G4016" s="157"/>
    </row>
    <row r="4017" spans="7:7" x14ac:dyDescent="0.3">
      <c r="G4017" s="157"/>
    </row>
    <row r="4018" spans="7:7" x14ac:dyDescent="0.3">
      <c r="G4018" s="157"/>
    </row>
    <row r="4019" spans="7:7" x14ac:dyDescent="0.3">
      <c r="G4019" s="157"/>
    </row>
    <row r="4020" spans="7:7" x14ac:dyDescent="0.3">
      <c r="G4020" s="157"/>
    </row>
    <row r="4021" spans="7:7" x14ac:dyDescent="0.3">
      <c r="G4021" s="157"/>
    </row>
    <row r="4022" spans="7:7" x14ac:dyDescent="0.3">
      <c r="G4022" s="157"/>
    </row>
    <row r="4023" spans="7:7" x14ac:dyDescent="0.3">
      <c r="G4023" s="157"/>
    </row>
    <row r="4024" spans="7:7" x14ac:dyDescent="0.3">
      <c r="G4024" s="157"/>
    </row>
    <row r="4025" spans="7:7" x14ac:dyDescent="0.3">
      <c r="G4025" s="157"/>
    </row>
    <row r="4026" spans="7:7" x14ac:dyDescent="0.3">
      <c r="G4026" s="157"/>
    </row>
    <row r="4027" spans="7:7" x14ac:dyDescent="0.3">
      <c r="G4027" s="157"/>
    </row>
    <row r="4028" spans="7:7" x14ac:dyDescent="0.3">
      <c r="G4028" s="157"/>
    </row>
    <row r="4029" spans="7:7" x14ac:dyDescent="0.3">
      <c r="G4029" s="157"/>
    </row>
    <row r="4030" spans="7:7" x14ac:dyDescent="0.3">
      <c r="G4030" s="157"/>
    </row>
    <row r="4031" spans="7:7" x14ac:dyDescent="0.3">
      <c r="G4031" s="157"/>
    </row>
    <row r="4032" spans="7:7" x14ac:dyDescent="0.3">
      <c r="G4032" s="157"/>
    </row>
    <row r="4033" spans="7:7" x14ac:dyDescent="0.3">
      <c r="G4033" s="157"/>
    </row>
    <row r="4034" spans="7:7" x14ac:dyDescent="0.3">
      <c r="G4034" s="157"/>
    </row>
    <row r="4035" spans="7:7" x14ac:dyDescent="0.3">
      <c r="G4035" s="157"/>
    </row>
    <row r="4036" spans="7:7" x14ac:dyDescent="0.3">
      <c r="G4036" s="157"/>
    </row>
    <row r="4037" spans="7:7" x14ac:dyDescent="0.3">
      <c r="G4037" s="157"/>
    </row>
    <row r="4038" spans="7:7" x14ac:dyDescent="0.3">
      <c r="G4038" s="157"/>
    </row>
    <row r="4039" spans="7:7" x14ac:dyDescent="0.3">
      <c r="G4039" s="157"/>
    </row>
    <row r="4040" spans="7:7" x14ac:dyDescent="0.3">
      <c r="G4040" s="157"/>
    </row>
    <row r="4041" spans="7:7" x14ac:dyDescent="0.3">
      <c r="G4041" s="157"/>
    </row>
    <row r="4042" spans="7:7" x14ac:dyDescent="0.3">
      <c r="G4042" s="157"/>
    </row>
    <row r="4043" spans="7:7" x14ac:dyDescent="0.3">
      <c r="G4043" s="157"/>
    </row>
    <row r="4044" spans="7:7" x14ac:dyDescent="0.3">
      <c r="G4044" s="157"/>
    </row>
    <row r="4045" spans="7:7" x14ac:dyDescent="0.3">
      <c r="G4045" s="157"/>
    </row>
    <row r="4046" spans="7:7" x14ac:dyDescent="0.3">
      <c r="G4046" s="157"/>
    </row>
    <row r="4047" spans="7:7" x14ac:dyDescent="0.3">
      <c r="G4047" s="157"/>
    </row>
    <row r="4048" spans="7:7" x14ac:dyDescent="0.3">
      <c r="G4048" s="157"/>
    </row>
    <row r="4049" spans="7:7" x14ac:dyDescent="0.3">
      <c r="G4049" s="157"/>
    </row>
    <row r="4050" spans="7:7" x14ac:dyDescent="0.3">
      <c r="G4050" s="157"/>
    </row>
    <row r="4051" spans="7:7" x14ac:dyDescent="0.3">
      <c r="G4051" s="157"/>
    </row>
    <row r="4052" spans="7:7" x14ac:dyDescent="0.3">
      <c r="G4052" s="157"/>
    </row>
    <row r="4053" spans="7:7" x14ac:dyDescent="0.3">
      <c r="G4053" s="157"/>
    </row>
    <row r="4054" spans="7:7" x14ac:dyDescent="0.3">
      <c r="G4054" s="157"/>
    </row>
    <row r="4055" spans="7:7" x14ac:dyDescent="0.3">
      <c r="G4055" s="157"/>
    </row>
    <row r="4056" spans="7:7" x14ac:dyDescent="0.3">
      <c r="G4056" s="157"/>
    </row>
    <row r="4057" spans="7:7" x14ac:dyDescent="0.3">
      <c r="G4057" s="157"/>
    </row>
    <row r="4058" spans="7:7" x14ac:dyDescent="0.3">
      <c r="G4058" s="157"/>
    </row>
    <row r="4059" spans="7:7" x14ac:dyDescent="0.3">
      <c r="G4059" s="157"/>
    </row>
    <row r="4060" spans="7:7" x14ac:dyDescent="0.3">
      <c r="G4060" s="157"/>
    </row>
    <row r="4061" spans="7:7" x14ac:dyDescent="0.3">
      <c r="G4061" s="157"/>
    </row>
    <row r="4062" spans="7:7" x14ac:dyDescent="0.3">
      <c r="G4062" s="157"/>
    </row>
    <row r="4063" spans="7:7" x14ac:dyDescent="0.3">
      <c r="G4063" s="157"/>
    </row>
    <row r="4064" spans="7:7" x14ac:dyDescent="0.3">
      <c r="G4064" s="157"/>
    </row>
    <row r="4065" spans="7:7" x14ac:dyDescent="0.3">
      <c r="G4065" s="157"/>
    </row>
    <row r="4066" spans="7:7" x14ac:dyDescent="0.3">
      <c r="G4066" s="157"/>
    </row>
    <row r="4067" spans="7:7" x14ac:dyDescent="0.3">
      <c r="G4067" s="157"/>
    </row>
    <row r="4068" spans="7:7" x14ac:dyDescent="0.3">
      <c r="G4068" s="157"/>
    </row>
    <row r="4069" spans="7:7" x14ac:dyDescent="0.3">
      <c r="G4069" s="157"/>
    </row>
    <row r="4070" spans="7:7" x14ac:dyDescent="0.3">
      <c r="G4070" s="157"/>
    </row>
    <row r="4071" spans="7:7" x14ac:dyDescent="0.3">
      <c r="G4071" s="157"/>
    </row>
    <row r="4072" spans="7:7" x14ac:dyDescent="0.3">
      <c r="G4072" s="157"/>
    </row>
    <row r="4073" spans="7:7" x14ac:dyDescent="0.3">
      <c r="G4073" s="157"/>
    </row>
    <row r="4074" spans="7:7" x14ac:dyDescent="0.3">
      <c r="G4074" s="157"/>
    </row>
    <row r="4075" spans="7:7" x14ac:dyDescent="0.3">
      <c r="G4075" s="157"/>
    </row>
    <row r="4076" spans="7:7" x14ac:dyDescent="0.3">
      <c r="G4076" s="157"/>
    </row>
    <row r="4077" spans="7:7" x14ac:dyDescent="0.3">
      <c r="G4077" s="157"/>
    </row>
    <row r="4078" spans="7:7" x14ac:dyDescent="0.3">
      <c r="G4078" s="157"/>
    </row>
    <row r="4079" spans="7:7" x14ac:dyDescent="0.3">
      <c r="G4079" s="157"/>
    </row>
    <row r="4080" spans="7:7" x14ac:dyDescent="0.3">
      <c r="G4080" s="157"/>
    </row>
    <row r="4081" spans="7:7" x14ac:dyDescent="0.3">
      <c r="G4081" s="157"/>
    </row>
    <row r="4082" spans="7:7" x14ac:dyDescent="0.3">
      <c r="G4082" s="157"/>
    </row>
    <row r="4083" spans="7:7" x14ac:dyDescent="0.3">
      <c r="G4083" s="157"/>
    </row>
    <row r="4084" spans="7:7" x14ac:dyDescent="0.3">
      <c r="G4084" s="157"/>
    </row>
    <row r="4085" spans="7:7" x14ac:dyDescent="0.3">
      <c r="G4085" s="157"/>
    </row>
    <row r="4086" spans="7:7" x14ac:dyDescent="0.3">
      <c r="G4086" s="157"/>
    </row>
    <row r="4087" spans="7:7" x14ac:dyDescent="0.3">
      <c r="G4087" s="157"/>
    </row>
    <row r="4088" spans="7:7" x14ac:dyDescent="0.3">
      <c r="G4088" s="157"/>
    </row>
    <row r="4089" spans="7:7" x14ac:dyDescent="0.3">
      <c r="G4089" s="157"/>
    </row>
    <row r="4090" spans="7:7" x14ac:dyDescent="0.3">
      <c r="G4090" s="157"/>
    </row>
    <row r="4091" spans="7:7" x14ac:dyDescent="0.3">
      <c r="G4091" s="157"/>
    </row>
    <row r="4092" spans="7:7" x14ac:dyDescent="0.3">
      <c r="G4092" s="157"/>
    </row>
    <row r="4093" spans="7:7" x14ac:dyDescent="0.3">
      <c r="G4093" s="157"/>
    </row>
    <row r="4094" spans="7:7" x14ac:dyDescent="0.3">
      <c r="G4094" s="157"/>
    </row>
    <row r="4095" spans="7:7" x14ac:dyDescent="0.3">
      <c r="G4095" s="157"/>
    </row>
    <row r="4096" spans="7:7" x14ac:dyDescent="0.3">
      <c r="G4096" s="157"/>
    </row>
    <row r="4097" spans="7:7" x14ac:dyDescent="0.3">
      <c r="G4097" s="157"/>
    </row>
    <row r="4098" spans="7:7" x14ac:dyDescent="0.3">
      <c r="G4098" s="157"/>
    </row>
    <row r="4099" spans="7:7" x14ac:dyDescent="0.3">
      <c r="G4099" s="157"/>
    </row>
    <row r="4100" spans="7:7" x14ac:dyDescent="0.3">
      <c r="G4100" s="157"/>
    </row>
    <row r="4101" spans="7:7" x14ac:dyDescent="0.3">
      <c r="G4101" s="157"/>
    </row>
    <row r="4102" spans="7:7" x14ac:dyDescent="0.3">
      <c r="G4102" s="157"/>
    </row>
    <row r="4103" spans="7:7" x14ac:dyDescent="0.3">
      <c r="G4103" s="157"/>
    </row>
    <row r="4104" spans="7:7" x14ac:dyDescent="0.3">
      <c r="G4104" s="157"/>
    </row>
    <row r="4105" spans="7:7" x14ac:dyDescent="0.3">
      <c r="G4105" s="157"/>
    </row>
    <row r="4106" spans="7:7" x14ac:dyDescent="0.3">
      <c r="G4106" s="157"/>
    </row>
    <row r="4107" spans="7:7" x14ac:dyDescent="0.3">
      <c r="G4107" s="157"/>
    </row>
    <row r="4108" spans="7:7" x14ac:dyDescent="0.3">
      <c r="G4108" s="157"/>
    </row>
    <row r="4109" spans="7:7" x14ac:dyDescent="0.3">
      <c r="G4109" s="157"/>
    </row>
    <row r="4110" spans="7:7" x14ac:dyDescent="0.3">
      <c r="G4110" s="157"/>
    </row>
    <row r="4111" spans="7:7" x14ac:dyDescent="0.3">
      <c r="G4111" s="157"/>
    </row>
    <row r="4112" spans="7:7" x14ac:dyDescent="0.3">
      <c r="G4112" s="157"/>
    </row>
    <row r="4113" spans="7:7" x14ac:dyDescent="0.3">
      <c r="G4113" s="157"/>
    </row>
    <row r="4114" spans="7:7" x14ac:dyDescent="0.3">
      <c r="G4114" s="157"/>
    </row>
    <row r="4115" spans="7:7" x14ac:dyDescent="0.3">
      <c r="G4115" s="157"/>
    </row>
    <row r="4116" spans="7:7" x14ac:dyDescent="0.3">
      <c r="G4116" s="157"/>
    </row>
    <row r="4117" spans="7:7" x14ac:dyDescent="0.3">
      <c r="G4117" s="157"/>
    </row>
    <row r="4118" spans="7:7" x14ac:dyDescent="0.3">
      <c r="G4118" s="157"/>
    </row>
    <row r="4119" spans="7:7" x14ac:dyDescent="0.3">
      <c r="G4119" s="157"/>
    </row>
    <row r="4120" spans="7:7" x14ac:dyDescent="0.3">
      <c r="G4120" s="157"/>
    </row>
    <row r="4121" spans="7:7" x14ac:dyDescent="0.3">
      <c r="G4121" s="157"/>
    </row>
    <row r="4122" spans="7:7" x14ac:dyDescent="0.3">
      <c r="G4122" s="157"/>
    </row>
    <row r="4123" spans="7:7" x14ac:dyDescent="0.3">
      <c r="G4123" s="157"/>
    </row>
    <row r="4124" spans="7:7" x14ac:dyDescent="0.3">
      <c r="G4124" s="157"/>
    </row>
    <row r="4125" spans="7:7" x14ac:dyDescent="0.3">
      <c r="G4125" s="157"/>
    </row>
    <row r="4126" spans="7:7" x14ac:dyDescent="0.3">
      <c r="G4126" s="157"/>
    </row>
    <row r="4127" spans="7:7" x14ac:dyDescent="0.3">
      <c r="G4127" s="157"/>
    </row>
    <row r="4128" spans="7:7" x14ac:dyDescent="0.3">
      <c r="G4128" s="157"/>
    </row>
    <row r="4129" spans="7:7" x14ac:dyDescent="0.3">
      <c r="G4129" s="157"/>
    </row>
    <row r="4130" spans="7:7" x14ac:dyDescent="0.3">
      <c r="G4130" s="157"/>
    </row>
    <row r="4131" spans="7:7" x14ac:dyDescent="0.3">
      <c r="G4131" s="157"/>
    </row>
    <row r="4132" spans="7:7" x14ac:dyDescent="0.3">
      <c r="G4132" s="157"/>
    </row>
    <row r="4133" spans="7:7" x14ac:dyDescent="0.3">
      <c r="G4133" s="157"/>
    </row>
    <row r="4134" spans="7:7" x14ac:dyDescent="0.3">
      <c r="G4134" s="157"/>
    </row>
    <row r="4135" spans="7:7" x14ac:dyDescent="0.3">
      <c r="G4135" s="157"/>
    </row>
    <row r="4136" spans="7:7" x14ac:dyDescent="0.3">
      <c r="G4136" s="157"/>
    </row>
    <row r="4137" spans="7:7" x14ac:dyDescent="0.3">
      <c r="G4137" s="157"/>
    </row>
    <row r="4138" spans="7:7" x14ac:dyDescent="0.3">
      <c r="G4138" s="157"/>
    </row>
    <row r="4139" spans="7:7" x14ac:dyDescent="0.3">
      <c r="G4139" s="157"/>
    </row>
    <row r="4140" spans="7:7" x14ac:dyDescent="0.3">
      <c r="G4140" s="157"/>
    </row>
    <row r="4141" spans="7:7" x14ac:dyDescent="0.3">
      <c r="G4141" s="157"/>
    </row>
    <row r="4142" spans="7:7" x14ac:dyDescent="0.3">
      <c r="G4142" s="157"/>
    </row>
    <row r="4143" spans="7:7" x14ac:dyDescent="0.3">
      <c r="G4143" s="157"/>
    </row>
    <row r="4144" spans="7:7" x14ac:dyDescent="0.3">
      <c r="G4144" s="157"/>
    </row>
    <row r="4145" spans="7:7" x14ac:dyDescent="0.3">
      <c r="G4145" s="157"/>
    </row>
    <row r="4146" spans="7:7" x14ac:dyDescent="0.3">
      <c r="G4146" s="157"/>
    </row>
    <row r="4147" spans="7:7" x14ac:dyDescent="0.3">
      <c r="G4147" s="157"/>
    </row>
    <row r="4148" spans="7:7" x14ac:dyDescent="0.3">
      <c r="G4148" s="157"/>
    </row>
    <row r="4149" spans="7:7" x14ac:dyDescent="0.3">
      <c r="G4149" s="157"/>
    </row>
    <row r="4150" spans="7:7" x14ac:dyDescent="0.3">
      <c r="G4150" s="157"/>
    </row>
    <row r="4151" spans="7:7" x14ac:dyDescent="0.3">
      <c r="G4151" s="157"/>
    </row>
    <row r="4152" spans="7:7" x14ac:dyDescent="0.3">
      <c r="G4152" s="157"/>
    </row>
    <row r="4153" spans="7:7" x14ac:dyDescent="0.3">
      <c r="G4153" s="157"/>
    </row>
    <row r="4154" spans="7:7" x14ac:dyDescent="0.3">
      <c r="G4154" s="157"/>
    </row>
    <row r="4155" spans="7:7" x14ac:dyDescent="0.3">
      <c r="G4155" s="157"/>
    </row>
    <row r="4156" spans="7:7" x14ac:dyDescent="0.3">
      <c r="G4156" s="157"/>
    </row>
    <row r="4157" spans="7:7" x14ac:dyDescent="0.3">
      <c r="G4157" s="157"/>
    </row>
    <row r="4158" spans="7:7" x14ac:dyDescent="0.3">
      <c r="G4158" s="157"/>
    </row>
    <row r="4159" spans="7:7" x14ac:dyDescent="0.3">
      <c r="G4159" s="157"/>
    </row>
    <row r="4160" spans="7:7" x14ac:dyDescent="0.3">
      <c r="G4160" s="157"/>
    </row>
    <row r="4161" spans="7:7" x14ac:dyDescent="0.3">
      <c r="G4161" s="157"/>
    </row>
    <row r="4162" spans="7:7" x14ac:dyDescent="0.3">
      <c r="G4162" s="157"/>
    </row>
    <row r="4163" spans="7:7" x14ac:dyDescent="0.3">
      <c r="G4163" s="157"/>
    </row>
    <row r="4164" spans="7:7" x14ac:dyDescent="0.3">
      <c r="G4164" s="157"/>
    </row>
    <row r="4165" spans="7:7" x14ac:dyDescent="0.3">
      <c r="G4165" s="157"/>
    </row>
    <row r="4166" spans="7:7" x14ac:dyDescent="0.3">
      <c r="G4166" s="157"/>
    </row>
    <row r="4167" spans="7:7" x14ac:dyDescent="0.3">
      <c r="G4167" s="157"/>
    </row>
    <row r="4168" spans="7:7" x14ac:dyDescent="0.3">
      <c r="G4168" s="157"/>
    </row>
    <row r="4169" spans="7:7" x14ac:dyDescent="0.3">
      <c r="G4169" s="157"/>
    </row>
    <row r="4170" spans="7:7" x14ac:dyDescent="0.3">
      <c r="G4170" s="157"/>
    </row>
    <row r="4171" spans="7:7" x14ac:dyDescent="0.3">
      <c r="G4171" s="157"/>
    </row>
    <row r="4172" spans="7:7" x14ac:dyDescent="0.3">
      <c r="G4172" s="157"/>
    </row>
    <row r="4173" spans="7:7" x14ac:dyDescent="0.3">
      <c r="G4173" s="157"/>
    </row>
    <row r="4174" spans="7:7" x14ac:dyDescent="0.3">
      <c r="G4174" s="157"/>
    </row>
    <row r="4175" spans="7:7" x14ac:dyDescent="0.3">
      <c r="G4175" s="157"/>
    </row>
    <row r="4176" spans="7:7" x14ac:dyDescent="0.3">
      <c r="G4176" s="157"/>
    </row>
    <row r="4177" spans="7:7" x14ac:dyDescent="0.3">
      <c r="G4177" s="157"/>
    </row>
    <row r="4178" spans="7:7" x14ac:dyDescent="0.3">
      <c r="G4178" s="157"/>
    </row>
    <row r="4179" spans="7:7" x14ac:dyDescent="0.3">
      <c r="G4179" s="157"/>
    </row>
    <row r="4180" spans="7:7" x14ac:dyDescent="0.3">
      <c r="G4180" s="157"/>
    </row>
    <row r="4181" spans="7:7" x14ac:dyDescent="0.3">
      <c r="G4181" s="157"/>
    </row>
    <row r="4182" spans="7:7" x14ac:dyDescent="0.3">
      <c r="G4182" s="157"/>
    </row>
    <row r="4183" spans="7:7" x14ac:dyDescent="0.3">
      <c r="G4183" s="157"/>
    </row>
    <row r="4184" spans="7:7" x14ac:dyDescent="0.3">
      <c r="G4184" s="157"/>
    </row>
    <row r="4185" spans="7:7" x14ac:dyDescent="0.3">
      <c r="G4185" s="157"/>
    </row>
    <row r="4186" spans="7:7" x14ac:dyDescent="0.3">
      <c r="G4186" s="157"/>
    </row>
    <row r="4187" spans="7:7" x14ac:dyDescent="0.3">
      <c r="G4187" s="157"/>
    </row>
    <row r="4188" spans="7:7" x14ac:dyDescent="0.3">
      <c r="G4188" s="157"/>
    </row>
    <row r="4189" spans="7:7" x14ac:dyDescent="0.3">
      <c r="G4189" s="157"/>
    </row>
    <row r="4190" spans="7:7" x14ac:dyDescent="0.3">
      <c r="G4190" s="157"/>
    </row>
    <row r="4191" spans="7:7" x14ac:dyDescent="0.3">
      <c r="G4191" s="157"/>
    </row>
    <row r="4192" spans="7:7" x14ac:dyDescent="0.3">
      <c r="G4192" s="157"/>
    </row>
    <row r="4193" spans="7:7" x14ac:dyDescent="0.3">
      <c r="G4193" s="157"/>
    </row>
    <row r="4194" spans="7:7" x14ac:dyDescent="0.3">
      <c r="G4194" s="157"/>
    </row>
    <row r="4195" spans="7:7" x14ac:dyDescent="0.3">
      <c r="G4195" s="157"/>
    </row>
    <row r="4196" spans="7:7" x14ac:dyDescent="0.3">
      <c r="G4196" s="157"/>
    </row>
    <row r="4197" spans="7:7" x14ac:dyDescent="0.3">
      <c r="G4197" s="157"/>
    </row>
    <row r="4198" spans="7:7" x14ac:dyDescent="0.3">
      <c r="G4198" s="157"/>
    </row>
    <row r="4199" spans="7:7" x14ac:dyDescent="0.3">
      <c r="G4199" s="157"/>
    </row>
    <row r="4200" spans="7:7" x14ac:dyDescent="0.3">
      <c r="G4200" s="157"/>
    </row>
    <row r="4201" spans="7:7" x14ac:dyDescent="0.3">
      <c r="G4201" s="157"/>
    </row>
    <row r="4202" spans="7:7" x14ac:dyDescent="0.3">
      <c r="G4202" s="157"/>
    </row>
    <row r="4203" spans="7:7" x14ac:dyDescent="0.3">
      <c r="G4203" s="157"/>
    </row>
    <row r="4204" spans="7:7" x14ac:dyDescent="0.3">
      <c r="G4204" s="157"/>
    </row>
    <row r="4205" spans="7:7" x14ac:dyDescent="0.3">
      <c r="G4205" s="157"/>
    </row>
    <row r="4206" spans="7:7" x14ac:dyDescent="0.3">
      <c r="G4206" s="157"/>
    </row>
    <row r="4207" spans="7:7" x14ac:dyDescent="0.3">
      <c r="G4207" s="157"/>
    </row>
    <row r="4208" spans="7:7" x14ac:dyDescent="0.3">
      <c r="G4208" s="157"/>
    </row>
    <row r="4209" spans="7:7" x14ac:dyDescent="0.3">
      <c r="G4209" s="157"/>
    </row>
    <row r="4210" spans="7:7" x14ac:dyDescent="0.3">
      <c r="G4210" s="157"/>
    </row>
    <row r="4211" spans="7:7" x14ac:dyDescent="0.3">
      <c r="G4211" s="157"/>
    </row>
    <row r="4212" spans="7:7" x14ac:dyDescent="0.3">
      <c r="G4212" s="157"/>
    </row>
    <row r="4213" spans="7:7" x14ac:dyDescent="0.3">
      <c r="G4213" s="157"/>
    </row>
    <row r="4214" spans="7:7" x14ac:dyDescent="0.3">
      <c r="G4214" s="157"/>
    </row>
    <row r="4215" spans="7:7" x14ac:dyDescent="0.3">
      <c r="G4215" s="157"/>
    </row>
    <row r="4216" spans="7:7" x14ac:dyDescent="0.3">
      <c r="G4216" s="157"/>
    </row>
    <row r="4217" spans="7:7" x14ac:dyDescent="0.3">
      <c r="G4217" s="157"/>
    </row>
    <row r="4218" spans="7:7" x14ac:dyDescent="0.3">
      <c r="G4218" s="157"/>
    </row>
    <row r="4219" spans="7:7" x14ac:dyDescent="0.3">
      <c r="G4219" s="157"/>
    </row>
    <row r="4220" spans="7:7" x14ac:dyDescent="0.3">
      <c r="G4220" s="157"/>
    </row>
    <row r="4221" spans="7:7" x14ac:dyDescent="0.3">
      <c r="G4221" s="157"/>
    </row>
    <row r="4222" spans="7:7" x14ac:dyDescent="0.3">
      <c r="G4222" s="157"/>
    </row>
    <row r="4223" spans="7:7" x14ac:dyDescent="0.3">
      <c r="G4223" s="157"/>
    </row>
    <row r="4224" spans="7:7" x14ac:dyDescent="0.3">
      <c r="G4224" s="157"/>
    </row>
    <row r="4225" spans="7:7" x14ac:dyDescent="0.3">
      <c r="G4225" s="157"/>
    </row>
    <row r="4226" spans="7:7" x14ac:dyDescent="0.3">
      <c r="G4226" s="157"/>
    </row>
    <row r="4227" spans="7:7" x14ac:dyDescent="0.3">
      <c r="G4227" s="157"/>
    </row>
    <row r="4228" spans="7:7" x14ac:dyDescent="0.3">
      <c r="G4228" s="157"/>
    </row>
    <row r="4229" spans="7:7" x14ac:dyDescent="0.3">
      <c r="G4229" s="157"/>
    </row>
    <row r="4230" spans="7:7" x14ac:dyDescent="0.3">
      <c r="G4230" s="157"/>
    </row>
    <row r="4231" spans="7:7" x14ac:dyDescent="0.3">
      <c r="G4231" s="157"/>
    </row>
    <row r="4232" spans="7:7" x14ac:dyDescent="0.3">
      <c r="G4232" s="157"/>
    </row>
    <row r="4233" spans="7:7" x14ac:dyDescent="0.3">
      <c r="G4233" s="157"/>
    </row>
    <row r="4234" spans="7:7" x14ac:dyDescent="0.3">
      <c r="G4234" s="157"/>
    </row>
    <row r="4235" spans="7:7" x14ac:dyDescent="0.3">
      <c r="G4235" s="157"/>
    </row>
    <row r="4236" spans="7:7" x14ac:dyDescent="0.3">
      <c r="G4236" s="157"/>
    </row>
    <row r="4237" spans="7:7" x14ac:dyDescent="0.3">
      <c r="G4237" s="157"/>
    </row>
    <row r="4238" spans="7:7" x14ac:dyDescent="0.3">
      <c r="G4238" s="157"/>
    </row>
    <row r="4239" spans="7:7" x14ac:dyDescent="0.3">
      <c r="G4239" s="157"/>
    </row>
    <row r="4240" spans="7:7" x14ac:dyDescent="0.3">
      <c r="G4240" s="157"/>
    </row>
    <row r="4241" spans="7:7" x14ac:dyDescent="0.3">
      <c r="G4241" s="157"/>
    </row>
    <row r="4242" spans="7:7" x14ac:dyDescent="0.3">
      <c r="G4242" s="157"/>
    </row>
    <row r="4243" spans="7:7" x14ac:dyDescent="0.3">
      <c r="G4243" s="157"/>
    </row>
    <row r="4244" spans="7:7" x14ac:dyDescent="0.3">
      <c r="G4244" s="157"/>
    </row>
    <row r="4245" spans="7:7" x14ac:dyDescent="0.3">
      <c r="G4245" s="157"/>
    </row>
    <row r="4246" spans="7:7" x14ac:dyDescent="0.3">
      <c r="G4246" s="157"/>
    </row>
    <row r="4247" spans="7:7" x14ac:dyDescent="0.3">
      <c r="G4247" s="157"/>
    </row>
    <row r="4248" spans="7:7" x14ac:dyDescent="0.3">
      <c r="G4248" s="157"/>
    </row>
    <row r="4249" spans="7:7" x14ac:dyDescent="0.3">
      <c r="G4249" s="157"/>
    </row>
    <row r="4250" spans="7:7" x14ac:dyDescent="0.3">
      <c r="G4250" s="157"/>
    </row>
    <row r="4251" spans="7:7" x14ac:dyDescent="0.3">
      <c r="G4251" s="157"/>
    </row>
    <row r="4252" spans="7:7" x14ac:dyDescent="0.3">
      <c r="G4252" s="157"/>
    </row>
    <row r="4253" spans="7:7" x14ac:dyDescent="0.3">
      <c r="G4253" s="157"/>
    </row>
    <row r="4254" spans="7:7" x14ac:dyDescent="0.3">
      <c r="G4254" s="157"/>
    </row>
    <row r="4255" spans="7:7" x14ac:dyDescent="0.3">
      <c r="G4255" s="157"/>
    </row>
    <row r="4256" spans="7:7" x14ac:dyDescent="0.3">
      <c r="G4256" s="157"/>
    </row>
    <row r="4257" spans="7:7" x14ac:dyDescent="0.3">
      <c r="G4257" s="157"/>
    </row>
    <row r="4258" spans="7:7" x14ac:dyDescent="0.3">
      <c r="G4258" s="157"/>
    </row>
    <row r="4259" spans="7:7" x14ac:dyDescent="0.3">
      <c r="G4259" s="157"/>
    </row>
    <row r="4260" spans="7:7" x14ac:dyDescent="0.3">
      <c r="G4260" s="157"/>
    </row>
    <row r="4261" spans="7:7" x14ac:dyDescent="0.3">
      <c r="G4261" s="157"/>
    </row>
    <row r="4262" spans="7:7" x14ac:dyDescent="0.3">
      <c r="G4262" s="157"/>
    </row>
    <row r="4263" spans="7:7" x14ac:dyDescent="0.3">
      <c r="G4263" s="157"/>
    </row>
    <row r="4264" spans="7:7" x14ac:dyDescent="0.3">
      <c r="G4264" s="157"/>
    </row>
    <row r="4265" spans="7:7" x14ac:dyDescent="0.3">
      <c r="G4265" s="157"/>
    </row>
    <row r="4266" spans="7:7" x14ac:dyDescent="0.3">
      <c r="G4266" s="157"/>
    </row>
    <row r="4267" spans="7:7" x14ac:dyDescent="0.3">
      <c r="G4267" s="157"/>
    </row>
    <row r="4268" spans="7:7" x14ac:dyDescent="0.3">
      <c r="G4268" s="157"/>
    </row>
    <row r="4269" spans="7:7" x14ac:dyDescent="0.3">
      <c r="G4269" s="157"/>
    </row>
    <row r="4270" spans="7:7" x14ac:dyDescent="0.3">
      <c r="G4270" s="157"/>
    </row>
    <row r="4271" spans="7:7" x14ac:dyDescent="0.3">
      <c r="G4271" s="157"/>
    </row>
    <row r="4272" spans="7:7" x14ac:dyDescent="0.3">
      <c r="G4272" s="157"/>
    </row>
    <row r="4273" spans="7:7" x14ac:dyDescent="0.3">
      <c r="G4273" s="157"/>
    </row>
    <row r="4274" spans="7:7" x14ac:dyDescent="0.3">
      <c r="G4274" s="157"/>
    </row>
    <row r="4275" spans="7:7" x14ac:dyDescent="0.3">
      <c r="G4275" s="157"/>
    </row>
    <row r="4276" spans="7:7" x14ac:dyDescent="0.3">
      <c r="G4276" s="157"/>
    </row>
    <row r="4277" spans="7:7" x14ac:dyDescent="0.3">
      <c r="G4277" s="157"/>
    </row>
    <row r="4278" spans="7:7" x14ac:dyDescent="0.3">
      <c r="G4278" s="157"/>
    </row>
    <row r="4279" spans="7:7" x14ac:dyDescent="0.3">
      <c r="G4279" s="157"/>
    </row>
    <row r="4280" spans="7:7" x14ac:dyDescent="0.3">
      <c r="G4280" s="157"/>
    </row>
    <row r="4281" spans="7:7" x14ac:dyDescent="0.3">
      <c r="G4281" s="157"/>
    </row>
    <row r="4282" spans="7:7" x14ac:dyDescent="0.3">
      <c r="G4282" s="157"/>
    </row>
    <row r="4283" spans="7:7" x14ac:dyDescent="0.3">
      <c r="G4283" s="157"/>
    </row>
    <row r="4284" spans="7:7" x14ac:dyDescent="0.3">
      <c r="G4284" s="157"/>
    </row>
    <row r="4285" spans="7:7" x14ac:dyDescent="0.3">
      <c r="G4285" s="157"/>
    </row>
    <row r="4286" spans="7:7" x14ac:dyDescent="0.3">
      <c r="G4286" s="157"/>
    </row>
    <row r="4287" spans="7:7" x14ac:dyDescent="0.3">
      <c r="G4287" s="157"/>
    </row>
    <row r="4288" spans="7:7" x14ac:dyDescent="0.3">
      <c r="G4288" s="157"/>
    </row>
    <row r="4289" spans="7:7" x14ac:dyDescent="0.3">
      <c r="G4289" s="157"/>
    </row>
    <row r="4290" spans="7:7" x14ac:dyDescent="0.3">
      <c r="G4290" s="157"/>
    </row>
    <row r="4291" spans="7:7" x14ac:dyDescent="0.3">
      <c r="G4291" s="157"/>
    </row>
    <row r="4292" spans="7:7" x14ac:dyDescent="0.3">
      <c r="G4292" s="157"/>
    </row>
    <row r="4293" spans="7:7" x14ac:dyDescent="0.3">
      <c r="G4293" s="157"/>
    </row>
    <row r="4294" spans="7:7" x14ac:dyDescent="0.3">
      <c r="G4294" s="157"/>
    </row>
    <row r="4295" spans="7:7" x14ac:dyDescent="0.3">
      <c r="G4295" s="157"/>
    </row>
    <row r="4296" spans="7:7" x14ac:dyDescent="0.3">
      <c r="G4296" s="157"/>
    </row>
    <row r="4297" spans="7:7" x14ac:dyDescent="0.3">
      <c r="G4297" s="157"/>
    </row>
    <row r="4298" spans="7:7" x14ac:dyDescent="0.3">
      <c r="G4298" s="157"/>
    </row>
    <row r="4299" spans="7:7" x14ac:dyDescent="0.3">
      <c r="G4299" s="157"/>
    </row>
    <row r="4300" spans="7:7" x14ac:dyDescent="0.3">
      <c r="G4300" s="157"/>
    </row>
    <row r="4301" spans="7:7" x14ac:dyDescent="0.3">
      <c r="G4301" s="157"/>
    </row>
    <row r="4302" spans="7:7" x14ac:dyDescent="0.3">
      <c r="G4302" s="157"/>
    </row>
    <row r="4303" spans="7:7" x14ac:dyDescent="0.3">
      <c r="G4303" s="157"/>
    </row>
    <row r="4304" spans="7:7" x14ac:dyDescent="0.3">
      <c r="G4304" s="157"/>
    </row>
    <row r="4305" spans="7:7" x14ac:dyDescent="0.3">
      <c r="G4305" s="157"/>
    </row>
    <row r="4306" spans="7:7" x14ac:dyDescent="0.3">
      <c r="G4306" s="157"/>
    </row>
    <row r="4307" spans="7:7" x14ac:dyDescent="0.3">
      <c r="G4307" s="157"/>
    </row>
    <row r="4308" spans="7:7" x14ac:dyDescent="0.3">
      <c r="G4308" s="157"/>
    </row>
    <row r="4309" spans="7:7" x14ac:dyDescent="0.3">
      <c r="G4309" s="157"/>
    </row>
    <row r="4310" spans="7:7" x14ac:dyDescent="0.3">
      <c r="G4310" s="157"/>
    </row>
    <row r="4311" spans="7:7" x14ac:dyDescent="0.3">
      <c r="G4311" s="157"/>
    </row>
    <row r="4312" spans="7:7" x14ac:dyDescent="0.3">
      <c r="G4312" s="157"/>
    </row>
    <row r="4313" spans="7:7" x14ac:dyDescent="0.3">
      <c r="G4313" s="157"/>
    </row>
    <row r="4314" spans="7:7" x14ac:dyDescent="0.3">
      <c r="G4314" s="157"/>
    </row>
    <row r="4315" spans="7:7" x14ac:dyDescent="0.3">
      <c r="G4315" s="157"/>
    </row>
    <row r="4316" spans="7:7" x14ac:dyDescent="0.3">
      <c r="G4316" s="157"/>
    </row>
    <row r="4317" spans="7:7" x14ac:dyDescent="0.3">
      <c r="G4317" s="157"/>
    </row>
    <row r="4318" spans="7:7" x14ac:dyDescent="0.3">
      <c r="G4318" s="157"/>
    </row>
    <row r="4319" spans="7:7" x14ac:dyDescent="0.3">
      <c r="G4319" s="157"/>
    </row>
    <row r="4320" spans="7:7" x14ac:dyDescent="0.3">
      <c r="G4320" s="157"/>
    </row>
    <row r="4321" spans="7:7" x14ac:dyDescent="0.3">
      <c r="G4321" s="157"/>
    </row>
    <row r="4322" spans="7:7" x14ac:dyDescent="0.3">
      <c r="G4322" s="157"/>
    </row>
    <row r="4323" spans="7:7" x14ac:dyDescent="0.3">
      <c r="G4323" s="157"/>
    </row>
    <row r="4324" spans="7:7" x14ac:dyDescent="0.3">
      <c r="G4324" s="157"/>
    </row>
    <row r="4325" spans="7:7" x14ac:dyDescent="0.3">
      <c r="G4325" s="157"/>
    </row>
    <row r="4326" spans="7:7" x14ac:dyDescent="0.3">
      <c r="G4326" s="157"/>
    </row>
    <row r="4327" spans="7:7" x14ac:dyDescent="0.3">
      <c r="G4327" s="157"/>
    </row>
    <row r="4328" spans="7:7" x14ac:dyDescent="0.3">
      <c r="G4328" s="157"/>
    </row>
    <row r="4329" spans="7:7" x14ac:dyDescent="0.3">
      <c r="G4329" s="157"/>
    </row>
    <row r="4330" spans="7:7" x14ac:dyDescent="0.3">
      <c r="G4330" s="157"/>
    </row>
    <row r="4331" spans="7:7" x14ac:dyDescent="0.3">
      <c r="G4331" s="157"/>
    </row>
    <row r="4332" spans="7:7" x14ac:dyDescent="0.3">
      <c r="G4332" s="157"/>
    </row>
    <row r="4333" spans="7:7" x14ac:dyDescent="0.3">
      <c r="G4333" s="157"/>
    </row>
    <row r="4334" spans="7:7" x14ac:dyDescent="0.3">
      <c r="G4334" s="157"/>
    </row>
    <row r="4335" spans="7:7" x14ac:dyDescent="0.3">
      <c r="G4335" s="157"/>
    </row>
    <row r="4336" spans="7:7" x14ac:dyDescent="0.3">
      <c r="G4336" s="157"/>
    </row>
    <row r="4337" spans="7:7" x14ac:dyDescent="0.3">
      <c r="G4337" s="157"/>
    </row>
    <row r="4338" spans="7:7" x14ac:dyDescent="0.3">
      <c r="G4338" s="157"/>
    </row>
    <row r="4339" spans="7:7" x14ac:dyDescent="0.3">
      <c r="G4339" s="157"/>
    </row>
    <row r="4340" spans="7:7" x14ac:dyDescent="0.3">
      <c r="G4340" s="157"/>
    </row>
    <row r="4341" spans="7:7" x14ac:dyDescent="0.3">
      <c r="G4341" s="157"/>
    </row>
    <row r="4342" spans="7:7" x14ac:dyDescent="0.3">
      <c r="G4342" s="157"/>
    </row>
    <row r="4343" spans="7:7" x14ac:dyDescent="0.3">
      <c r="G4343" s="157"/>
    </row>
    <row r="4344" spans="7:7" x14ac:dyDescent="0.3">
      <c r="G4344" s="157"/>
    </row>
    <row r="4345" spans="7:7" x14ac:dyDescent="0.3">
      <c r="G4345" s="157"/>
    </row>
    <row r="4346" spans="7:7" x14ac:dyDescent="0.3">
      <c r="G4346" s="157"/>
    </row>
    <row r="4347" spans="7:7" x14ac:dyDescent="0.3">
      <c r="G4347" s="157"/>
    </row>
    <row r="4348" spans="7:7" x14ac:dyDescent="0.3">
      <c r="G4348" s="157"/>
    </row>
    <row r="4349" spans="7:7" x14ac:dyDescent="0.3">
      <c r="G4349" s="157"/>
    </row>
    <row r="4350" spans="7:7" x14ac:dyDescent="0.3">
      <c r="G4350" s="157"/>
    </row>
    <row r="4351" spans="7:7" x14ac:dyDescent="0.3">
      <c r="G4351" s="157"/>
    </row>
    <row r="4352" spans="7:7" x14ac:dyDescent="0.3">
      <c r="G4352" s="157"/>
    </row>
    <row r="4353" spans="7:7" x14ac:dyDescent="0.3">
      <c r="G4353" s="157"/>
    </row>
    <row r="4354" spans="7:7" x14ac:dyDescent="0.3">
      <c r="G4354" s="157"/>
    </row>
    <row r="4355" spans="7:7" x14ac:dyDescent="0.3">
      <c r="G4355" s="157"/>
    </row>
    <row r="4356" spans="7:7" x14ac:dyDescent="0.3">
      <c r="G4356" s="157"/>
    </row>
    <row r="4357" spans="7:7" x14ac:dyDescent="0.3">
      <c r="G4357" s="157"/>
    </row>
    <row r="4358" spans="7:7" x14ac:dyDescent="0.3">
      <c r="G4358" s="157"/>
    </row>
    <row r="4359" spans="7:7" x14ac:dyDescent="0.3">
      <c r="G4359" s="157"/>
    </row>
    <row r="4360" spans="7:7" x14ac:dyDescent="0.3">
      <c r="G4360" s="157"/>
    </row>
    <row r="4361" spans="7:7" x14ac:dyDescent="0.3">
      <c r="G4361" s="157"/>
    </row>
    <row r="4362" spans="7:7" x14ac:dyDescent="0.3">
      <c r="G4362" s="157"/>
    </row>
    <row r="4363" spans="7:7" x14ac:dyDescent="0.3">
      <c r="G4363" s="157"/>
    </row>
    <row r="4364" spans="7:7" x14ac:dyDescent="0.3">
      <c r="G4364" s="157"/>
    </row>
    <row r="4365" spans="7:7" x14ac:dyDescent="0.3">
      <c r="G4365" s="157"/>
    </row>
    <row r="4366" spans="7:7" x14ac:dyDescent="0.3">
      <c r="G4366" s="157"/>
    </row>
    <row r="4367" spans="7:7" x14ac:dyDescent="0.3">
      <c r="G4367" s="157"/>
    </row>
    <row r="4368" spans="7:7" x14ac:dyDescent="0.3">
      <c r="G4368" s="157"/>
    </row>
    <row r="4369" spans="7:7" x14ac:dyDescent="0.3">
      <c r="G4369" s="157"/>
    </row>
    <row r="4370" spans="7:7" x14ac:dyDescent="0.3">
      <c r="G4370" s="157"/>
    </row>
    <row r="4371" spans="7:7" x14ac:dyDescent="0.3">
      <c r="G4371" s="157"/>
    </row>
    <row r="4372" spans="7:7" x14ac:dyDescent="0.3">
      <c r="G4372" s="157"/>
    </row>
    <row r="4373" spans="7:7" x14ac:dyDescent="0.3">
      <c r="G4373" s="157"/>
    </row>
    <row r="4374" spans="7:7" x14ac:dyDescent="0.3">
      <c r="G4374" s="157"/>
    </row>
    <row r="4375" spans="7:7" x14ac:dyDescent="0.3">
      <c r="G4375" s="157"/>
    </row>
    <row r="4376" spans="7:7" x14ac:dyDescent="0.3">
      <c r="G4376" s="157"/>
    </row>
    <row r="4377" spans="7:7" x14ac:dyDescent="0.3">
      <c r="G4377" s="157"/>
    </row>
    <row r="4378" spans="7:7" x14ac:dyDescent="0.3">
      <c r="G4378" s="157"/>
    </row>
    <row r="4379" spans="7:7" x14ac:dyDescent="0.3">
      <c r="G4379" s="157"/>
    </row>
    <row r="4380" spans="7:7" x14ac:dyDescent="0.3">
      <c r="G4380" s="157"/>
    </row>
    <row r="4381" spans="7:7" x14ac:dyDescent="0.3">
      <c r="G4381" s="157"/>
    </row>
    <row r="4382" spans="7:7" x14ac:dyDescent="0.3">
      <c r="G4382" s="157"/>
    </row>
    <row r="4383" spans="7:7" x14ac:dyDescent="0.3">
      <c r="G4383" s="157"/>
    </row>
    <row r="4384" spans="7:7" x14ac:dyDescent="0.3">
      <c r="G4384" s="157"/>
    </row>
    <row r="4385" spans="7:7" x14ac:dyDescent="0.3">
      <c r="G4385" s="157"/>
    </row>
    <row r="4386" spans="7:7" x14ac:dyDescent="0.3">
      <c r="G4386" s="157"/>
    </row>
    <row r="4387" spans="7:7" x14ac:dyDescent="0.3">
      <c r="G4387" s="157"/>
    </row>
    <row r="4388" spans="7:7" x14ac:dyDescent="0.3">
      <c r="G4388" s="157"/>
    </row>
    <row r="4389" spans="7:7" x14ac:dyDescent="0.3">
      <c r="G4389" s="157"/>
    </row>
    <row r="4390" spans="7:7" x14ac:dyDescent="0.3">
      <c r="G4390" s="157"/>
    </row>
    <row r="4391" spans="7:7" x14ac:dyDescent="0.3">
      <c r="G4391" s="157"/>
    </row>
    <row r="4392" spans="7:7" x14ac:dyDescent="0.3">
      <c r="G4392" s="157"/>
    </row>
    <row r="4393" spans="7:7" x14ac:dyDescent="0.3">
      <c r="G4393" s="157"/>
    </row>
    <row r="4394" spans="7:7" x14ac:dyDescent="0.3">
      <c r="G4394" s="157"/>
    </row>
    <row r="4395" spans="7:7" x14ac:dyDescent="0.3">
      <c r="G4395" s="157"/>
    </row>
    <row r="4396" spans="7:7" x14ac:dyDescent="0.3">
      <c r="G4396" s="157"/>
    </row>
    <row r="4397" spans="7:7" x14ac:dyDescent="0.3">
      <c r="G4397" s="157"/>
    </row>
    <row r="4398" spans="7:7" x14ac:dyDescent="0.3">
      <c r="G4398" s="157"/>
    </row>
    <row r="4399" spans="7:7" x14ac:dyDescent="0.3">
      <c r="G4399" s="157"/>
    </row>
    <row r="4400" spans="7:7" x14ac:dyDescent="0.3">
      <c r="G4400" s="157"/>
    </row>
    <row r="4401" spans="7:7" x14ac:dyDescent="0.3">
      <c r="G4401" s="157"/>
    </row>
    <row r="4402" spans="7:7" x14ac:dyDescent="0.3">
      <c r="G4402" s="157"/>
    </row>
    <row r="4403" spans="7:7" x14ac:dyDescent="0.3">
      <c r="G4403" s="157"/>
    </row>
    <row r="4404" spans="7:7" x14ac:dyDescent="0.3">
      <c r="G4404" s="157"/>
    </row>
    <row r="4405" spans="7:7" x14ac:dyDescent="0.3">
      <c r="G4405" s="157"/>
    </row>
    <row r="4406" spans="7:7" x14ac:dyDescent="0.3">
      <c r="G4406" s="157"/>
    </row>
    <row r="4407" spans="7:7" x14ac:dyDescent="0.3">
      <c r="G4407" s="157"/>
    </row>
    <row r="4408" spans="7:7" x14ac:dyDescent="0.3">
      <c r="G4408" s="157"/>
    </row>
    <row r="4409" spans="7:7" x14ac:dyDescent="0.3">
      <c r="G4409" s="157"/>
    </row>
    <row r="4410" spans="7:7" x14ac:dyDescent="0.3">
      <c r="G4410" s="157"/>
    </row>
    <row r="4411" spans="7:7" x14ac:dyDescent="0.3">
      <c r="G4411" s="157"/>
    </row>
    <row r="4412" spans="7:7" x14ac:dyDescent="0.3">
      <c r="G4412" s="157"/>
    </row>
    <row r="4413" spans="7:7" x14ac:dyDescent="0.3">
      <c r="G4413" s="157"/>
    </row>
    <row r="4414" spans="7:7" x14ac:dyDescent="0.3">
      <c r="G4414" s="157"/>
    </row>
    <row r="4415" spans="7:7" x14ac:dyDescent="0.3">
      <c r="G4415" s="157"/>
    </row>
    <row r="4416" spans="7:7" x14ac:dyDescent="0.3">
      <c r="G4416" s="157"/>
    </row>
    <row r="4417" spans="7:7" x14ac:dyDescent="0.3">
      <c r="G4417" s="157"/>
    </row>
    <row r="4418" spans="7:7" x14ac:dyDescent="0.3">
      <c r="G4418" s="157"/>
    </row>
    <row r="4419" spans="7:7" x14ac:dyDescent="0.3">
      <c r="G4419" s="157"/>
    </row>
    <row r="4420" spans="7:7" x14ac:dyDescent="0.3">
      <c r="G4420" s="157"/>
    </row>
    <row r="4421" spans="7:7" x14ac:dyDescent="0.3">
      <c r="G4421" s="157"/>
    </row>
    <row r="4422" spans="7:7" x14ac:dyDescent="0.3">
      <c r="G4422" s="157"/>
    </row>
    <row r="4423" spans="7:7" x14ac:dyDescent="0.3">
      <c r="G4423" s="157"/>
    </row>
    <row r="4424" spans="7:7" x14ac:dyDescent="0.3">
      <c r="G4424" s="157"/>
    </row>
    <row r="4425" spans="7:7" x14ac:dyDescent="0.3">
      <c r="G4425" s="157"/>
    </row>
    <row r="4426" spans="7:7" x14ac:dyDescent="0.3">
      <c r="G4426" s="157"/>
    </row>
    <row r="4427" spans="7:7" x14ac:dyDescent="0.3">
      <c r="G4427" s="157"/>
    </row>
    <row r="4428" spans="7:7" x14ac:dyDescent="0.3">
      <c r="G4428" s="157"/>
    </row>
    <row r="4429" spans="7:7" x14ac:dyDescent="0.3">
      <c r="G4429" s="157"/>
    </row>
    <row r="4430" spans="7:7" x14ac:dyDescent="0.3">
      <c r="G4430" s="157"/>
    </row>
    <row r="4431" spans="7:7" x14ac:dyDescent="0.3">
      <c r="G4431" s="157"/>
    </row>
    <row r="4432" spans="7:7" x14ac:dyDescent="0.3">
      <c r="G4432" s="157"/>
    </row>
    <row r="4433" spans="7:7" x14ac:dyDescent="0.3">
      <c r="G4433" s="157"/>
    </row>
    <row r="4434" spans="7:7" x14ac:dyDescent="0.3">
      <c r="G4434" s="157"/>
    </row>
    <row r="4435" spans="7:7" x14ac:dyDescent="0.3">
      <c r="G4435" s="157"/>
    </row>
    <row r="4436" spans="7:7" x14ac:dyDescent="0.3">
      <c r="G4436" s="157"/>
    </row>
    <row r="4437" spans="7:7" x14ac:dyDescent="0.3">
      <c r="G4437" s="157"/>
    </row>
    <row r="4438" spans="7:7" x14ac:dyDescent="0.3">
      <c r="G4438" s="157"/>
    </row>
    <row r="4439" spans="7:7" x14ac:dyDescent="0.3">
      <c r="G4439" s="157"/>
    </row>
    <row r="4440" spans="7:7" x14ac:dyDescent="0.3">
      <c r="G4440" s="157"/>
    </row>
    <row r="4441" spans="7:7" x14ac:dyDescent="0.3">
      <c r="G4441" s="157"/>
    </row>
    <row r="4442" spans="7:7" x14ac:dyDescent="0.3">
      <c r="G4442" s="157"/>
    </row>
    <row r="4443" spans="7:7" x14ac:dyDescent="0.3">
      <c r="G4443" s="157"/>
    </row>
    <row r="4444" spans="7:7" x14ac:dyDescent="0.3">
      <c r="G4444" s="157"/>
    </row>
    <row r="4445" spans="7:7" x14ac:dyDescent="0.3">
      <c r="G4445" s="157"/>
    </row>
    <row r="4446" spans="7:7" x14ac:dyDescent="0.3">
      <c r="G4446" s="157"/>
    </row>
    <row r="4447" spans="7:7" x14ac:dyDescent="0.3">
      <c r="G4447" s="157"/>
    </row>
    <row r="4448" spans="7:7" x14ac:dyDescent="0.3">
      <c r="G4448" s="157"/>
    </row>
    <row r="4449" spans="7:7" x14ac:dyDescent="0.3">
      <c r="G4449" s="157"/>
    </row>
    <row r="4450" spans="7:7" x14ac:dyDescent="0.3">
      <c r="G4450" s="157"/>
    </row>
    <row r="4451" spans="7:7" x14ac:dyDescent="0.3">
      <c r="G4451" s="157"/>
    </row>
    <row r="4452" spans="7:7" x14ac:dyDescent="0.3">
      <c r="G4452" s="157"/>
    </row>
    <row r="4453" spans="7:7" x14ac:dyDescent="0.3">
      <c r="G4453" s="157"/>
    </row>
    <row r="4454" spans="7:7" x14ac:dyDescent="0.3">
      <c r="G4454" s="157"/>
    </row>
    <row r="4455" spans="7:7" x14ac:dyDescent="0.3">
      <c r="G4455" s="157"/>
    </row>
    <row r="4456" spans="7:7" x14ac:dyDescent="0.3">
      <c r="G4456" s="157"/>
    </row>
    <row r="4457" spans="7:7" x14ac:dyDescent="0.3">
      <c r="G4457" s="157"/>
    </row>
    <row r="4458" spans="7:7" x14ac:dyDescent="0.3">
      <c r="G4458" s="157"/>
    </row>
    <row r="4459" spans="7:7" x14ac:dyDescent="0.3">
      <c r="G4459" s="157"/>
    </row>
    <row r="4460" spans="7:7" x14ac:dyDescent="0.3">
      <c r="G4460" s="157"/>
    </row>
    <row r="4461" spans="7:7" x14ac:dyDescent="0.3">
      <c r="G4461" s="157"/>
    </row>
    <row r="4462" spans="7:7" x14ac:dyDescent="0.3">
      <c r="G4462" s="157"/>
    </row>
    <row r="4463" spans="7:7" x14ac:dyDescent="0.3">
      <c r="G4463" s="157"/>
    </row>
    <row r="4464" spans="7:7" x14ac:dyDescent="0.3">
      <c r="G4464" s="157"/>
    </row>
    <row r="4465" spans="7:7" x14ac:dyDescent="0.3">
      <c r="G4465" s="157"/>
    </row>
    <row r="4466" spans="7:7" x14ac:dyDescent="0.3">
      <c r="G4466" s="157"/>
    </row>
    <row r="4467" spans="7:7" x14ac:dyDescent="0.3">
      <c r="G4467" s="157"/>
    </row>
    <row r="4468" spans="7:7" x14ac:dyDescent="0.3">
      <c r="G4468" s="157"/>
    </row>
    <row r="4469" spans="7:7" x14ac:dyDescent="0.3">
      <c r="G4469" s="157"/>
    </row>
    <row r="4470" spans="7:7" x14ac:dyDescent="0.3">
      <c r="G4470" s="157"/>
    </row>
    <row r="4471" spans="7:7" x14ac:dyDescent="0.3">
      <c r="G4471" s="157"/>
    </row>
    <row r="4472" spans="7:7" x14ac:dyDescent="0.3">
      <c r="G4472" s="157"/>
    </row>
    <row r="4473" spans="7:7" x14ac:dyDescent="0.3">
      <c r="G4473" s="157"/>
    </row>
    <row r="4474" spans="7:7" x14ac:dyDescent="0.3">
      <c r="G4474" s="157"/>
    </row>
    <row r="4475" spans="7:7" x14ac:dyDescent="0.3">
      <c r="G4475" s="157"/>
    </row>
    <row r="4476" spans="7:7" x14ac:dyDescent="0.3">
      <c r="G4476" s="157"/>
    </row>
    <row r="4477" spans="7:7" x14ac:dyDescent="0.3">
      <c r="G4477" s="157"/>
    </row>
    <row r="4478" spans="7:7" x14ac:dyDescent="0.3">
      <c r="G4478" s="157"/>
    </row>
    <row r="4479" spans="7:7" x14ac:dyDescent="0.3">
      <c r="G4479" s="157"/>
    </row>
    <row r="4480" spans="7:7" x14ac:dyDescent="0.3">
      <c r="G4480" s="157"/>
    </row>
    <row r="4481" spans="7:7" x14ac:dyDescent="0.3">
      <c r="G4481" s="157"/>
    </row>
    <row r="4482" spans="7:7" x14ac:dyDescent="0.3">
      <c r="G4482" s="157"/>
    </row>
    <row r="4483" spans="7:7" x14ac:dyDescent="0.3">
      <c r="G4483" s="157"/>
    </row>
    <row r="4484" spans="7:7" x14ac:dyDescent="0.3">
      <c r="G4484" s="157"/>
    </row>
    <row r="4485" spans="7:7" x14ac:dyDescent="0.3">
      <c r="G4485" s="157"/>
    </row>
    <row r="4486" spans="7:7" x14ac:dyDescent="0.3">
      <c r="G4486" s="157"/>
    </row>
    <row r="4487" spans="7:7" x14ac:dyDescent="0.3">
      <c r="G4487" s="157"/>
    </row>
    <row r="4488" spans="7:7" x14ac:dyDescent="0.3">
      <c r="G4488" s="157"/>
    </row>
    <row r="4489" spans="7:7" x14ac:dyDescent="0.3">
      <c r="G4489" s="157"/>
    </row>
    <row r="4490" spans="7:7" x14ac:dyDescent="0.3">
      <c r="G4490" s="157"/>
    </row>
    <row r="4491" spans="7:7" x14ac:dyDescent="0.3">
      <c r="G4491" s="157"/>
    </row>
    <row r="4492" spans="7:7" x14ac:dyDescent="0.3">
      <c r="G4492" s="157"/>
    </row>
    <row r="4493" spans="7:7" x14ac:dyDescent="0.3">
      <c r="G4493" s="157"/>
    </row>
    <row r="4494" spans="7:7" x14ac:dyDescent="0.3">
      <c r="G4494" s="157"/>
    </row>
    <row r="4495" spans="7:7" x14ac:dyDescent="0.3">
      <c r="G4495" s="157"/>
    </row>
    <row r="4496" spans="7:7" x14ac:dyDescent="0.3">
      <c r="G4496" s="157"/>
    </row>
    <row r="4497" spans="7:7" x14ac:dyDescent="0.3">
      <c r="G4497" s="157"/>
    </row>
    <row r="4498" spans="7:7" x14ac:dyDescent="0.3">
      <c r="G4498" s="157"/>
    </row>
    <row r="4499" spans="7:7" x14ac:dyDescent="0.3">
      <c r="G4499" s="157"/>
    </row>
    <row r="4500" spans="7:7" x14ac:dyDescent="0.3">
      <c r="G4500" s="157"/>
    </row>
    <row r="4501" spans="7:7" x14ac:dyDescent="0.3">
      <c r="G4501" s="157"/>
    </row>
    <row r="4502" spans="7:7" x14ac:dyDescent="0.3">
      <c r="G4502" s="157"/>
    </row>
    <row r="4503" spans="7:7" x14ac:dyDescent="0.3">
      <c r="G4503" s="157"/>
    </row>
    <row r="4504" spans="7:7" x14ac:dyDescent="0.3">
      <c r="G4504" s="157"/>
    </row>
    <row r="4505" spans="7:7" x14ac:dyDescent="0.3">
      <c r="G4505" s="157"/>
    </row>
    <row r="4506" spans="7:7" x14ac:dyDescent="0.3">
      <c r="G4506" s="157"/>
    </row>
    <row r="4507" spans="7:7" x14ac:dyDescent="0.3">
      <c r="G4507" s="157"/>
    </row>
    <row r="4508" spans="7:7" x14ac:dyDescent="0.3">
      <c r="G4508" s="157"/>
    </row>
    <row r="4509" spans="7:7" x14ac:dyDescent="0.3">
      <c r="G4509" s="157"/>
    </row>
    <row r="4510" spans="7:7" x14ac:dyDescent="0.3">
      <c r="G4510" s="157"/>
    </row>
    <row r="4511" spans="7:7" x14ac:dyDescent="0.3">
      <c r="G4511" s="157"/>
    </row>
    <row r="4512" spans="7:7" x14ac:dyDescent="0.3">
      <c r="G4512" s="157"/>
    </row>
    <row r="4513" spans="7:7" x14ac:dyDescent="0.3">
      <c r="G4513" s="157"/>
    </row>
    <row r="4514" spans="7:7" x14ac:dyDescent="0.3">
      <c r="G4514" s="157"/>
    </row>
    <row r="4515" spans="7:7" x14ac:dyDescent="0.3">
      <c r="G4515" s="157"/>
    </row>
    <row r="4516" spans="7:7" x14ac:dyDescent="0.3">
      <c r="G4516" s="157"/>
    </row>
    <row r="4517" spans="7:7" x14ac:dyDescent="0.3">
      <c r="G4517" s="157"/>
    </row>
    <row r="4518" spans="7:7" x14ac:dyDescent="0.3">
      <c r="G4518" s="157"/>
    </row>
    <row r="4519" spans="7:7" x14ac:dyDescent="0.3">
      <c r="G4519" s="157"/>
    </row>
    <row r="4520" spans="7:7" x14ac:dyDescent="0.3">
      <c r="G4520" s="157"/>
    </row>
    <row r="4521" spans="7:7" x14ac:dyDescent="0.3">
      <c r="G4521" s="157"/>
    </row>
    <row r="4522" spans="7:7" x14ac:dyDescent="0.3">
      <c r="G4522" s="157"/>
    </row>
    <row r="4523" spans="7:7" x14ac:dyDescent="0.3">
      <c r="G4523" s="157"/>
    </row>
    <row r="4524" spans="7:7" x14ac:dyDescent="0.3">
      <c r="G4524" s="157"/>
    </row>
    <row r="4525" spans="7:7" x14ac:dyDescent="0.3">
      <c r="G4525" s="157"/>
    </row>
    <row r="4526" spans="7:7" x14ac:dyDescent="0.3">
      <c r="G4526" s="157"/>
    </row>
    <row r="4527" spans="7:7" x14ac:dyDescent="0.3">
      <c r="G4527" s="157"/>
    </row>
    <row r="4528" spans="7:7" x14ac:dyDescent="0.3">
      <c r="G4528" s="157"/>
    </row>
    <row r="4529" spans="7:7" x14ac:dyDescent="0.3">
      <c r="G4529" s="157"/>
    </row>
    <row r="4530" spans="7:7" x14ac:dyDescent="0.3">
      <c r="G4530" s="157"/>
    </row>
    <row r="4531" spans="7:7" x14ac:dyDescent="0.3">
      <c r="G4531" s="157"/>
    </row>
    <row r="4532" spans="7:7" x14ac:dyDescent="0.3">
      <c r="G4532" s="157"/>
    </row>
    <row r="4533" spans="7:7" x14ac:dyDescent="0.3">
      <c r="G4533" s="157"/>
    </row>
    <row r="4534" spans="7:7" x14ac:dyDescent="0.3">
      <c r="G4534" s="157"/>
    </row>
    <row r="4535" spans="7:7" x14ac:dyDescent="0.3">
      <c r="G4535" s="157"/>
    </row>
    <row r="4536" spans="7:7" x14ac:dyDescent="0.3">
      <c r="G4536" s="157"/>
    </row>
    <row r="4537" spans="7:7" x14ac:dyDescent="0.3">
      <c r="G4537" s="157"/>
    </row>
    <row r="4538" spans="7:7" x14ac:dyDescent="0.3">
      <c r="G4538" s="157"/>
    </row>
    <row r="4539" spans="7:7" x14ac:dyDescent="0.3">
      <c r="G4539" s="157"/>
    </row>
    <row r="4540" spans="7:7" x14ac:dyDescent="0.3">
      <c r="G4540" s="157"/>
    </row>
    <row r="4541" spans="7:7" x14ac:dyDescent="0.3">
      <c r="G4541" s="157"/>
    </row>
    <row r="4542" spans="7:7" x14ac:dyDescent="0.3">
      <c r="G4542" s="157"/>
    </row>
    <row r="4543" spans="7:7" x14ac:dyDescent="0.3">
      <c r="G4543" s="157"/>
    </row>
    <row r="4544" spans="7:7" x14ac:dyDescent="0.3">
      <c r="G4544" s="157"/>
    </row>
    <row r="4545" spans="7:7" x14ac:dyDescent="0.3">
      <c r="G4545" s="157"/>
    </row>
    <row r="4546" spans="7:7" x14ac:dyDescent="0.3">
      <c r="G4546" s="157"/>
    </row>
    <row r="4547" spans="7:7" x14ac:dyDescent="0.3">
      <c r="G4547" s="157"/>
    </row>
    <row r="4548" spans="7:7" x14ac:dyDescent="0.3">
      <c r="G4548" s="157"/>
    </row>
    <row r="4549" spans="7:7" x14ac:dyDescent="0.3">
      <c r="G4549" s="157"/>
    </row>
    <row r="4550" spans="7:7" x14ac:dyDescent="0.3">
      <c r="G4550" s="157"/>
    </row>
    <row r="4551" spans="7:7" x14ac:dyDescent="0.3">
      <c r="G4551" s="157"/>
    </row>
    <row r="4552" spans="7:7" x14ac:dyDescent="0.3">
      <c r="G4552" s="157"/>
    </row>
    <row r="4553" spans="7:7" x14ac:dyDescent="0.3">
      <c r="G4553" s="157"/>
    </row>
    <row r="4554" spans="7:7" x14ac:dyDescent="0.3">
      <c r="G4554" s="157"/>
    </row>
    <row r="4555" spans="7:7" x14ac:dyDescent="0.3">
      <c r="G4555" s="157"/>
    </row>
    <row r="4556" spans="7:7" x14ac:dyDescent="0.3">
      <c r="G4556" s="157"/>
    </row>
    <row r="4557" spans="7:7" x14ac:dyDescent="0.3">
      <c r="G4557" s="157"/>
    </row>
    <row r="4558" spans="7:7" x14ac:dyDescent="0.3">
      <c r="G4558" s="157"/>
    </row>
    <row r="4559" spans="7:7" x14ac:dyDescent="0.3">
      <c r="G4559" s="157"/>
    </row>
    <row r="4560" spans="7:7" x14ac:dyDescent="0.3">
      <c r="G4560" s="157"/>
    </row>
    <row r="4561" spans="7:7" x14ac:dyDescent="0.3">
      <c r="G4561" s="157"/>
    </row>
    <row r="4562" spans="7:7" x14ac:dyDescent="0.3">
      <c r="G4562" s="157"/>
    </row>
    <row r="4563" spans="7:7" x14ac:dyDescent="0.3">
      <c r="G4563" s="157"/>
    </row>
    <row r="4564" spans="7:7" x14ac:dyDescent="0.3">
      <c r="G4564" s="157"/>
    </row>
    <row r="4565" spans="7:7" x14ac:dyDescent="0.3">
      <c r="G4565" s="157"/>
    </row>
    <row r="4566" spans="7:7" x14ac:dyDescent="0.3">
      <c r="G4566" s="157"/>
    </row>
    <row r="4567" spans="7:7" x14ac:dyDescent="0.3">
      <c r="G4567" s="157"/>
    </row>
    <row r="4568" spans="7:7" x14ac:dyDescent="0.3">
      <c r="G4568" s="157"/>
    </row>
    <row r="4569" spans="7:7" x14ac:dyDescent="0.3">
      <c r="G4569" s="157"/>
    </row>
    <row r="4570" spans="7:7" x14ac:dyDescent="0.3">
      <c r="G4570" s="157"/>
    </row>
    <row r="4571" spans="7:7" x14ac:dyDescent="0.3">
      <c r="G4571" s="157"/>
    </row>
    <row r="4572" spans="7:7" x14ac:dyDescent="0.3">
      <c r="G4572" s="157"/>
    </row>
    <row r="4573" spans="7:7" x14ac:dyDescent="0.3">
      <c r="G4573" s="157"/>
    </row>
    <row r="4574" spans="7:7" x14ac:dyDescent="0.3">
      <c r="G4574" s="157"/>
    </row>
    <row r="4575" spans="7:7" x14ac:dyDescent="0.3">
      <c r="G4575" s="157"/>
    </row>
    <row r="4576" spans="7:7" x14ac:dyDescent="0.3">
      <c r="G4576" s="157"/>
    </row>
    <row r="4577" spans="7:7" x14ac:dyDescent="0.3">
      <c r="G4577" s="157"/>
    </row>
    <row r="4578" spans="7:7" x14ac:dyDescent="0.3">
      <c r="G4578" s="157"/>
    </row>
    <row r="4579" spans="7:7" x14ac:dyDescent="0.3">
      <c r="G4579" s="157"/>
    </row>
    <row r="4580" spans="7:7" x14ac:dyDescent="0.3">
      <c r="G4580" s="157"/>
    </row>
    <row r="4581" spans="7:7" x14ac:dyDescent="0.3">
      <c r="G4581" s="157"/>
    </row>
    <row r="4582" spans="7:7" x14ac:dyDescent="0.3">
      <c r="G4582" s="157"/>
    </row>
    <row r="4583" spans="7:7" x14ac:dyDescent="0.3">
      <c r="G4583" s="157"/>
    </row>
    <row r="4584" spans="7:7" x14ac:dyDescent="0.3">
      <c r="G4584" s="157"/>
    </row>
    <row r="4585" spans="7:7" x14ac:dyDescent="0.3">
      <c r="G4585" s="157"/>
    </row>
    <row r="4586" spans="7:7" x14ac:dyDescent="0.3">
      <c r="G4586" s="157"/>
    </row>
    <row r="4587" spans="7:7" x14ac:dyDescent="0.3">
      <c r="G4587" s="157"/>
    </row>
    <row r="4588" spans="7:7" x14ac:dyDescent="0.3">
      <c r="G4588" s="157"/>
    </row>
    <row r="4589" spans="7:7" x14ac:dyDescent="0.3">
      <c r="G4589" s="157"/>
    </row>
    <row r="4590" spans="7:7" x14ac:dyDescent="0.3">
      <c r="G4590" s="157"/>
    </row>
    <row r="4591" spans="7:7" x14ac:dyDescent="0.3">
      <c r="G4591" s="157"/>
    </row>
    <row r="4592" spans="7:7" x14ac:dyDescent="0.3">
      <c r="G4592" s="157"/>
    </row>
    <row r="4593" spans="7:7" x14ac:dyDescent="0.3">
      <c r="G4593" s="157"/>
    </row>
    <row r="4594" spans="7:7" x14ac:dyDescent="0.3">
      <c r="G4594" s="157"/>
    </row>
    <row r="4595" spans="7:7" x14ac:dyDescent="0.3">
      <c r="G4595" s="157"/>
    </row>
    <row r="4596" spans="7:7" x14ac:dyDescent="0.3">
      <c r="G4596" s="157"/>
    </row>
    <row r="4597" spans="7:7" x14ac:dyDescent="0.3">
      <c r="G4597" s="157"/>
    </row>
    <row r="4598" spans="7:7" x14ac:dyDescent="0.3">
      <c r="G4598" s="157"/>
    </row>
    <row r="4599" spans="7:7" x14ac:dyDescent="0.3">
      <c r="G4599" s="157"/>
    </row>
    <row r="4600" spans="7:7" x14ac:dyDescent="0.3">
      <c r="G4600" s="157"/>
    </row>
    <row r="4601" spans="7:7" x14ac:dyDescent="0.3">
      <c r="G4601" s="157"/>
    </row>
    <row r="4602" spans="7:7" x14ac:dyDescent="0.3">
      <c r="G4602" s="157"/>
    </row>
    <row r="4603" spans="7:7" x14ac:dyDescent="0.3">
      <c r="G4603" s="157"/>
    </row>
    <row r="4604" spans="7:7" x14ac:dyDescent="0.3">
      <c r="G4604" s="157"/>
    </row>
    <row r="4605" spans="7:7" x14ac:dyDescent="0.3">
      <c r="G4605" s="157"/>
    </row>
    <row r="4606" spans="7:7" x14ac:dyDescent="0.3">
      <c r="G4606" s="157"/>
    </row>
    <row r="4607" spans="7:7" x14ac:dyDescent="0.3">
      <c r="G4607" s="157"/>
    </row>
    <row r="4608" spans="7:7" x14ac:dyDescent="0.3">
      <c r="G4608" s="157"/>
    </row>
    <row r="4609" spans="7:7" x14ac:dyDescent="0.3">
      <c r="G4609" s="157"/>
    </row>
    <row r="4610" spans="7:7" x14ac:dyDescent="0.3">
      <c r="G4610" s="157"/>
    </row>
    <row r="4611" spans="7:7" x14ac:dyDescent="0.3">
      <c r="G4611" s="157"/>
    </row>
    <row r="4612" spans="7:7" x14ac:dyDescent="0.3">
      <c r="G4612" s="157"/>
    </row>
    <row r="4613" spans="7:7" x14ac:dyDescent="0.3">
      <c r="G4613" s="157"/>
    </row>
    <row r="4614" spans="7:7" x14ac:dyDescent="0.3">
      <c r="G4614" s="157"/>
    </row>
    <row r="4615" spans="7:7" x14ac:dyDescent="0.3">
      <c r="G4615" s="157"/>
    </row>
    <row r="4616" spans="7:7" x14ac:dyDescent="0.3">
      <c r="G4616" s="157"/>
    </row>
    <row r="4617" spans="7:7" x14ac:dyDescent="0.3">
      <c r="G4617" s="157"/>
    </row>
    <row r="4618" spans="7:7" x14ac:dyDescent="0.3">
      <c r="G4618" s="157"/>
    </row>
    <row r="4619" spans="7:7" x14ac:dyDescent="0.3">
      <c r="G4619" s="157"/>
    </row>
    <row r="4620" spans="7:7" x14ac:dyDescent="0.3">
      <c r="G4620" s="157"/>
    </row>
    <row r="4621" spans="7:7" x14ac:dyDescent="0.3">
      <c r="G4621" s="157"/>
    </row>
    <row r="4622" spans="7:7" x14ac:dyDescent="0.3">
      <c r="G4622" s="157"/>
    </row>
    <row r="4623" spans="7:7" x14ac:dyDescent="0.3">
      <c r="G4623" s="157"/>
    </row>
    <row r="4624" spans="7:7" x14ac:dyDescent="0.3">
      <c r="G4624" s="157"/>
    </row>
    <row r="4625" spans="7:7" x14ac:dyDescent="0.3">
      <c r="G4625" s="157"/>
    </row>
    <row r="4626" spans="7:7" x14ac:dyDescent="0.3">
      <c r="G4626" s="157"/>
    </row>
    <row r="4627" spans="7:7" x14ac:dyDescent="0.3">
      <c r="G4627" s="157"/>
    </row>
    <row r="4628" spans="7:7" x14ac:dyDescent="0.3">
      <c r="G4628" s="157"/>
    </row>
    <row r="4629" spans="7:7" x14ac:dyDescent="0.3">
      <c r="G4629" s="157"/>
    </row>
    <row r="4630" spans="7:7" x14ac:dyDescent="0.3">
      <c r="G4630" s="157"/>
    </row>
    <row r="4631" spans="7:7" x14ac:dyDescent="0.3">
      <c r="G4631" s="157"/>
    </row>
    <row r="4632" spans="7:7" x14ac:dyDescent="0.3">
      <c r="G4632" s="157"/>
    </row>
    <row r="4633" spans="7:7" x14ac:dyDescent="0.3">
      <c r="G4633" s="157"/>
    </row>
    <row r="4634" spans="7:7" x14ac:dyDescent="0.3">
      <c r="G4634" s="157"/>
    </row>
    <row r="4635" spans="7:7" x14ac:dyDescent="0.3">
      <c r="G4635" s="157"/>
    </row>
    <row r="4636" spans="7:7" x14ac:dyDescent="0.3">
      <c r="G4636" s="157"/>
    </row>
    <row r="4637" spans="7:7" x14ac:dyDescent="0.3">
      <c r="G4637" s="157"/>
    </row>
    <row r="4638" spans="7:7" x14ac:dyDescent="0.3">
      <c r="G4638" s="157"/>
    </row>
    <row r="4639" spans="7:7" x14ac:dyDescent="0.3">
      <c r="G4639" s="157"/>
    </row>
    <row r="4640" spans="7:7" x14ac:dyDescent="0.3">
      <c r="G4640" s="157"/>
    </row>
    <row r="4641" spans="7:7" x14ac:dyDescent="0.3">
      <c r="G4641" s="157"/>
    </row>
    <row r="4642" spans="7:7" x14ac:dyDescent="0.3">
      <c r="G4642" s="157"/>
    </row>
    <row r="4643" spans="7:7" x14ac:dyDescent="0.3">
      <c r="G4643" s="157"/>
    </row>
    <row r="4644" spans="7:7" x14ac:dyDescent="0.3">
      <c r="G4644" s="157"/>
    </row>
    <row r="4645" spans="7:7" x14ac:dyDescent="0.3">
      <c r="G4645" s="157"/>
    </row>
    <row r="4646" spans="7:7" x14ac:dyDescent="0.3">
      <c r="G4646" s="157"/>
    </row>
    <row r="4647" spans="7:7" x14ac:dyDescent="0.3">
      <c r="G4647" s="157"/>
    </row>
    <row r="4648" spans="7:7" x14ac:dyDescent="0.3">
      <c r="G4648" s="157"/>
    </row>
    <row r="4649" spans="7:7" x14ac:dyDescent="0.3">
      <c r="G4649" s="157"/>
    </row>
    <row r="4650" spans="7:7" x14ac:dyDescent="0.3">
      <c r="G4650" s="157"/>
    </row>
    <row r="4651" spans="7:7" x14ac:dyDescent="0.3">
      <c r="G4651" s="157"/>
    </row>
    <row r="4652" spans="7:7" x14ac:dyDescent="0.3">
      <c r="G4652" s="157"/>
    </row>
    <row r="4653" spans="7:7" x14ac:dyDescent="0.3">
      <c r="G4653" s="157"/>
    </row>
    <row r="4654" spans="7:7" x14ac:dyDescent="0.3">
      <c r="G4654" s="157"/>
    </row>
    <row r="4655" spans="7:7" x14ac:dyDescent="0.3">
      <c r="G4655" s="157"/>
    </row>
    <row r="4656" spans="7:7" x14ac:dyDescent="0.3">
      <c r="G4656" s="157"/>
    </row>
    <row r="4657" spans="7:7" x14ac:dyDescent="0.3">
      <c r="G4657" s="157"/>
    </row>
    <row r="4658" spans="7:7" x14ac:dyDescent="0.3">
      <c r="G4658" s="157"/>
    </row>
    <row r="4659" spans="7:7" x14ac:dyDescent="0.3">
      <c r="G4659" s="157"/>
    </row>
    <row r="4660" spans="7:7" x14ac:dyDescent="0.3">
      <c r="G4660" s="157"/>
    </row>
    <row r="4661" spans="7:7" x14ac:dyDescent="0.3">
      <c r="G4661" s="157"/>
    </row>
    <row r="4662" spans="7:7" x14ac:dyDescent="0.3">
      <c r="G4662" s="157"/>
    </row>
    <row r="4663" spans="7:7" x14ac:dyDescent="0.3">
      <c r="G4663" s="157"/>
    </row>
    <row r="4664" spans="7:7" x14ac:dyDescent="0.3">
      <c r="G4664" s="157"/>
    </row>
    <row r="4665" spans="7:7" x14ac:dyDescent="0.3">
      <c r="G4665" s="157"/>
    </row>
    <row r="4666" spans="7:7" x14ac:dyDescent="0.3">
      <c r="G4666" s="157"/>
    </row>
    <row r="4667" spans="7:7" x14ac:dyDescent="0.3">
      <c r="G4667" s="157"/>
    </row>
    <row r="4668" spans="7:7" x14ac:dyDescent="0.3">
      <c r="G4668" s="157"/>
    </row>
    <row r="4669" spans="7:7" x14ac:dyDescent="0.3">
      <c r="G4669" s="157"/>
    </row>
    <row r="4670" spans="7:7" x14ac:dyDescent="0.3">
      <c r="G4670" s="157"/>
    </row>
    <row r="4671" spans="7:7" x14ac:dyDescent="0.3">
      <c r="G4671" s="157"/>
    </row>
    <row r="4672" spans="7:7" x14ac:dyDescent="0.3">
      <c r="G4672" s="157"/>
    </row>
    <row r="4673" spans="7:7" x14ac:dyDescent="0.3">
      <c r="G4673" s="157"/>
    </row>
    <row r="4674" spans="7:7" x14ac:dyDescent="0.3">
      <c r="G4674" s="157"/>
    </row>
    <row r="4675" spans="7:7" x14ac:dyDescent="0.3">
      <c r="G4675" s="157"/>
    </row>
    <row r="4676" spans="7:7" x14ac:dyDescent="0.3">
      <c r="G4676" s="157"/>
    </row>
    <row r="4677" spans="7:7" x14ac:dyDescent="0.3">
      <c r="G4677" s="157"/>
    </row>
    <row r="4678" spans="7:7" x14ac:dyDescent="0.3">
      <c r="G4678" s="157"/>
    </row>
    <row r="4679" spans="7:7" x14ac:dyDescent="0.3">
      <c r="G4679" s="157"/>
    </row>
    <row r="4680" spans="7:7" x14ac:dyDescent="0.3">
      <c r="G4680" s="157"/>
    </row>
    <row r="4681" spans="7:7" x14ac:dyDescent="0.3">
      <c r="G4681" s="157"/>
    </row>
    <row r="4682" spans="7:7" x14ac:dyDescent="0.3">
      <c r="G4682" s="157"/>
    </row>
    <row r="4683" spans="7:7" x14ac:dyDescent="0.3">
      <c r="G4683" s="157"/>
    </row>
    <row r="4684" spans="7:7" x14ac:dyDescent="0.3">
      <c r="G4684" s="157"/>
    </row>
    <row r="4685" spans="7:7" x14ac:dyDescent="0.3">
      <c r="G4685" s="157"/>
    </row>
    <row r="4686" spans="7:7" x14ac:dyDescent="0.3">
      <c r="G4686" s="157"/>
    </row>
    <row r="4687" spans="7:7" x14ac:dyDescent="0.3">
      <c r="G4687" s="157"/>
    </row>
    <row r="4688" spans="7:7" x14ac:dyDescent="0.3">
      <c r="G4688" s="157"/>
    </row>
    <row r="4689" spans="7:7" x14ac:dyDescent="0.3">
      <c r="G4689" s="157"/>
    </row>
    <row r="4690" spans="7:7" x14ac:dyDescent="0.3">
      <c r="G4690" s="157"/>
    </row>
    <row r="4691" spans="7:7" x14ac:dyDescent="0.3">
      <c r="G4691" s="157"/>
    </row>
    <row r="4692" spans="7:7" x14ac:dyDescent="0.3">
      <c r="G4692" s="157"/>
    </row>
    <row r="4693" spans="7:7" x14ac:dyDescent="0.3">
      <c r="G4693" s="157"/>
    </row>
    <row r="4694" spans="7:7" x14ac:dyDescent="0.3">
      <c r="G4694" s="157"/>
    </row>
    <row r="4695" spans="7:7" x14ac:dyDescent="0.3">
      <c r="G4695" s="157"/>
    </row>
    <row r="4696" spans="7:7" x14ac:dyDescent="0.3">
      <c r="G4696" s="157"/>
    </row>
    <row r="4697" spans="7:7" x14ac:dyDescent="0.3">
      <c r="G4697" s="157"/>
    </row>
    <row r="4698" spans="7:7" x14ac:dyDescent="0.3">
      <c r="G4698" s="157"/>
    </row>
    <row r="4699" spans="7:7" x14ac:dyDescent="0.3">
      <c r="G4699" s="157"/>
    </row>
    <row r="4700" spans="7:7" x14ac:dyDescent="0.3">
      <c r="G4700" s="157"/>
    </row>
    <row r="4701" spans="7:7" x14ac:dyDescent="0.3">
      <c r="G4701" s="157"/>
    </row>
    <row r="4702" spans="7:7" x14ac:dyDescent="0.3">
      <c r="G4702" s="157"/>
    </row>
    <row r="4703" spans="7:7" x14ac:dyDescent="0.3">
      <c r="G4703" s="157"/>
    </row>
    <row r="4704" spans="7:7" x14ac:dyDescent="0.3">
      <c r="G4704" s="157"/>
    </row>
    <row r="4705" spans="7:7" x14ac:dyDescent="0.3">
      <c r="G4705" s="157"/>
    </row>
    <row r="4706" spans="7:7" x14ac:dyDescent="0.3">
      <c r="G4706" s="157"/>
    </row>
    <row r="4707" spans="7:7" x14ac:dyDescent="0.3">
      <c r="G4707" s="157"/>
    </row>
    <row r="4708" spans="7:7" x14ac:dyDescent="0.3">
      <c r="G4708" s="157"/>
    </row>
    <row r="4709" spans="7:7" x14ac:dyDescent="0.3">
      <c r="G4709" s="157"/>
    </row>
    <row r="4710" spans="7:7" x14ac:dyDescent="0.3">
      <c r="G4710" s="157"/>
    </row>
    <row r="4711" spans="7:7" x14ac:dyDescent="0.3">
      <c r="G4711" s="157"/>
    </row>
    <row r="4712" spans="7:7" x14ac:dyDescent="0.3">
      <c r="G4712" s="157"/>
    </row>
    <row r="4713" spans="7:7" x14ac:dyDescent="0.3">
      <c r="G4713" s="157"/>
    </row>
    <row r="4714" spans="7:7" x14ac:dyDescent="0.3">
      <c r="G4714" s="157"/>
    </row>
    <row r="4715" spans="7:7" x14ac:dyDescent="0.3">
      <c r="G4715" s="157"/>
    </row>
    <row r="4716" spans="7:7" x14ac:dyDescent="0.3">
      <c r="G4716" s="157"/>
    </row>
    <row r="4717" spans="7:7" x14ac:dyDescent="0.3">
      <c r="G4717" s="157"/>
    </row>
    <row r="4718" spans="7:7" x14ac:dyDescent="0.3">
      <c r="G4718" s="157"/>
    </row>
    <row r="4719" spans="7:7" x14ac:dyDescent="0.3">
      <c r="G4719" s="157"/>
    </row>
    <row r="4720" spans="7:7" x14ac:dyDescent="0.3">
      <c r="G4720" s="157"/>
    </row>
    <row r="4721" spans="7:7" x14ac:dyDescent="0.3">
      <c r="G4721" s="157"/>
    </row>
    <row r="4722" spans="7:7" x14ac:dyDescent="0.3">
      <c r="G4722" s="157"/>
    </row>
    <row r="4723" spans="7:7" x14ac:dyDescent="0.3">
      <c r="G4723" s="157"/>
    </row>
    <row r="4724" spans="7:7" x14ac:dyDescent="0.3">
      <c r="G4724" s="157"/>
    </row>
    <row r="4725" spans="7:7" x14ac:dyDescent="0.3">
      <c r="G4725" s="157"/>
    </row>
    <row r="4726" spans="7:7" x14ac:dyDescent="0.3">
      <c r="G4726" s="157"/>
    </row>
    <row r="4727" spans="7:7" x14ac:dyDescent="0.3">
      <c r="G4727" s="157"/>
    </row>
    <row r="4728" spans="7:7" x14ac:dyDescent="0.3">
      <c r="G4728" s="157"/>
    </row>
    <row r="4729" spans="7:7" x14ac:dyDescent="0.3">
      <c r="G4729" s="157"/>
    </row>
    <row r="4730" spans="7:7" x14ac:dyDescent="0.3">
      <c r="G4730" s="157"/>
    </row>
    <row r="4731" spans="7:7" x14ac:dyDescent="0.3">
      <c r="G4731" s="157"/>
    </row>
    <row r="4732" spans="7:7" x14ac:dyDescent="0.3">
      <c r="G4732" s="157"/>
    </row>
    <row r="4733" spans="7:7" x14ac:dyDescent="0.3">
      <c r="G4733" s="157"/>
    </row>
    <row r="4734" spans="7:7" x14ac:dyDescent="0.3">
      <c r="G4734" s="157"/>
    </row>
    <row r="4735" spans="7:7" x14ac:dyDescent="0.3">
      <c r="G4735" s="157"/>
    </row>
    <row r="4736" spans="7:7" x14ac:dyDescent="0.3">
      <c r="G4736" s="157"/>
    </row>
    <row r="4737" spans="7:7" x14ac:dyDescent="0.3">
      <c r="G4737" s="157"/>
    </row>
    <row r="4738" spans="7:7" x14ac:dyDescent="0.3">
      <c r="G4738" s="157"/>
    </row>
    <row r="4739" spans="7:7" x14ac:dyDescent="0.3">
      <c r="G4739" s="157"/>
    </row>
    <row r="4740" spans="7:7" x14ac:dyDescent="0.3">
      <c r="G4740" s="157"/>
    </row>
    <row r="4741" spans="7:7" x14ac:dyDescent="0.3">
      <c r="G4741" s="157"/>
    </row>
    <row r="4742" spans="7:7" x14ac:dyDescent="0.3">
      <c r="G4742" s="157"/>
    </row>
    <row r="4743" spans="7:7" x14ac:dyDescent="0.3">
      <c r="G4743" s="157"/>
    </row>
    <row r="4744" spans="7:7" x14ac:dyDescent="0.3">
      <c r="G4744" s="157"/>
    </row>
    <row r="4745" spans="7:7" x14ac:dyDescent="0.3">
      <c r="G4745" s="157"/>
    </row>
    <row r="4746" spans="7:7" x14ac:dyDescent="0.3">
      <c r="G4746" s="157"/>
    </row>
    <row r="4747" spans="7:7" x14ac:dyDescent="0.3">
      <c r="G4747" s="157"/>
    </row>
    <row r="4748" spans="7:7" x14ac:dyDescent="0.3">
      <c r="G4748" s="157"/>
    </row>
    <row r="4749" spans="7:7" x14ac:dyDescent="0.3">
      <c r="G4749" s="157"/>
    </row>
    <row r="4750" spans="7:7" x14ac:dyDescent="0.3">
      <c r="G4750" s="157"/>
    </row>
    <row r="4751" spans="7:7" x14ac:dyDescent="0.3">
      <c r="G4751" s="157"/>
    </row>
    <row r="4752" spans="7:7" x14ac:dyDescent="0.3">
      <c r="G4752" s="157"/>
    </row>
    <row r="4753" spans="7:7" x14ac:dyDescent="0.3">
      <c r="G4753" s="157"/>
    </row>
    <row r="4754" spans="7:7" x14ac:dyDescent="0.3">
      <c r="G4754" s="157"/>
    </row>
    <row r="4755" spans="7:7" x14ac:dyDescent="0.3">
      <c r="G4755" s="157"/>
    </row>
    <row r="4756" spans="7:7" x14ac:dyDescent="0.3">
      <c r="G4756" s="157"/>
    </row>
    <row r="4757" spans="7:7" x14ac:dyDescent="0.3">
      <c r="G4757" s="157"/>
    </row>
    <row r="4758" spans="7:7" x14ac:dyDescent="0.3">
      <c r="G4758" s="157"/>
    </row>
    <row r="4759" spans="7:7" x14ac:dyDescent="0.3">
      <c r="G4759" s="157"/>
    </row>
    <row r="4760" spans="7:7" x14ac:dyDescent="0.3">
      <c r="G4760" s="157"/>
    </row>
    <row r="4761" spans="7:7" x14ac:dyDescent="0.3">
      <c r="G4761" s="157"/>
    </row>
    <row r="4762" spans="7:7" x14ac:dyDescent="0.3">
      <c r="G4762" s="157"/>
    </row>
    <row r="4763" spans="7:7" x14ac:dyDescent="0.3">
      <c r="G4763" s="157"/>
    </row>
    <row r="4764" spans="7:7" x14ac:dyDescent="0.3">
      <c r="G4764" s="157"/>
    </row>
    <row r="4765" spans="7:7" x14ac:dyDescent="0.3">
      <c r="G4765" s="157"/>
    </row>
    <row r="4766" spans="7:7" x14ac:dyDescent="0.3">
      <c r="G4766" s="157"/>
    </row>
    <row r="4767" spans="7:7" x14ac:dyDescent="0.3">
      <c r="G4767" s="157"/>
    </row>
    <row r="4768" spans="7:7" x14ac:dyDescent="0.3">
      <c r="G4768" s="157"/>
    </row>
    <row r="4769" spans="7:7" x14ac:dyDescent="0.3">
      <c r="G4769" s="157"/>
    </row>
    <row r="4770" spans="7:7" x14ac:dyDescent="0.3">
      <c r="G4770" s="157"/>
    </row>
    <row r="4771" spans="7:7" x14ac:dyDescent="0.3">
      <c r="G4771" s="157"/>
    </row>
    <row r="4772" spans="7:7" x14ac:dyDescent="0.3">
      <c r="G4772" s="157"/>
    </row>
    <row r="4773" spans="7:7" x14ac:dyDescent="0.3">
      <c r="G4773" s="157"/>
    </row>
    <row r="4774" spans="7:7" x14ac:dyDescent="0.3">
      <c r="G4774" s="157"/>
    </row>
    <row r="4775" spans="7:7" x14ac:dyDescent="0.3">
      <c r="G4775" s="157"/>
    </row>
    <row r="4776" spans="7:7" x14ac:dyDescent="0.3">
      <c r="G4776" s="157"/>
    </row>
    <row r="4777" spans="7:7" x14ac:dyDescent="0.3">
      <c r="G4777" s="157"/>
    </row>
    <row r="4778" spans="7:7" x14ac:dyDescent="0.3">
      <c r="G4778" s="157"/>
    </row>
    <row r="4779" spans="7:7" x14ac:dyDescent="0.3">
      <c r="G4779" s="157"/>
    </row>
    <row r="4780" spans="7:7" x14ac:dyDescent="0.3">
      <c r="G4780" s="157"/>
    </row>
    <row r="4781" spans="7:7" x14ac:dyDescent="0.3">
      <c r="G4781" s="157"/>
    </row>
    <row r="4782" spans="7:7" x14ac:dyDescent="0.3">
      <c r="G4782" s="157"/>
    </row>
    <row r="4783" spans="7:7" x14ac:dyDescent="0.3">
      <c r="G4783" s="157"/>
    </row>
    <row r="4784" spans="7:7" x14ac:dyDescent="0.3">
      <c r="G4784" s="157"/>
    </row>
    <row r="4785" spans="7:7" x14ac:dyDescent="0.3">
      <c r="G4785" s="157"/>
    </row>
    <row r="4786" spans="7:7" x14ac:dyDescent="0.3">
      <c r="G4786" s="157"/>
    </row>
    <row r="4787" spans="7:7" x14ac:dyDescent="0.3">
      <c r="G4787" s="157"/>
    </row>
    <row r="4788" spans="7:7" x14ac:dyDescent="0.3">
      <c r="G4788" s="157"/>
    </row>
    <row r="4789" spans="7:7" x14ac:dyDescent="0.3">
      <c r="G4789" s="157"/>
    </row>
    <row r="4790" spans="7:7" x14ac:dyDescent="0.3">
      <c r="G4790" s="157"/>
    </row>
    <row r="4791" spans="7:7" x14ac:dyDescent="0.3">
      <c r="G4791" s="157"/>
    </row>
    <row r="4792" spans="7:7" x14ac:dyDescent="0.3">
      <c r="G4792" s="157"/>
    </row>
    <row r="4793" spans="7:7" x14ac:dyDescent="0.3">
      <c r="G4793" s="157"/>
    </row>
    <row r="4794" spans="7:7" x14ac:dyDescent="0.3">
      <c r="G4794" s="157"/>
    </row>
    <row r="4795" spans="7:7" x14ac:dyDescent="0.3">
      <c r="G4795" s="157"/>
    </row>
    <row r="4796" spans="7:7" x14ac:dyDescent="0.3">
      <c r="G4796" s="157"/>
    </row>
    <row r="4797" spans="7:7" x14ac:dyDescent="0.3">
      <c r="G4797" s="157"/>
    </row>
    <row r="4798" spans="7:7" x14ac:dyDescent="0.3">
      <c r="G4798" s="157"/>
    </row>
    <row r="4799" spans="7:7" x14ac:dyDescent="0.3">
      <c r="G4799" s="157"/>
    </row>
    <row r="4800" spans="7:7" x14ac:dyDescent="0.3">
      <c r="G4800" s="157"/>
    </row>
    <row r="4801" spans="7:7" x14ac:dyDescent="0.3">
      <c r="G4801" s="157"/>
    </row>
    <row r="4802" spans="7:7" x14ac:dyDescent="0.3">
      <c r="G4802" s="157"/>
    </row>
    <row r="4803" spans="7:7" x14ac:dyDescent="0.3">
      <c r="G4803" s="157"/>
    </row>
    <row r="4804" spans="7:7" x14ac:dyDescent="0.3">
      <c r="G4804" s="157"/>
    </row>
    <row r="4805" spans="7:7" x14ac:dyDescent="0.3">
      <c r="G4805" s="157"/>
    </row>
    <row r="4806" spans="7:7" x14ac:dyDescent="0.3">
      <c r="G4806" s="157"/>
    </row>
    <row r="4807" spans="7:7" x14ac:dyDescent="0.3">
      <c r="G4807" s="157"/>
    </row>
    <row r="4808" spans="7:7" x14ac:dyDescent="0.3">
      <c r="G4808" s="157"/>
    </row>
    <row r="4809" spans="7:7" x14ac:dyDescent="0.3">
      <c r="G4809" s="157"/>
    </row>
    <row r="4810" spans="7:7" x14ac:dyDescent="0.3">
      <c r="G4810" s="157"/>
    </row>
    <row r="4811" spans="7:7" x14ac:dyDescent="0.3">
      <c r="G4811" s="157"/>
    </row>
    <row r="4812" spans="7:7" x14ac:dyDescent="0.3">
      <c r="G4812" s="157"/>
    </row>
    <row r="4813" spans="7:7" x14ac:dyDescent="0.3">
      <c r="G4813" s="157"/>
    </row>
    <row r="4814" spans="7:7" x14ac:dyDescent="0.3">
      <c r="G4814" s="157"/>
    </row>
    <row r="4815" spans="7:7" x14ac:dyDescent="0.3">
      <c r="G4815" s="157"/>
    </row>
    <row r="4816" spans="7:7" x14ac:dyDescent="0.3">
      <c r="G4816" s="157"/>
    </row>
    <row r="4817" spans="7:7" x14ac:dyDescent="0.3">
      <c r="G4817" s="157"/>
    </row>
    <row r="4818" spans="7:7" x14ac:dyDescent="0.3">
      <c r="G4818" s="157"/>
    </row>
    <row r="4819" spans="7:7" x14ac:dyDescent="0.3">
      <c r="G4819" s="157"/>
    </row>
    <row r="4820" spans="7:7" x14ac:dyDescent="0.3">
      <c r="G4820" s="157"/>
    </row>
    <row r="4821" spans="7:7" x14ac:dyDescent="0.3">
      <c r="G4821" s="157"/>
    </row>
    <row r="4822" spans="7:7" x14ac:dyDescent="0.3">
      <c r="G4822" s="157"/>
    </row>
    <row r="4823" spans="7:7" x14ac:dyDescent="0.3">
      <c r="G4823" s="157"/>
    </row>
    <row r="4824" spans="7:7" x14ac:dyDescent="0.3">
      <c r="G4824" s="157"/>
    </row>
    <row r="4825" spans="7:7" x14ac:dyDescent="0.3">
      <c r="G4825" s="157"/>
    </row>
    <row r="4826" spans="7:7" x14ac:dyDescent="0.3">
      <c r="G4826" s="157"/>
    </row>
    <row r="4827" spans="7:7" x14ac:dyDescent="0.3">
      <c r="G4827" s="157"/>
    </row>
    <row r="4828" spans="7:7" x14ac:dyDescent="0.3">
      <c r="G4828" s="157"/>
    </row>
    <row r="4829" spans="7:7" x14ac:dyDescent="0.3">
      <c r="G4829" s="157"/>
    </row>
    <row r="4830" spans="7:7" x14ac:dyDescent="0.3">
      <c r="G4830" s="157"/>
    </row>
    <row r="4831" spans="7:7" x14ac:dyDescent="0.3">
      <c r="G4831" s="157"/>
    </row>
    <row r="4832" spans="7:7" x14ac:dyDescent="0.3">
      <c r="G4832" s="157"/>
    </row>
    <row r="4833" spans="7:7" x14ac:dyDescent="0.3">
      <c r="G4833" s="157"/>
    </row>
    <row r="4834" spans="7:7" x14ac:dyDescent="0.3">
      <c r="G4834" s="157"/>
    </row>
    <row r="4835" spans="7:7" x14ac:dyDescent="0.3">
      <c r="G4835" s="157"/>
    </row>
    <row r="4836" spans="7:7" x14ac:dyDescent="0.3">
      <c r="G4836" s="157"/>
    </row>
    <row r="4837" spans="7:7" x14ac:dyDescent="0.3">
      <c r="G4837" s="157"/>
    </row>
    <row r="4838" spans="7:7" x14ac:dyDescent="0.3">
      <c r="G4838" s="157"/>
    </row>
    <row r="4839" spans="7:7" x14ac:dyDescent="0.3">
      <c r="G4839" s="157"/>
    </row>
    <row r="4840" spans="7:7" x14ac:dyDescent="0.3">
      <c r="G4840" s="157"/>
    </row>
    <row r="4841" spans="7:7" x14ac:dyDescent="0.3">
      <c r="G4841" s="157"/>
    </row>
    <row r="4842" spans="7:7" x14ac:dyDescent="0.3">
      <c r="G4842" s="157"/>
    </row>
    <row r="4843" spans="7:7" x14ac:dyDescent="0.3">
      <c r="G4843" s="157"/>
    </row>
    <row r="4844" spans="7:7" x14ac:dyDescent="0.3">
      <c r="G4844" s="157"/>
    </row>
    <row r="4845" spans="7:7" x14ac:dyDescent="0.3">
      <c r="G4845" s="157"/>
    </row>
    <row r="4846" spans="7:7" x14ac:dyDescent="0.3">
      <c r="G4846" s="157"/>
    </row>
    <row r="4847" spans="7:7" x14ac:dyDescent="0.3">
      <c r="G4847" s="157"/>
    </row>
    <row r="4848" spans="7:7" x14ac:dyDescent="0.3">
      <c r="G4848" s="157"/>
    </row>
    <row r="4849" spans="7:7" x14ac:dyDescent="0.3">
      <c r="G4849" s="157"/>
    </row>
    <row r="4850" spans="7:7" x14ac:dyDescent="0.3">
      <c r="G4850" s="157"/>
    </row>
    <row r="4851" spans="7:7" x14ac:dyDescent="0.3">
      <c r="G4851" s="157"/>
    </row>
    <row r="4852" spans="7:7" x14ac:dyDescent="0.3">
      <c r="G4852" s="157"/>
    </row>
    <row r="4853" spans="7:7" x14ac:dyDescent="0.3">
      <c r="G4853" s="157"/>
    </row>
    <row r="4854" spans="7:7" x14ac:dyDescent="0.3">
      <c r="G4854" s="157"/>
    </row>
    <row r="4855" spans="7:7" x14ac:dyDescent="0.3">
      <c r="G4855" s="157"/>
    </row>
    <row r="4856" spans="7:7" x14ac:dyDescent="0.3">
      <c r="G4856" s="157"/>
    </row>
    <row r="4857" spans="7:7" x14ac:dyDescent="0.3">
      <c r="G4857" s="157"/>
    </row>
    <row r="4858" spans="7:7" x14ac:dyDescent="0.3">
      <c r="G4858" s="157"/>
    </row>
    <row r="4859" spans="7:7" x14ac:dyDescent="0.3">
      <c r="G4859" s="157"/>
    </row>
    <row r="4860" spans="7:7" x14ac:dyDescent="0.3">
      <c r="G4860" s="157"/>
    </row>
    <row r="4861" spans="7:7" x14ac:dyDescent="0.3">
      <c r="G4861" s="157"/>
    </row>
    <row r="4862" spans="7:7" x14ac:dyDescent="0.3">
      <c r="G4862" s="157"/>
    </row>
    <row r="4863" spans="7:7" x14ac:dyDescent="0.3">
      <c r="G4863" s="157"/>
    </row>
    <row r="4864" spans="7:7" x14ac:dyDescent="0.3">
      <c r="G4864" s="157"/>
    </row>
    <row r="4865" spans="7:7" x14ac:dyDescent="0.3">
      <c r="G4865" s="157"/>
    </row>
    <row r="4866" spans="7:7" x14ac:dyDescent="0.3">
      <c r="G4866" s="157"/>
    </row>
    <row r="4867" spans="7:7" x14ac:dyDescent="0.3">
      <c r="G4867" s="157"/>
    </row>
    <row r="4868" spans="7:7" x14ac:dyDescent="0.3">
      <c r="G4868" s="157"/>
    </row>
    <row r="4869" spans="7:7" x14ac:dyDescent="0.3">
      <c r="G4869" s="157"/>
    </row>
    <row r="4870" spans="7:7" x14ac:dyDescent="0.3">
      <c r="G4870" s="157"/>
    </row>
    <row r="4871" spans="7:7" x14ac:dyDescent="0.3">
      <c r="G4871" s="157"/>
    </row>
    <row r="4872" spans="7:7" x14ac:dyDescent="0.3">
      <c r="G4872" s="157"/>
    </row>
    <row r="4873" spans="7:7" x14ac:dyDescent="0.3">
      <c r="G4873" s="157"/>
    </row>
    <row r="4874" spans="7:7" x14ac:dyDescent="0.3">
      <c r="G4874" s="157"/>
    </row>
    <row r="4875" spans="7:7" x14ac:dyDescent="0.3">
      <c r="G4875" s="157"/>
    </row>
    <row r="4876" spans="7:7" x14ac:dyDescent="0.3">
      <c r="G4876" s="157"/>
    </row>
    <row r="4877" spans="7:7" x14ac:dyDescent="0.3">
      <c r="G4877" s="157"/>
    </row>
    <row r="4878" spans="7:7" x14ac:dyDescent="0.3">
      <c r="G4878" s="157"/>
    </row>
    <row r="4879" spans="7:7" x14ac:dyDescent="0.3">
      <c r="G4879" s="157"/>
    </row>
    <row r="4880" spans="7:7" x14ac:dyDescent="0.3">
      <c r="G4880" s="157"/>
    </row>
    <row r="4881" spans="7:7" x14ac:dyDescent="0.3">
      <c r="G4881" s="157"/>
    </row>
    <row r="4882" spans="7:7" x14ac:dyDescent="0.3">
      <c r="G4882" s="157"/>
    </row>
    <row r="4883" spans="7:7" x14ac:dyDescent="0.3">
      <c r="G4883" s="157"/>
    </row>
    <row r="4884" spans="7:7" x14ac:dyDescent="0.3">
      <c r="G4884" s="157"/>
    </row>
    <row r="4885" spans="7:7" x14ac:dyDescent="0.3">
      <c r="G4885" s="157"/>
    </row>
    <row r="4886" spans="7:7" x14ac:dyDescent="0.3">
      <c r="G4886" s="157"/>
    </row>
    <row r="4887" spans="7:7" x14ac:dyDescent="0.3">
      <c r="G4887" s="157"/>
    </row>
    <row r="4888" spans="7:7" x14ac:dyDescent="0.3">
      <c r="G4888" s="157"/>
    </row>
    <row r="4889" spans="7:7" x14ac:dyDescent="0.3">
      <c r="G4889" s="157"/>
    </row>
    <row r="4890" spans="7:7" x14ac:dyDescent="0.3">
      <c r="G4890" s="157"/>
    </row>
    <row r="4891" spans="7:7" x14ac:dyDescent="0.3">
      <c r="G4891" s="157"/>
    </row>
    <row r="4892" spans="7:7" x14ac:dyDescent="0.3">
      <c r="G4892" s="157"/>
    </row>
    <row r="4893" spans="7:7" x14ac:dyDescent="0.3">
      <c r="G4893" s="157"/>
    </row>
    <row r="4894" spans="7:7" x14ac:dyDescent="0.3">
      <c r="G4894" s="157"/>
    </row>
    <row r="4895" spans="7:7" x14ac:dyDescent="0.3">
      <c r="G4895" s="157"/>
    </row>
    <row r="4896" spans="7:7" x14ac:dyDescent="0.3">
      <c r="G4896" s="157"/>
    </row>
    <row r="4897" spans="7:7" x14ac:dyDescent="0.3">
      <c r="G4897" s="157"/>
    </row>
    <row r="4898" spans="7:7" x14ac:dyDescent="0.3">
      <c r="G4898" s="157"/>
    </row>
    <row r="4899" spans="7:7" x14ac:dyDescent="0.3">
      <c r="G4899" s="157"/>
    </row>
    <row r="4900" spans="7:7" x14ac:dyDescent="0.3">
      <c r="G4900" s="157"/>
    </row>
    <row r="4901" spans="7:7" x14ac:dyDescent="0.3">
      <c r="G4901" s="157"/>
    </row>
    <row r="4902" spans="7:7" x14ac:dyDescent="0.3">
      <c r="G4902" s="157"/>
    </row>
    <row r="4903" spans="7:7" x14ac:dyDescent="0.3">
      <c r="G4903" s="157"/>
    </row>
    <row r="4904" spans="7:7" x14ac:dyDescent="0.3">
      <c r="G4904" s="157"/>
    </row>
    <row r="4905" spans="7:7" x14ac:dyDescent="0.3">
      <c r="G4905" s="157"/>
    </row>
    <row r="4906" spans="7:7" x14ac:dyDescent="0.3">
      <c r="G4906" s="157"/>
    </row>
    <row r="4907" spans="7:7" x14ac:dyDescent="0.3">
      <c r="G4907" s="157"/>
    </row>
    <row r="4908" spans="7:7" x14ac:dyDescent="0.3">
      <c r="G4908" s="157"/>
    </row>
    <row r="4909" spans="7:7" x14ac:dyDescent="0.3">
      <c r="G4909" s="157"/>
    </row>
    <row r="4910" spans="7:7" x14ac:dyDescent="0.3">
      <c r="G4910" s="157"/>
    </row>
    <row r="4911" spans="7:7" x14ac:dyDescent="0.3">
      <c r="G4911" s="157"/>
    </row>
    <row r="4912" spans="7:7" x14ac:dyDescent="0.3">
      <c r="G4912" s="157"/>
    </row>
    <row r="4913" spans="7:7" x14ac:dyDescent="0.3">
      <c r="G4913" s="157"/>
    </row>
    <row r="4914" spans="7:7" x14ac:dyDescent="0.3">
      <c r="G4914" s="157"/>
    </row>
    <row r="4915" spans="7:7" x14ac:dyDescent="0.3">
      <c r="G4915" s="157"/>
    </row>
    <row r="4916" spans="7:7" x14ac:dyDescent="0.3">
      <c r="G4916" s="157"/>
    </row>
    <row r="4917" spans="7:7" x14ac:dyDescent="0.3">
      <c r="G4917" s="157"/>
    </row>
    <row r="4918" spans="7:7" x14ac:dyDescent="0.3">
      <c r="G4918" s="157"/>
    </row>
    <row r="4919" spans="7:7" x14ac:dyDescent="0.3">
      <c r="G4919" s="157"/>
    </row>
    <row r="4920" spans="7:7" x14ac:dyDescent="0.3">
      <c r="G4920" s="157"/>
    </row>
    <row r="4921" spans="7:7" x14ac:dyDescent="0.3">
      <c r="G4921" s="157"/>
    </row>
    <row r="4922" spans="7:7" x14ac:dyDescent="0.3">
      <c r="G4922" s="157"/>
    </row>
    <row r="4923" spans="7:7" x14ac:dyDescent="0.3">
      <c r="G4923" s="157"/>
    </row>
    <row r="4924" spans="7:7" x14ac:dyDescent="0.3">
      <c r="G4924" s="157"/>
    </row>
    <row r="4925" spans="7:7" x14ac:dyDescent="0.3">
      <c r="G4925" s="157"/>
    </row>
    <row r="4926" spans="7:7" x14ac:dyDescent="0.3">
      <c r="G4926" s="157"/>
    </row>
    <row r="4927" spans="7:7" x14ac:dyDescent="0.3">
      <c r="G4927" s="157"/>
    </row>
    <row r="4928" spans="7:7" x14ac:dyDescent="0.3">
      <c r="G4928" s="157"/>
    </row>
    <row r="4929" spans="7:7" x14ac:dyDescent="0.3">
      <c r="G4929" s="157"/>
    </row>
    <row r="4930" spans="7:7" x14ac:dyDescent="0.3">
      <c r="G4930" s="157"/>
    </row>
    <row r="4931" spans="7:7" x14ac:dyDescent="0.3">
      <c r="G4931" s="157"/>
    </row>
    <row r="4932" spans="7:7" x14ac:dyDescent="0.3">
      <c r="G4932" s="157"/>
    </row>
    <row r="4933" spans="7:7" x14ac:dyDescent="0.3">
      <c r="G4933" s="157"/>
    </row>
    <row r="4934" spans="7:7" x14ac:dyDescent="0.3">
      <c r="G4934" s="157"/>
    </row>
    <row r="4935" spans="7:7" x14ac:dyDescent="0.3">
      <c r="G4935" s="157"/>
    </row>
    <row r="4936" spans="7:7" x14ac:dyDescent="0.3">
      <c r="G4936" s="157"/>
    </row>
    <row r="4937" spans="7:7" x14ac:dyDescent="0.3">
      <c r="G4937" s="157"/>
    </row>
    <row r="4938" spans="7:7" x14ac:dyDescent="0.3">
      <c r="G4938" s="157"/>
    </row>
    <row r="4939" spans="7:7" x14ac:dyDescent="0.3">
      <c r="G4939" s="157"/>
    </row>
    <row r="4940" spans="7:7" x14ac:dyDescent="0.3">
      <c r="G4940" s="157"/>
    </row>
    <row r="4941" spans="7:7" x14ac:dyDescent="0.3">
      <c r="G4941" s="157"/>
    </row>
    <row r="4942" spans="7:7" x14ac:dyDescent="0.3">
      <c r="G4942" s="157"/>
    </row>
    <row r="4943" spans="7:7" x14ac:dyDescent="0.3">
      <c r="G4943" s="157"/>
    </row>
    <row r="4944" spans="7:7" x14ac:dyDescent="0.3">
      <c r="G4944" s="157"/>
    </row>
    <row r="4945" spans="7:7" x14ac:dyDescent="0.3">
      <c r="G4945" s="157"/>
    </row>
    <row r="4946" spans="7:7" x14ac:dyDescent="0.3">
      <c r="G4946" s="157"/>
    </row>
    <row r="4947" spans="7:7" x14ac:dyDescent="0.3">
      <c r="G4947" s="157"/>
    </row>
    <row r="4948" spans="7:7" x14ac:dyDescent="0.3">
      <c r="G4948" s="157"/>
    </row>
    <row r="4949" spans="7:7" x14ac:dyDescent="0.3">
      <c r="G4949" s="157"/>
    </row>
    <row r="4950" spans="7:7" x14ac:dyDescent="0.3">
      <c r="G4950" s="157"/>
    </row>
    <row r="4951" spans="7:7" x14ac:dyDescent="0.3">
      <c r="G4951" s="157"/>
    </row>
    <row r="4952" spans="7:7" x14ac:dyDescent="0.3">
      <c r="G4952" s="157"/>
    </row>
    <row r="4953" spans="7:7" x14ac:dyDescent="0.3">
      <c r="G4953" s="157"/>
    </row>
    <row r="4954" spans="7:7" x14ac:dyDescent="0.3">
      <c r="G4954" s="157"/>
    </row>
    <row r="4955" spans="7:7" x14ac:dyDescent="0.3">
      <c r="G4955" s="157"/>
    </row>
    <row r="4956" spans="7:7" x14ac:dyDescent="0.3">
      <c r="G4956" s="157"/>
    </row>
    <row r="4957" spans="7:7" x14ac:dyDescent="0.3">
      <c r="G4957" s="157"/>
    </row>
    <row r="4958" spans="7:7" x14ac:dyDescent="0.3">
      <c r="G4958" s="157"/>
    </row>
    <row r="4959" spans="7:7" x14ac:dyDescent="0.3">
      <c r="G4959" s="157"/>
    </row>
    <row r="4960" spans="7:7" x14ac:dyDescent="0.3">
      <c r="G4960" s="157"/>
    </row>
    <row r="4961" spans="7:7" x14ac:dyDescent="0.3">
      <c r="G4961" s="157"/>
    </row>
    <row r="4962" spans="7:7" x14ac:dyDescent="0.3">
      <c r="G4962" s="157"/>
    </row>
    <row r="4963" spans="7:7" x14ac:dyDescent="0.3">
      <c r="G4963" s="157"/>
    </row>
    <row r="4964" spans="7:7" x14ac:dyDescent="0.3">
      <c r="G4964" s="157"/>
    </row>
    <row r="4965" spans="7:7" x14ac:dyDescent="0.3">
      <c r="G4965" s="157"/>
    </row>
    <row r="4966" spans="7:7" x14ac:dyDescent="0.3">
      <c r="G4966" s="157"/>
    </row>
    <row r="4967" spans="7:7" x14ac:dyDescent="0.3">
      <c r="G4967" s="157"/>
    </row>
    <row r="4968" spans="7:7" x14ac:dyDescent="0.3">
      <c r="G4968" s="157"/>
    </row>
    <row r="4969" spans="7:7" x14ac:dyDescent="0.3">
      <c r="G4969" s="157"/>
    </row>
    <row r="4970" spans="7:7" x14ac:dyDescent="0.3">
      <c r="G4970" s="157"/>
    </row>
    <row r="4971" spans="7:7" x14ac:dyDescent="0.3">
      <c r="G4971" s="157"/>
    </row>
    <row r="4972" spans="7:7" x14ac:dyDescent="0.3">
      <c r="G4972" s="157"/>
    </row>
    <row r="4973" spans="7:7" x14ac:dyDescent="0.3">
      <c r="G4973" s="157"/>
    </row>
    <row r="4974" spans="7:7" x14ac:dyDescent="0.3">
      <c r="G4974" s="157"/>
    </row>
    <row r="4975" spans="7:7" x14ac:dyDescent="0.3">
      <c r="G4975" s="157"/>
    </row>
    <row r="4976" spans="7:7" x14ac:dyDescent="0.3">
      <c r="G4976" s="157"/>
    </row>
    <row r="4977" spans="7:7" x14ac:dyDescent="0.3">
      <c r="G4977" s="157"/>
    </row>
    <row r="4978" spans="7:7" x14ac:dyDescent="0.3">
      <c r="G4978" s="157"/>
    </row>
    <row r="4979" spans="7:7" x14ac:dyDescent="0.3">
      <c r="G4979" s="157"/>
    </row>
    <row r="4980" spans="7:7" x14ac:dyDescent="0.3">
      <c r="G4980" s="157"/>
    </row>
    <row r="4981" spans="7:7" x14ac:dyDescent="0.3">
      <c r="G4981" s="157"/>
    </row>
    <row r="4982" spans="7:7" x14ac:dyDescent="0.3">
      <c r="G4982" s="157"/>
    </row>
    <row r="4983" spans="7:7" x14ac:dyDescent="0.3">
      <c r="G4983" s="157"/>
    </row>
    <row r="4984" spans="7:7" x14ac:dyDescent="0.3">
      <c r="G4984" s="157"/>
    </row>
    <row r="4985" spans="7:7" x14ac:dyDescent="0.3">
      <c r="G4985" s="157"/>
    </row>
    <row r="4986" spans="7:7" x14ac:dyDescent="0.3">
      <c r="G4986" s="157"/>
    </row>
    <row r="4987" spans="7:7" x14ac:dyDescent="0.3">
      <c r="G4987" s="157"/>
    </row>
    <row r="4988" spans="7:7" x14ac:dyDescent="0.3">
      <c r="G4988" s="157"/>
    </row>
    <row r="4989" spans="7:7" x14ac:dyDescent="0.3">
      <c r="G4989" s="157"/>
    </row>
    <row r="4990" spans="7:7" x14ac:dyDescent="0.3">
      <c r="G4990" s="157"/>
    </row>
    <row r="4991" spans="7:7" x14ac:dyDescent="0.3">
      <c r="G4991" s="157"/>
    </row>
    <row r="4992" spans="7:7" x14ac:dyDescent="0.3">
      <c r="G4992" s="157"/>
    </row>
    <row r="4993" spans="7:7" x14ac:dyDescent="0.3">
      <c r="G4993" s="157"/>
    </row>
    <row r="4994" spans="7:7" x14ac:dyDescent="0.3">
      <c r="G4994" s="157"/>
    </row>
    <row r="4995" spans="7:7" x14ac:dyDescent="0.3">
      <c r="G4995" s="157"/>
    </row>
    <row r="4996" spans="7:7" x14ac:dyDescent="0.3">
      <c r="G4996" s="157"/>
    </row>
    <row r="4997" spans="7:7" x14ac:dyDescent="0.3">
      <c r="G4997" s="157"/>
    </row>
    <row r="4998" spans="7:7" x14ac:dyDescent="0.3">
      <c r="G4998" s="157"/>
    </row>
    <row r="4999" spans="7:7" x14ac:dyDescent="0.3">
      <c r="G4999" s="157"/>
    </row>
    <row r="5000" spans="7:7" x14ac:dyDescent="0.3">
      <c r="G5000" s="157"/>
    </row>
    <row r="5001" spans="7:7" x14ac:dyDescent="0.3">
      <c r="G5001" s="157"/>
    </row>
    <row r="5002" spans="7:7" x14ac:dyDescent="0.3">
      <c r="G5002" s="157"/>
    </row>
    <row r="5003" spans="7:7" x14ac:dyDescent="0.3">
      <c r="G5003" s="157"/>
    </row>
    <row r="5004" spans="7:7" x14ac:dyDescent="0.3">
      <c r="G5004" s="157"/>
    </row>
    <row r="5005" spans="7:7" x14ac:dyDescent="0.3">
      <c r="G5005" s="157"/>
    </row>
    <row r="5006" spans="7:7" x14ac:dyDescent="0.3">
      <c r="G5006" s="157"/>
    </row>
    <row r="5007" spans="7:7" x14ac:dyDescent="0.3">
      <c r="G5007" s="157"/>
    </row>
    <row r="5008" spans="7:7" x14ac:dyDescent="0.3">
      <c r="G5008" s="157"/>
    </row>
    <row r="5009" spans="7:7" x14ac:dyDescent="0.3">
      <c r="G5009" s="157"/>
    </row>
    <row r="5010" spans="7:7" x14ac:dyDescent="0.3">
      <c r="G5010" s="157"/>
    </row>
    <row r="5011" spans="7:7" x14ac:dyDescent="0.3">
      <c r="G5011" s="157"/>
    </row>
    <row r="5012" spans="7:7" x14ac:dyDescent="0.3">
      <c r="G5012" s="157"/>
    </row>
    <row r="5013" spans="7:7" x14ac:dyDescent="0.3">
      <c r="G5013" s="157"/>
    </row>
    <row r="5014" spans="7:7" x14ac:dyDescent="0.3">
      <c r="G5014" s="157"/>
    </row>
    <row r="5015" spans="7:7" x14ac:dyDescent="0.3">
      <c r="G5015" s="157"/>
    </row>
    <row r="5016" spans="7:7" x14ac:dyDescent="0.3">
      <c r="G5016" s="157"/>
    </row>
    <row r="5017" spans="7:7" x14ac:dyDescent="0.3">
      <c r="G5017" s="157"/>
    </row>
    <row r="5018" spans="7:7" x14ac:dyDescent="0.3">
      <c r="G5018" s="157"/>
    </row>
    <row r="5019" spans="7:7" x14ac:dyDescent="0.3">
      <c r="G5019" s="157"/>
    </row>
    <row r="5020" spans="7:7" x14ac:dyDescent="0.3">
      <c r="G5020" s="157"/>
    </row>
    <row r="5021" spans="7:7" x14ac:dyDescent="0.3">
      <c r="G5021" s="157"/>
    </row>
    <row r="5022" spans="7:7" x14ac:dyDescent="0.3">
      <c r="G5022" s="157"/>
    </row>
    <row r="5023" spans="7:7" x14ac:dyDescent="0.3">
      <c r="G5023" s="157"/>
    </row>
    <row r="5024" spans="7:7" x14ac:dyDescent="0.3">
      <c r="G5024" s="157"/>
    </row>
    <row r="5025" spans="7:7" x14ac:dyDescent="0.3">
      <c r="G5025" s="157"/>
    </row>
    <row r="5026" spans="7:7" x14ac:dyDescent="0.3">
      <c r="G5026" s="157"/>
    </row>
    <row r="5027" spans="7:7" x14ac:dyDescent="0.3">
      <c r="G5027" s="157"/>
    </row>
    <row r="5028" spans="7:7" x14ac:dyDescent="0.3">
      <c r="G5028" s="157"/>
    </row>
    <row r="5029" spans="7:7" x14ac:dyDescent="0.3">
      <c r="G5029" s="157"/>
    </row>
    <row r="5030" spans="7:7" x14ac:dyDescent="0.3">
      <c r="G5030" s="157"/>
    </row>
    <row r="5031" spans="7:7" x14ac:dyDescent="0.3">
      <c r="G5031" s="157"/>
    </row>
    <row r="5032" spans="7:7" x14ac:dyDescent="0.3">
      <c r="G5032" s="157"/>
    </row>
    <row r="5033" spans="7:7" x14ac:dyDescent="0.3">
      <c r="G5033" s="157"/>
    </row>
    <row r="5034" spans="7:7" x14ac:dyDescent="0.3">
      <c r="G5034" s="157"/>
    </row>
    <row r="5035" spans="7:7" x14ac:dyDescent="0.3">
      <c r="G5035" s="157"/>
    </row>
    <row r="5036" spans="7:7" x14ac:dyDescent="0.3">
      <c r="G5036" s="157"/>
    </row>
    <row r="5037" spans="7:7" x14ac:dyDescent="0.3">
      <c r="G5037" s="157"/>
    </row>
    <row r="5038" spans="7:7" x14ac:dyDescent="0.3">
      <c r="G5038" s="157"/>
    </row>
    <row r="5039" spans="7:7" x14ac:dyDescent="0.3">
      <c r="G5039" s="157"/>
    </row>
    <row r="5040" spans="7:7" x14ac:dyDescent="0.3">
      <c r="G5040" s="157"/>
    </row>
    <row r="5041" spans="7:7" x14ac:dyDescent="0.3">
      <c r="G5041" s="157"/>
    </row>
    <row r="5042" spans="7:7" x14ac:dyDescent="0.3">
      <c r="G5042" s="157"/>
    </row>
    <row r="5043" spans="7:7" x14ac:dyDescent="0.3">
      <c r="G5043" s="157"/>
    </row>
    <row r="5044" spans="7:7" x14ac:dyDescent="0.3">
      <c r="G5044" s="157"/>
    </row>
    <row r="5045" spans="7:7" x14ac:dyDescent="0.3">
      <c r="G5045" s="157"/>
    </row>
    <row r="5046" spans="7:7" x14ac:dyDescent="0.3">
      <c r="G5046" s="157"/>
    </row>
    <row r="5047" spans="7:7" x14ac:dyDescent="0.3">
      <c r="G5047" s="157"/>
    </row>
    <row r="5048" spans="7:7" x14ac:dyDescent="0.3">
      <c r="G5048" s="157"/>
    </row>
    <row r="5049" spans="7:7" x14ac:dyDescent="0.3">
      <c r="G5049" s="157"/>
    </row>
    <row r="5050" spans="7:7" x14ac:dyDescent="0.3">
      <c r="G5050" s="157"/>
    </row>
    <row r="5051" spans="7:7" x14ac:dyDescent="0.3">
      <c r="G5051" s="157"/>
    </row>
    <row r="5052" spans="7:7" x14ac:dyDescent="0.3">
      <c r="G5052" s="157"/>
    </row>
    <row r="5053" spans="7:7" x14ac:dyDescent="0.3">
      <c r="G5053" s="157"/>
    </row>
    <row r="5054" spans="7:7" x14ac:dyDescent="0.3">
      <c r="G5054" s="157"/>
    </row>
    <row r="5055" spans="7:7" x14ac:dyDescent="0.3">
      <c r="G5055" s="157"/>
    </row>
    <row r="5056" spans="7:7" x14ac:dyDescent="0.3">
      <c r="G5056" s="157"/>
    </row>
    <row r="5057" spans="7:7" x14ac:dyDescent="0.3">
      <c r="G5057" s="157"/>
    </row>
    <row r="5058" spans="7:7" x14ac:dyDescent="0.3">
      <c r="G5058" s="157"/>
    </row>
    <row r="5059" spans="7:7" x14ac:dyDescent="0.3">
      <c r="G5059" s="157"/>
    </row>
    <row r="5060" spans="7:7" x14ac:dyDescent="0.3">
      <c r="G5060" s="157"/>
    </row>
    <row r="5061" spans="7:7" x14ac:dyDescent="0.3">
      <c r="G5061" s="157"/>
    </row>
    <row r="5062" spans="7:7" x14ac:dyDescent="0.3">
      <c r="G5062" s="157"/>
    </row>
    <row r="5063" spans="7:7" x14ac:dyDescent="0.3">
      <c r="G5063" s="157"/>
    </row>
    <row r="5064" spans="7:7" x14ac:dyDescent="0.3">
      <c r="G5064" s="157"/>
    </row>
    <row r="5065" spans="7:7" x14ac:dyDescent="0.3">
      <c r="G5065" s="157"/>
    </row>
    <row r="5066" spans="7:7" x14ac:dyDescent="0.3">
      <c r="G5066" s="157"/>
    </row>
    <row r="5067" spans="7:7" x14ac:dyDescent="0.3">
      <c r="G5067" s="157"/>
    </row>
    <row r="5068" spans="7:7" x14ac:dyDescent="0.3">
      <c r="G5068" s="157"/>
    </row>
    <row r="5069" spans="7:7" x14ac:dyDescent="0.3">
      <c r="G5069" s="157"/>
    </row>
    <row r="5070" spans="7:7" x14ac:dyDescent="0.3">
      <c r="G5070" s="157"/>
    </row>
    <row r="5071" spans="7:7" x14ac:dyDescent="0.3">
      <c r="G5071" s="157"/>
    </row>
    <row r="5072" spans="7:7" x14ac:dyDescent="0.3">
      <c r="G5072" s="157"/>
    </row>
    <row r="5073" spans="7:7" x14ac:dyDescent="0.3">
      <c r="G5073" s="157"/>
    </row>
    <row r="5074" spans="7:7" x14ac:dyDescent="0.3">
      <c r="G5074" s="157"/>
    </row>
    <row r="5075" spans="7:7" x14ac:dyDescent="0.3">
      <c r="G5075" s="157"/>
    </row>
    <row r="5076" spans="7:7" x14ac:dyDescent="0.3">
      <c r="G5076" s="157"/>
    </row>
    <row r="5077" spans="7:7" x14ac:dyDescent="0.3">
      <c r="G5077" s="157"/>
    </row>
    <row r="5078" spans="7:7" x14ac:dyDescent="0.3">
      <c r="G5078" s="157"/>
    </row>
    <row r="5079" spans="7:7" x14ac:dyDescent="0.3">
      <c r="G5079" s="157"/>
    </row>
    <row r="5080" spans="7:7" x14ac:dyDescent="0.3">
      <c r="G5080" s="157"/>
    </row>
    <row r="5081" spans="7:7" x14ac:dyDescent="0.3">
      <c r="G5081" s="157"/>
    </row>
    <row r="5082" spans="7:7" x14ac:dyDescent="0.3">
      <c r="G5082" s="157"/>
    </row>
    <row r="5083" spans="7:7" x14ac:dyDescent="0.3">
      <c r="G5083" s="157"/>
    </row>
    <row r="5084" spans="7:7" x14ac:dyDescent="0.3">
      <c r="G5084" s="157"/>
    </row>
    <row r="5085" spans="7:7" x14ac:dyDescent="0.3">
      <c r="G5085" s="157"/>
    </row>
    <row r="5086" spans="7:7" x14ac:dyDescent="0.3">
      <c r="G5086" s="157"/>
    </row>
    <row r="5087" spans="7:7" x14ac:dyDescent="0.3">
      <c r="G5087" s="157"/>
    </row>
    <row r="5088" spans="7:7" x14ac:dyDescent="0.3">
      <c r="G5088" s="157"/>
    </row>
    <row r="5089" spans="7:7" x14ac:dyDescent="0.3">
      <c r="G5089" s="157"/>
    </row>
    <row r="5090" spans="7:7" x14ac:dyDescent="0.3">
      <c r="G5090" s="157"/>
    </row>
    <row r="5091" spans="7:7" x14ac:dyDescent="0.3">
      <c r="G5091" s="157"/>
    </row>
    <row r="5092" spans="7:7" x14ac:dyDescent="0.3">
      <c r="G5092" s="157"/>
    </row>
    <row r="5093" spans="7:7" x14ac:dyDescent="0.3">
      <c r="G5093" s="157"/>
    </row>
    <row r="5094" spans="7:7" x14ac:dyDescent="0.3">
      <c r="G5094" s="157"/>
    </row>
    <row r="5095" spans="7:7" x14ac:dyDescent="0.3">
      <c r="G5095" s="157"/>
    </row>
    <row r="5096" spans="7:7" x14ac:dyDescent="0.3">
      <c r="G5096" s="157"/>
    </row>
    <row r="5097" spans="7:7" x14ac:dyDescent="0.3">
      <c r="G5097" s="157"/>
    </row>
    <row r="5098" spans="7:7" x14ac:dyDescent="0.3">
      <c r="G5098" s="157"/>
    </row>
    <row r="5099" spans="7:7" x14ac:dyDescent="0.3">
      <c r="G5099" s="157"/>
    </row>
    <row r="5100" spans="7:7" x14ac:dyDescent="0.3">
      <c r="G5100" s="157"/>
    </row>
    <row r="5101" spans="7:7" x14ac:dyDescent="0.3">
      <c r="G5101" s="157"/>
    </row>
    <row r="5102" spans="7:7" x14ac:dyDescent="0.3">
      <c r="G5102" s="157"/>
    </row>
    <row r="5103" spans="7:7" x14ac:dyDescent="0.3">
      <c r="G5103" s="157"/>
    </row>
    <row r="5104" spans="7:7" x14ac:dyDescent="0.3">
      <c r="G5104" s="157"/>
    </row>
    <row r="5105" spans="7:7" x14ac:dyDescent="0.3">
      <c r="G5105" s="157"/>
    </row>
    <row r="5106" spans="7:7" x14ac:dyDescent="0.3">
      <c r="G5106" s="157"/>
    </row>
    <row r="5107" spans="7:7" x14ac:dyDescent="0.3">
      <c r="G5107" s="157"/>
    </row>
    <row r="5108" spans="7:7" x14ac:dyDescent="0.3">
      <c r="G5108" s="157"/>
    </row>
    <row r="5109" spans="7:7" x14ac:dyDescent="0.3">
      <c r="G5109" s="157"/>
    </row>
    <row r="5110" spans="7:7" x14ac:dyDescent="0.3">
      <c r="G5110" s="157"/>
    </row>
    <row r="5111" spans="7:7" x14ac:dyDescent="0.3">
      <c r="G5111" s="157"/>
    </row>
    <row r="5112" spans="7:7" x14ac:dyDescent="0.3">
      <c r="G5112" s="157"/>
    </row>
    <row r="5113" spans="7:7" x14ac:dyDescent="0.3">
      <c r="G5113" s="157"/>
    </row>
    <row r="5114" spans="7:7" x14ac:dyDescent="0.3">
      <c r="G5114" s="157"/>
    </row>
    <row r="5115" spans="7:7" x14ac:dyDescent="0.3">
      <c r="G5115" s="157"/>
    </row>
    <row r="5116" spans="7:7" x14ac:dyDescent="0.3">
      <c r="G5116" s="157"/>
    </row>
    <row r="5117" spans="7:7" x14ac:dyDescent="0.3">
      <c r="G5117" s="157"/>
    </row>
    <row r="5118" spans="7:7" x14ac:dyDescent="0.3">
      <c r="G5118" s="157"/>
    </row>
    <row r="5119" spans="7:7" x14ac:dyDescent="0.3">
      <c r="G5119" s="157"/>
    </row>
    <row r="5120" spans="7:7" x14ac:dyDescent="0.3">
      <c r="G5120" s="157"/>
    </row>
    <row r="5121" spans="7:7" x14ac:dyDescent="0.3">
      <c r="G5121" s="157"/>
    </row>
    <row r="5122" spans="7:7" x14ac:dyDescent="0.3">
      <c r="G5122" s="157"/>
    </row>
    <row r="5123" spans="7:7" x14ac:dyDescent="0.3">
      <c r="G5123" s="157"/>
    </row>
    <row r="5124" spans="7:7" x14ac:dyDescent="0.3">
      <c r="G5124" s="157"/>
    </row>
    <row r="5125" spans="7:7" x14ac:dyDescent="0.3">
      <c r="G5125" s="157"/>
    </row>
    <row r="5126" spans="7:7" x14ac:dyDescent="0.3">
      <c r="G5126" s="157"/>
    </row>
    <row r="5127" spans="7:7" x14ac:dyDescent="0.3">
      <c r="G5127" s="157"/>
    </row>
    <row r="5128" spans="7:7" x14ac:dyDescent="0.3">
      <c r="G5128" s="157"/>
    </row>
    <row r="5129" spans="7:7" x14ac:dyDescent="0.3">
      <c r="G5129" s="157"/>
    </row>
    <row r="5130" spans="7:7" x14ac:dyDescent="0.3">
      <c r="G5130" s="157"/>
    </row>
    <row r="5131" spans="7:7" x14ac:dyDescent="0.3">
      <c r="G5131" s="157"/>
    </row>
    <row r="5132" spans="7:7" x14ac:dyDescent="0.3">
      <c r="G5132" s="157"/>
    </row>
    <row r="5133" spans="7:7" x14ac:dyDescent="0.3">
      <c r="G5133" s="157"/>
    </row>
    <row r="5134" spans="7:7" x14ac:dyDescent="0.3">
      <c r="G5134" s="157"/>
    </row>
    <row r="5135" spans="7:7" x14ac:dyDescent="0.3">
      <c r="G5135" s="157"/>
    </row>
    <row r="5136" spans="7:7" x14ac:dyDescent="0.3">
      <c r="G5136" s="157"/>
    </row>
    <row r="5137" spans="7:7" x14ac:dyDescent="0.3">
      <c r="G5137" s="157"/>
    </row>
    <row r="5138" spans="7:7" x14ac:dyDescent="0.3">
      <c r="G5138" s="157"/>
    </row>
    <row r="5139" spans="7:7" x14ac:dyDescent="0.3">
      <c r="G5139" s="157"/>
    </row>
    <row r="5140" spans="7:7" x14ac:dyDescent="0.3">
      <c r="G5140" s="157"/>
    </row>
    <row r="5141" spans="7:7" x14ac:dyDescent="0.3">
      <c r="G5141" s="157"/>
    </row>
    <row r="5142" spans="7:7" x14ac:dyDescent="0.3">
      <c r="G5142" s="157"/>
    </row>
    <row r="5143" spans="7:7" x14ac:dyDescent="0.3">
      <c r="G5143" s="157"/>
    </row>
    <row r="5144" spans="7:7" x14ac:dyDescent="0.3">
      <c r="G5144" s="157"/>
    </row>
    <row r="5145" spans="7:7" x14ac:dyDescent="0.3">
      <c r="G5145" s="157"/>
    </row>
    <row r="5146" spans="7:7" x14ac:dyDescent="0.3">
      <c r="G5146" s="157"/>
    </row>
    <row r="5147" spans="7:7" x14ac:dyDescent="0.3">
      <c r="G5147" s="157"/>
    </row>
    <row r="5148" spans="7:7" x14ac:dyDescent="0.3">
      <c r="G5148" s="157"/>
    </row>
    <row r="5149" spans="7:7" x14ac:dyDescent="0.3">
      <c r="G5149" s="157"/>
    </row>
    <row r="5150" spans="7:7" x14ac:dyDescent="0.3">
      <c r="G5150" s="157"/>
    </row>
    <row r="5151" spans="7:7" x14ac:dyDescent="0.3">
      <c r="G5151" s="157"/>
    </row>
    <row r="5152" spans="7:7" x14ac:dyDescent="0.3">
      <c r="G5152" s="157"/>
    </row>
    <row r="5153" spans="7:7" x14ac:dyDescent="0.3">
      <c r="G5153" s="157"/>
    </row>
    <row r="5154" spans="7:7" x14ac:dyDescent="0.3">
      <c r="G5154" s="157"/>
    </row>
    <row r="5155" spans="7:7" x14ac:dyDescent="0.3">
      <c r="G5155" s="157"/>
    </row>
    <row r="5156" spans="7:7" x14ac:dyDescent="0.3">
      <c r="G5156" s="157"/>
    </row>
    <row r="5157" spans="7:7" x14ac:dyDescent="0.3">
      <c r="G5157" s="157"/>
    </row>
    <row r="5158" spans="7:7" x14ac:dyDescent="0.3">
      <c r="G5158" s="157"/>
    </row>
    <row r="5159" spans="7:7" x14ac:dyDescent="0.3">
      <c r="G5159" s="157"/>
    </row>
    <row r="5160" spans="7:7" x14ac:dyDescent="0.3">
      <c r="G5160" s="157"/>
    </row>
    <row r="5161" spans="7:7" x14ac:dyDescent="0.3">
      <c r="G5161" s="157"/>
    </row>
    <row r="5162" spans="7:7" x14ac:dyDescent="0.3">
      <c r="G5162" s="157"/>
    </row>
    <row r="5163" spans="7:7" x14ac:dyDescent="0.3">
      <c r="G5163" s="157"/>
    </row>
    <row r="5164" spans="7:7" x14ac:dyDescent="0.3">
      <c r="G5164" s="157"/>
    </row>
    <row r="5165" spans="7:7" x14ac:dyDescent="0.3">
      <c r="G5165" s="157"/>
    </row>
    <row r="5166" spans="7:7" x14ac:dyDescent="0.3">
      <c r="G5166" s="157"/>
    </row>
    <row r="5167" spans="7:7" x14ac:dyDescent="0.3">
      <c r="G5167" s="157"/>
    </row>
    <row r="5168" spans="7:7" x14ac:dyDescent="0.3">
      <c r="G5168" s="157"/>
    </row>
    <row r="5169" spans="7:7" x14ac:dyDescent="0.3">
      <c r="G5169" s="157"/>
    </row>
    <row r="5170" spans="7:7" x14ac:dyDescent="0.3">
      <c r="G5170" s="157"/>
    </row>
    <row r="5171" spans="7:7" x14ac:dyDescent="0.3">
      <c r="G5171" s="157"/>
    </row>
    <row r="5172" spans="7:7" x14ac:dyDescent="0.3">
      <c r="G5172" s="157"/>
    </row>
    <row r="5173" spans="7:7" x14ac:dyDescent="0.3">
      <c r="G5173" s="157"/>
    </row>
    <row r="5174" spans="7:7" x14ac:dyDescent="0.3">
      <c r="G5174" s="157"/>
    </row>
    <row r="5175" spans="7:7" x14ac:dyDescent="0.3">
      <c r="G5175" s="157"/>
    </row>
    <row r="5176" spans="7:7" x14ac:dyDescent="0.3">
      <c r="G5176" s="157"/>
    </row>
    <row r="5177" spans="7:7" x14ac:dyDescent="0.3">
      <c r="G5177" s="157"/>
    </row>
    <row r="5178" spans="7:7" x14ac:dyDescent="0.3">
      <c r="G5178" s="157"/>
    </row>
    <row r="5179" spans="7:7" x14ac:dyDescent="0.3">
      <c r="G5179" s="157"/>
    </row>
    <row r="5180" spans="7:7" x14ac:dyDescent="0.3">
      <c r="G5180" s="157"/>
    </row>
    <row r="5181" spans="7:7" x14ac:dyDescent="0.3">
      <c r="G5181" s="157"/>
    </row>
    <row r="5182" spans="7:7" x14ac:dyDescent="0.3">
      <c r="G5182" s="157"/>
    </row>
    <row r="5183" spans="7:7" x14ac:dyDescent="0.3">
      <c r="G5183" s="157"/>
    </row>
    <row r="5184" spans="7:7" x14ac:dyDescent="0.3">
      <c r="G5184" s="157"/>
    </row>
    <row r="5185" spans="7:7" x14ac:dyDescent="0.3">
      <c r="G5185" s="157"/>
    </row>
    <row r="5186" spans="7:7" x14ac:dyDescent="0.3">
      <c r="G5186" s="157"/>
    </row>
    <row r="5187" spans="7:7" x14ac:dyDescent="0.3">
      <c r="G5187" s="157"/>
    </row>
    <row r="5188" spans="7:7" x14ac:dyDescent="0.3">
      <c r="G5188" s="157"/>
    </row>
    <row r="5189" spans="7:7" x14ac:dyDescent="0.3">
      <c r="G5189" s="157"/>
    </row>
    <row r="5190" spans="7:7" x14ac:dyDescent="0.3">
      <c r="G5190" s="157"/>
    </row>
    <row r="5191" spans="7:7" x14ac:dyDescent="0.3">
      <c r="G5191" s="157"/>
    </row>
    <row r="5192" spans="7:7" x14ac:dyDescent="0.3">
      <c r="G5192" s="157"/>
    </row>
    <row r="5193" spans="7:7" x14ac:dyDescent="0.3">
      <c r="G5193" s="157"/>
    </row>
    <row r="5194" spans="7:7" x14ac:dyDescent="0.3">
      <c r="G5194" s="157"/>
    </row>
    <row r="5195" spans="7:7" x14ac:dyDescent="0.3">
      <c r="G5195" s="157"/>
    </row>
    <row r="5196" spans="7:7" x14ac:dyDescent="0.3">
      <c r="G5196" s="157"/>
    </row>
    <row r="5197" spans="7:7" x14ac:dyDescent="0.3">
      <c r="G5197" s="157"/>
    </row>
    <row r="5198" spans="7:7" x14ac:dyDescent="0.3">
      <c r="G5198" s="157"/>
    </row>
    <row r="5199" spans="7:7" x14ac:dyDescent="0.3">
      <c r="G5199" s="157"/>
    </row>
    <row r="5200" spans="7:7" x14ac:dyDescent="0.3">
      <c r="G5200" s="157"/>
    </row>
    <row r="5201" spans="7:7" x14ac:dyDescent="0.3">
      <c r="G5201" s="157"/>
    </row>
    <row r="5202" spans="7:7" x14ac:dyDescent="0.3">
      <c r="G5202" s="157"/>
    </row>
    <row r="5203" spans="7:7" x14ac:dyDescent="0.3">
      <c r="G5203" s="157"/>
    </row>
    <row r="5204" spans="7:7" x14ac:dyDescent="0.3">
      <c r="G5204" s="157"/>
    </row>
    <row r="5205" spans="7:7" x14ac:dyDescent="0.3">
      <c r="G5205" s="157"/>
    </row>
    <row r="5206" spans="7:7" x14ac:dyDescent="0.3">
      <c r="G5206" s="157"/>
    </row>
    <row r="5207" spans="7:7" x14ac:dyDescent="0.3">
      <c r="G5207" s="157"/>
    </row>
    <row r="5208" spans="7:7" x14ac:dyDescent="0.3">
      <c r="G5208" s="157"/>
    </row>
    <row r="5209" spans="7:7" x14ac:dyDescent="0.3">
      <c r="G5209" s="157"/>
    </row>
    <row r="5210" spans="7:7" x14ac:dyDescent="0.3">
      <c r="G5210" s="157"/>
    </row>
    <row r="5211" spans="7:7" x14ac:dyDescent="0.3">
      <c r="G5211" s="157"/>
    </row>
    <row r="5212" spans="7:7" x14ac:dyDescent="0.3">
      <c r="G5212" s="157"/>
    </row>
    <row r="5213" spans="7:7" x14ac:dyDescent="0.3">
      <c r="G5213" s="157"/>
    </row>
    <row r="5214" spans="7:7" x14ac:dyDescent="0.3">
      <c r="G5214" s="157"/>
    </row>
    <row r="5215" spans="7:7" x14ac:dyDescent="0.3">
      <c r="G5215" s="157"/>
    </row>
    <row r="5216" spans="7:7" x14ac:dyDescent="0.3">
      <c r="G5216" s="157"/>
    </row>
    <row r="5217" spans="7:7" x14ac:dyDescent="0.3">
      <c r="G5217" s="157"/>
    </row>
    <row r="5218" spans="7:7" x14ac:dyDescent="0.3">
      <c r="G5218" s="157"/>
    </row>
    <row r="5219" spans="7:7" x14ac:dyDescent="0.3">
      <c r="G5219" s="157"/>
    </row>
    <row r="5220" spans="7:7" x14ac:dyDescent="0.3">
      <c r="G5220" s="157"/>
    </row>
    <row r="5221" spans="7:7" x14ac:dyDescent="0.3">
      <c r="G5221" s="157"/>
    </row>
    <row r="5222" spans="7:7" x14ac:dyDescent="0.3">
      <c r="G5222" s="157"/>
    </row>
    <row r="5223" spans="7:7" x14ac:dyDescent="0.3">
      <c r="G5223" s="157"/>
    </row>
    <row r="5224" spans="7:7" x14ac:dyDescent="0.3">
      <c r="G5224" s="157"/>
    </row>
    <row r="5225" spans="7:7" x14ac:dyDescent="0.3">
      <c r="G5225" s="157"/>
    </row>
    <row r="5226" spans="7:7" x14ac:dyDescent="0.3">
      <c r="G5226" s="157"/>
    </row>
    <row r="5227" spans="7:7" x14ac:dyDescent="0.3">
      <c r="G5227" s="157"/>
    </row>
    <row r="5228" spans="7:7" x14ac:dyDescent="0.3">
      <c r="G5228" s="157"/>
    </row>
    <row r="5229" spans="7:7" x14ac:dyDescent="0.3">
      <c r="G5229" s="157"/>
    </row>
    <row r="5230" spans="7:7" x14ac:dyDescent="0.3">
      <c r="G5230" s="157"/>
    </row>
    <row r="5231" spans="7:7" x14ac:dyDescent="0.3">
      <c r="G5231" s="157"/>
    </row>
    <row r="5232" spans="7:7" x14ac:dyDescent="0.3">
      <c r="G5232" s="157"/>
    </row>
    <row r="5233" spans="7:7" x14ac:dyDescent="0.3">
      <c r="G5233" s="157"/>
    </row>
    <row r="5234" spans="7:7" x14ac:dyDescent="0.3">
      <c r="G5234" s="157"/>
    </row>
    <row r="5235" spans="7:7" x14ac:dyDescent="0.3">
      <c r="G5235" s="157"/>
    </row>
    <row r="5236" spans="7:7" x14ac:dyDescent="0.3">
      <c r="G5236" s="157"/>
    </row>
    <row r="5237" spans="7:7" x14ac:dyDescent="0.3">
      <c r="G5237" s="157"/>
    </row>
    <row r="5238" spans="7:7" x14ac:dyDescent="0.3">
      <c r="G5238" s="157"/>
    </row>
    <row r="5239" spans="7:7" x14ac:dyDescent="0.3">
      <c r="G5239" s="157"/>
    </row>
    <row r="5240" spans="7:7" x14ac:dyDescent="0.3">
      <c r="G5240" s="157"/>
    </row>
    <row r="5241" spans="7:7" x14ac:dyDescent="0.3">
      <c r="G5241" s="157"/>
    </row>
    <row r="5242" spans="7:7" x14ac:dyDescent="0.3">
      <c r="G5242" s="157"/>
    </row>
    <row r="5243" spans="7:7" x14ac:dyDescent="0.3">
      <c r="G5243" s="157"/>
    </row>
    <row r="5244" spans="7:7" x14ac:dyDescent="0.3">
      <c r="G5244" s="157"/>
    </row>
    <row r="5245" spans="7:7" x14ac:dyDescent="0.3">
      <c r="G5245" s="157"/>
    </row>
    <row r="5246" spans="7:7" x14ac:dyDescent="0.3">
      <c r="G5246" s="157"/>
    </row>
    <row r="5247" spans="7:7" x14ac:dyDescent="0.3">
      <c r="G5247" s="157"/>
    </row>
    <row r="5248" spans="7:7" x14ac:dyDescent="0.3">
      <c r="G5248" s="157"/>
    </row>
    <row r="5249" spans="7:7" x14ac:dyDescent="0.3">
      <c r="G5249" s="157"/>
    </row>
    <row r="5250" spans="7:7" x14ac:dyDescent="0.3">
      <c r="G5250" s="157"/>
    </row>
    <row r="5251" spans="7:7" x14ac:dyDescent="0.3">
      <c r="G5251" s="157"/>
    </row>
    <row r="5252" spans="7:7" x14ac:dyDescent="0.3">
      <c r="G5252" s="157"/>
    </row>
    <row r="5253" spans="7:7" x14ac:dyDescent="0.3">
      <c r="G5253" s="157"/>
    </row>
    <row r="5254" spans="7:7" x14ac:dyDescent="0.3">
      <c r="G5254" s="157"/>
    </row>
    <row r="5255" spans="7:7" x14ac:dyDescent="0.3">
      <c r="G5255" s="157"/>
    </row>
    <row r="5256" spans="7:7" x14ac:dyDescent="0.3">
      <c r="G5256" s="157"/>
    </row>
    <row r="5257" spans="7:7" x14ac:dyDescent="0.3">
      <c r="G5257" s="157"/>
    </row>
    <row r="5258" spans="7:7" x14ac:dyDescent="0.3">
      <c r="G5258" s="157"/>
    </row>
    <row r="5259" spans="7:7" x14ac:dyDescent="0.3">
      <c r="G5259" s="157"/>
    </row>
    <row r="5260" spans="7:7" x14ac:dyDescent="0.3">
      <c r="G5260" s="157"/>
    </row>
    <row r="5261" spans="7:7" x14ac:dyDescent="0.3">
      <c r="G5261" s="157"/>
    </row>
    <row r="5262" spans="7:7" x14ac:dyDescent="0.3">
      <c r="G5262" s="157"/>
    </row>
    <row r="5263" spans="7:7" x14ac:dyDescent="0.3">
      <c r="G5263" s="157"/>
    </row>
    <row r="5264" spans="7:7" x14ac:dyDescent="0.3">
      <c r="G5264" s="157"/>
    </row>
    <row r="5265" spans="7:7" x14ac:dyDescent="0.3">
      <c r="G5265" s="157"/>
    </row>
    <row r="5266" spans="7:7" x14ac:dyDescent="0.3">
      <c r="G5266" s="157"/>
    </row>
    <row r="5267" spans="7:7" x14ac:dyDescent="0.3">
      <c r="G5267" s="157"/>
    </row>
    <row r="5268" spans="7:7" x14ac:dyDescent="0.3">
      <c r="G5268" s="157"/>
    </row>
    <row r="5269" spans="7:7" x14ac:dyDescent="0.3">
      <c r="G5269" s="157"/>
    </row>
    <row r="5270" spans="7:7" x14ac:dyDescent="0.3">
      <c r="G5270" s="157"/>
    </row>
    <row r="5271" spans="7:7" x14ac:dyDescent="0.3">
      <c r="G5271" s="157"/>
    </row>
    <row r="5272" spans="7:7" x14ac:dyDescent="0.3">
      <c r="G5272" s="157"/>
    </row>
    <row r="5273" spans="7:7" x14ac:dyDescent="0.3">
      <c r="G5273" s="157"/>
    </row>
    <row r="5274" spans="7:7" x14ac:dyDescent="0.3">
      <c r="G5274" s="157"/>
    </row>
    <row r="5275" spans="7:7" x14ac:dyDescent="0.3">
      <c r="G5275" s="157"/>
    </row>
    <row r="5276" spans="7:7" x14ac:dyDescent="0.3">
      <c r="G5276" s="157"/>
    </row>
    <row r="5277" spans="7:7" x14ac:dyDescent="0.3">
      <c r="G5277" s="157"/>
    </row>
    <row r="5278" spans="7:7" x14ac:dyDescent="0.3">
      <c r="G5278" s="157"/>
    </row>
    <row r="5279" spans="7:7" x14ac:dyDescent="0.3">
      <c r="G5279" s="157"/>
    </row>
    <row r="5280" spans="7:7" x14ac:dyDescent="0.3">
      <c r="G5280" s="157"/>
    </row>
    <row r="5281" spans="7:7" x14ac:dyDescent="0.3">
      <c r="G5281" s="157"/>
    </row>
    <row r="5282" spans="7:7" x14ac:dyDescent="0.3">
      <c r="G5282" s="157"/>
    </row>
    <row r="5283" spans="7:7" x14ac:dyDescent="0.3">
      <c r="G5283" s="157"/>
    </row>
    <row r="5284" spans="7:7" x14ac:dyDescent="0.3">
      <c r="G5284" s="157"/>
    </row>
    <row r="5285" spans="7:7" x14ac:dyDescent="0.3">
      <c r="G5285" s="157"/>
    </row>
    <row r="5286" spans="7:7" x14ac:dyDescent="0.3">
      <c r="G5286" s="157"/>
    </row>
    <row r="5287" spans="7:7" x14ac:dyDescent="0.3">
      <c r="G5287" s="157"/>
    </row>
    <row r="5288" spans="7:7" x14ac:dyDescent="0.3">
      <c r="G5288" s="157"/>
    </row>
    <row r="5289" spans="7:7" x14ac:dyDescent="0.3">
      <c r="G5289" s="157"/>
    </row>
    <row r="5290" spans="7:7" x14ac:dyDescent="0.3">
      <c r="G5290" s="157"/>
    </row>
    <row r="5291" spans="7:7" x14ac:dyDescent="0.3">
      <c r="G5291" s="157"/>
    </row>
    <row r="5292" spans="7:7" x14ac:dyDescent="0.3">
      <c r="G5292" s="157"/>
    </row>
    <row r="5293" spans="7:7" x14ac:dyDescent="0.3">
      <c r="G5293" s="157"/>
    </row>
    <row r="5294" spans="7:7" x14ac:dyDescent="0.3">
      <c r="G5294" s="157"/>
    </row>
    <row r="5295" spans="7:7" x14ac:dyDescent="0.3">
      <c r="G5295" s="157"/>
    </row>
    <row r="5296" spans="7:7" x14ac:dyDescent="0.3">
      <c r="G5296" s="157"/>
    </row>
    <row r="5297" spans="7:7" x14ac:dyDescent="0.3">
      <c r="G5297" s="157"/>
    </row>
    <row r="5298" spans="7:7" x14ac:dyDescent="0.3">
      <c r="G5298" s="157"/>
    </row>
    <row r="5299" spans="7:7" x14ac:dyDescent="0.3">
      <c r="G5299" s="157"/>
    </row>
    <row r="5300" spans="7:7" x14ac:dyDescent="0.3">
      <c r="G5300" s="157"/>
    </row>
    <row r="5301" spans="7:7" x14ac:dyDescent="0.3">
      <c r="G5301" s="157"/>
    </row>
    <row r="5302" spans="7:7" x14ac:dyDescent="0.3">
      <c r="G5302" s="157"/>
    </row>
    <row r="5303" spans="7:7" x14ac:dyDescent="0.3">
      <c r="G5303" s="157"/>
    </row>
    <row r="5304" spans="7:7" x14ac:dyDescent="0.3">
      <c r="G5304" s="157"/>
    </row>
    <row r="5305" spans="7:7" x14ac:dyDescent="0.3">
      <c r="G5305" s="157"/>
    </row>
    <row r="5306" spans="7:7" x14ac:dyDescent="0.3">
      <c r="G5306" s="157"/>
    </row>
    <row r="5307" spans="7:7" x14ac:dyDescent="0.3">
      <c r="G5307" s="157"/>
    </row>
    <row r="5308" spans="7:7" x14ac:dyDescent="0.3">
      <c r="G5308" s="157"/>
    </row>
    <row r="5309" spans="7:7" x14ac:dyDescent="0.3">
      <c r="G5309" s="157"/>
    </row>
    <row r="5310" spans="7:7" x14ac:dyDescent="0.3">
      <c r="G5310" s="157"/>
    </row>
    <row r="5311" spans="7:7" x14ac:dyDescent="0.3">
      <c r="G5311" s="157"/>
    </row>
    <row r="5312" spans="7:7" x14ac:dyDescent="0.3">
      <c r="G5312" s="157"/>
    </row>
    <row r="5313" spans="7:7" x14ac:dyDescent="0.3">
      <c r="G5313" s="157"/>
    </row>
    <row r="5314" spans="7:7" x14ac:dyDescent="0.3">
      <c r="G5314" s="157"/>
    </row>
    <row r="5315" spans="7:7" x14ac:dyDescent="0.3">
      <c r="G5315" s="157"/>
    </row>
    <row r="5316" spans="7:7" x14ac:dyDescent="0.3">
      <c r="G5316" s="157"/>
    </row>
    <row r="5317" spans="7:7" x14ac:dyDescent="0.3">
      <c r="G5317" s="157"/>
    </row>
    <row r="5318" spans="7:7" x14ac:dyDescent="0.3">
      <c r="G5318" s="157"/>
    </row>
    <row r="5319" spans="7:7" x14ac:dyDescent="0.3">
      <c r="G5319" s="157"/>
    </row>
    <row r="5320" spans="7:7" x14ac:dyDescent="0.3">
      <c r="G5320" s="157"/>
    </row>
    <row r="5321" spans="7:7" x14ac:dyDescent="0.3">
      <c r="G5321" s="157"/>
    </row>
    <row r="5322" spans="7:7" x14ac:dyDescent="0.3">
      <c r="G5322" s="157"/>
    </row>
    <row r="5323" spans="7:7" x14ac:dyDescent="0.3">
      <c r="G5323" s="157"/>
    </row>
    <row r="5324" spans="7:7" x14ac:dyDescent="0.3">
      <c r="G5324" s="157"/>
    </row>
    <row r="5325" spans="7:7" x14ac:dyDescent="0.3">
      <c r="G5325" s="157"/>
    </row>
    <row r="5326" spans="7:7" x14ac:dyDescent="0.3">
      <c r="G5326" s="157"/>
    </row>
    <row r="5327" spans="7:7" x14ac:dyDescent="0.3">
      <c r="G5327" s="157"/>
    </row>
    <row r="5328" spans="7:7" x14ac:dyDescent="0.3">
      <c r="G5328" s="157"/>
    </row>
    <row r="5329" spans="7:7" x14ac:dyDescent="0.3">
      <c r="G5329" s="157"/>
    </row>
    <row r="5330" spans="7:7" x14ac:dyDescent="0.3">
      <c r="G5330" s="157"/>
    </row>
    <row r="5331" spans="7:7" x14ac:dyDescent="0.3">
      <c r="G5331" s="157"/>
    </row>
    <row r="5332" spans="7:7" x14ac:dyDescent="0.3">
      <c r="G5332" s="157"/>
    </row>
    <row r="5333" spans="7:7" x14ac:dyDescent="0.3">
      <c r="G5333" s="157"/>
    </row>
    <row r="5334" spans="7:7" x14ac:dyDescent="0.3">
      <c r="G5334" s="157"/>
    </row>
    <row r="5335" spans="7:7" x14ac:dyDescent="0.3">
      <c r="G5335" s="157"/>
    </row>
    <row r="5336" spans="7:7" x14ac:dyDescent="0.3">
      <c r="G5336" s="157"/>
    </row>
    <row r="5337" spans="7:7" x14ac:dyDescent="0.3">
      <c r="G5337" s="157"/>
    </row>
    <row r="5338" spans="7:7" x14ac:dyDescent="0.3">
      <c r="G5338" s="157"/>
    </row>
    <row r="5339" spans="7:7" x14ac:dyDescent="0.3">
      <c r="G5339" s="157"/>
    </row>
    <row r="5340" spans="7:7" x14ac:dyDescent="0.3">
      <c r="G5340" s="157"/>
    </row>
    <row r="5341" spans="7:7" x14ac:dyDescent="0.3">
      <c r="G5341" s="157"/>
    </row>
    <row r="5342" spans="7:7" x14ac:dyDescent="0.3">
      <c r="G5342" s="157"/>
    </row>
    <row r="5343" spans="7:7" x14ac:dyDescent="0.3">
      <c r="G5343" s="157"/>
    </row>
    <row r="5344" spans="7:7" x14ac:dyDescent="0.3">
      <c r="G5344" s="157"/>
    </row>
    <row r="5345" spans="7:7" x14ac:dyDescent="0.3">
      <c r="G5345" s="157"/>
    </row>
    <row r="5346" spans="7:7" x14ac:dyDescent="0.3">
      <c r="G5346" s="157"/>
    </row>
    <row r="5347" spans="7:7" x14ac:dyDescent="0.3">
      <c r="G5347" s="157"/>
    </row>
    <row r="5348" spans="7:7" x14ac:dyDescent="0.3">
      <c r="G5348" s="157"/>
    </row>
    <row r="5349" spans="7:7" x14ac:dyDescent="0.3">
      <c r="G5349" s="157"/>
    </row>
    <row r="5350" spans="7:7" x14ac:dyDescent="0.3">
      <c r="G5350" s="157"/>
    </row>
    <row r="5351" spans="7:7" x14ac:dyDescent="0.3">
      <c r="G5351" s="157"/>
    </row>
    <row r="5352" spans="7:7" x14ac:dyDescent="0.3">
      <c r="G5352" s="157"/>
    </row>
    <row r="5353" spans="7:7" x14ac:dyDescent="0.3">
      <c r="G5353" s="157"/>
    </row>
    <row r="5354" spans="7:7" x14ac:dyDescent="0.3">
      <c r="G5354" s="157"/>
    </row>
    <row r="5355" spans="7:7" x14ac:dyDescent="0.3">
      <c r="G5355" s="157"/>
    </row>
    <row r="5356" spans="7:7" x14ac:dyDescent="0.3">
      <c r="G5356" s="157"/>
    </row>
    <row r="5357" spans="7:7" x14ac:dyDescent="0.3">
      <c r="G5357" s="157"/>
    </row>
    <row r="5358" spans="7:7" x14ac:dyDescent="0.3">
      <c r="G5358" s="157"/>
    </row>
    <row r="5359" spans="7:7" x14ac:dyDescent="0.3">
      <c r="G5359" s="157"/>
    </row>
    <row r="5360" spans="7:7" x14ac:dyDescent="0.3">
      <c r="G5360" s="157"/>
    </row>
    <row r="5361" spans="7:7" x14ac:dyDescent="0.3">
      <c r="G5361" s="157"/>
    </row>
    <row r="5362" spans="7:7" x14ac:dyDescent="0.3">
      <c r="G5362" s="157"/>
    </row>
    <row r="5363" spans="7:7" x14ac:dyDescent="0.3">
      <c r="G5363" s="157"/>
    </row>
    <row r="5364" spans="7:7" x14ac:dyDescent="0.3">
      <c r="G5364" s="157"/>
    </row>
    <row r="5365" spans="7:7" x14ac:dyDescent="0.3">
      <c r="G5365" s="157"/>
    </row>
    <row r="5366" spans="7:7" x14ac:dyDescent="0.3">
      <c r="G5366" s="157"/>
    </row>
    <row r="5367" spans="7:7" x14ac:dyDescent="0.3">
      <c r="G5367" s="157"/>
    </row>
    <row r="5368" spans="7:7" x14ac:dyDescent="0.3">
      <c r="G5368" s="157"/>
    </row>
    <row r="5369" spans="7:7" x14ac:dyDescent="0.3">
      <c r="G5369" s="157"/>
    </row>
    <row r="5370" spans="7:7" x14ac:dyDescent="0.3">
      <c r="G5370" s="157"/>
    </row>
    <row r="5371" spans="7:7" x14ac:dyDescent="0.3">
      <c r="G5371" s="157"/>
    </row>
    <row r="5372" spans="7:7" x14ac:dyDescent="0.3">
      <c r="G5372" s="157"/>
    </row>
    <row r="5373" spans="7:7" x14ac:dyDescent="0.3">
      <c r="G5373" s="157"/>
    </row>
    <row r="5374" spans="7:7" x14ac:dyDescent="0.3">
      <c r="G5374" s="157"/>
    </row>
    <row r="5375" spans="7:7" x14ac:dyDescent="0.3">
      <c r="G5375" s="157"/>
    </row>
    <row r="5376" spans="7:7" x14ac:dyDescent="0.3">
      <c r="G5376" s="157"/>
    </row>
    <row r="5377" spans="7:7" x14ac:dyDescent="0.3">
      <c r="G5377" s="157"/>
    </row>
    <row r="5378" spans="7:7" x14ac:dyDescent="0.3">
      <c r="G5378" s="157"/>
    </row>
    <row r="5379" spans="7:7" x14ac:dyDescent="0.3">
      <c r="G5379" s="157"/>
    </row>
    <row r="5380" spans="7:7" x14ac:dyDescent="0.3">
      <c r="G5380" s="157"/>
    </row>
    <row r="5381" spans="7:7" x14ac:dyDescent="0.3">
      <c r="G5381" s="157"/>
    </row>
    <row r="5382" spans="7:7" x14ac:dyDescent="0.3">
      <c r="G5382" s="157"/>
    </row>
    <row r="5383" spans="7:7" x14ac:dyDescent="0.3">
      <c r="G5383" s="157"/>
    </row>
    <row r="5384" spans="7:7" x14ac:dyDescent="0.3">
      <c r="G5384" s="157"/>
    </row>
    <row r="5385" spans="7:7" x14ac:dyDescent="0.3">
      <c r="G5385" s="157"/>
    </row>
    <row r="5386" spans="7:7" x14ac:dyDescent="0.3">
      <c r="G5386" s="157"/>
    </row>
    <row r="5387" spans="7:7" x14ac:dyDescent="0.3">
      <c r="G5387" s="157"/>
    </row>
    <row r="5388" spans="7:7" x14ac:dyDescent="0.3">
      <c r="G5388" s="157"/>
    </row>
    <row r="5389" spans="7:7" x14ac:dyDescent="0.3">
      <c r="G5389" s="157"/>
    </row>
    <row r="5390" spans="7:7" x14ac:dyDescent="0.3">
      <c r="G5390" s="157"/>
    </row>
    <row r="5391" spans="7:7" x14ac:dyDescent="0.3">
      <c r="G5391" s="157"/>
    </row>
    <row r="5392" spans="7:7" x14ac:dyDescent="0.3">
      <c r="G5392" s="157"/>
    </row>
    <row r="5393" spans="7:7" x14ac:dyDescent="0.3">
      <c r="G5393" s="157"/>
    </row>
    <row r="5394" spans="7:7" x14ac:dyDescent="0.3">
      <c r="G5394" s="157"/>
    </row>
    <row r="5395" spans="7:7" x14ac:dyDescent="0.3">
      <c r="G5395" s="157"/>
    </row>
    <row r="5396" spans="7:7" x14ac:dyDescent="0.3">
      <c r="G5396" s="157"/>
    </row>
    <row r="5397" spans="7:7" x14ac:dyDescent="0.3">
      <c r="G5397" s="157"/>
    </row>
    <row r="5398" spans="7:7" x14ac:dyDescent="0.3">
      <c r="G5398" s="157"/>
    </row>
    <row r="5399" spans="7:7" x14ac:dyDescent="0.3">
      <c r="G5399" s="157"/>
    </row>
    <row r="5400" spans="7:7" x14ac:dyDescent="0.3">
      <c r="G5400" s="157"/>
    </row>
    <row r="5401" spans="7:7" x14ac:dyDescent="0.3">
      <c r="G5401" s="157"/>
    </row>
    <row r="5402" spans="7:7" x14ac:dyDescent="0.3">
      <c r="G5402" s="157"/>
    </row>
    <row r="5403" spans="7:7" x14ac:dyDescent="0.3">
      <c r="G5403" s="157"/>
    </row>
    <row r="5404" spans="7:7" x14ac:dyDescent="0.3">
      <c r="G5404" s="157"/>
    </row>
    <row r="5405" spans="7:7" x14ac:dyDescent="0.3">
      <c r="G5405" s="157"/>
    </row>
    <row r="5406" spans="7:7" x14ac:dyDescent="0.3">
      <c r="G5406" s="157"/>
    </row>
    <row r="5407" spans="7:7" x14ac:dyDescent="0.3">
      <c r="G5407" s="157"/>
    </row>
    <row r="5408" spans="7:7" x14ac:dyDescent="0.3">
      <c r="G5408" s="157"/>
    </row>
    <row r="5409" spans="7:7" x14ac:dyDescent="0.3">
      <c r="G5409" s="157"/>
    </row>
    <row r="5410" spans="7:7" x14ac:dyDescent="0.3">
      <c r="G5410" s="157"/>
    </row>
    <row r="5411" spans="7:7" x14ac:dyDescent="0.3">
      <c r="G5411" s="157"/>
    </row>
    <row r="5412" spans="7:7" x14ac:dyDescent="0.3">
      <c r="G5412" s="157"/>
    </row>
    <row r="5413" spans="7:7" x14ac:dyDescent="0.3">
      <c r="G5413" s="157"/>
    </row>
    <row r="5414" spans="7:7" x14ac:dyDescent="0.3">
      <c r="G5414" s="157"/>
    </row>
    <row r="5415" spans="7:7" x14ac:dyDescent="0.3">
      <c r="G5415" s="157"/>
    </row>
    <row r="5416" spans="7:7" x14ac:dyDescent="0.3">
      <c r="G5416" s="157"/>
    </row>
    <row r="5417" spans="7:7" x14ac:dyDescent="0.3">
      <c r="G5417" s="157"/>
    </row>
    <row r="5418" spans="7:7" x14ac:dyDescent="0.3">
      <c r="G5418" s="157"/>
    </row>
    <row r="5419" spans="7:7" x14ac:dyDescent="0.3">
      <c r="G5419" s="157"/>
    </row>
    <row r="5420" spans="7:7" x14ac:dyDescent="0.3">
      <c r="G5420" s="157"/>
    </row>
    <row r="5421" spans="7:7" x14ac:dyDescent="0.3">
      <c r="G5421" s="157"/>
    </row>
    <row r="5422" spans="7:7" x14ac:dyDescent="0.3">
      <c r="G5422" s="157"/>
    </row>
    <row r="5423" spans="7:7" x14ac:dyDescent="0.3">
      <c r="G5423" s="157"/>
    </row>
    <row r="5424" spans="7:7" x14ac:dyDescent="0.3">
      <c r="G5424" s="157"/>
    </row>
    <row r="5425" spans="7:7" x14ac:dyDescent="0.3">
      <c r="G5425" s="157"/>
    </row>
    <row r="5426" spans="7:7" x14ac:dyDescent="0.3">
      <c r="G5426" s="157"/>
    </row>
    <row r="5427" spans="7:7" x14ac:dyDescent="0.3">
      <c r="G5427" s="157"/>
    </row>
    <row r="5428" spans="7:7" x14ac:dyDescent="0.3">
      <c r="G5428" s="157"/>
    </row>
    <row r="5429" spans="7:7" x14ac:dyDescent="0.3">
      <c r="G5429" s="157"/>
    </row>
    <row r="5430" spans="7:7" x14ac:dyDescent="0.3">
      <c r="G5430" s="157"/>
    </row>
    <row r="5431" spans="7:7" x14ac:dyDescent="0.3">
      <c r="G5431" s="157"/>
    </row>
    <row r="5432" spans="7:7" x14ac:dyDescent="0.3">
      <c r="G5432" s="157"/>
    </row>
    <row r="5433" spans="7:7" x14ac:dyDescent="0.3">
      <c r="G5433" s="157"/>
    </row>
    <row r="5434" spans="7:7" x14ac:dyDescent="0.3">
      <c r="G5434" s="157"/>
    </row>
    <row r="5435" spans="7:7" x14ac:dyDescent="0.3">
      <c r="G5435" s="157"/>
    </row>
    <row r="5436" spans="7:7" x14ac:dyDescent="0.3">
      <c r="G5436" s="157"/>
    </row>
    <row r="5437" spans="7:7" x14ac:dyDescent="0.3">
      <c r="G5437" s="157"/>
    </row>
    <row r="5438" spans="7:7" x14ac:dyDescent="0.3">
      <c r="G5438" s="157"/>
    </row>
    <row r="5439" spans="7:7" x14ac:dyDescent="0.3">
      <c r="G5439" s="157"/>
    </row>
    <row r="5440" spans="7:7" x14ac:dyDescent="0.3">
      <c r="G5440" s="157"/>
    </row>
    <row r="5441" spans="7:7" x14ac:dyDescent="0.3">
      <c r="G5441" s="157"/>
    </row>
    <row r="5442" spans="7:7" x14ac:dyDescent="0.3">
      <c r="G5442" s="157"/>
    </row>
    <row r="5443" spans="7:7" x14ac:dyDescent="0.3">
      <c r="G5443" s="157"/>
    </row>
    <row r="5444" spans="7:7" x14ac:dyDescent="0.3">
      <c r="G5444" s="157"/>
    </row>
    <row r="5445" spans="7:7" x14ac:dyDescent="0.3">
      <c r="G5445" s="157"/>
    </row>
    <row r="5446" spans="7:7" x14ac:dyDescent="0.3">
      <c r="G5446" s="157"/>
    </row>
    <row r="5447" spans="7:7" x14ac:dyDescent="0.3">
      <c r="G5447" s="157"/>
    </row>
    <row r="5448" spans="7:7" x14ac:dyDescent="0.3">
      <c r="G5448" s="157"/>
    </row>
    <row r="5449" spans="7:7" x14ac:dyDescent="0.3">
      <c r="G5449" s="157"/>
    </row>
    <row r="5450" spans="7:7" x14ac:dyDescent="0.3">
      <c r="G5450" s="157"/>
    </row>
    <row r="5451" spans="7:7" x14ac:dyDescent="0.3">
      <c r="G5451" s="157"/>
    </row>
    <row r="5452" spans="7:7" x14ac:dyDescent="0.3">
      <c r="G5452" s="157"/>
    </row>
    <row r="5453" spans="7:7" x14ac:dyDescent="0.3">
      <c r="G5453" s="157"/>
    </row>
    <row r="5454" spans="7:7" x14ac:dyDescent="0.3">
      <c r="G5454" s="157"/>
    </row>
    <row r="5455" spans="7:7" x14ac:dyDescent="0.3">
      <c r="G5455" s="157"/>
    </row>
    <row r="5456" spans="7:7" x14ac:dyDescent="0.3">
      <c r="G5456" s="157"/>
    </row>
    <row r="5457" spans="7:7" x14ac:dyDescent="0.3">
      <c r="G5457" s="157"/>
    </row>
    <row r="5458" spans="7:7" x14ac:dyDescent="0.3">
      <c r="G5458" s="157"/>
    </row>
    <row r="5459" spans="7:7" x14ac:dyDescent="0.3">
      <c r="G5459" s="157"/>
    </row>
    <row r="5460" spans="7:7" x14ac:dyDescent="0.3">
      <c r="G5460" s="157"/>
    </row>
    <row r="5461" spans="7:7" x14ac:dyDescent="0.3">
      <c r="G5461" s="157"/>
    </row>
    <row r="5462" spans="7:7" x14ac:dyDescent="0.3">
      <c r="G5462" s="157"/>
    </row>
    <row r="5463" spans="7:7" x14ac:dyDescent="0.3">
      <c r="G5463" s="157"/>
    </row>
    <row r="5464" spans="7:7" x14ac:dyDescent="0.3">
      <c r="G5464" s="157"/>
    </row>
    <row r="5465" spans="7:7" x14ac:dyDescent="0.3">
      <c r="G5465" s="157"/>
    </row>
    <row r="5466" spans="7:7" x14ac:dyDescent="0.3">
      <c r="G5466" s="157"/>
    </row>
    <row r="5467" spans="7:7" x14ac:dyDescent="0.3">
      <c r="G5467" s="157"/>
    </row>
    <row r="5468" spans="7:7" x14ac:dyDescent="0.3">
      <c r="G5468" s="157"/>
    </row>
    <row r="5469" spans="7:7" x14ac:dyDescent="0.3">
      <c r="G5469" s="157"/>
    </row>
    <row r="5470" spans="7:7" x14ac:dyDescent="0.3">
      <c r="G5470" s="157"/>
    </row>
    <row r="5471" spans="7:7" x14ac:dyDescent="0.3">
      <c r="G5471" s="157"/>
    </row>
    <row r="5472" spans="7:7" x14ac:dyDescent="0.3">
      <c r="G5472" s="157"/>
    </row>
    <row r="5473" spans="7:7" x14ac:dyDescent="0.3">
      <c r="G5473" s="157"/>
    </row>
    <row r="5474" spans="7:7" x14ac:dyDescent="0.3">
      <c r="G5474" s="157"/>
    </row>
    <row r="5475" spans="7:7" x14ac:dyDescent="0.3">
      <c r="G5475" s="157"/>
    </row>
    <row r="5476" spans="7:7" x14ac:dyDescent="0.3">
      <c r="G5476" s="157"/>
    </row>
    <row r="5477" spans="7:7" x14ac:dyDescent="0.3">
      <c r="G5477" s="157"/>
    </row>
    <row r="5478" spans="7:7" x14ac:dyDescent="0.3">
      <c r="G5478" s="157"/>
    </row>
    <row r="5479" spans="7:7" x14ac:dyDescent="0.3">
      <c r="G5479" s="157"/>
    </row>
    <row r="5480" spans="7:7" x14ac:dyDescent="0.3">
      <c r="G5480" s="157"/>
    </row>
    <row r="5481" spans="7:7" x14ac:dyDescent="0.3">
      <c r="G5481" s="157"/>
    </row>
    <row r="5482" spans="7:7" x14ac:dyDescent="0.3">
      <c r="G5482" s="157"/>
    </row>
    <row r="5483" spans="7:7" x14ac:dyDescent="0.3">
      <c r="G5483" s="157"/>
    </row>
    <row r="5484" spans="7:7" x14ac:dyDescent="0.3">
      <c r="G5484" s="157"/>
    </row>
    <row r="5485" spans="7:7" x14ac:dyDescent="0.3">
      <c r="G5485" s="157"/>
    </row>
    <row r="5486" spans="7:7" x14ac:dyDescent="0.3">
      <c r="G5486" s="157"/>
    </row>
    <row r="5487" spans="7:7" x14ac:dyDescent="0.3">
      <c r="G5487" s="157"/>
    </row>
    <row r="5488" spans="7:7" x14ac:dyDescent="0.3">
      <c r="G5488" s="157"/>
    </row>
    <row r="5489" spans="7:7" x14ac:dyDescent="0.3">
      <c r="G5489" s="157"/>
    </row>
    <row r="5490" spans="7:7" x14ac:dyDescent="0.3">
      <c r="G5490" s="157"/>
    </row>
    <row r="5491" spans="7:7" x14ac:dyDescent="0.3">
      <c r="G5491" s="157"/>
    </row>
    <row r="5492" spans="7:7" x14ac:dyDescent="0.3">
      <c r="G5492" s="157"/>
    </row>
    <row r="5493" spans="7:7" x14ac:dyDescent="0.3">
      <c r="G5493" s="157"/>
    </row>
    <row r="5494" spans="7:7" x14ac:dyDescent="0.3">
      <c r="G5494" s="157"/>
    </row>
    <row r="5495" spans="7:7" x14ac:dyDescent="0.3">
      <c r="G5495" s="157"/>
    </row>
    <row r="5496" spans="7:7" x14ac:dyDescent="0.3">
      <c r="G5496" s="157"/>
    </row>
    <row r="5497" spans="7:7" x14ac:dyDescent="0.3">
      <c r="G5497" s="157"/>
    </row>
    <row r="5498" spans="7:7" x14ac:dyDescent="0.3">
      <c r="G5498" s="157"/>
    </row>
    <row r="5499" spans="7:7" x14ac:dyDescent="0.3">
      <c r="G5499" s="157"/>
    </row>
    <row r="5500" spans="7:7" x14ac:dyDescent="0.3">
      <c r="G5500" s="157"/>
    </row>
    <row r="5501" spans="7:7" x14ac:dyDescent="0.3">
      <c r="G5501" s="157"/>
    </row>
    <row r="5502" spans="7:7" x14ac:dyDescent="0.3">
      <c r="G5502" s="157"/>
    </row>
    <row r="5503" spans="7:7" x14ac:dyDescent="0.3">
      <c r="G5503" s="157"/>
    </row>
    <row r="5504" spans="7:7" x14ac:dyDescent="0.3">
      <c r="G5504" s="157"/>
    </row>
    <row r="5505" spans="7:7" x14ac:dyDescent="0.3">
      <c r="G5505" s="157"/>
    </row>
    <row r="5506" spans="7:7" x14ac:dyDescent="0.3">
      <c r="G5506" s="157"/>
    </row>
    <row r="5507" spans="7:7" x14ac:dyDescent="0.3">
      <c r="G5507" s="157"/>
    </row>
    <row r="5508" spans="7:7" x14ac:dyDescent="0.3">
      <c r="G5508" s="157"/>
    </row>
    <row r="5509" spans="7:7" x14ac:dyDescent="0.3">
      <c r="G5509" s="157"/>
    </row>
    <row r="5510" spans="7:7" x14ac:dyDescent="0.3">
      <c r="G5510" s="157"/>
    </row>
    <row r="5511" spans="7:7" x14ac:dyDescent="0.3">
      <c r="G5511" s="157"/>
    </row>
    <row r="5512" spans="7:7" x14ac:dyDescent="0.3">
      <c r="G5512" s="157"/>
    </row>
    <row r="5513" spans="7:7" x14ac:dyDescent="0.3">
      <c r="G5513" s="157"/>
    </row>
    <row r="5514" spans="7:7" x14ac:dyDescent="0.3">
      <c r="G5514" s="157"/>
    </row>
    <row r="5515" spans="7:7" x14ac:dyDescent="0.3">
      <c r="G5515" s="157"/>
    </row>
    <row r="5516" spans="7:7" x14ac:dyDescent="0.3">
      <c r="G5516" s="157"/>
    </row>
    <row r="5517" spans="7:7" x14ac:dyDescent="0.3">
      <c r="G5517" s="157"/>
    </row>
    <row r="5518" spans="7:7" x14ac:dyDescent="0.3">
      <c r="G5518" s="157"/>
    </row>
    <row r="5519" spans="7:7" x14ac:dyDescent="0.3">
      <c r="G5519" s="157"/>
    </row>
    <row r="5520" spans="7:7" x14ac:dyDescent="0.3">
      <c r="G5520" s="157"/>
    </row>
    <row r="5521" spans="7:7" x14ac:dyDescent="0.3">
      <c r="G5521" s="157"/>
    </row>
    <row r="5522" spans="7:7" x14ac:dyDescent="0.3">
      <c r="G5522" s="157"/>
    </row>
    <row r="5523" spans="7:7" x14ac:dyDescent="0.3">
      <c r="G5523" s="157"/>
    </row>
    <row r="5524" spans="7:7" x14ac:dyDescent="0.3">
      <c r="G5524" s="157"/>
    </row>
    <row r="5525" spans="7:7" x14ac:dyDescent="0.3">
      <c r="G5525" s="157"/>
    </row>
    <row r="5526" spans="7:7" x14ac:dyDescent="0.3">
      <c r="G5526" s="157"/>
    </row>
    <row r="5527" spans="7:7" x14ac:dyDescent="0.3">
      <c r="G5527" s="157"/>
    </row>
    <row r="5528" spans="7:7" x14ac:dyDescent="0.3">
      <c r="G5528" s="157"/>
    </row>
    <row r="5529" spans="7:7" x14ac:dyDescent="0.3">
      <c r="G5529" s="157"/>
    </row>
    <row r="5530" spans="7:7" x14ac:dyDescent="0.3">
      <c r="G5530" s="157"/>
    </row>
    <row r="5531" spans="7:7" x14ac:dyDescent="0.3">
      <c r="G5531" s="157"/>
    </row>
    <row r="5532" spans="7:7" x14ac:dyDescent="0.3">
      <c r="G5532" s="157"/>
    </row>
    <row r="5533" spans="7:7" x14ac:dyDescent="0.3">
      <c r="G5533" s="157"/>
    </row>
    <row r="5534" spans="7:7" x14ac:dyDescent="0.3">
      <c r="G5534" s="157"/>
    </row>
    <row r="5535" spans="7:7" x14ac:dyDescent="0.3">
      <c r="G5535" s="157"/>
    </row>
    <row r="5536" spans="7:7" x14ac:dyDescent="0.3">
      <c r="G5536" s="157"/>
    </row>
    <row r="5537" spans="7:7" x14ac:dyDescent="0.3">
      <c r="G5537" s="157"/>
    </row>
    <row r="5538" spans="7:7" x14ac:dyDescent="0.3">
      <c r="G5538" s="157"/>
    </row>
    <row r="5539" spans="7:7" x14ac:dyDescent="0.3">
      <c r="G5539" s="157"/>
    </row>
    <row r="5540" spans="7:7" x14ac:dyDescent="0.3">
      <c r="G5540" s="157"/>
    </row>
    <row r="5541" spans="7:7" x14ac:dyDescent="0.3">
      <c r="G5541" s="157"/>
    </row>
    <row r="5542" spans="7:7" x14ac:dyDescent="0.3">
      <c r="G5542" s="157"/>
    </row>
    <row r="5543" spans="7:7" x14ac:dyDescent="0.3">
      <c r="G5543" s="157"/>
    </row>
    <row r="5544" spans="7:7" x14ac:dyDescent="0.3">
      <c r="G5544" s="157"/>
    </row>
    <row r="5545" spans="7:7" x14ac:dyDescent="0.3">
      <c r="G5545" s="157"/>
    </row>
    <row r="5546" spans="7:7" x14ac:dyDescent="0.3">
      <c r="G5546" s="157"/>
    </row>
    <row r="5547" spans="7:7" x14ac:dyDescent="0.3">
      <c r="G5547" s="157"/>
    </row>
    <row r="5548" spans="7:7" x14ac:dyDescent="0.3">
      <c r="G5548" s="157"/>
    </row>
    <row r="5549" spans="7:7" x14ac:dyDescent="0.3">
      <c r="G5549" s="157"/>
    </row>
    <row r="5550" spans="7:7" x14ac:dyDescent="0.3">
      <c r="G5550" s="157"/>
    </row>
    <row r="5551" spans="7:7" x14ac:dyDescent="0.3">
      <c r="G5551" s="157"/>
    </row>
    <row r="5552" spans="7:7" x14ac:dyDescent="0.3">
      <c r="G5552" s="157"/>
    </row>
    <row r="5553" spans="7:7" x14ac:dyDescent="0.3">
      <c r="G5553" s="157"/>
    </row>
    <row r="5554" spans="7:7" x14ac:dyDescent="0.3">
      <c r="G5554" s="157"/>
    </row>
    <row r="5555" spans="7:7" x14ac:dyDescent="0.3">
      <c r="G5555" s="157"/>
    </row>
    <row r="5556" spans="7:7" x14ac:dyDescent="0.3">
      <c r="G5556" s="157"/>
    </row>
    <row r="5557" spans="7:7" x14ac:dyDescent="0.3">
      <c r="G5557" s="157"/>
    </row>
    <row r="5558" spans="7:7" x14ac:dyDescent="0.3">
      <c r="G5558" s="157"/>
    </row>
    <row r="7461" ht="15" customHeight="1" x14ac:dyDescent="0.3"/>
  </sheetData>
  <phoneticPr fontId="3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7437"/>
  <sheetViews>
    <sheetView workbookViewId="0">
      <pane xSplit="1" ySplit="1" topLeftCell="B979" activePane="bottomRight" state="frozen"/>
      <selection activeCell="A2" sqref="A2:XFD72"/>
      <selection pane="topRight" activeCell="A2" sqref="A2:XFD72"/>
      <selection pane="bottomLeft" activeCell="A2" sqref="A2:XFD72"/>
      <selection pane="bottomRight" activeCell="A2" sqref="A2:XFD72"/>
    </sheetView>
  </sheetViews>
  <sheetFormatPr baseColWidth="10" defaultRowHeight="14.4" x14ac:dyDescent="0.3"/>
  <cols>
    <col min="1" max="1" width="5.44140625" bestFit="1" customWidth="1"/>
    <col min="2" max="2" width="20.44140625" bestFit="1" customWidth="1"/>
    <col min="3" max="3" width="15.5546875" style="222" bestFit="1" customWidth="1"/>
    <col min="4" max="5" width="11.44140625" bestFit="1" customWidth="1"/>
    <col min="6" max="6" width="7.44140625" customWidth="1"/>
    <col min="7" max="7" width="10.44140625" customWidth="1"/>
    <col min="8" max="8" width="11.44140625" bestFit="1" customWidth="1"/>
    <col min="9" max="9" width="12.44140625" bestFit="1" customWidth="1"/>
    <col min="10" max="10" width="11.44140625" bestFit="1" customWidth="1"/>
    <col min="11" max="11" width="12" bestFit="1" customWidth="1"/>
    <col min="18" max="21" width="13.5546875" customWidth="1"/>
    <col min="24" max="25" width="13.5546875" customWidth="1"/>
  </cols>
  <sheetData>
    <row r="1" spans="1:33" ht="43.2" x14ac:dyDescent="0.3">
      <c r="A1" s="3" t="s">
        <v>20</v>
      </c>
      <c r="B1" s="3" t="s">
        <v>0</v>
      </c>
      <c r="C1" s="4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3" t="s">
        <v>6</v>
      </c>
      <c r="O1" s="3" t="s">
        <v>7</v>
      </c>
      <c r="P1" s="3" t="s">
        <v>12</v>
      </c>
      <c r="Q1" s="3" t="s">
        <v>13</v>
      </c>
      <c r="R1" s="3" t="s">
        <v>8</v>
      </c>
      <c r="S1" s="3" t="s">
        <v>9</v>
      </c>
      <c r="T1" s="3" t="s">
        <v>10</v>
      </c>
      <c r="U1" s="3" t="s">
        <v>11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82</v>
      </c>
      <c r="AA1" s="3" t="s">
        <v>83</v>
      </c>
      <c r="AB1" s="3" t="s">
        <v>84</v>
      </c>
      <c r="AC1" s="3" t="s">
        <v>85</v>
      </c>
      <c r="AD1" s="3" t="s">
        <v>86</v>
      </c>
      <c r="AE1" s="3" t="s">
        <v>87</v>
      </c>
      <c r="AF1" s="3" t="s">
        <v>88</v>
      </c>
      <c r="AG1" s="3" t="s">
        <v>89</v>
      </c>
    </row>
    <row r="2" spans="1:33" x14ac:dyDescent="0.3">
      <c r="A2">
        <v>1</v>
      </c>
      <c r="B2" t="s">
        <v>148</v>
      </c>
      <c r="C2" s="222">
        <v>45642.552106481482</v>
      </c>
      <c r="D2" t="b">
        <v>1</v>
      </c>
      <c r="E2" t="b">
        <v>1</v>
      </c>
      <c r="F2">
        <v>0.5</v>
      </c>
      <c r="G2">
        <v>5.0000000000000001E-3</v>
      </c>
      <c r="H2">
        <v>-508</v>
      </c>
      <c r="I2">
        <v>571</v>
      </c>
      <c r="J2">
        <v>2805</v>
      </c>
      <c r="K2">
        <v>-2706</v>
      </c>
      <c r="L2">
        <v>0.1575</v>
      </c>
      <c r="M2">
        <v>0.2475</v>
      </c>
      <c r="N2">
        <v>-2.6975000000000002</v>
      </c>
      <c r="O2">
        <v>13.7775</v>
      </c>
      <c r="P2">
        <v>376.03750000000008</v>
      </c>
      <c r="Q2">
        <v>118.8125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33" x14ac:dyDescent="0.3">
      <c r="A3">
        <v>2</v>
      </c>
      <c r="B3" t="s">
        <v>148</v>
      </c>
      <c r="C3" s="222">
        <v>45642.552106481482</v>
      </c>
      <c r="D3" t="b">
        <v>1</v>
      </c>
      <c r="E3" t="b">
        <v>1</v>
      </c>
      <c r="F3">
        <v>1</v>
      </c>
      <c r="G3">
        <v>5.0000000000000001E-3</v>
      </c>
      <c r="H3">
        <v>-533</v>
      </c>
      <c r="I3">
        <v>640</v>
      </c>
      <c r="J3">
        <v>2654</v>
      </c>
      <c r="K3">
        <v>-2590</v>
      </c>
      <c r="L3">
        <v>0.26750000000000002</v>
      </c>
      <c r="M3">
        <v>0.16</v>
      </c>
      <c r="N3">
        <v>-2.9325000000000001</v>
      </c>
      <c r="O3">
        <v>13.11</v>
      </c>
      <c r="P3">
        <v>378.73500000000007</v>
      </c>
      <c r="Q3">
        <v>105.035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33" x14ac:dyDescent="0.3">
      <c r="A4">
        <v>3</v>
      </c>
      <c r="B4" t="s">
        <v>148</v>
      </c>
      <c r="C4" s="222">
        <v>45642.552106481482</v>
      </c>
      <c r="D4" t="b">
        <v>1</v>
      </c>
      <c r="E4" t="b">
        <v>1</v>
      </c>
      <c r="F4">
        <v>1.5</v>
      </c>
      <c r="G4">
        <v>5.0000000000000001E-3</v>
      </c>
      <c r="H4">
        <v>36</v>
      </c>
      <c r="I4">
        <v>-50</v>
      </c>
      <c r="J4">
        <v>1290</v>
      </c>
      <c r="K4">
        <v>-1362</v>
      </c>
      <c r="L4">
        <v>-3.5000000000000003E-2</v>
      </c>
      <c r="M4">
        <v>-0.18</v>
      </c>
      <c r="N4">
        <v>0.215</v>
      </c>
      <c r="O4">
        <v>6.63</v>
      </c>
      <c r="P4">
        <v>381.66750000000008</v>
      </c>
      <c r="Q4">
        <v>91.924999999999997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33" x14ac:dyDescent="0.3">
      <c r="A5">
        <v>4</v>
      </c>
      <c r="B5" t="s">
        <v>148</v>
      </c>
      <c r="C5" s="222">
        <v>45642.552106481482</v>
      </c>
      <c r="D5" t="b">
        <v>1</v>
      </c>
      <c r="E5" t="b">
        <v>1</v>
      </c>
      <c r="F5">
        <v>2</v>
      </c>
      <c r="G5">
        <v>5.0000000000000001E-3</v>
      </c>
      <c r="H5">
        <v>-51</v>
      </c>
      <c r="I5">
        <v>84</v>
      </c>
      <c r="J5">
        <v>1058</v>
      </c>
      <c r="K5">
        <v>-1079</v>
      </c>
      <c r="L5">
        <v>8.2500000000000004E-2</v>
      </c>
      <c r="M5">
        <v>-5.2499999999999998E-2</v>
      </c>
      <c r="N5">
        <v>-0.33750000000000002</v>
      </c>
      <c r="O5">
        <v>5.3425000000000002</v>
      </c>
      <c r="P5">
        <v>381.4525000000001</v>
      </c>
      <c r="Q5">
        <v>85.295000000000002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33" x14ac:dyDescent="0.3">
      <c r="A6">
        <v>5</v>
      </c>
      <c r="B6" t="s">
        <v>148</v>
      </c>
      <c r="C6" s="222">
        <v>45642.552106481482</v>
      </c>
      <c r="D6" t="b">
        <v>1</v>
      </c>
      <c r="E6" t="b">
        <v>1</v>
      </c>
      <c r="F6">
        <v>2.5</v>
      </c>
      <c r="G6">
        <v>5.0000000000000001E-3</v>
      </c>
      <c r="H6">
        <v>70</v>
      </c>
      <c r="I6">
        <v>-49</v>
      </c>
      <c r="J6">
        <v>1055</v>
      </c>
      <c r="K6">
        <v>-1036</v>
      </c>
      <c r="L6">
        <v>5.2499999999999998E-2</v>
      </c>
      <c r="M6">
        <v>4.7500000000000001E-2</v>
      </c>
      <c r="N6">
        <v>0.29749999999999999</v>
      </c>
      <c r="O6">
        <v>5.2275</v>
      </c>
      <c r="P6">
        <v>381.79000000000008</v>
      </c>
      <c r="Q6">
        <v>79.952500000000001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33" x14ac:dyDescent="0.3">
      <c r="A7">
        <v>6</v>
      </c>
      <c r="B7" t="s">
        <v>148</v>
      </c>
      <c r="C7" s="222">
        <v>45642.552106481482</v>
      </c>
      <c r="D7" t="b">
        <v>1</v>
      </c>
      <c r="E7" t="b">
        <v>1</v>
      </c>
      <c r="F7">
        <v>3</v>
      </c>
      <c r="G7">
        <v>5.0000000000000001E-3</v>
      </c>
      <c r="H7">
        <v>1857</v>
      </c>
      <c r="I7">
        <v>-1806</v>
      </c>
      <c r="J7">
        <v>1291</v>
      </c>
      <c r="K7">
        <v>-1286</v>
      </c>
      <c r="L7">
        <v>0.1275</v>
      </c>
      <c r="M7">
        <v>1.2500000000000001E-2</v>
      </c>
      <c r="N7">
        <v>9.1575000000000006</v>
      </c>
      <c r="O7">
        <v>6.4424999999999999</v>
      </c>
      <c r="P7">
        <v>381.49250000000006</v>
      </c>
      <c r="Q7">
        <v>74.724999999999994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33" x14ac:dyDescent="0.3">
      <c r="A8">
        <v>7</v>
      </c>
      <c r="B8" t="s">
        <v>148</v>
      </c>
      <c r="C8" s="222">
        <v>45642.552106481482</v>
      </c>
      <c r="D8" t="b">
        <v>1</v>
      </c>
      <c r="E8" t="b">
        <v>1</v>
      </c>
      <c r="F8">
        <v>3.5</v>
      </c>
      <c r="G8">
        <v>5.0000000000000001E-3</v>
      </c>
      <c r="H8">
        <v>2465</v>
      </c>
      <c r="I8">
        <v>-2420</v>
      </c>
      <c r="J8">
        <v>1439</v>
      </c>
      <c r="K8">
        <v>-1449</v>
      </c>
      <c r="L8">
        <v>0.1125</v>
      </c>
      <c r="M8">
        <v>-2.5000000000000001E-2</v>
      </c>
      <c r="N8">
        <v>12.2125</v>
      </c>
      <c r="O8">
        <v>7.22</v>
      </c>
      <c r="P8">
        <v>372.33500000000004</v>
      </c>
      <c r="Q8">
        <v>68.282499999999999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33" x14ac:dyDescent="0.3">
      <c r="A9">
        <v>8</v>
      </c>
      <c r="B9" t="s">
        <v>148</v>
      </c>
      <c r="C9" s="222">
        <v>45642.552106481482</v>
      </c>
      <c r="D9" t="b">
        <v>1</v>
      </c>
      <c r="E9" t="b">
        <v>1</v>
      </c>
      <c r="F9">
        <v>4</v>
      </c>
      <c r="G9">
        <v>5.0000000000000001E-3</v>
      </c>
      <c r="H9">
        <v>2810</v>
      </c>
      <c r="I9">
        <v>-2766</v>
      </c>
      <c r="J9">
        <v>1570</v>
      </c>
      <c r="K9">
        <v>-1535</v>
      </c>
      <c r="L9">
        <v>0.11</v>
      </c>
      <c r="M9">
        <v>8.7500000000000008E-2</v>
      </c>
      <c r="N9">
        <v>13.94</v>
      </c>
      <c r="O9">
        <v>7.7625000000000002</v>
      </c>
      <c r="P9">
        <v>360.12250000000006</v>
      </c>
      <c r="Q9">
        <v>61.0625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33" x14ac:dyDescent="0.3">
      <c r="A10">
        <v>9</v>
      </c>
      <c r="B10" t="s">
        <v>148</v>
      </c>
      <c r="C10" s="222">
        <v>45642.552106481482</v>
      </c>
      <c r="D10" t="b">
        <v>1</v>
      </c>
      <c r="E10" t="b">
        <v>1</v>
      </c>
      <c r="F10">
        <v>4.5</v>
      </c>
      <c r="G10">
        <v>5.0000000000000001E-3</v>
      </c>
      <c r="H10">
        <v>3033</v>
      </c>
      <c r="I10">
        <v>-3001</v>
      </c>
      <c r="J10">
        <v>1570</v>
      </c>
      <c r="K10">
        <v>-1559</v>
      </c>
      <c r="L10">
        <v>0.08</v>
      </c>
      <c r="M10">
        <v>2.75E-2</v>
      </c>
      <c r="N10">
        <v>15.085000000000001</v>
      </c>
      <c r="O10">
        <v>7.8224999999999998</v>
      </c>
      <c r="P10">
        <v>346.18250000000006</v>
      </c>
      <c r="Q10">
        <v>53.3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33" x14ac:dyDescent="0.3">
      <c r="A11">
        <v>10</v>
      </c>
      <c r="B11" t="s">
        <v>148</v>
      </c>
      <c r="C11" s="222">
        <v>45642.552106481482</v>
      </c>
      <c r="D11" t="b">
        <v>1</v>
      </c>
      <c r="E11" t="b">
        <v>1</v>
      </c>
      <c r="F11">
        <v>5</v>
      </c>
      <c r="G11">
        <v>5.0000000000000001E-3</v>
      </c>
      <c r="H11">
        <v>3137</v>
      </c>
      <c r="I11">
        <v>-3100</v>
      </c>
      <c r="J11">
        <v>1519</v>
      </c>
      <c r="K11">
        <v>-1493</v>
      </c>
      <c r="L11">
        <v>9.2499999999999999E-2</v>
      </c>
      <c r="M11">
        <v>6.5000000000000002E-2</v>
      </c>
      <c r="N11">
        <v>15.592500000000001</v>
      </c>
      <c r="O11">
        <v>7.53</v>
      </c>
      <c r="P11">
        <v>331.09750000000008</v>
      </c>
      <c r="Q11">
        <v>45.477499999999999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33" x14ac:dyDescent="0.3">
      <c r="A12">
        <v>11</v>
      </c>
      <c r="B12" t="s">
        <v>148</v>
      </c>
      <c r="C12" s="222">
        <v>45642.552106481482</v>
      </c>
      <c r="D12" t="b">
        <v>1</v>
      </c>
      <c r="E12" t="b">
        <v>1</v>
      </c>
      <c r="F12">
        <v>5.5</v>
      </c>
      <c r="G12">
        <v>5.0000000000000001E-3</v>
      </c>
      <c r="H12">
        <v>3112</v>
      </c>
      <c r="I12">
        <v>-3090</v>
      </c>
      <c r="J12">
        <v>1175</v>
      </c>
      <c r="K12">
        <v>-1162</v>
      </c>
      <c r="L12">
        <v>5.5E-2</v>
      </c>
      <c r="M12">
        <v>3.2500000000000001E-2</v>
      </c>
      <c r="N12">
        <v>15.505000000000001</v>
      </c>
      <c r="O12">
        <v>5.8425000000000002</v>
      </c>
      <c r="P12">
        <v>315.50500000000005</v>
      </c>
      <c r="Q12">
        <v>37.947499999999998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33" x14ac:dyDescent="0.3">
      <c r="A13">
        <v>12</v>
      </c>
      <c r="B13" t="s">
        <v>148</v>
      </c>
      <c r="C13" s="222">
        <v>45642.552106481482</v>
      </c>
      <c r="D13" t="b">
        <v>1</v>
      </c>
      <c r="E13" t="b">
        <v>1</v>
      </c>
      <c r="F13">
        <v>6</v>
      </c>
      <c r="G13">
        <v>5.0000000000000001E-3</v>
      </c>
      <c r="H13">
        <v>2609</v>
      </c>
      <c r="I13">
        <v>-2569</v>
      </c>
      <c r="J13">
        <v>-301</v>
      </c>
      <c r="K13">
        <v>351</v>
      </c>
      <c r="L13">
        <v>0.1</v>
      </c>
      <c r="M13">
        <v>0.125</v>
      </c>
      <c r="N13">
        <v>12.945</v>
      </c>
      <c r="O13">
        <v>-1.6300000000000001</v>
      </c>
      <c r="P13">
        <v>300.00000000000006</v>
      </c>
      <c r="Q13">
        <v>32.104999999999997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33" x14ac:dyDescent="0.3">
      <c r="A14">
        <v>13</v>
      </c>
      <c r="B14" t="s">
        <v>148</v>
      </c>
      <c r="C14" s="222">
        <v>45642.552106481482</v>
      </c>
      <c r="D14" t="b">
        <v>1</v>
      </c>
      <c r="E14" t="b">
        <v>1</v>
      </c>
      <c r="F14">
        <v>6.5</v>
      </c>
      <c r="G14">
        <v>5.0000000000000001E-3</v>
      </c>
      <c r="H14">
        <v>2272</v>
      </c>
      <c r="I14">
        <v>-2240</v>
      </c>
      <c r="J14">
        <v>-834</v>
      </c>
      <c r="K14">
        <v>836</v>
      </c>
      <c r="L14">
        <v>0.08</v>
      </c>
      <c r="M14">
        <v>5.0000000000000001E-3</v>
      </c>
      <c r="N14">
        <v>11.28</v>
      </c>
      <c r="O14">
        <v>-4.1749999999999998</v>
      </c>
      <c r="P14">
        <v>287.05500000000006</v>
      </c>
      <c r="Q14">
        <v>33.734999999999999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33" x14ac:dyDescent="0.3">
      <c r="A15">
        <v>14</v>
      </c>
      <c r="B15" t="s">
        <v>148</v>
      </c>
      <c r="C15" s="222">
        <v>45642.552106481482</v>
      </c>
      <c r="D15" t="b">
        <v>1</v>
      </c>
      <c r="E15" t="b">
        <v>1</v>
      </c>
      <c r="F15">
        <v>7</v>
      </c>
      <c r="G15">
        <v>5.0000000000000001E-3</v>
      </c>
      <c r="H15">
        <v>1968</v>
      </c>
      <c r="I15">
        <v>-1945</v>
      </c>
      <c r="J15">
        <v>-1271</v>
      </c>
      <c r="K15">
        <v>1296</v>
      </c>
      <c r="L15">
        <v>5.7500000000000002E-2</v>
      </c>
      <c r="M15">
        <v>6.25E-2</v>
      </c>
      <c r="N15">
        <v>9.7825000000000006</v>
      </c>
      <c r="O15">
        <v>-6.4175000000000004</v>
      </c>
      <c r="P15">
        <v>275.77500000000009</v>
      </c>
      <c r="Q15">
        <v>37.909999999999997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33" x14ac:dyDescent="0.3">
      <c r="A16">
        <v>15</v>
      </c>
      <c r="B16" t="s">
        <v>148</v>
      </c>
      <c r="C16" s="222">
        <v>45642.552106481482</v>
      </c>
      <c r="D16" t="b">
        <v>1</v>
      </c>
      <c r="E16" t="b">
        <v>1</v>
      </c>
      <c r="F16">
        <v>7.5</v>
      </c>
      <c r="G16">
        <v>5.0000000000000001E-3</v>
      </c>
      <c r="H16">
        <v>1726</v>
      </c>
      <c r="I16">
        <v>-1701</v>
      </c>
      <c r="J16">
        <v>-1580</v>
      </c>
      <c r="K16">
        <v>1647</v>
      </c>
      <c r="L16">
        <v>6.25E-2</v>
      </c>
      <c r="M16">
        <v>0.16750000000000001</v>
      </c>
      <c r="N16">
        <v>8.5675000000000008</v>
      </c>
      <c r="O16">
        <v>-8.0675000000000008</v>
      </c>
      <c r="P16">
        <v>265.99250000000006</v>
      </c>
      <c r="Q16">
        <v>44.327500000000001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3">
      <c r="A17">
        <v>16</v>
      </c>
      <c r="B17" t="s">
        <v>148</v>
      </c>
      <c r="C17" s="222">
        <v>45642.552106481482</v>
      </c>
      <c r="D17" t="b">
        <v>1</v>
      </c>
      <c r="E17" t="b">
        <v>1</v>
      </c>
      <c r="F17">
        <v>8</v>
      </c>
      <c r="G17">
        <v>5.0000000000000001E-3</v>
      </c>
      <c r="H17">
        <v>1563</v>
      </c>
      <c r="I17">
        <v>-1535</v>
      </c>
      <c r="J17">
        <v>-1821</v>
      </c>
      <c r="K17">
        <v>1889</v>
      </c>
      <c r="L17">
        <v>7.0000000000000007E-2</v>
      </c>
      <c r="M17">
        <v>0.17</v>
      </c>
      <c r="N17">
        <v>7.7450000000000001</v>
      </c>
      <c r="O17">
        <v>-9.2750000000000004</v>
      </c>
      <c r="P17">
        <v>257.42500000000007</v>
      </c>
      <c r="Q17">
        <v>52.395000000000003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3">
      <c r="A18">
        <v>17</v>
      </c>
      <c r="B18" t="s">
        <v>148</v>
      </c>
      <c r="C18" s="222">
        <v>45642.552106481482</v>
      </c>
      <c r="D18" t="b">
        <v>1</v>
      </c>
      <c r="E18" t="b">
        <v>1</v>
      </c>
      <c r="F18">
        <v>8.5</v>
      </c>
      <c r="G18">
        <v>5.0000000000000001E-3</v>
      </c>
      <c r="H18">
        <v>1384</v>
      </c>
      <c r="I18">
        <v>-1328</v>
      </c>
      <c r="J18">
        <v>-1759</v>
      </c>
      <c r="K18">
        <v>1829</v>
      </c>
      <c r="L18">
        <v>0.14000000000000001</v>
      </c>
      <c r="M18">
        <v>0.17500000000000002</v>
      </c>
      <c r="N18">
        <v>6.78</v>
      </c>
      <c r="O18">
        <v>-8.9700000000000006</v>
      </c>
      <c r="P18">
        <v>249.68000000000009</v>
      </c>
      <c r="Q18">
        <v>61.67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3">
      <c r="A19">
        <v>18</v>
      </c>
      <c r="B19" t="s">
        <v>148</v>
      </c>
      <c r="C19" s="222">
        <v>45642.552106481482</v>
      </c>
      <c r="D19" t="b">
        <v>1</v>
      </c>
      <c r="E19" t="b">
        <v>1</v>
      </c>
      <c r="F19">
        <v>9</v>
      </c>
      <c r="G19">
        <v>5.0000000000000001E-3</v>
      </c>
      <c r="H19">
        <v>736</v>
      </c>
      <c r="I19">
        <v>-718</v>
      </c>
      <c r="J19">
        <v>-1117</v>
      </c>
      <c r="K19">
        <v>1059</v>
      </c>
      <c r="L19">
        <v>4.4999999999999998E-2</v>
      </c>
      <c r="M19">
        <v>-0.14499999999999999</v>
      </c>
      <c r="N19">
        <v>3.6350000000000002</v>
      </c>
      <c r="O19">
        <v>-5.44</v>
      </c>
      <c r="P19">
        <v>242.90000000000009</v>
      </c>
      <c r="Q19">
        <v>70.64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 x14ac:dyDescent="0.3">
      <c r="A20">
        <v>19</v>
      </c>
      <c r="B20" t="s">
        <v>148</v>
      </c>
      <c r="C20" s="222">
        <v>45642.552106481482</v>
      </c>
      <c r="D20" t="b">
        <v>1</v>
      </c>
      <c r="E20" t="b">
        <v>1</v>
      </c>
      <c r="F20">
        <v>9.5</v>
      </c>
      <c r="G20">
        <v>5.0000000000000001E-3</v>
      </c>
      <c r="H20">
        <v>763</v>
      </c>
      <c r="I20">
        <v>-724</v>
      </c>
      <c r="J20">
        <v>-1066</v>
      </c>
      <c r="K20">
        <v>1066</v>
      </c>
      <c r="L20">
        <v>9.7500000000000003E-2</v>
      </c>
      <c r="M20">
        <v>0</v>
      </c>
      <c r="N20">
        <v>3.7175000000000002</v>
      </c>
      <c r="O20">
        <v>-5.33</v>
      </c>
      <c r="P20">
        <v>239.2650000000001</v>
      </c>
      <c r="Q20">
        <v>76.08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 x14ac:dyDescent="0.3">
      <c r="A21">
        <v>20</v>
      </c>
      <c r="B21" t="s">
        <v>148</v>
      </c>
      <c r="C21" s="222">
        <v>45642.552106481482</v>
      </c>
      <c r="D21" t="b">
        <v>1</v>
      </c>
      <c r="E21" t="b">
        <v>1</v>
      </c>
      <c r="F21">
        <v>10</v>
      </c>
      <c r="G21">
        <v>5.0000000000000001E-3</v>
      </c>
      <c r="H21">
        <v>792</v>
      </c>
      <c r="I21">
        <v>-753</v>
      </c>
      <c r="J21">
        <v>-1111</v>
      </c>
      <c r="K21">
        <v>1141</v>
      </c>
      <c r="L21">
        <v>9.7500000000000003E-2</v>
      </c>
      <c r="M21">
        <v>7.4999999999999997E-2</v>
      </c>
      <c r="N21">
        <v>3.8625000000000003</v>
      </c>
      <c r="O21">
        <v>-5.63</v>
      </c>
      <c r="P21">
        <v>235.5475000000001</v>
      </c>
      <c r="Q21">
        <v>81.41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 x14ac:dyDescent="0.3">
      <c r="A22">
        <v>21</v>
      </c>
      <c r="B22" t="s">
        <v>148</v>
      </c>
      <c r="C22" s="222">
        <v>45642.552106481482</v>
      </c>
      <c r="D22" t="b">
        <v>1</v>
      </c>
      <c r="E22" t="b">
        <v>1</v>
      </c>
      <c r="F22">
        <v>10.5</v>
      </c>
      <c r="G22">
        <v>5.0000000000000001E-3</v>
      </c>
      <c r="H22">
        <v>703</v>
      </c>
      <c r="I22">
        <v>-666</v>
      </c>
      <c r="J22">
        <v>-1139</v>
      </c>
      <c r="K22">
        <v>1147</v>
      </c>
      <c r="L22">
        <v>9.2499999999999999E-2</v>
      </c>
      <c r="M22">
        <v>0.02</v>
      </c>
      <c r="N22">
        <v>3.4224999999999999</v>
      </c>
      <c r="O22">
        <v>-5.7149999999999999</v>
      </c>
      <c r="P22">
        <v>231.68500000000009</v>
      </c>
      <c r="Q22">
        <v>87.039999999999992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3">
      <c r="A23">
        <v>22</v>
      </c>
      <c r="B23" t="s">
        <v>148</v>
      </c>
      <c r="C23" s="222">
        <v>45642.552106481482</v>
      </c>
      <c r="D23" t="b">
        <v>1</v>
      </c>
      <c r="E23" t="b">
        <v>1</v>
      </c>
      <c r="F23">
        <v>11</v>
      </c>
      <c r="G23">
        <v>5.0000000000000001E-3</v>
      </c>
      <c r="H23">
        <v>641</v>
      </c>
      <c r="I23">
        <v>-617</v>
      </c>
      <c r="J23">
        <v>-1201</v>
      </c>
      <c r="K23">
        <v>1207</v>
      </c>
      <c r="L23">
        <v>0.06</v>
      </c>
      <c r="M23">
        <v>1.4999999999999999E-2</v>
      </c>
      <c r="N23">
        <v>3.145</v>
      </c>
      <c r="O23">
        <v>-6.0200000000000005</v>
      </c>
      <c r="P23">
        <v>228.26250000000007</v>
      </c>
      <c r="Q23">
        <v>92.754999999999995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 x14ac:dyDescent="0.3">
      <c r="A24">
        <v>23</v>
      </c>
      <c r="B24" t="s">
        <v>148</v>
      </c>
      <c r="C24" s="222">
        <v>45642.552106481482</v>
      </c>
      <c r="D24" t="b">
        <v>1</v>
      </c>
      <c r="E24" t="b">
        <v>1</v>
      </c>
      <c r="F24">
        <v>11.5</v>
      </c>
      <c r="G24">
        <v>5.0000000000000001E-3</v>
      </c>
      <c r="H24">
        <v>539</v>
      </c>
      <c r="I24">
        <v>-529</v>
      </c>
      <c r="J24">
        <v>-1127</v>
      </c>
      <c r="K24">
        <v>1164</v>
      </c>
      <c r="L24">
        <v>2.5000000000000001E-2</v>
      </c>
      <c r="M24">
        <v>9.2499999999999999E-2</v>
      </c>
      <c r="N24">
        <v>2.67</v>
      </c>
      <c r="O24">
        <v>-5.7275</v>
      </c>
      <c r="P24">
        <v>225.11750000000006</v>
      </c>
      <c r="Q24">
        <v>98.774999999999991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 x14ac:dyDescent="0.3">
      <c r="A25">
        <v>24</v>
      </c>
      <c r="B25" t="s">
        <v>148</v>
      </c>
      <c r="C25" s="222">
        <v>45642.552106481482</v>
      </c>
      <c r="D25" t="b">
        <v>1</v>
      </c>
      <c r="E25" t="b">
        <v>1</v>
      </c>
      <c r="F25">
        <v>12</v>
      </c>
      <c r="G25">
        <v>5.0000000000000001E-3</v>
      </c>
      <c r="H25">
        <v>777</v>
      </c>
      <c r="I25">
        <v>-773</v>
      </c>
      <c r="J25">
        <v>-629</v>
      </c>
      <c r="K25">
        <v>588</v>
      </c>
      <c r="L25">
        <v>0.01</v>
      </c>
      <c r="M25">
        <v>-0.10250000000000001</v>
      </c>
      <c r="N25">
        <v>3.875</v>
      </c>
      <c r="O25">
        <v>-3.0425</v>
      </c>
      <c r="P25">
        <v>222.44750000000008</v>
      </c>
      <c r="Q25">
        <v>104.5025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 x14ac:dyDescent="0.3">
      <c r="A26">
        <v>25</v>
      </c>
      <c r="B26" t="s">
        <v>148</v>
      </c>
      <c r="C26" s="222">
        <v>45642.552106481482</v>
      </c>
      <c r="D26" t="b">
        <v>1</v>
      </c>
      <c r="E26" t="b">
        <v>1</v>
      </c>
      <c r="F26">
        <v>12.5</v>
      </c>
      <c r="G26">
        <v>5.0000000000000001E-3</v>
      </c>
      <c r="H26">
        <v>494</v>
      </c>
      <c r="I26">
        <v>-465</v>
      </c>
      <c r="J26">
        <v>-153</v>
      </c>
      <c r="K26">
        <v>94</v>
      </c>
      <c r="L26">
        <v>7.2499999999999995E-2</v>
      </c>
      <c r="M26">
        <v>-0.14749999999999999</v>
      </c>
      <c r="N26">
        <v>2.3975</v>
      </c>
      <c r="O26">
        <v>-0.61750000000000005</v>
      </c>
      <c r="P26">
        <v>218.57250000000008</v>
      </c>
      <c r="Q26">
        <v>107.545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 x14ac:dyDescent="0.3">
      <c r="A27">
        <v>26</v>
      </c>
      <c r="B27" t="s">
        <v>148</v>
      </c>
      <c r="C27" s="222">
        <v>45642.552106481482</v>
      </c>
      <c r="D27" t="b">
        <v>1</v>
      </c>
      <c r="E27" t="b">
        <v>1</v>
      </c>
      <c r="F27">
        <v>13</v>
      </c>
      <c r="G27">
        <v>5.0000000000000001E-3</v>
      </c>
      <c r="H27">
        <v>453</v>
      </c>
      <c r="I27">
        <v>-425</v>
      </c>
      <c r="J27">
        <v>-118</v>
      </c>
      <c r="K27">
        <v>125</v>
      </c>
      <c r="L27">
        <v>7.0000000000000007E-2</v>
      </c>
      <c r="M27">
        <v>1.7500000000000002E-2</v>
      </c>
      <c r="N27">
        <v>2.1949999999999998</v>
      </c>
      <c r="O27">
        <v>-0.60750000000000004</v>
      </c>
      <c r="P27">
        <v>216.17500000000007</v>
      </c>
      <c r="Q27">
        <v>108.16250000000001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 x14ac:dyDescent="0.3">
      <c r="A28">
        <v>27</v>
      </c>
      <c r="B28" t="s">
        <v>148</v>
      </c>
      <c r="C28" s="222">
        <v>45642.552106481482</v>
      </c>
      <c r="D28" t="b">
        <v>1</v>
      </c>
      <c r="E28" t="b">
        <v>1</v>
      </c>
      <c r="F28">
        <v>13.5</v>
      </c>
      <c r="G28">
        <v>5.0000000000000001E-3</v>
      </c>
      <c r="H28">
        <v>236</v>
      </c>
      <c r="I28">
        <v>-201</v>
      </c>
      <c r="J28">
        <v>-203</v>
      </c>
      <c r="K28">
        <v>181</v>
      </c>
      <c r="L28">
        <v>8.7500000000000008E-2</v>
      </c>
      <c r="M28">
        <v>-5.5E-2</v>
      </c>
      <c r="N28">
        <v>1.0925</v>
      </c>
      <c r="O28">
        <v>-0.96</v>
      </c>
      <c r="P28">
        <v>213.98000000000008</v>
      </c>
      <c r="Q28">
        <v>108.77000000000001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 x14ac:dyDescent="0.3">
      <c r="A29">
        <v>28</v>
      </c>
      <c r="B29" t="s">
        <v>148</v>
      </c>
      <c r="C29" s="222">
        <v>45642.552106481482</v>
      </c>
      <c r="D29" t="b">
        <v>1</v>
      </c>
      <c r="E29" t="b">
        <v>1</v>
      </c>
      <c r="F29">
        <v>14</v>
      </c>
      <c r="G29">
        <v>5.0000000000000001E-3</v>
      </c>
      <c r="H29">
        <v>288</v>
      </c>
      <c r="I29">
        <v>-253</v>
      </c>
      <c r="J29">
        <v>37</v>
      </c>
      <c r="K29">
        <v>0</v>
      </c>
      <c r="L29">
        <v>8.7500000000000008E-2</v>
      </c>
      <c r="M29">
        <v>9.2499999999999999E-2</v>
      </c>
      <c r="N29">
        <v>1.3525</v>
      </c>
      <c r="O29">
        <v>9.2499999999999999E-2</v>
      </c>
      <c r="P29">
        <v>212.88750000000007</v>
      </c>
      <c r="Q29">
        <v>109.73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3">
      <c r="A30">
        <v>29</v>
      </c>
      <c r="B30" t="s">
        <v>148</v>
      </c>
      <c r="C30" s="222">
        <v>45642.552106481482</v>
      </c>
      <c r="D30" t="b">
        <v>1</v>
      </c>
      <c r="E30" t="b">
        <v>1</v>
      </c>
      <c r="F30">
        <v>14.5</v>
      </c>
      <c r="G30">
        <v>5.0000000000000001E-3</v>
      </c>
      <c r="H30">
        <v>289</v>
      </c>
      <c r="I30">
        <v>-262</v>
      </c>
      <c r="J30">
        <v>281</v>
      </c>
      <c r="K30">
        <v>-223</v>
      </c>
      <c r="L30">
        <v>6.7500000000000004E-2</v>
      </c>
      <c r="M30">
        <v>0.14499999999999999</v>
      </c>
      <c r="N30">
        <v>1.3774999999999999</v>
      </c>
      <c r="O30">
        <v>1.26</v>
      </c>
      <c r="P30">
        <v>211.53500000000008</v>
      </c>
      <c r="Q30">
        <v>109.6375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3">
      <c r="A31">
        <v>30</v>
      </c>
      <c r="B31" t="s">
        <v>148</v>
      </c>
      <c r="C31" s="222">
        <v>45642.552106481482</v>
      </c>
      <c r="D31" t="b">
        <v>1</v>
      </c>
      <c r="E31" t="b">
        <v>1</v>
      </c>
      <c r="F31">
        <v>15</v>
      </c>
      <c r="G31">
        <v>5.0000000000000001E-3</v>
      </c>
      <c r="H31">
        <v>-203</v>
      </c>
      <c r="I31">
        <v>239</v>
      </c>
      <c r="J31">
        <v>276</v>
      </c>
      <c r="K31">
        <v>-260</v>
      </c>
      <c r="L31">
        <v>0.09</v>
      </c>
      <c r="M31">
        <v>0.04</v>
      </c>
      <c r="N31">
        <v>-1.105</v>
      </c>
      <c r="O31">
        <v>1.34</v>
      </c>
      <c r="P31">
        <v>210.15750000000008</v>
      </c>
      <c r="Q31">
        <v>108.3775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 x14ac:dyDescent="0.3">
      <c r="A32">
        <v>31</v>
      </c>
      <c r="B32" t="s">
        <v>148</v>
      </c>
      <c r="C32" s="222">
        <v>45642.552106481482</v>
      </c>
      <c r="D32" t="b">
        <v>1</v>
      </c>
      <c r="E32" t="b">
        <v>1</v>
      </c>
      <c r="F32">
        <v>15.5</v>
      </c>
      <c r="G32">
        <v>5.0000000000000001E-3</v>
      </c>
      <c r="H32">
        <v>-319</v>
      </c>
      <c r="I32">
        <v>352</v>
      </c>
      <c r="J32">
        <v>-91</v>
      </c>
      <c r="K32">
        <v>70</v>
      </c>
      <c r="L32">
        <v>8.2500000000000004E-2</v>
      </c>
      <c r="M32">
        <v>-5.2499999999999998E-2</v>
      </c>
      <c r="N32">
        <v>-1.6775</v>
      </c>
      <c r="O32">
        <v>-0.40250000000000002</v>
      </c>
      <c r="P32">
        <v>211.26250000000007</v>
      </c>
      <c r="Q32">
        <v>107.03749999999999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 x14ac:dyDescent="0.3">
      <c r="A33">
        <v>32</v>
      </c>
      <c r="B33" t="s">
        <v>148</v>
      </c>
      <c r="C33" s="222">
        <v>45642.552106481482</v>
      </c>
      <c r="D33" t="b">
        <v>1</v>
      </c>
      <c r="E33" t="b">
        <v>1</v>
      </c>
      <c r="F33">
        <v>16</v>
      </c>
      <c r="G33">
        <v>5.0000000000000001E-3</v>
      </c>
      <c r="H33">
        <v>-250</v>
      </c>
      <c r="I33">
        <v>284</v>
      </c>
      <c r="J33">
        <v>-337</v>
      </c>
      <c r="K33">
        <v>370</v>
      </c>
      <c r="L33">
        <v>8.5000000000000006E-2</v>
      </c>
      <c r="M33">
        <v>8.2500000000000004E-2</v>
      </c>
      <c r="N33">
        <v>-1.335</v>
      </c>
      <c r="O33">
        <v>-1.7675000000000001</v>
      </c>
      <c r="P33">
        <v>212.94000000000008</v>
      </c>
      <c r="Q33">
        <v>107.44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 x14ac:dyDescent="0.3">
      <c r="A34">
        <v>33</v>
      </c>
      <c r="B34" t="s">
        <v>148</v>
      </c>
      <c r="C34" s="222">
        <v>45642.552106481482</v>
      </c>
      <c r="D34" t="b">
        <v>1</v>
      </c>
      <c r="E34" t="b">
        <v>1</v>
      </c>
      <c r="F34">
        <v>16.5</v>
      </c>
      <c r="G34">
        <v>5.0000000000000001E-3</v>
      </c>
      <c r="H34">
        <v>-76</v>
      </c>
      <c r="I34">
        <v>105</v>
      </c>
      <c r="J34">
        <v>-493</v>
      </c>
      <c r="K34">
        <v>457</v>
      </c>
      <c r="L34">
        <v>7.2499999999999995E-2</v>
      </c>
      <c r="M34">
        <v>-0.09</v>
      </c>
      <c r="N34">
        <v>-0.45250000000000001</v>
      </c>
      <c r="O34">
        <v>-2.375</v>
      </c>
      <c r="P34">
        <v>214.27500000000009</v>
      </c>
      <c r="Q34">
        <v>109.2075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 x14ac:dyDescent="0.3">
      <c r="A35">
        <v>34</v>
      </c>
      <c r="B35" t="s">
        <v>148</v>
      </c>
      <c r="C35" s="222">
        <v>45642.552106481482</v>
      </c>
      <c r="D35" t="b">
        <v>1</v>
      </c>
      <c r="E35" t="b">
        <v>1</v>
      </c>
      <c r="F35">
        <v>17</v>
      </c>
      <c r="G35">
        <v>5.0000000000000001E-3</v>
      </c>
      <c r="H35">
        <v>195</v>
      </c>
      <c r="I35">
        <v>-167</v>
      </c>
      <c r="J35">
        <v>-483</v>
      </c>
      <c r="K35">
        <v>516</v>
      </c>
      <c r="L35">
        <v>7.0000000000000007E-2</v>
      </c>
      <c r="M35">
        <v>8.2500000000000004E-2</v>
      </c>
      <c r="N35">
        <v>0.90500000000000003</v>
      </c>
      <c r="O35">
        <v>-2.4975000000000001</v>
      </c>
      <c r="P35">
        <v>214.72750000000008</v>
      </c>
      <c r="Q35">
        <v>111.5825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 x14ac:dyDescent="0.3">
      <c r="A36">
        <v>35</v>
      </c>
      <c r="B36" t="s">
        <v>148</v>
      </c>
      <c r="C36" s="222">
        <v>45642.552106481482</v>
      </c>
      <c r="D36" t="b">
        <v>1</v>
      </c>
      <c r="E36" t="b">
        <v>1</v>
      </c>
      <c r="F36">
        <v>17.5</v>
      </c>
      <c r="G36">
        <v>5.0000000000000001E-3</v>
      </c>
      <c r="H36">
        <v>523</v>
      </c>
      <c r="I36">
        <v>-497</v>
      </c>
      <c r="J36">
        <v>-478</v>
      </c>
      <c r="K36">
        <v>567</v>
      </c>
      <c r="L36">
        <v>6.5000000000000002E-2</v>
      </c>
      <c r="M36">
        <v>0.2225</v>
      </c>
      <c r="N36">
        <v>2.5500000000000003</v>
      </c>
      <c r="O36">
        <v>-2.6125000000000003</v>
      </c>
      <c r="P36">
        <v>213.82250000000008</v>
      </c>
      <c r="Q36">
        <v>114.08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 x14ac:dyDescent="0.3">
      <c r="A37">
        <v>36</v>
      </c>
      <c r="B37" t="s">
        <v>148</v>
      </c>
      <c r="C37" s="222">
        <v>45642.552106481482</v>
      </c>
      <c r="D37" t="b">
        <v>1</v>
      </c>
      <c r="E37" t="b">
        <v>1</v>
      </c>
      <c r="F37">
        <v>18</v>
      </c>
      <c r="G37">
        <v>5.0000000000000001E-3</v>
      </c>
      <c r="H37">
        <v>1616</v>
      </c>
      <c r="I37">
        <v>-1597</v>
      </c>
      <c r="J37">
        <v>135</v>
      </c>
      <c r="K37">
        <v>-189</v>
      </c>
      <c r="L37">
        <v>4.7500000000000001E-2</v>
      </c>
      <c r="M37">
        <v>-0.13500000000000001</v>
      </c>
      <c r="N37">
        <v>8.0325000000000006</v>
      </c>
      <c r="O37">
        <v>0.81</v>
      </c>
      <c r="P37">
        <v>211.27250000000006</v>
      </c>
      <c r="Q37">
        <v>116.6925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3">
      <c r="A38">
        <v>37</v>
      </c>
      <c r="B38" t="s">
        <v>148</v>
      </c>
      <c r="C38" s="222">
        <v>45642.552106481482</v>
      </c>
      <c r="D38" t="b">
        <v>1</v>
      </c>
      <c r="E38" t="b">
        <v>1</v>
      </c>
      <c r="F38">
        <v>18.5</v>
      </c>
      <c r="G38">
        <v>5.0000000000000001E-3</v>
      </c>
      <c r="H38">
        <v>1943</v>
      </c>
      <c r="I38">
        <v>-1905</v>
      </c>
      <c r="J38">
        <v>391</v>
      </c>
      <c r="K38">
        <v>-390</v>
      </c>
      <c r="L38">
        <v>9.5000000000000001E-2</v>
      </c>
      <c r="M38">
        <v>2.5000000000000001E-3</v>
      </c>
      <c r="N38">
        <v>9.620000000000001</v>
      </c>
      <c r="O38">
        <v>1.9525000000000001</v>
      </c>
      <c r="P38">
        <v>203.24000000000007</v>
      </c>
      <c r="Q38">
        <v>115.88249999999999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 x14ac:dyDescent="0.3">
      <c r="A39">
        <v>38</v>
      </c>
      <c r="B39" t="s">
        <v>148</v>
      </c>
      <c r="C39" s="222">
        <v>45642.552106481482</v>
      </c>
      <c r="D39" t="b">
        <v>1</v>
      </c>
      <c r="E39" t="b">
        <v>1</v>
      </c>
      <c r="F39">
        <v>19</v>
      </c>
      <c r="G39">
        <v>5.0000000000000001E-3</v>
      </c>
      <c r="H39">
        <v>2016</v>
      </c>
      <c r="I39">
        <v>-1980</v>
      </c>
      <c r="J39">
        <v>416</v>
      </c>
      <c r="K39">
        <v>-423</v>
      </c>
      <c r="L39">
        <v>0.09</v>
      </c>
      <c r="M39">
        <v>-1.7500000000000002E-2</v>
      </c>
      <c r="N39">
        <v>9.99</v>
      </c>
      <c r="O39">
        <v>2.0975000000000001</v>
      </c>
      <c r="P39">
        <v>193.62000000000006</v>
      </c>
      <c r="Q39">
        <v>113.92999999999999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</row>
    <row r="40" spans="1:27" x14ac:dyDescent="0.3">
      <c r="A40">
        <v>39</v>
      </c>
      <c r="B40" t="s">
        <v>148</v>
      </c>
      <c r="C40" s="222">
        <v>45642.552106481482</v>
      </c>
      <c r="D40" t="b">
        <v>1</v>
      </c>
      <c r="E40" t="b">
        <v>1</v>
      </c>
      <c r="F40">
        <v>19.5</v>
      </c>
      <c r="G40">
        <v>5.0000000000000001E-3</v>
      </c>
      <c r="H40">
        <v>1916</v>
      </c>
      <c r="I40">
        <v>-1872</v>
      </c>
      <c r="J40">
        <v>304</v>
      </c>
      <c r="K40">
        <v>-297</v>
      </c>
      <c r="L40">
        <v>0.11</v>
      </c>
      <c r="M40">
        <v>1.7500000000000002E-2</v>
      </c>
      <c r="N40">
        <v>9.4700000000000006</v>
      </c>
      <c r="O40">
        <v>1.5024999999999999</v>
      </c>
      <c r="P40">
        <v>183.63000000000005</v>
      </c>
      <c r="Q40">
        <v>111.8325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</row>
    <row r="41" spans="1:27" x14ac:dyDescent="0.3">
      <c r="A41">
        <v>40</v>
      </c>
      <c r="B41" t="s">
        <v>148</v>
      </c>
      <c r="C41" s="222">
        <v>45642.552106481482</v>
      </c>
      <c r="D41" t="b">
        <v>1</v>
      </c>
      <c r="E41" t="b">
        <v>1</v>
      </c>
      <c r="F41">
        <v>20</v>
      </c>
      <c r="G41">
        <v>5.0000000000000001E-3</v>
      </c>
      <c r="H41">
        <v>1599</v>
      </c>
      <c r="I41">
        <v>-1555</v>
      </c>
      <c r="J41">
        <v>-117</v>
      </c>
      <c r="K41">
        <v>151</v>
      </c>
      <c r="L41">
        <v>0.11</v>
      </c>
      <c r="M41">
        <v>8.5000000000000006E-2</v>
      </c>
      <c r="N41">
        <v>7.8849999999999998</v>
      </c>
      <c r="O41">
        <v>-0.67</v>
      </c>
      <c r="P41">
        <v>174.16000000000005</v>
      </c>
      <c r="Q41">
        <v>110.33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 x14ac:dyDescent="0.3">
      <c r="A42">
        <v>41</v>
      </c>
      <c r="B42" t="s">
        <v>148</v>
      </c>
      <c r="C42" s="222">
        <v>45642.552106481482</v>
      </c>
      <c r="D42" t="b">
        <v>1</v>
      </c>
      <c r="E42" t="b">
        <v>1</v>
      </c>
      <c r="F42">
        <v>20.5</v>
      </c>
      <c r="G42">
        <v>5.0000000000000001E-3</v>
      </c>
      <c r="H42">
        <v>1346</v>
      </c>
      <c r="I42">
        <v>-1299</v>
      </c>
      <c r="J42">
        <v>-329</v>
      </c>
      <c r="K42">
        <v>392</v>
      </c>
      <c r="L42">
        <v>0.11750000000000001</v>
      </c>
      <c r="M42">
        <v>0.1575</v>
      </c>
      <c r="N42">
        <v>6.6124999999999998</v>
      </c>
      <c r="O42">
        <v>-1.8025</v>
      </c>
      <c r="P42">
        <v>166.27500000000006</v>
      </c>
      <c r="Q42">
        <v>111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 x14ac:dyDescent="0.3">
      <c r="A43">
        <v>42</v>
      </c>
      <c r="B43" t="s">
        <v>148</v>
      </c>
      <c r="C43" s="222">
        <v>45642.552106481482</v>
      </c>
      <c r="D43" t="b">
        <v>1</v>
      </c>
      <c r="E43" t="b">
        <v>1</v>
      </c>
      <c r="F43">
        <v>21</v>
      </c>
      <c r="G43">
        <v>5.0000000000000001E-3</v>
      </c>
      <c r="H43">
        <v>1074</v>
      </c>
      <c r="I43">
        <v>-1034</v>
      </c>
      <c r="J43">
        <v>137</v>
      </c>
      <c r="K43">
        <v>-164</v>
      </c>
      <c r="L43">
        <v>0.1</v>
      </c>
      <c r="M43">
        <v>-6.7500000000000004E-2</v>
      </c>
      <c r="N43">
        <v>5.2700000000000005</v>
      </c>
      <c r="O43">
        <v>0.75250000000000006</v>
      </c>
      <c r="P43">
        <v>159.66250000000005</v>
      </c>
      <c r="Q43">
        <v>112.80249999999999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 x14ac:dyDescent="0.3">
      <c r="A44">
        <v>43</v>
      </c>
      <c r="B44" t="s">
        <v>148</v>
      </c>
      <c r="C44" s="222">
        <v>45642.552106481482</v>
      </c>
      <c r="D44" t="b">
        <v>1</v>
      </c>
      <c r="E44" t="b">
        <v>1</v>
      </c>
      <c r="F44">
        <v>21.5</v>
      </c>
      <c r="G44">
        <v>5.0000000000000001E-3</v>
      </c>
      <c r="H44">
        <v>1140</v>
      </c>
      <c r="I44">
        <v>-1104</v>
      </c>
      <c r="J44">
        <v>630</v>
      </c>
      <c r="K44">
        <v>-626</v>
      </c>
      <c r="L44">
        <v>0.09</v>
      </c>
      <c r="M44">
        <v>0.01</v>
      </c>
      <c r="N44">
        <v>5.61</v>
      </c>
      <c r="O44">
        <v>3.14</v>
      </c>
      <c r="P44">
        <v>154.39250000000004</v>
      </c>
      <c r="Q44">
        <v>112.05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3">
      <c r="A45">
        <v>44</v>
      </c>
      <c r="B45" t="s">
        <v>148</v>
      </c>
      <c r="C45" s="222">
        <v>45642.552106481482</v>
      </c>
      <c r="D45" t="b">
        <v>1</v>
      </c>
      <c r="E45" t="b">
        <v>1</v>
      </c>
      <c r="F45">
        <v>22</v>
      </c>
      <c r="G45">
        <v>5.0000000000000001E-3</v>
      </c>
      <c r="H45">
        <v>1292</v>
      </c>
      <c r="I45">
        <v>-1265</v>
      </c>
      <c r="J45">
        <v>1037</v>
      </c>
      <c r="K45">
        <v>-1019</v>
      </c>
      <c r="L45">
        <v>6.7500000000000004E-2</v>
      </c>
      <c r="M45">
        <v>4.4999999999999998E-2</v>
      </c>
      <c r="N45">
        <v>6.3925000000000001</v>
      </c>
      <c r="O45">
        <v>5.14</v>
      </c>
      <c r="P45">
        <v>148.78250000000003</v>
      </c>
      <c r="Q45">
        <v>108.91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 x14ac:dyDescent="0.3">
      <c r="A46">
        <v>45</v>
      </c>
      <c r="B46" t="s">
        <v>148</v>
      </c>
      <c r="C46" s="222">
        <v>45642.552106481482</v>
      </c>
      <c r="D46" t="b">
        <v>1</v>
      </c>
      <c r="E46" t="b">
        <v>1</v>
      </c>
      <c r="F46">
        <v>22.5</v>
      </c>
      <c r="G46">
        <v>5.0000000000000001E-3</v>
      </c>
      <c r="H46">
        <v>1561</v>
      </c>
      <c r="I46">
        <v>-1486</v>
      </c>
      <c r="J46">
        <v>1610</v>
      </c>
      <c r="K46">
        <v>-1647</v>
      </c>
      <c r="L46">
        <v>0.1875</v>
      </c>
      <c r="M46">
        <v>-9.2499999999999999E-2</v>
      </c>
      <c r="N46">
        <v>7.6174999999999997</v>
      </c>
      <c r="O46">
        <v>8.1425000000000001</v>
      </c>
      <c r="P46">
        <v>142.39000000000001</v>
      </c>
      <c r="Q46">
        <v>103.77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 x14ac:dyDescent="0.3">
      <c r="A47">
        <v>46</v>
      </c>
      <c r="B47" t="s">
        <v>148</v>
      </c>
      <c r="C47" s="222">
        <v>45642.552106481482</v>
      </c>
      <c r="D47" t="b">
        <v>1</v>
      </c>
      <c r="E47" t="b">
        <v>1</v>
      </c>
      <c r="F47">
        <v>23</v>
      </c>
      <c r="G47">
        <v>5.0000000000000001E-3</v>
      </c>
      <c r="H47">
        <v>1444</v>
      </c>
      <c r="I47">
        <v>-1429</v>
      </c>
      <c r="J47">
        <v>1960</v>
      </c>
      <c r="K47">
        <v>-1949</v>
      </c>
      <c r="L47">
        <v>3.7499999999999999E-2</v>
      </c>
      <c r="M47">
        <v>2.75E-2</v>
      </c>
      <c r="N47">
        <v>7.1825000000000001</v>
      </c>
      <c r="O47">
        <v>9.7725000000000009</v>
      </c>
      <c r="P47">
        <v>134.77250000000001</v>
      </c>
      <c r="Q47">
        <v>95.627499999999998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 x14ac:dyDescent="0.3">
      <c r="A48">
        <v>47</v>
      </c>
      <c r="B48" t="s">
        <v>148</v>
      </c>
      <c r="C48" s="222">
        <v>45642.552106481482</v>
      </c>
      <c r="D48" t="b">
        <v>1</v>
      </c>
      <c r="E48" t="b">
        <v>1</v>
      </c>
      <c r="F48">
        <v>23.5</v>
      </c>
      <c r="G48">
        <v>5.0000000000000001E-3</v>
      </c>
      <c r="H48">
        <v>1266</v>
      </c>
      <c r="I48">
        <v>-1231</v>
      </c>
      <c r="J48">
        <v>1834</v>
      </c>
      <c r="K48">
        <v>-1753</v>
      </c>
      <c r="L48">
        <v>8.7500000000000008E-2</v>
      </c>
      <c r="M48">
        <v>0.20250000000000001</v>
      </c>
      <c r="N48">
        <v>6.2424999999999997</v>
      </c>
      <c r="O48">
        <v>8.9674999999999994</v>
      </c>
      <c r="P48">
        <v>127.59</v>
      </c>
      <c r="Q48">
        <v>85.855000000000004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 x14ac:dyDescent="0.3">
      <c r="A49">
        <v>48</v>
      </c>
      <c r="B49" t="s">
        <v>148</v>
      </c>
      <c r="C49" s="222">
        <v>45642.552106481482</v>
      </c>
      <c r="D49" t="b">
        <v>1</v>
      </c>
      <c r="E49" t="b">
        <v>1</v>
      </c>
      <c r="F49">
        <v>24</v>
      </c>
      <c r="G49">
        <v>5.0000000000000001E-3</v>
      </c>
      <c r="H49">
        <v>419</v>
      </c>
      <c r="I49">
        <v>-402</v>
      </c>
      <c r="J49">
        <v>1125</v>
      </c>
      <c r="K49">
        <v>-1125</v>
      </c>
      <c r="L49">
        <v>4.2500000000000003E-2</v>
      </c>
      <c r="M49">
        <v>0</v>
      </c>
      <c r="N49">
        <v>2.0525000000000002</v>
      </c>
      <c r="O49">
        <v>5.625</v>
      </c>
      <c r="P49">
        <v>121.34750000000001</v>
      </c>
      <c r="Q49">
        <v>76.887500000000003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 x14ac:dyDescent="0.3">
      <c r="A50">
        <v>49</v>
      </c>
      <c r="B50" t="s">
        <v>148</v>
      </c>
      <c r="C50" s="222">
        <v>45642.552106481482</v>
      </c>
      <c r="D50" t="b">
        <v>1</v>
      </c>
      <c r="E50" t="b">
        <v>1</v>
      </c>
      <c r="F50">
        <v>24.5</v>
      </c>
      <c r="G50">
        <v>5.0000000000000001E-3</v>
      </c>
      <c r="H50">
        <v>-12</v>
      </c>
      <c r="I50">
        <v>40</v>
      </c>
      <c r="J50">
        <v>1074</v>
      </c>
      <c r="K50">
        <v>-1066</v>
      </c>
      <c r="L50">
        <v>7.0000000000000007E-2</v>
      </c>
      <c r="M50">
        <v>0.02</v>
      </c>
      <c r="N50">
        <v>-0.13</v>
      </c>
      <c r="O50">
        <v>5.3500000000000005</v>
      </c>
      <c r="P50">
        <v>119.29500000000002</v>
      </c>
      <c r="Q50">
        <v>71.262500000000003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 x14ac:dyDescent="0.3">
      <c r="A51">
        <v>50</v>
      </c>
      <c r="B51" t="s">
        <v>148</v>
      </c>
      <c r="C51" s="222">
        <v>45642.552106481482</v>
      </c>
      <c r="D51" t="b">
        <v>1</v>
      </c>
      <c r="E51" t="b">
        <v>1</v>
      </c>
      <c r="F51">
        <v>25</v>
      </c>
      <c r="G51">
        <v>5.0000000000000001E-3</v>
      </c>
      <c r="H51">
        <v>-201</v>
      </c>
      <c r="I51">
        <v>225</v>
      </c>
      <c r="J51">
        <v>1210</v>
      </c>
      <c r="K51">
        <v>-1210</v>
      </c>
      <c r="L51">
        <v>0.06</v>
      </c>
      <c r="M51">
        <v>0</v>
      </c>
      <c r="N51">
        <v>-1.0649999999999999</v>
      </c>
      <c r="O51">
        <v>6.05</v>
      </c>
      <c r="P51">
        <v>119.42500000000001</v>
      </c>
      <c r="Q51">
        <v>65.912500000000009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x14ac:dyDescent="0.3">
      <c r="A52">
        <v>51</v>
      </c>
      <c r="B52" t="s">
        <v>148</v>
      </c>
      <c r="C52" s="222">
        <v>45642.552106481482</v>
      </c>
      <c r="D52" t="b">
        <v>1</v>
      </c>
      <c r="E52" t="b">
        <v>1</v>
      </c>
      <c r="F52">
        <v>25.5</v>
      </c>
      <c r="G52">
        <v>5.0000000000000001E-3</v>
      </c>
      <c r="H52">
        <v>-268</v>
      </c>
      <c r="I52">
        <v>291</v>
      </c>
      <c r="J52">
        <v>1339</v>
      </c>
      <c r="K52">
        <v>-1326</v>
      </c>
      <c r="L52">
        <v>5.7500000000000002E-2</v>
      </c>
      <c r="M52">
        <v>3.2500000000000001E-2</v>
      </c>
      <c r="N52">
        <v>-1.3975</v>
      </c>
      <c r="O52">
        <v>6.6625000000000005</v>
      </c>
      <c r="P52">
        <v>120.49000000000001</v>
      </c>
      <c r="Q52">
        <v>59.862500000000011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 x14ac:dyDescent="0.3">
      <c r="A53">
        <v>52</v>
      </c>
      <c r="B53" t="s">
        <v>148</v>
      </c>
      <c r="C53" s="222">
        <v>45642.552106481482</v>
      </c>
      <c r="D53" t="b">
        <v>1</v>
      </c>
      <c r="E53" t="b">
        <v>1</v>
      </c>
      <c r="F53">
        <v>26</v>
      </c>
      <c r="G53">
        <v>5.0000000000000001E-3</v>
      </c>
      <c r="H53">
        <v>-261</v>
      </c>
      <c r="I53">
        <v>293</v>
      </c>
      <c r="J53">
        <v>1418</v>
      </c>
      <c r="K53">
        <v>-1397</v>
      </c>
      <c r="L53">
        <v>0.08</v>
      </c>
      <c r="M53">
        <v>5.2499999999999998E-2</v>
      </c>
      <c r="N53">
        <v>-1.385</v>
      </c>
      <c r="O53">
        <v>7.0375000000000005</v>
      </c>
      <c r="P53">
        <v>121.8875</v>
      </c>
      <c r="Q53">
        <v>53.20000000000001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 x14ac:dyDescent="0.3">
      <c r="A54">
        <v>53</v>
      </c>
      <c r="B54" t="s">
        <v>148</v>
      </c>
      <c r="C54" s="222">
        <v>45642.552106481482</v>
      </c>
      <c r="D54" t="b">
        <v>1</v>
      </c>
      <c r="E54" t="b">
        <v>1</v>
      </c>
      <c r="F54">
        <v>26.5</v>
      </c>
      <c r="G54">
        <v>5.0000000000000001E-3</v>
      </c>
      <c r="H54">
        <v>-257</v>
      </c>
      <c r="I54">
        <v>280</v>
      </c>
      <c r="J54">
        <v>1459</v>
      </c>
      <c r="K54">
        <v>-1405</v>
      </c>
      <c r="L54">
        <v>5.7500000000000002E-2</v>
      </c>
      <c r="M54">
        <v>0.13500000000000001</v>
      </c>
      <c r="N54">
        <v>-1.3425</v>
      </c>
      <c r="O54">
        <v>7.16</v>
      </c>
      <c r="P54">
        <v>123.27250000000001</v>
      </c>
      <c r="Q54">
        <v>46.162500000000009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 x14ac:dyDescent="0.3">
      <c r="A55">
        <v>54</v>
      </c>
      <c r="B55" t="s">
        <v>148</v>
      </c>
      <c r="C55" s="222">
        <v>45642.552106481482</v>
      </c>
      <c r="D55" t="b">
        <v>1</v>
      </c>
      <c r="E55" t="b">
        <v>1</v>
      </c>
      <c r="F55">
        <v>27</v>
      </c>
      <c r="G55">
        <v>5.0000000000000001E-3</v>
      </c>
      <c r="H55">
        <v>383</v>
      </c>
      <c r="I55">
        <v>-353</v>
      </c>
      <c r="J55">
        <v>1962</v>
      </c>
      <c r="K55">
        <v>-1928</v>
      </c>
      <c r="L55">
        <v>7.4999999999999997E-2</v>
      </c>
      <c r="M55">
        <v>8.5000000000000006E-2</v>
      </c>
      <c r="N55">
        <v>1.84</v>
      </c>
      <c r="O55">
        <v>9.7249999999999996</v>
      </c>
      <c r="P55">
        <v>124.61500000000001</v>
      </c>
      <c r="Q55">
        <v>39.002500000000005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 x14ac:dyDescent="0.3">
      <c r="A56">
        <v>55</v>
      </c>
      <c r="B56" t="s">
        <v>148</v>
      </c>
      <c r="C56" s="222">
        <v>45642.552106481482</v>
      </c>
      <c r="D56" t="b">
        <v>1</v>
      </c>
      <c r="E56" t="b">
        <v>1</v>
      </c>
      <c r="F56">
        <v>27.5</v>
      </c>
      <c r="G56">
        <v>5.0000000000000001E-3</v>
      </c>
      <c r="H56">
        <v>743</v>
      </c>
      <c r="I56">
        <v>-701</v>
      </c>
      <c r="J56">
        <v>2126</v>
      </c>
      <c r="K56">
        <v>-2073</v>
      </c>
      <c r="L56">
        <v>0.105</v>
      </c>
      <c r="M56">
        <v>0.13250000000000001</v>
      </c>
      <c r="N56">
        <v>3.61</v>
      </c>
      <c r="O56">
        <v>10.4975</v>
      </c>
      <c r="P56">
        <v>122.77500000000001</v>
      </c>
      <c r="Q56">
        <v>29.277500000000003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 x14ac:dyDescent="0.3">
      <c r="A57">
        <v>56</v>
      </c>
      <c r="B57" t="s">
        <v>148</v>
      </c>
      <c r="C57" s="222">
        <v>45642.552106481482</v>
      </c>
      <c r="D57" t="b">
        <v>1</v>
      </c>
      <c r="E57" t="b">
        <v>1</v>
      </c>
      <c r="F57">
        <v>28</v>
      </c>
      <c r="G57">
        <v>5.0000000000000001E-3</v>
      </c>
      <c r="H57">
        <v>1224</v>
      </c>
      <c r="I57">
        <v>-1187</v>
      </c>
      <c r="J57">
        <v>2361</v>
      </c>
      <c r="K57">
        <v>-2365</v>
      </c>
      <c r="L57">
        <v>9.2499999999999999E-2</v>
      </c>
      <c r="M57">
        <v>-0.01</v>
      </c>
      <c r="N57">
        <v>6.0274999999999999</v>
      </c>
      <c r="O57">
        <v>11.815</v>
      </c>
      <c r="P57">
        <v>119.16500000000001</v>
      </c>
      <c r="Q57">
        <v>18.780000000000005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 x14ac:dyDescent="0.3">
      <c r="A58">
        <v>57</v>
      </c>
      <c r="B58" t="s">
        <v>148</v>
      </c>
      <c r="C58" s="222">
        <v>45642.552106481482</v>
      </c>
      <c r="D58" t="b">
        <v>1</v>
      </c>
      <c r="E58" t="b">
        <v>1</v>
      </c>
      <c r="F58">
        <v>28.5</v>
      </c>
      <c r="G58">
        <v>5.0000000000000001E-3</v>
      </c>
      <c r="H58">
        <v>1533</v>
      </c>
      <c r="I58">
        <v>-1500</v>
      </c>
      <c r="J58">
        <v>2343</v>
      </c>
      <c r="K58">
        <v>-2276</v>
      </c>
      <c r="L58">
        <v>8.2500000000000004E-2</v>
      </c>
      <c r="M58">
        <v>0.16750000000000001</v>
      </c>
      <c r="N58">
        <v>7.5825000000000005</v>
      </c>
      <c r="O58">
        <v>11.547499999999999</v>
      </c>
      <c r="P58">
        <v>113.1375</v>
      </c>
      <c r="Q58">
        <v>6.9650000000000052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3">
      <c r="A59">
        <v>58</v>
      </c>
      <c r="B59" t="s">
        <v>148</v>
      </c>
      <c r="C59" s="222">
        <v>45642.552106481482</v>
      </c>
      <c r="D59" t="b">
        <v>1</v>
      </c>
      <c r="E59" t="b">
        <v>1</v>
      </c>
      <c r="F59">
        <v>29</v>
      </c>
      <c r="G59">
        <v>5.0000000000000001E-3</v>
      </c>
      <c r="H59">
        <v>1639</v>
      </c>
      <c r="I59">
        <v>-1601</v>
      </c>
      <c r="J59">
        <v>1705</v>
      </c>
      <c r="K59">
        <v>-1675</v>
      </c>
      <c r="L59">
        <v>9.5000000000000001E-2</v>
      </c>
      <c r="M59">
        <v>7.4999999999999997E-2</v>
      </c>
      <c r="N59">
        <v>8.1</v>
      </c>
      <c r="O59">
        <v>8.4499999999999993</v>
      </c>
      <c r="P59">
        <v>105.55500000000001</v>
      </c>
      <c r="Q59">
        <v>-4.5824999999999942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3">
      <c r="A60">
        <v>59</v>
      </c>
      <c r="B60" t="s">
        <v>148</v>
      </c>
      <c r="C60" s="222">
        <v>45642.552106481482</v>
      </c>
      <c r="D60" t="b">
        <v>1</v>
      </c>
      <c r="E60" t="b">
        <v>1</v>
      </c>
      <c r="F60">
        <v>29.5</v>
      </c>
      <c r="G60">
        <v>5.0000000000000001E-3</v>
      </c>
      <c r="H60">
        <v>1556</v>
      </c>
      <c r="I60">
        <v>-1525</v>
      </c>
      <c r="J60">
        <v>905</v>
      </c>
      <c r="K60">
        <v>-838</v>
      </c>
      <c r="L60">
        <v>7.7499999999999999E-2</v>
      </c>
      <c r="M60">
        <v>0.16750000000000001</v>
      </c>
      <c r="N60">
        <v>7.7025000000000006</v>
      </c>
      <c r="O60">
        <v>4.3574999999999999</v>
      </c>
      <c r="P60">
        <v>97.455000000000013</v>
      </c>
      <c r="Q60">
        <v>-13.032499999999994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3">
      <c r="A61">
        <v>60</v>
      </c>
      <c r="B61" t="s">
        <v>148</v>
      </c>
      <c r="C61" s="222">
        <v>45642.552106481482</v>
      </c>
      <c r="D61" t="b">
        <v>1</v>
      </c>
      <c r="E61" t="b">
        <v>1</v>
      </c>
      <c r="F61">
        <v>30</v>
      </c>
      <c r="G61">
        <v>5.0000000000000001E-3</v>
      </c>
      <c r="H61">
        <v>1991</v>
      </c>
      <c r="I61">
        <v>-1969</v>
      </c>
      <c r="J61">
        <v>725</v>
      </c>
      <c r="K61">
        <v>-722</v>
      </c>
      <c r="L61">
        <v>5.5E-2</v>
      </c>
      <c r="M61">
        <v>7.4999999999999997E-3</v>
      </c>
      <c r="N61">
        <v>9.9</v>
      </c>
      <c r="O61">
        <v>3.6175000000000002</v>
      </c>
      <c r="P61">
        <v>89.752500000000012</v>
      </c>
      <c r="Q61">
        <v>-17.389999999999993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 x14ac:dyDescent="0.3">
      <c r="A62">
        <v>61</v>
      </c>
      <c r="B62" t="s">
        <v>148</v>
      </c>
      <c r="C62" s="222">
        <v>45642.552106481482</v>
      </c>
      <c r="D62" t="b">
        <v>1</v>
      </c>
      <c r="E62" t="b">
        <v>1</v>
      </c>
      <c r="F62">
        <v>30.5</v>
      </c>
      <c r="G62">
        <v>5.0000000000000001E-3</v>
      </c>
      <c r="H62">
        <v>2072</v>
      </c>
      <c r="I62">
        <v>-2046</v>
      </c>
      <c r="J62">
        <v>929</v>
      </c>
      <c r="K62">
        <v>-915</v>
      </c>
      <c r="L62">
        <v>6.5000000000000002E-2</v>
      </c>
      <c r="M62">
        <v>3.5000000000000003E-2</v>
      </c>
      <c r="N62">
        <v>10.295</v>
      </c>
      <c r="O62">
        <v>4.6100000000000003</v>
      </c>
      <c r="P62">
        <v>79.852500000000006</v>
      </c>
      <c r="Q62">
        <v>-21.007499999999993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x14ac:dyDescent="0.3">
      <c r="A63">
        <v>62</v>
      </c>
      <c r="B63" t="s">
        <v>148</v>
      </c>
      <c r="C63" s="222">
        <v>45642.552106481482</v>
      </c>
      <c r="D63" t="b">
        <v>1</v>
      </c>
      <c r="E63" t="b">
        <v>1</v>
      </c>
      <c r="F63">
        <v>31</v>
      </c>
      <c r="G63">
        <v>5.0000000000000001E-3</v>
      </c>
      <c r="H63">
        <v>1886</v>
      </c>
      <c r="I63">
        <v>-1852</v>
      </c>
      <c r="J63">
        <v>956</v>
      </c>
      <c r="K63">
        <v>-928</v>
      </c>
      <c r="L63">
        <v>8.5000000000000006E-2</v>
      </c>
      <c r="M63">
        <v>7.0000000000000007E-2</v>
      </c>
      <c r="N63">
        <v>9.3450000000000006</v>
      </c>
      <c r="O63">
        <v>4.71</v>
      </c>
      <c r="P63">
        <v>69.557500000000005</v>
      </c>
      <c r="Q63">
        <v>-25.617499999999993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3">
      <c r="A64">
        <v>63</v>
      </c>
      <c r="B64" t="s">
        <v>148</v>
      </c>
      <c r="C64" s="222">
        <v>45642.552106481482</v>
      </c>
      <c r="D64" t="b">
        <v>1</v>
      </c>
      <c r="E64" t="b">
        <v>1</v>
      </c>
      <c r="F64">
        <v>31.5</v>
      </c>
      <c r="G64">
        <v>5.0000000000000001E-3</v>
      </c>
      <c r="H64">
        <v>1392</v>
      </c>
      <c r="I64">
        <v>-1355</v>
      </c>
      <c r="J64">
        <v>876</v>
      </c>
      <c r="K64">
        <v>-858</v>
      </c>
      <c r="L64">
        <v>9.2499999999999999E-2</v>
      </c>
      <c r="M64">
        <v>4.4999999999999998E-2</v>
      </c>
      <c r="N64">
        <v>6.8674999999999997</v>
      </c>
      <c r="O64">
        <v>4.335</v>
      </c>
      <c r="P64">
        <v>60.212500000000006</v>
      </c>
      <c r="Q64">
        <v>-30.327499999999993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 x14ac:dyDescent="0.3">
      <c r="A65">
        <v>64</v>
      </c>
      <c r="B65" t="s">
        <v>148</v>
      </c>
      <c r="C65" s="222">
        <v>45642.552106481482</v>
      </c>
      <c r="D65" t="b">
        <v>1</v>
      </c>
      <c r="E65" t="b">
        <v>1</v>
      </c>
      <c r="F65">
        <v>32</v>
      </c>
      <c r="G65">
        <v>5.0000000000000001E-3</v>
      </c>
      <c r="H65">
        <v>1253</v>
      </c>
      <c r="I65">
        <v>-1221</v>
      </c>
      <c r="J65">
        <v>876</v>
      </c>
      <c r="K65">
        <v>-804</v>
      </c>
      <c r="L65">
        <v>0.08</v>
      </c>
      <c r="M65">
        <v>0.18</v>
      </c>
      <c r="N65">
        <v>6.1850000000000005</v>
      </c>
      <c r="O65">
        <v>4.2</v>
      </c>
      <c r="P65">
        <v>53.345000000000006</v>
      </c>
      <c r="Q65">
        <v>-34.662499999999994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 x14ac:dyDescent="0.3">
      <c r="A66">
        <v>65</v>
      </c>
      <c r="B66" t="s">
        <v>148</v>
      </c>
      <c r="C66" s="222">
        <v>45642.552106481482</v>
      </c>
      <c r="D66" t="b">
        <v>1</v>
      </c>
      <c r="E66" t="b">
        <v>1</v>
      </c>
      <c r="F66">
        <v>32.5</v>
      </c>
      <c r="G66">
        <v>5.0000000000000001E-3</v>
      </c>
      <c r="H66">
        <v>1246</v>
      </c>
      <c r="I66">
        <v>-1201</v>
      </c>
      <c r="J66">
        <v>844</v>
      </c>
      <c r="K66">
        <v>-755</v>
      </c>
      <c r="L66">
        <v>0.1125</v>
      </c>
      <c r="M66">
        <v>0.2225</v>
      </c>
      <c r="N66">
        <v>6.1174999999999997</v>
      </c>
      <c r="O66">
        <v>3.9975000000000001</v>
      </c>
      <c r="P66">
        <v>47.160000000000004</v>
      </c>
      <c r="Q66">
        <v>-38.862499999999997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3">
      <c r="A67">
        <v>66</v>
      </c>
      <c r="B67" t="s">
        <v>148</v>
      </c>
      <c r="C67" s="222">
        <v>45642.552106481482</v>
      </c>
      <c r="D67" t="b">
        <v>1</v>
      </c>
      <c r="E67" t="b">
        <v>1</v>
      </c>
      <c r="F67">
        <v>33</v>
      </c>
      <c r="G67">
        <v>5.0000000000000001E-3</v>
      </c>
      <c r="H67">
        <v>1235</v>
      </c>
      <c r="I67">
        <v>-1205</v>
      </c>
      <c r="J67">
        <v>-577</v>
      </c>
      <c r="K67">
        <v>573</v>
      </c>
      <c r="L67">
        <v>7.4999999999999997E-2</v>
      </c>
      <c r="M67">
        <v>-0.01</v>
      </c>
      <c r="N67">
        <v>6.1000000000000005</v>
      </c>
      <c r="O67">
        <v>-2.875</v>
      </c>
      <c r="P67">
        <v>41.042500000000004</v>
      </c>
      <c r="Q67">
        <v>-42.86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3">
      <c r="A68">
        <v>67</v>
      </c>
      <c r="B68" t="s">
        <v>148</v>
      </c>
      <c r="C68" s="222">
        <v>45642.552106481482</v>
      </c>
      <c r="D68" t="b">
        <v>1</v>
      </c>
      <c r="E68" t="b">
        <v>1</v>
      </c>
      <c r="F68">
        <v>33.5</v>
      </c>
      <c r="G68">
        <v>5.0000000000000001E-3</v>
      </c>
      <c r="H68">
        <v>1166</v>
      </c>
      <c r="I68">
        <v>-1127</v>
      </c>
      <c r="J68">
        <v>-1555</v>
      </c>
      <c r="K68">
        <v>1596</v>
      </c>
      <c r="L68">
        <v>9.7500000000000003E-2</v>
      </c>
      <c r="M68">
        <v>0.10250000000000001</v>
      </c>
      <c r="N68">
        <v>5.7324999999999999</v>
      </c>
      <c r="O68">
        <v>-7.8775000000000004</v>
      </c>
      <c r="P68">
        <v>34.942500000000003</v>
      </c>
      <c r="Q68">
        <v>-39.984999999999999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3">
      <c r="A69">
        <v>68</v>
      </c>
      <c r="B69" t="s">
        <v>148</v>
      </c>
      <c r="C69" s="222">
        <v>45642.552106481482</v>
      </c>
      <c r="D69" t="b">
        <v>1</v>
      </c>
      <c r="E69" t="b">
        <v>1</v>
      </c>
      <c r="F69">
        <v>34</v>
      </c>
      <c r="G69">
        <v>5.0000000000000001E-3</v>
      </c>
      <c r="H69">
        <v>1261</v>
      </c>
      <c r="I69">
        <v>-1215</v>
      </c>
      <c r="J69">
        <v>-2025</v>
      </c>
      <c r="K69">
        <v>1991</v>
      </c>
      <c r="L69">
        <v>0.115</v>
      </c>
      <c r="M69">
        <v>-8.5000000000000006E-2</v>
      </c>
      <c r="N69">
        <v>6.19</v>
      </c>
      <c r="O69">
        <v>-10.040000000000001</v>
      </c>
      <c r="P69">
        <v>29.210000000000004</v>
      </c>
      <c r="Q69">
        <v>-32.107500000000002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3">
      <c r="A70">
        <v>69</v>
      </c>
      <c r="B70" t="s">
        <v>148</v>
      </c>
      <c r="C70" s="222">
        <v>45642.552106481482</v>
      </c>
      <c r="D70" t="b">
        <v>1</v>
      </c>
      <c r="E70" t="b">
        <v>1</v>
      </c>
      <c r="F70">
        <v>34.5</v>
      </c>
      <c r="G70">
        <v>5.0000000000000001E-3</v>
      </c>
      <c r="H70">
        <v>1298</v>
      </c>
      <c r="I70">
        <v>-1261</v>
      </c>
      <c r="J70">
        <v>-1654</v>
      </c>
      <c r="K70">
        <v>1586</v>
      </c>
      <c r="L70">
        <v>9.2499999999999999E-2</v>
      </c>
      <c r="M70">
        <v>-0.17</v>
      </c>
      <c r="N70">
        <v>6.3975</v>
      </c>
      <c r="O70">
        <v>-8.1</v>
      </c>
      <c r="P70">
        <v>23.020000000000003</v>
      </c>
      <c r="Q70">
        <v>-22.067500000000003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3">
      <c r="A71">
        <v>70</v>
      </c>
      <c r="B71" t="s">
        <v>148</v>
      </c>
      <c r="C71" s="222">
        <v>45642.552106481482</v>
      </c>
      <c r="D71" t="b">
        <v>1</v>
      </c>
      <c r="E71" t="b">
        <v>1</v>
      </c>
      <c r="F71">
        <v>35</v>
      </c>
      <c r="G71">
        <v>5.0000000000000001E-3</v>
      </c>
      <c r="H71">
        <v>1646</v>
      </c>
      <c r="I71">
        <v>-1600</v>
      </c>
      <c r="J71">
        <v>-1491</v>
      </c>
      <c r="K71">
        <v>1494</v>
      </c>
      <c r="L71">
        <v>0.115</v>
      </c>
      <c r="M71">
        <v>7.4999999999999997E-3</v>
      </c>
      <c r="N71">
        <v>8.1150000000000002</v>
      </c>
      <c r="O71">
        <v>-7.4625000000000004</v>
      </c>
      <c r="P71">
        <v>16.622500000000002</v>
      </c>
      <c r="Q71">
        <v>-13.967500000000001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3">
      <c r="A72">
        <v>71</v>
      </c>
      <c r="B72" t="s">
        <v>148</v>
      </c>
      <c r="C72" s="222">
        <v>45642.552106481482</v>
      </c>
      <c r="D72" t="b">
        <v>1</v>
      </c>
      <c r="E72" t="b">
        <v>1</v>
      </c>
      <c r="F72">
        <v>35.5</v>
      </c>
      <c r="G72">
        <v>5.0000000000000001E-3</v>
      </c>
      <c r="H72">
        <v>1723</v>
      </c>
      <c r="I72">
        <v>-1680</v>
      </c>
      <c r="J72">
        <v>-1274</v>
      </c>
      <c r="K72">
        <v>1328</v>
      </c>
      <c r="L72">
        <v>0.1075</v>
      </c>
      <c r="M72">
        <v>0.13500000000000001</v>
      </c>
      <c r="N72">
        <v>8.5075000000000003</v>
      </c>
      <c r="O72">
        <v>-6.5049999999999999</v>
      </c>
      <c r="P72">
        <v>8.5075000000000003</v>
      </c>
      <c r="Q72">
        <v>-6.5049999999999999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3">
      <c r="A73">
        <v>1</v>
      </c>
      <c r="B73" t="s">
        <v>148</v>
      </c>
      <c r="C73" s="222">
        <v>45642.560081018521</v>
      </c>
      <c r="D73" t="b">
        <v>0</v>
      </c>
      <c r="E73" t="b">
        <v>1</v>
      </c>
      <c r="F73">
        <v>0.5</v>
      </c>
      <c r="G73">
        <v>5.0000000000000001E-3</v>
      </c>
      <c r="H73">
        <v>-531</v>
      </c>
      <c r="I73">
        <v>550</v>
      </c>
      <c r="J73">
        <v>2794</v>
      </c>
      <c r="K73">
        <v>-2713</v>
      </c>
      <c r="L73">
        <v>4.7500000000000001E-2</v>
      </c>
      <c r="M73">
        <v>0.20250000000000001</v>
      </c>
      <c r="N73">
        <v>-2.7025000000000001</v>
      </c>
      <c r="O73">
        <v>13.7675</v>
      </c>
      <c r="P73">
        <v>374.7324999999999</v>
      </c>
      <c r="Q73">
        <v>118.35499999999999</v>
      </c>
      <c r="R73">
        <v>-4.9999999999998934E-3</v>
      </c>
      <c r="S73">
        <v>-9.9999999999997868E-3</v>
      </c>
      <c r="T73">
        <v>-1.3050000000001774</v>
      </c>
      <c r="U73">
        <v>-0.45750000000001023</v>
      </c>
      <c r="V73">
        <v>-0.11</v>
      </c>
      <c r="W73">
        <v>-4.4999999999999984E-2</v>
      </c>
      <c r="X73">
        <v>-4.9999999999998934E-3</v>
      </c>
      <c r="Y73">
        <v>-9.9999999999997868E-3</v>
      </c>
      <c r="Z73">
        <v>-1.3050000000001774</v>
      </c>
      <c r="AA73">
        <v>-0.45750000000001023</v>
      </c>
    </row>
    <row r="74" spans="1:27" x14ac:dyDescent="0.3">
      <c r="A74">
        <v>2</v>
      </c>
      <c r="B74" t="s">
        <v>148</v>
      </c>
      <c r="C74" s="222">
        <v>45642.560081018521</v>
      </c>
      <c r="D74" t="b">
        <v>0</v>
      </c>
      <c r="E74" t="b">
        <v>1</v>
      </c>
      <c r="F74">
        <v>1</v>
      </c>
      <c r="G74">
        <v>5.0000000000000001E-3</v>
      </c>
      <c r="H74">
        <v>-551</v>
      </c>
      <c r="I74">
        <v>642</v>
      </c>
      <c r="J74">
        <v>2678</v>
      </c>
      <c r="K74">
        <v>-2580</v>
      </c>
      <c r="L74">
        <v>0.22750000000000001</v>
      </c>
      <c r="M74">
        <v>0.245</v>
      </c>
      <c r="N74">
        <v>-2.9824999999999999</v>
      </c>
      <c r="O74">
        <v>13.145</v>
      </c>
      <c r="P74">
        <v>377.43499999999989</v>
      </c>
      <c r="Q74">
        <v>104.58749999999999</v>
      </c>
      <c r="R74">
        <v>-4.9999999999999822E-2</v>
      </c>
      <c r="S74">
        <v>3.5000000000000142E-2</v>
      </c>
      <c r="T74">
        <v>-1.3000000000001819</v>
      </c>
      <c r="U74">
        <v>-0.44750000000000512</v>
      </c>
      <c r="V74">
        <v>-4.0000000000000008E-2</v>
      </c>
      <c r="W74">
        <v>8.4999999999999992E-2</v>
      </c>
      <c r="X74">
        <v>-4.9999999999999822E-2</v>
      </c>
      <c r="Y74">
        <v>3.5000000000000142E-2</v>
      </c>
      <c r="Z74">
        <v>-1.3000000000001819</v>
      </c>
      <c r="AA74">
        <v>-0.44750000000000512</v>
      </c>
    </row>
    <row r="75" spans="1:27" x14ac:dyDescent="0.3">
      <c r="A75">
        <v>3</v>
      </c>
      <c r="B75" t="s">
        <v>148</v>
      </c>
      <c r="C75" s="222">
        <v>45642.560081018521</v>
      </c>
      <c r="D75" t="b">
        <v>0</v>
      </c>
      <c r="E75" t="b">
        <v>1</v>
      </c>
      <c r="F75">
        <v>1.5</v>
      </c>
      <c r="G75">
        <v>5.0000000000000001E-3</v>
      </c>
      <c r="H75">
        <v>32</v>
      </c>
      <c r="I75">
        <v>-46</v>
      </c>
      <c r="J75">
        <v>1327</v>
      </c>
      <c r="K75">
        <v>-1311</v>
      </c>
      <c r="L75">
        <v>-3.5000000000000003E-2</v>
      </c>
      <c r="M75">
        <v>0.04</v>
      </c>
      <c r="N75">
        <v>0.19500000000000001</v>
      </c>
      <c r="O75">
        <v>6.5949999999999998</v>
      </c>
      <c r="P75">
        <v>380.4174999999999</v>
      </c>
      <c r="Q75">
        <v>91.442499999999995</v>
      </c>
      <c r="R75">
        <v>-1.999999999999999E-2</v>
      </c>
      <c r="S75">
        <v>-3.5000000000000142E-2</v>
      </c>
      <c r="T75">
        <v>-1.2500000000001705</v>
      </c>
      <c r="U75">
        <v>-0.48250000000000171</v>
      </c>
      <c r="V75">
        <v>0</v>
      </c>
      <c r="W75">
        <v>0.22</v>
      </c>
      <c r="X75">
        <v>-1.999999999999999E-2</v>
      </c>
      <c r="Y75">
        <v>-3.5000000000000142E-2</v>
      </c>
      <c r="Z75">
        <v>-1.2500000000001705</v>
      </c>
      <c r="AA75">
        <v>-0.48250000000000171</v>
      </c>
    </row>
    <row r="76" spans="1:27" x14ac:dyDescent="0.3">
      <c r="A76">
        <v>4</v>
      </c>
      <c r="B76" t="s">
        <v>148</v>
      </c>
      <c r="C76" s="222">
        <v>45642.560081018521</v>
      </c>
      <c r="D76" t="b">
        <v>0</v>
      </c>
      <c r="E76" t="b">
        <v>1</v>
      </c>
      <c r="F76">
        <v>2</v>
      </c>
      <c r="G76">
        <v>5.0000000000000001E-3</v>
      </c>
      <c r="H76">
        <v>-62</v>
      </c>
      <c r="I76">
        <v>101</v>
      </c>
      <c r="J76">
        <v>1067</v>
      </c>
      <c r="K76">
        <v>-1054</v>
      </c>
      <c r="L76">
        <v>9.7500000000000003E-2</v>
      </c>
      <c r="M76">
        <v>3.2500000000000001E-2</v>
      </c>
      <c r="N76">
        <v>-0.40750000000000003</v>
      </c>
      <c r="O76">
        <v>5.3025000000000002</v>
      </c>
      <c r="P76">
        <v>380.22249999999991</v>
      </c>
      <c r="Q76">
        <v>84.847499999999997</v>
      </c>
      <c r="R76">
        <v>-7.0000000000000007E-2</v>
      </c>
      <c r="S76">
        <v>-4.0000000000000036E-2</v>
      </c>
      <c r="T76">
        <v>-1.2300000000001887</v>
      </c>
      <c r="U76">
        <v>-0.44750000000000512</v>
      </c>
      <c r="V76">
        <v>1.4999999999999999E-2</v>
      </c>
      <c r="W76">
        <v>8.4999999999999992E-2</v>
      </c>
      <c r="X76">
        <v>-7.0000000000000007E-2</v>
      </c>
      <c r="Y76">
        <v>-4.0000000000000036E-2</v>
      </c>
      <c r="Z76">
        <v>-1.2300000000001887</v>
      </c>
      <c r="AA76">
        <v>-0.44750000000000512</v>
      </c>
    </row>
    <row r="77" spans="1:27" x14ac:dyDescent="0.3">
      <c r="A77">
        <v>5</v>
      </c>
      <c r="B77" t="s">
        <v>148</v>
      </c>
      <c r="C77" s="222">
        <v>45642.560081018521</v>
      </c>
      <c r="D77" t="b">
        <v>0</v>
      </c>
      <c r="E77" t="b">
        <v>1</v>
      </c>
      <c r="F77">
        <v>2.5</v>
      </c>
      <c r="G77">
        <v>5.0000000000000001E-3</v>
      </c>
      <c r="H77">
        <v>71</v>
      </c>
      <c r="I77">
        <v>-35</v>
      </c>
      <c r="J77">
        <v>1060</v>
      </c>
      <c r="K77">
        <v>-1001</v>
      </c>
      <c r="L77">
        <v>0.09</v>
      </c>
      <c r="M77">
        <v>0.14749999999999999</v>
      </c>
      <c r="N77">
        <v>0.26500000000000001</v>
      </c>
      <c r="O77">
        <v>5.1524999999999999</v>
      </c>
      <c r="P77">
        <v>380.62999999999994</v>
      </c>
      <c r="Q77">
        <v>79.545000000000002</v>
      </c>
      <c r="R77">
        <v>-3.2499999999999973E-2</v>
      </c>
      <c r="S77">
        <v>-7.5000000000000178E-2</v>
      </c>
      <c r="T77">
        <v>-1.1600000000001387</v>
      </c>
      <c r="U77">
        <v>-0.40749999999999886</v>
      </c>
      <c r="V77">
        <v>3.7499999999999999E-2</v>
      </c>
      <c r="W77">
        <v>9.9999999999999992E-2</v>
      </c>
      <c r="X77">
        <v>-3.2499999999999973E-2</v>
      </c>
      <c r="Y77">
        <v>-7.5000000000000178E-2</v>
      </c>
      <c r="Z77">
        <v>-1.1600000000001387</v>
      </c>
      <c r="AA77">
        <v>-0.40749999999999886</v>
      </c>
    </row>
    <row r="78" spans="1:27" x14ac:dyDescent="0.3">
      <c r="A78">
        <v>6</v>
      </c>
      <c r="B78" t="s">
        <v>148</v>
      </c>
      <c r="C78" s="222">
        <v>45642.560081018521</v>
      </c>
      <c r="D78" t="b">
        <v>0</v>
      </c>
      <c r="E78" t="b">
        <v>1</v>
      </c>
      <c r="F78">
        <v>3</v>
      </c>
      <c r="G78">
        <v>5.0000000000000001E-3</v>
      </c>
      <c r="H78">
        <v>1847</v>
      </c>
      <c r="I78">
        <v>-1802</v>
      </c>
      <c r="J78">
        <v>1273</v>
      </c>
      <c r="K78">
        <v>-1295</v>
      </c>
      <c r="L78">
        <v>0.1125</v>
      </c>
      <c r="M78">
        <v>-5.5E-2</v>
      </c>
      <c r="N78">
        <v>9.1225000000000005</v>
      </c>
      <c r="O78">
        <v>6.42</v>
      </c>
      <c r="P78">
        <v>380.36499999999995</v>
      </c>
      <c r="Q78">
        <v>74.392499999999998</v>
      </c>
      <c r="R78">
        <v>-3.5000000000000142E-2</v>
      </c>
      <c r="S78">
        <v>-2.2499999999999964E-2</v>
      </c>
      <c r="T78">
        <v>-1.1275000000001114</v>
      </c>
      <c r="U78">
        <v>-0.33249999999999602</v>
      </c>
      <c r="V78">
        <v>-1.4999999999999999E-2</v>
      </c>
      <c r="W78">
        <v>-6.7500000000000004E-2</v>
      </c>
      <c r="X78">
        <v>-3.5000000000000142E-2</v>
      </c>
      <c r="Y78">
        <v>-2.2499999999999964E-2</v>
      </c>
      <c r="Z78">
        <v>-1.1275000000001114</v>
      </c>
      <c r="AA78">
        <v>-0.33249999999999602</v>
      </c>
    </row>
    <row r="79" spans="1:27" x14ac:dyDescent="0.3">
      <c r="A79">
        <v>7</v>
      </c>
      <c r="B79" t="s">
        <v>148</v>
      </c>
      <c r="C79" s="222">
        <v>45642.560081018521</v>
      </c>
      <c r="D79" t="b">
        <v>0</v>
      </c>
      <c r="E79" t="b">
        <v>1</v>
      </c>
      <c r="F79">
        <v>3.5</v>
      </c>
      <c r="G79">
        <v>5.0000000000000001E-3</v>
      </c>
      <c r="H79">
        <v>2463</v>
      </c>
      <c r="I79">
        <v>-2415</v>
      </c>
      <c r="J79">
        <v>1396</v>
      </c>
      <c r="K79">
        <v>-1467</v>
      </c>
      <c r="L79">
        <v>0.12</v>
      </c>
      <c r="M79">
        <v>-0.17749999999999999</v>
      </c>
      <c r="N79">
        <v>12.195</v>
      </c>
      <c r="O79">
        <v>7.1574999999999998</v>
      </c>
      <c r="P79">
        <v>371.24249999999995</v>
      </c>
      <c r="Q79">
        <v>67.972499999999997</v>
      </c>
      <c r="R79">
        <v>-1.7500000000000071E-2</v>
      </c>
      <c r="S79">
        <v>-6.25E-2</v>
      </c>
      <c r="T79">
        <v>-1.0925000000000864</v>
      </c>
      <c r="U79">
        <v>-0.31000000000000227</v>
      </c>
      <c r="V79">
        <v>7.4999999999999928E-3</v>
      </c>
      <c r="W79">
        <v>-0.1525</v>
      </c>
      <c r="X79">
        <v>-1.7500000000000071E-2</v>
      </c>
      <c r="Y79">
        <v>-6.25E-2</v>
      </c>
      <c r="Z79">
        <v>-1.0925000000000864</v>
      </c>
      <c r="AA79">
        <v>-0.31000000000000227</v>
      </c>
    </row>
    <row r="80" spans="1:27" x14ac:dyDescent="0.3">
      <c r="A80">
        <v>8</v>
      </c>
      <c r="B80" t="s">
        <v>148</v>
      </c>
      <c r="C80" s="222">
        <v>45642.560081018521</v>
      </c>
      <c r="D80" t="b">
        <v>0</v>
      </c>
      <c r="E80" t="b">
        <v>1</v>
      </c>
      <c r="F80">
        <v>4</v>
      </c>
      <c r="G80">
        <v>5.0000000000000001E-3</v>
      </c>
      <c r="H80">
        <v>2808</v>
      </c>
      <c r="I80">
        <v>-2764</v>
      </c>
      <c r="J80">
        <v>1520</v>
      </c>
      <c r="K80">
        <v>-1586</v>
      </c>
      <c r="L80">
        <v>0.11</v>
      </c>
      <c r="M80">
        <v>-0.16500000000000001</v>
      </c>
      <c r="N80">
        <v>13.93</v>
      </c>
      <c r="O80">
        <v>7.7650000000000006</v>
      </c>
      <c r="P80">
        <v>359.04749999999996</v>
      </c>
      <c r="Q80">
        <v>60.814999999999998</v>
      </c>
      <c r="R80">
        <v>-9.9999999999997868E-3</v>
      </c>
      <c r="S80">
        <v>2.5000000000003908E-3</v>
      </c>
      <c r="T80">
        <v>-1.0750000000001023</v>
      </c>
      <c r="U80">
        <v>-0.24750000000000227</v>
      </c>
      <c r="V80">
        <v>0</v>
      </c>
      <c r="W80">
        <v>-0.2525</v>
      </c>
      <c r="X80">
        <v>-9.9999999999997868E-3</v>
      </c>
      <c r="Y80">
        <v>2.5000000000003908E-3</v>
      </c>
      <c r="Z80">
        <v>-1.0750000000001023</v>
      </c>
      <c r="AA80">
        <v>-0.24750000000000227</v>
      </c>
    </row>
    <row r="81" spans="1:27" x14ac:dyDescent="0.3">
      <c r="A81">
        <v>9</v>
      </c>
      <c r="B81" t="s">
        <v>148</v>
      </c>
      <c r="C81" s="222">
        <v>45642.560081018521</v>
      </c>
      <c r="D81" t="b">
        <v>0</v>
      </c>
      <c r="E81" t="b">
        <v>1</v>
      </c>
      <c r="F81">
        <v>4.5</v>
      </c>
      <c r="G81">
        <v>5.0000000000000001E-3</v>
      </c>
      <c r="H81">
        <v>3032</v>
      </c>
      <c r="I81">
        <v>-2989</v>
      </c>
      <c r="J81">
        <v>1537</v>
      </c>
      <c r="K81">
        <v>-1602</v>
      </c>
      <c r="L81">
        <v>0.1075</v>
      </c>
      <c r="M81">
        <v>-0.16250000000000001</v>
      </c>
      <c r="N81">
        <v>15.0525</v>
      </c>
      <c r="O81">
        <v>7.8475000000000001</v>
      </c>
      <c r="P81">
        <v>345.11749999999995</v>
      </c>
      <c r="Q81">
        <v>53.05</v>
      </c>
      <c r="R81">
        <v>-3.2500000000000639E-2</v>
      </c>
      <c r="S81">
        <v>2.5000000000000355E-2</v>
      </c>
      <c r="T81">
        <v>-1.0650000000001114</v>
      </c>
      <c r="U81">
        <v>-0.25</v>
      </c>
      <c r="V81">
        <v>2.7499999999999997E-2</v>
      </c>
      <c r="W81">
        <v>-0.19</v>
      </c>
      <c r="X81">
        <v>-3.2500000000000639E-2</v>
      </c>
      <c r="Y81">
        <v>2.5000000000000355E-2</v>
      </c>
      <c r="Z81">
        <v>-1.0650000000001114</v>
      </c>
      <c r="AA81">
        <v>-0.25</v>
      </c>
    </row>
    <row r="82" spans="1:27" x14ac:dyDescent="0.3">
      <c r="A82">
        <v>10</v>
      </c>
      <c r="B82" t="s">
        <v>148</v>
      </c>
      <c r="C82" s="222">
        <v>45642.560081018521</v>
      </c>
      <c r="D82" t="b">
        <v>0</v>
      </c>
      <c r="E82" t="b">
        <v>1</v>
      </c>
      <c r="F82">
        <v>5</v>
      </c>
      <c r="G82">
        <v>5.0000000000000001E-3</v>
      </c>
      <c r="H82">
        <v>3131</v>
      </c>
      <c r="I82">
        <v>-3090</v>
      </c>
      <c r="J82">
        <v>1505</v>
      </c>
      <c r="K82">
        <v>-1520</v>
      </c>
      <c r="L82">
        <v>0.10250000000000001</v>
      </c>
      <c r="M82">
        <v>-3.7499999999999999E-2</v>
      </c>
      <c r="N82">
        <v>15.5525</v>
      </c>
      <c r="O82">
        <v>7.5625</v>
      </c>
      <c r="P82">
        <v>330.06499999999994</v>
      </c>
      <c r="Q82">
        <v>45.202500000000001</v>
      </c>
      <c r="R82">
        <v>-4.0000000000000924E-2</v>
      </c>
      <c r="S82">
        <v>3.2499999999999751E-2</v>
      </c>
      <c r="T82">
        <v>-1.032500000000141</v>
      </c>
      <c r="U82">
        <v>-0.27499999999999858</v>
      </c>
      <c r="V82">
        <v>1.0000000000000009E-2</v>
      </c>
      <c r="W82">
        <v>-0.10250000000000001</v>
      </c>
      <c r="X82">
        <v>-4.0000000000000924E-2</v>
      </c>
      <c r="Y82">
        <v>3.2499999999999751E-2</v>
      </c>
      <c r="Z82">
        <v>-1.032500000000141</v>
      </c>
      <c r="AA82">
        <v>-0.27499999999999858</v>
      </c>
    </row>
    <row r="83" spans="1:27" x14ac:dyDescent="0.3">
      <c r="A83">
        <v>11</v>
      </c>
      <c r="B83" t="s">
        <v>148</v>
      </c>
      <c r="C83" s="222">
        <v>45642.560081018521</v>
      </c>
      <c r="D83" t="b">
        <v>0</v>
      </c>
      <c r="E83" t="b">
        <v>1</v>
      </c>
      <c r="F83">
        <v>5.5</v>
      </c>
      <c r="G83">
        <v>5.0000000000000001E-3</v>
      </c>
      <c r="H83">
        <v>3111</v>
      </c>
      <c r="I83">
        <v>-3075</v>
      </c>
      <c r="J83">
        <v>1129</v>
      </c>
      <c r="K83">
        <v>-1174</v>
      </c>
      <c r="L83">
        <v>0.09</v>
      </c>
      <c r="M83">
        <v>-0.1125</v>
      </c>
      <c r="N83">
        <v>15.465</v>
      </c>
      <c r="O83">
        <v>5.7575000000000003</v>
      </c>
      <c r="P83">
        <v>314.51249999999993</v>
      </c>
      <c r="Q83">
        <v>37.64</v>
      </c>
      <c r="R83">
        <v>-4.0000000000000924E-2</v>
      </c>
      <c r="S83">
        <v>-8.4999999999999964E-2</v>
      </c>
      <c r="T83">
        <v>-0.99250000000012051</v>
      </c>
      <c r="U83">
        <v>-0.30749999999999744</v>
      </c>
      <c r="V83">
        <v>3.4999999999999996E-2</v>
      </c>
      <c r="W83">
        <v>-0.14500000000000002</v>
      </c>
      <c r="X83">
        <v>-4.0000000000000924E-2</v>
      </c>
      <c r="Y83">
        <v>-8.4999999999999964E-2</v>
      </c>
      <c r="Z83">
        <v>-0.99250000000012051</v>
      </c>
      <c r="AA83">
        <v>-0.30749999999999744</v>
      </c>
    </row>
    <row r="84" spans="1:27" x14ac:dyDescent="0.3">
      <c r="A84">
        <v>12</v>
      </c>
      <c r="B84" t="s">
        <v>148</v>
      </c>
      <c r="C84" s="222">
        <v>45642.560081018521</v>
      </c>
      <c r="D84" t="b">
        <v>0</v>
      </c>
      <c r="E84" t="b">
        <v>1</v>
      </c>
      <c r="F84">
        <v>6</v>
      </c>
      <c r="G84">
        <v>5.0000000000000001E-3</v>
      </c>
      <c r="H84">
        <v>2607</v>
      </c>
      <c r="I84">
        <v>-2564</v>
      </c>
      <c r="J84">
        <v>-303</v>
      </c>
      <c r="K84">
        <v>398</v>
      </c>
      <c r="L84">
        <v>0.1075</v>
      </c>
      <c r="M84">
        <v>0.23750000000000002</v>
      </c>
      <c r="N84">
        <v>12.9275</v>
      </c>
      <c r="O84">
        <v>-1.7524999999999999</v>
      </c>
      <c r="P84">
        <v>299.04749999999996</v>
      </c>
      <c r="Q84">
        <v>31.882500000000004</v>
      </c>
      <c r="R84">
        <v>-1.7500000000000071E-2</v>
      </c>
      <c r="S84">
        <v>-0.12249999999999983</v>
      </c>
      <c r="T84">
        <v>-0.95250000000010004</v>
      </c>
      <c r="U84">
        <v>-0.22249999999999304</v>
      </c>
      <c r="V84">
        <v>7.4999999999999928E-3</v>
      </c>
      <c r="W84">
        <v>0.11250000000000002</v>
      </c>
      <c r="X84">
        <v>-1.7500000000000071E-2</v>
      </c>
      <c r="Y84">
        <v>-0.12249999999999983</v>
      </c>
      <c r="Z84">
        <v>-0.95250000000010004</v>
      </c>
      <c r="AA84">
        <v>-0.22249999999999304</v>
      </c>
    </row>
    <row r="85" spans="1:27" x14ac:dyDescent="0.3">
      <c r="A85">
        <v>13</v>
      </c>
      <c r="B85" t="s">
        <v>148</v>
      </c>
      <c r="C85" s="222">
        <v>45642.560081018521</v>
      </c>
      <c r="D85" t="b">
        <v>0</v>
      </c>
      <c r="E85" t="b">
        <v>1</v>
      </c>
      <c r="F85">
        <v>6.5</v>
      </c>
      <c r="G85">
        <v>5.0000000000000001E-3</v>
      </c>
      <c r="H85">
        <v>2271</v>
      </c>
      <c r="I85">
        <v>-2233</v>
      </c>
      <c r="J85">
        <v>-893</v>
      </c>
      <c r="K85">
        <v>839</v>
      </c>
      <c r="L85">
        <v>9.5000000000000001E-2</v>
      </c>
      <c r="M85">
        <v>-0.13500000000000001</v>
      </c>
      <c r="N85">
        <v>11.26</v>
      </c>
      <c r="O85">
        <v>-4.33</v>
      </c>
      <c r="P85">
        <v>286.11999999999995</v>
      </c>
      <c r="Q85">
        <v>33.635000000000005</v>
      </c>
      <c r="R85">
        <v>-1.9999999999999574E-2</v>
      </c>
      <c r="S85">
        <v>-0.15500000000000025</v>
      </c>
      <c r="T85">
        <v>-0.93500000000011596</v>
      </c>
      <c r="U85">
        <v>-9.9999999999994316E-2</v>
      </c>
      <c r="V85">
        <v>1.4999999999999999E-2</v>
      </c>
      <c r="W85">
        <v>-0.14000000000000001</v>
      </c>
      <c r="X85">
        <v>-1.9999999999999574E-2</v>
      </c>
      <c r="Y85">
        <v>-0.15500000000000025</v>
      </c>
      <c r="Z85">
        <v>-0.93500000000011596</v>
      </c>
      <c r="AA85">
        <v>-9.9999999999994316E-2</v>
      </c>
    </row>
    <row r="86" spans="1:27" x14ac:dyDescent="0.3">
      <c r="A86">
        <v>14</v>
      </c>
      <c r="B86" t="s">
        <v>148</v>
      </c>
      <c r="C86" s="222">
        <v>45642.560081018521</v>
      </c>
      <c r="D86" t="b">
        <v>0</v>
      </c>
      <c r="E86" t="b">
        <v>1</v>
      </c>
      <c r="F86">
        <v>7</v>
      </c>
      <c r="G86">
        <v>5.0000000000000001E-3</v>
      </c>
      <c r="H86">
        <v>1969</v>
      </c>
      <c r="I86">
        <v>-1937</v>
      </c>
      <c r="J86">
        <v>-1300</v>
      </c>
      <c r="K86">
        <v>1272</v>
      </c>
      <c r="L86">
        <v>0.08</v>
      </c>
      <c r="M86">
        <v>-7.0000000000000007E-2</v>
      </c>
      <c r="N86">
        <v>9.7650000000000006</v>
      </c>
      <c r="O86">
        <v>-6.43</v>
      </c>
      <c r="P86">
        <v>274.85999999999996</v>
      </c>
      <c r="Q86">
        <v>37.965000000000003</v>
      </c>
      <c r="R86">
        <v>-1.7500000000000071E-2</v>
      </c>
      <c r="S86">
        <v>-1.2499999999999289E-2</v>
      </c>
      <c r="T86">
        <v>-0.91500000000013415</v>
      </c>
      <c r="U86">
        <v>5.5000000000006821E-2</v>
      </c>
      <c r="V86">
        <v>2.2499999999999999E-2</v>
      </c>
      <c r="W86">
        <v>-0.13250000000000001</v>
      </c>
      <c r="X86">
        <v>-1.7500000000000071E-2</v>
      </c>
      <c r="Y86">
        <v>-1.2499999999999289E-2</v>
      </c>
      <c r="Z86">
        <v>-0.91500000000013415</v>
      </c>
      <c r="AA86">
        <v>5.5000000000006821E-2</v>
      </c>
    </row>
    <row r="87" spans="1:27" x14ac:dyDescent="0.3">
      <c r="A87">
        <v>15</v>
      </c>
      <c r="B87" t="s">
        <v>148</v>
      </c>
      <c r="C87" s="222">
        <v>45642.560081018521</v>
      </c>
      <c r="D87" t="b">
        <v>0</v>
      </c>
      <c r="E87" t="b">
        <v>1</v>
      </c>
      <c r="F87">
        <v>7.5</v>
      </c>
      <c r="G87">
        <v>5.0000000000000001E-3</v>
      </c>
      <c r="H87">
        <v>1726</v>
      </c>
      <c r="I87">
        <v>-1692</v>
      </c>
      <c r="J87">
        <v>-1629</v>
      </c>
      <c r="K87">
        <v>1581</v>
      </c>
      <c r="L87">
        <v>8.5000000000000006E-2</v>
      </c>
      <c r="M87">
        <v>-0.12</v>
      </c>
      <c r="N87">
        <v>8.5449999999999999</v>
      </c>
      <c r="O87">
        <v>-8.0250000000000004</v>
      </c>
      <c r="P87">
        <v>265.09499999999997</v>
      </c>
      <c r="Q87">
        <v>44.395000000000003</v>
      </c>
      <c r="R87">
        <v>-2.2500000000000853E-2</v>
      </c>
      <c r="S87">
        <v>4.2500000000000426E-2</v>
      </c>
      <c r="T87">
        <v>-0.89750000000009322</v>
      </c>
      <c r="U87">
        <v>6.7500000000002558E-2</v>
      </c>
      <c r="V87">
        <v>2.2500000000000006E-2</v>
      </c>
      <c r="W87">
        <v>-0.28749999999999998</v>
      </c>
      <c r="X87">
        <v>-2.2500000000000853E-2</v>
      </c>
      <c r="Y87">
        <v>4.2500000000000426E-2</v>
      </c>
      <c r="Z87">
        <v>-0.89750000000009322</v>
      </c>
      <c r="AA87">
        <v>6.7500000000002558E-2</v>
      </c>
    </row>
    <row r="88" spans="1:27" x14ac:dyDescent="0.3">
      <c r="A88">
        <v>16</v>
      </c>
      <c r="B88" t="s">
        <v>148</v>
      </c>
      <c r="C88" s="222">
        <v>45642.560081018521</v>
      </c>
      <c r="D88" t="b">
        <v>0</v>
      </c>
      <c r="E88" t="b">
        <v>1</v>
      </c>
      <c r="F88">
        <v>8</v>
      </c>
      <c r="G88">
        <v>5.0000000000000001E-3</v>
      </c>
      <c r="H88">
        <v>1569</v>
      </c>
      <c r="I88">
        <v>-1523</v>
      </c>
      <c r="J88">
        <v>-1879</v>
      </c>
      <c r="K88">
        <v>1835</v>
      </c>
      <c r="L88">
        <v>0.115</v>
      </c>
      <c r="M88">
        <v>-0.11</v>
      </c>
      <c r="N88">
        <v>7.73</v>
      </c>
      <c r="O88">
        <v>-9.2850000000000001</v>
      </c>
      <c r="P88">
        <v>256.54999999999995</v>
      </c>
      <c r="Q88">
        <v>52.42</v>
      </c>
      <c r="R88">
        <v>-1.499999999999968E-2</v>
      </c>
      <c r="S88">
        <v>-9.9999999999997868E-3</v>
      </c>
      <c r="T88">
        <v>-0.87500000000011369</v>
      </c>
      <c r="U88">
        <v>2.4999999999998579E-2</v>
      </c>
      <c r="V88">
        <v>4.4999999999999998E-2</v>
      </c>
      <c r="W88">
        <v>-0.28000000000000003</v>
      </c>
      <c r="X88">
        <v>-1.499999999999968E-2</v>
      </c>
      <c r="Y88">
        <v>-9.9999999999997868E-3</v>
      </c>
      <c r="Z88">
        <v>-0.87500000000011369</v>
      </c>
      <c r="AA88">
        <v>2.4999999999998579E-2</v>
      </c>
    </row>
    <row r="89" spans="1:27" x14ac:dyDescent="0.3">
      <c r="A89">
        <v>17</v>
      </c>
      <c r="B89" t="s">
        <v>148</v>
      </c>
      <c r="C89" s="222">
        <v>45642.560081018521</v>
      </c>
      <c r="D89" t="b">
        <v>0</v>
      </c>
      <c r="E89" t="b">
        <v>1</v>
      </c>
      <c r="F89">
        <v>8.5</v>
      </c>
      <c r="G89">
        <v>5.0000000000000001E-3</v>
      </c>
      <c r="H89">
        <v>1381</v>
      </c>
      <c r="I89">
        <v>-1328</v>
      </c>
      <c r="J89">
        <v>-1788</v>
      </c>
      <c r="K89">
        <v>1806</v>
      </c>
      <c r="L89">
        <v>0.13250000000000001</v>
      </c>
      <c r="M89">
        <v>4.4999999999999998E-2</v>
      </c>
      <c r="N89">
        <v>6.7725</v>
      </c>
      <c r="O89">
        <v>-8.9849999999999994</v>
      </c>
      <c r="P89">
        <v>248.81999999999994</v>
      </c>
      <c r="Q89">
        <v>61.704999999999998</v>
      </c>
      <c r="R89">
        <v>-7.5000000000002842E-3</v>
      </c>
      <c r="S89">
        <v>-1.4999999999998792E-2</v>
      </c>
      <c r="T89">
        <v>-0.86000000000015575</v>
      </c>
      <c r="U89">
        <v>3.4999999999996589E-2</v>
      </c>
      <c r="V89">
        <v>-7.5000000000000067E-3</v>
      </c>
      <c r="W89">
        <v>-0.13</v>
      </c>
      <c r="X89">
        <v>-7.5000000000002842E-3</v>
      </c>
      <c r="Y89">
        <v>-1.4999999999998792E-2</v>
      </c>
      <c r="Z89">
        <v>-0.86000000000015575</v>
      </c>
      <c r="AA89">
        <v>3.4999999999996589E-2</v>
      </c>
    </row>
    <row r="90" spans="1:27" x14ac:dyDescent="0.3">
      <c r="A90">
        <v>18</v>
      </c>
      <c r="B90" t="s">
        <v>148</v>
      </c>
      <c r="C90" s="222">
        <v>45642.560081018521</v>
      </c>
      <c r="D90" t="b">
        <v>0</v>
      </c>
      <c r="E90" t="b">
        <v>1</v>
      </c>
      <c r="F90">
        <v>9</v>
      </c>
      <c r="G90">
        <v>5.0000000000000001E-3</v>
      </c>
      <c r="H90">
        <v>729</v>
      </c>
      <c r="I90">
        <v>-718</v>
      </c>
      <c r="J90">
        <v>-1123</v>
      </c>
      <c r="K90">
        <v>1069</v>
      </c>
      <c r="L90">
        <v>2.75E-2</v>
      </c>
      <c r="M90">
        <v>-0.13500000000000001</v>
      </c>
      <c r="N90">
        <v>3.6175000000000002</v>
      </c>
      <c r="O90">
        <v>-5.48</v>
      </c>
      <c r="P90">
        <v>242.04749999999993</v>
      </c>
      <c r="Q90">
        <v>70.69</v>
      </c>
      <c r="R90">
        <v>-1.7500000000000071E-2</v>
      </c>
      <c r="S90">
        <v>-4.0000000000000036E-2</v>
      </c>
      <c r="T90">
        <v>-0.85250000000016257</v>
      </c>
      <c r="U90">
        <v>4.9999999999997158E-2</v>
      </c>
      <c r="V90">
        <v>-1.7499999999999998E-2</v>
      </c>
      <c r="W90">
        <v>9.9999999999999811E-3</v>
      </c>
      <c r="X90">
        <v>-1.7500000000000071E-2</v>
      </c>
      <c r="Y90">
        <v>-4.0000000000000036E-2</v>
      </c>
      <c r="Z90">
        <v>-0.85250000000016257</v>
      </c>
      <c r="AA90">
        <v>4.9999999999997158E-2</v>
      </c>
    </row>
    <row r="91" spans="1:27" x14ac:dyDescent="0.3">
      <c r="A91">
        <v>19</v>
      </c>
      <c r="B91" t="s">
        <v>148</v>
      </c>
      <c r="C91" s="222">
        <v>45642.560081018521</v>
      </c>
      <c r="D91" t="b">
        <v>0</v>
      </c>
      <c r="E91" t="b">
        <v>1</v>
      </c>
      <c r="F91">
        <v>9.5</v>
      </c>
      <c r="G91">
        <v>5.0000000000000001E-3</v>
      </c>
      <c r="H91">
        <v>761</v>
      </c>
      <c r="I91">
        <v>-726</v>
      </c>
      <c r="J91">
        <v>-1117</v>
      </c>
      <c r="K91">
        <v>1095</v>
      </c>
      <c r="L91">
        <v>8.7500000000000008E-2</v>
      </c>
      <c r="M91">
        <v>-5.5E-2</v>
      </c>
      <c r="N91">
        <v>3.7175000000000002</v>
      </c>
      <c r="O91">
        <v>-5.53</v>
      </c>
      <c r="P91">
        <v>238.42999999999992</v>
      </c>
      <c r="Q91">
        <v>76.17</v>
      </c>
      <c r="R91">
        <v>0</v>
      </c>
      <c r="S91">
        <v>-0.20000000000000018</v>
      </c>
      <c r="T91">
        <v>-0.83500000000017849</v>
      </c>
      <c r="U91">
        <v>9.0000000000003411E-2</v>
      </c>
      <c r="V91">
        <v>-9.999999999999995E-3</v>
      </c>
      <c r="W91">
        <v>-5.5E-2</v>
      </c>
      <c r="X91">
        <v>0</v>
      </c>
      <c r="Y91">
        <v>-0.20000000000000018</v>
      </c>
      <c r="Z91">
        <v>-0.83500000000017849</v>
      </c>
      <c r="AA91">
        <v>9.0000000000003411E-2</v>
      </c>
    </row>
    <row r="92" spans="1:27" x14ac:dyDescent="0.3">
      <c r="A92">
        <v>20</v>
      </c>
      <c r="B92" t="s">
        <v>148</v>
      </c>
      <c r="C92" s="222">
        <v>45642.560081018521</v>
      </c>
      <c r="D92" t="b">
        <v>0</v>
      </c>
      <c r="E92" t="b">
        <v>1</v>
      </c>
      <c r="F92">
        <v>10</v>
      </c>
      <c r="G92">
        <v>5.0000000000000001E-3</v>
      </c>
      <c r="H92">
        <v>788</v>
      </c>
      <c r="I92">
        <v>-749</v>
      </c>
      <c r="J92">
        <v>-1165</v>
      </c>
      <c r="K92">
        <v>1156</v>
      </c>
      <c r="L92">
        <v>9.7500000000000003E-2</v>
      </c>
      <c r="M92">
        <v>-2.2499999999999999E-2</v>
      </c>
      <c r="N92">
        <v>3.8425000000000002</v>
      </c>
      <c r="O92">
        <v>-5.8025000000000002</v>
      </c>
      <c r="P92">
        <v>234.71249999999992</v>
      </c>
      <c r="Q92">
        <v>81.7</v>
      </c>
      <c r="R92">
        <v>-2.0000000000000018E-2</v>
      </c>
      <c r="S92">
        <v>-0.17250000000000032</v>
      </c>
      <c r="T92">
        <v>-0.83500000000017849</v>
      </c>
      <c r="U92">
        <v>0.29000000000000625</v>
      </c>
      <c r="V92">
        <v>0</v>
      </c>
      <c r="W92">
        <v>-9.7500000000000003E-2</v>
      </c>
      <c r="X92">
        <v>-2.0000000000000018E-2</v>
      </c>
      <c r="Y92">
        <v>-0.17250000000000032</v>
      </c>
      <c r="Z92">
        <v>-0.83500000000017849</v>
      </c>
      <c r="AA92">
        <v>0.29000000000000625</v>
      </c>
    </row>
    <row r="93" spans="1:27" x14ac:dyDescent="0.3">
      <c r="A93">
        <v>21</v>
      </c>
      <c r="B93" t="s">
        <v>148</v>
      </c>
      <c r="C93" s="222">
        <v>45642.560081018521</v>
      </c>
      <c r="D93" t="b">
        <v>0</v>
      </c>
      <c r="E93" t="b">
        <v>1</v>
      </c>
      <c r="F93">
        <v>10.5</v>
      </c>
      <c r="G93">
        <v>5.0000000000000001E-3</v>
      </c>
      <c r="H93">
        <v>703</v>
      </c>
      <c r="I93">
        <v>-663</v>
      </c>
      <c r="J93">
        <v>-1161</v>
      </c>
      <c r="K93">
        <v>1113</v>
      </c>
      <c r="L93">
        <v>0.1</v>
      </c>
      <c r="M93">
        <v>-0.12</v>
      </c>
      <c r="N93">
        <v>3.415</v>
      </c>
      <c r="O93">
        <v>-5.6850000000000005</v>
      </c>
      <c r="P93">
        <v>230.86999999999992</v>
      </c>
      <c r="Q93">
        <v>87.502499999999998</v>
      </c>
      <c r="R93">
        <v>-7.4999999999998401E-3</v>
      </c>
      <c r="S93">
        <v>2.9999999999999361E-2</v>
      </c>
      <c r="T93">
        <v>-0.81500000000016826</v>
      </c>
      <c r="U93">
        <v>0.46250000000000568</v>
      </c>
      <c r="V93">
        <v>7.5000000000000067E-3</v>
      </c>
      <c r="W93">
        <v>-0.13999999999999999</v>
      </c>
      <c r="X93">
        <v>-7.4999999999998401E-3</v>
      </c>
      <c r="Y93">
        <v>2.9999999999999361E-2</v>
      </c>
      <c r="Z93">
        <v>-0.81500000000016826</v>
      </c>
      <c r="AA93">
        <v>0.46250000000000568</v>
      </c>
    </row>
    <row r="94" spans="1:27" x14ac:dyDescent="0.3">
      <c r="A94">
        <v>22</v>
      </c>
      <c r="B94" t="s">
        <v>148</v>
      </c>
      <c r="C94" s="222">
        <v>45642.560081018521</v>
      </c>
      <c r="D94" t="b">
        <v>0</v>
      </c>
      <c r="E94" t="b">
        <v>1</v>
      </c>
      <c r="F94">
        <v>11</v>
      </c>
      <c r="G94">
        <v>5.0000000000000001E-3</v>
      </c>
      <c r="H94">
        <v>648</v>
      </c>
      <c r="I94">
        <v>-613</v>
      </c>
      <c r="J94">
        <v>-1211</v>
      </c>
      <c r="K94">
        <v>1192</v>
      </c>
      <c r="L94">
        <v>8.7500000000000008E-2</v>
      </c>
      <c r="M94">
        <v>-4.7500000000000001E-2</v>
      </c>
      <c r="N94">
        <v>3.1524999999999999</v>
      </c>
      <c r="O94">
        <v>-6.0075000000000003</v>
      </c>
      <c r="P94">
        <v>227.45499999999993</v>
      </c>
      <c r="Q94">
        <v>93.1875</v>
      </c>
      <c r="R94">
        <v>7.4999999999998401E-3</v>
      </c>
      <c r="S94">
        <v>1.2500000000000178E-2</v>
      </c>
      <c r="T94">
        <v>-0.80750000000014666</v>
      </c>
      <c r="U94">
        <v>0.43250000000000455</v>
      </c>
      <c r="V94">
        <v>2.7500000000000011E-2</v>
      </c>
      <c r="W94">
        <v>-6.25E-2</v>
      </c>
      <c r="X94">
        <v>7.4999999999998401E-3</v>
      </c>
      <c r="Y94">
        <v>1.2500000000000178E-2</v>
      </c>
      <c r="Z94">
        <v>-0.80750000000014666</v>
      </c>
      <c r="AA94">
        <v>0.43250000000000455</v>
      </c>
    </row>
    <row r="95" spans="1:27" x14ac:dyDescent="0.3">
      <c r="A95">
        <v>23</v>
      </c>
      <c r="B95" t="s">
        <v>148</v>
      </c>
      <c r="C95" s="222">
        <v>45642.560081018521</v>
      </c>
      <c r="D95" t="b">
        <v>0</v>
      </c>
      <c r="E95" t="b">
        <v>1</v>
      </c>
      <c r="F95">
        <v>11.5</v>
      </c>
      <c r="G95">
        <v>5.0000000000000001E-3</v>
      </c>
      <c r="H95">
        <v>549</v>
      </c>
      <c r="I95">
        <v>-522</v>
      </c>
      <c r="J95">
        <v>-1108</v>
      </c>
      <c r="K95">
        <v>1140</v>
      </c>
      <c r="L95">
        <v>6.7500000000000004E-2</v>
      </c>
      <c r="M95">
        <v>0.08</v>
      </c>
      <c r="N95">
        <v>2.6775000000000002</v>
      </c>
      <c r="O95">
        <v>-5.62</v>
      </c>
      <c r="P95">
        <v>224.30249999999992</v>
      </c>
      <c r="Q95">
        <v>99.195000000000007</v>
      </c>
      <c r="R95">
        <v>7.5000000000002842E-3</v>
      </c>
      <c r="S95">
        <v>0.10749999999999993</v>
      </c>
      <c r="T95">
        <v>-0.81500000000013983</v>
      </c>
      <c r="U95">
        <v>0.42000000000001592</v>
      </c>
      <c r="V95">
        <v>4.2500000000000003E-2</v>
      </c>
      <c r="W95">
        <v>-1.2499999999999997E-2</v>
      </c>
      <c r="X95">
        <v>7.5000000000002842E-3</v>
      </c>
      <c r="Y95">
        <v>0.10749999999999993</v>
      </c>
      <c r="Z95">
        <v>-0.81500000000013983</v>
      </c>
      <c r="AA95">
        <v>0.42000000000001592</v>
      </c>
    </row>
    <row r="96" spans="1:27" x14ac:dyDescent="0.3">
      <c r="A96">
        <v>24</v>
      </c>
      <c r="B96" t="s">
        <v>148</v>
      </c>
      <c r="C96" s="222">
        <v>45642.560081018521</v>
      </c>
      <c r="D96" t="b">
        <v>0</v>
      </c>
      <c r="E96" t="b">
        <v>1</v>
      </c>
      <c r="F96">
        <v>12</v>
      </c>
      <c r="G96">
        <v>5.0000000000000001E-3</v>
      </c>
      <c r="H96">
        <v>784</v>
      </c>
      <c r="I96">
        <v>-773</v>
      </c>
      <c r="J96">
        <v>-626</v>
      </c>
      <c r="K96">
        <v>562</v>
      </c>
      <c r="L96">
        <v>2.75E-2</v>
      </c>
      <c r="M96">
        <v>-0.16</v>
      </c>
      <c r="N96">
        <v>3.8925000000000001</v>
      </c>
      <c r="O96">
        <v>-2.97</v>
      </c>
      <c r="P96">
        <v>221.62499999999991</v>
      </c>
      <c r="Q96">
        <v>104.81500000000001</v>
      </c>
      <c r="R96">
        <v>1.7500000000000071E-2</v>
      </c>
      <c r="S96">
        <v>7.2499999999999787E-2</v>
      </c>
      <c r="T96">
        <v>-0.82250000000016144</v>
      </c>
      <c r="U96">
        <v>0.31250000000001421</v>
      </c>
      <c r="V96">
        <v>1.7500000000000002E-2</v>
      </c>
      <c r="W96">
        <v>-5.7499999999999996E-2</v>
      </c>
      <c r="X96">
        <v>1.7500000000000071E-2</v>
      </c>
      <c r="Y96">
        <v>7.2499999999999787E-2</v>
      </c>
      <c r="Z96">
        <v>-0.82250000000016144</v>
      </c>
      <c r="AA96">
        <v>0.31250000000001421</v>
      </c>
    </row>
    <row r="97" spans="1:27" x14ac:dyDescent="0.3">
      <c r="A97">
        <v>25</v>
      </c>
      <c r="B97" t="s">
        <v>148</v>
      </c>
      <c r="C97" s="222">
        <v>45642.560081018521</v>
      </c>
      <c r="D97" t="b">
        <v>0</v>
      </c>
      <c r="E97" t="b">
        <v>1</v>
      </c>
      <c r="F97">
        <v>12.5</v>
      </c>
      <c r="G97">
        <v>5.0000000000000001E-3</v>
      </c>
      <c r="H97">
        <v>496</v>
      </c>
      <c r="I97">
        <v>-470</v>
      </c>
      <c r="J97">
        <v>-145</v>
      </c>
      <c r="K97">
        <v>64</v>
      </c>
      <c r="L97">
        <v>6.5000000000000002E-2</v>
      </c>
      <c r="M97">
        <v>-0.20250000000000001</v>
      </c>
      <c r="N97">
        <v>2.415</v>
      </c>
      <c r="O97">
        <v>-0.52249999999999996</v>
      </c>
      <c r="P97">
        <v>217.7324999999999</v>
      </c>
      <c r="Q97">
        <v>107.78500000000001</v>
      </c>
      <c r="R97">
        <v>1.7500000000000071E-2</v>
      </c>
      <c r="S97">
        <v>9.5000000000000084E-2</v>
      </c>
      <c r="T97">
        <v>-0.84000000000017394</v>
      </c>
      <c r="U97">
        <v>0.24000000000000909</v>
      </c>
      <c r="V97">
        <v>-7.4999999999999928E-3</v>
      </c>
      <c r="W97">
        <v>-5.5000000000000021E-2</v>
      </c>
      <c r="X97">
        <v>1.7500000000000071E-2</v>
      </c>
      <c r="Y97">
        <v>9.5000000000000084E-2</v>
      </c>
      <c r="Z97">
        <v>-0.84000000000017394</v>
      </c>
      <c r="AA97">
        <v>0.24000000000000909</v>
      </c>
    </row>
    <row r="98" spans="1:27" x14ac:dyDescent="0.3">
      <c r="A98">
        <v>26</v>
      </c>
      <c r="B98" t="s">
        <v>148</v>
      </c>
      <c r="C98" s="222">
        <v>45642.560081018521</v>
      </c>
      <c r="D98" t="b">
        <v>0</v>
      </c>
      <c r="E98" t="b">
        <v>1</v>
      </c>
      <c r="F98">
        <v>13</v>
      </c>
      <c r="G98">
        <v>5.0000000000000001E-3</v>
      </c>
      <c r="H98">
        <v>455</v>
      </c>
      <c r="I98">
        <v>-432</v>
      </c>
      <c r="J98">
        <v>-127</v>
      </c>
      <c r="K98">
        <v>125</v>
      </c>
      <c r="L98">
        <v>5.7500000000000002E-2</v>
      </c>
      <c r="M98">
        <v>-5.0000000000000001E-3</v>
      </c>
      <c r="N98">
        <v>2.2175000000000002</v>
      </c>
      <c r="O98">
        <v>-0.63</v>
      </c>
      <c r="P98">
        <v>215.31749999999991</v>
      </c>
      <c r="Q98">
        <v>108.3075</v>
      </c>
      <c r="R98">
        <v>2.2500000000000409E-2</v>
      </c>
      <c r="S98">
        <v>-2.2499999999999964E-2</v>
      </c>
      <c r="T98">
        <v>-0.85750000000015802</v>
      </c>
      <c r="U98">
        <v>0.14499999999999602</v>
      </c>
      <c r="V98">
        <v>-1.2500000000000004E-2</v>
      </c>
      <c r="W98">
        <v>-2.2500000000000003E-2</v>
      </c>
      <c r="X98">
        <v>2.2500000000000409E-2</v>
      </c>
      <c r="Y98">
        <v>-2.2499999999999964E-2</v>
      </c>
      <c r="Z98">
        <v>-0.85750000000015802</v>
      </c>
      <c r="AA98">
        <v>0.14499999999999602</v>
      </c>
    </row>
    <row r="99" spans="1:27" x14ac:dyDescent="0.3">
      <c r="A99">
        <v>27</v>
      </c>
      <c r="B99" t="s">
        <v>148</v>
      </c>
      <c r="C99" s="222">
        <v>45642.560081018521</v>
      </c>
      <c r="D99" t="b">
        <v>0</v>
      </c>
      <c r="E99" t="b">
        <v>1</v>
      </c>
      <c r="F99">
        <v>13.5</v>
      </c>
      <c r="G99">
        <v>5.0000000000000001E-3</v>
      </c>
      <c r="H99">
        <v>231</v>
      </c>
      <c r="I99">
        <v>-205</v>
      </c>
      <c r="J99">
        <v>-188</v>
      </c>
      <c r="K99">
        <v>169</v>
      </c>
      <c r="L99">
        <v>6.5000000000000002E-2</v>
      </c>
      <c r="M99">
        <v>-4.7500000000000001E-2</v>
      </c>
      <c r="N99">
        <v>1.0900000000000001</v>
      </c>
      <c r="O99">
        <v>-0.89250000000000007</v>
      </c>
      <c r="P99">
        <v>213.09999999999991</v>
      </c>
      <c r="Q99">
        <v>108.9375</v>
      </c>
      <c r="R99">
        <v>-2.4999999999999467E-3</v>
      </c>
      <c r="S99">
        <v>6.7499999999999893E-2</v>
      </c>
      <c r="T99">
        <v>-0.88000000000016598</v>
      </c>
      <c r="U99">
        <v>0.16749999999998977</v>
      </c>
      <c r="V99">
        <v>-2.2500000000000006E-2</v>
      </c>
      <c r="W99">
        <v>7.4999999999999997E-3</v>
      </c>
      <c r="X99">
        <v>-2.4999999999999467E-3</v>
      </c>
      <c r="Y99">
        <v>6.7499999999999893E-2</v>
      </c>
      <c r="Z99">
        <v>-0.88000000000016598</v>
      </c>
      <c r="AA99">
        <v>0.16749999999998977</v>
      </c>
    </row>
    <row r="100" spans="1:27" x14ac:dyDescent="0.3">
      <c r="A100">
        <v>28</v>
      </c>
      <c r="B100" t="s">
        <v>148</v>
      </c>
      <c r="C100" s="222">
        <v>45642.560081018521</v>
      </c>
      <c r="D100" t="b">
        <v>0</v>
      </c>
      <c r="E100" t="b">
        <v>1</v>
      </c>
      <c r="F100">
        <v>14</v>
      </c>
      <c r="G100">
        <v>5.0000000000000001E-3</v>
      </c>
      <c r="H100">
        <v>287</v>
      </c>
      <c r="I100">
        <v>-255</v>
      </c>
      <c r="J100">
        <v>23</v>
      </c>
      <c r="K100">
        <v>-16</v>
      </c>
      <c r="L100">
        <v>0.08</v>
      </c>
      <c r="M100">
        <v>1.7500000000000002E-2</v>
      </c>
      <c r="N100">
        <v>1.355</v>
      </c>
      <c r="O100">
        <v>9.7500000000000003E-2</v>
      </c>
      <c r="P100">
        <v>212.00999999999991</v>
      </c>
      <c r="Q100">
        <v>109.83</v>
      </c>
      <c r="R100">
        <v>2.4999999999999467E-3</v>
      </c>
      <c r="S100">
        <v>5.0000000000000044E-3</v>
      </c>
      <c r="T100">
        <v>-0.87750000000016826</v>
      </c>
      <c r="U100">
        <v>9.9999999999994316E-2</v>
      </c>
      <c r="V100">
        <v>-7.5000000000000067E-3</v>
      </c>
      <c r="W100">
        <v>-7.4999999999999997E-2</v>
      </c>
      <c r="X100">
        <v>2.4999999999999467E-3</v>
      </c>
      <c r="Y100">
        <v>5.0000000000000044E-3</v>
      </c>
      <c r="Z100">
        <v>-0.87750000000016826</v>
      </c>
      <c r="AA100">
        <v>9.9999999999994316E-2</v>
      </c>
    </row>
    <row r="101" spans="1:27" x14ac:dyDescent="0.3">
      <c r="A101">
        <v>29</v>
      </c>
      <c r="B101" t="s">
        <v>148</v>
      </c>
      <c r="C101" s="222">
        <v>45642.560081018521</v>
      </c>
      <c r="D101" t="b">
        <v>0</v>
      </c>
      <c r="E101" t="b">
        <v>1</v>
      </c>
      <c r="F101">
        <v>14.5</v>
      </c>
      <c r="G101">
        <v>5.0000000000000001E-3</v>
      </c>
      <c r="H101">
        <v>288</v>
      </c>
      <c r="I101">
        <v>-255</v>
      </c>
      <c r="J101">
        <v>291</v>
      </c>
      <c r="K101">
        <v>-235</v>
      </c>
      <c r="L101">
        <v>8.2500000000000004E-2</v>
      </c>
      <c r="M101">
        <v>0.14000000000000001</v>
      </c>
      <c r="N101">
        <v>1.3574999999999999</v>
      </c>
      <c r="O101">
        <v>1.3149999999999999</v>
      </c>
      <c r="P101">
        <v>210.65499999999992</v>
      </c>
      <c r="Q101">
        <v>109.7325</v>
      </c>
      <c r="R101">
        <v>-2.0000000000000018E-2</v>
      </c>
      <c r="S101">
        <v>5.4999999999999938E-2</v>
      </c>
      <c r="T101">
        <v>-0.88000000000016598</v>
      </c>
      <c r="U101">
        <v>9.4999999999998863E-2</v>
      </c>
      <c r="V101">
        <v>1.4999999999999999E-2</v>
      </c>
      <c r="W101">
        <v>-4.9999999999999767E-3</v>
      </c>
      <c r="X101">
        <v>-2.0000000000000018E-2</v>
      </c>
      <c r="Y101">
        <v>5.4999999999999938E-2</v>
      </c>
      <c r="Z101">
        <v>-0.88000000000016598</v>
      </c>
      <c r="AA101">
        <v>9.4999999999998863E-2</v>
      </c>
    </row>
    <row r="102" spans="1:27" x14ac:dyDescent="0.3">
      <c r="A102">
        <v>30</v>
      </c>
      <c r="B102" t="s">
        <v>148</v>
      </c>
      <c r="C102" s="222">
        <v>45642.560081018521</v>
      </c>
      <c r="D102" t="b">
        <v>0</v>
      </c>
      <c r="E102" t="b">
        <v>1</v>
      </c>
      <c r="F102">
        <v>15</v>
      </c>
      <c r="G102">
        <v>5.0000000000000001E-3</v>
      </c>
      <c r="H102">
        <v>-206</v>
      </c>
      <c r="I102">
        <v>251</v>
      </c>
      <c r="J102">
        <v>290</v>
      </c>
      <c r="K102">
        <v>-275</v>
      </c>
      <c r="L102">
        <v>0.1125</v>
      </c>
      <c r="M102">
        <v>3.7499999999999999E-2</v>
      </c>
      <c r="N102">
        <v>-1.1425000000000001</v>
      </c>
      <c r="O102">
        <v>1.4125000000000001</v>
      </c>
      <c r="P102">
        <v>209.29749999999993</v>
      </c>
      <c r="Q102">
        <v>108.4175</v>
      </c>
      <c r="R102">
        <v>-3.7500000000000089E-2</v>
      </c>
      <c r="S102">
        <v>7.2500000000000009E-2</v>
      </c>
      <c r="T102">
        <v>-0.86000000000015575</v>
      </c>
      <c r="U102">
        <v>4.0000000000006253E-2</v>
      </c>
      <c r="V102">
        <v>2.2500000000000006E-2</v>
      </c>
      <c r="W102">
        <v>-2.5000000000000022E-3</v>
      </c>
      <c r="X102">
        <v>-3.7500000000000089E-2</v>
      </c>
      <c r="Y102">
        <v>7.2500000000000009E-2</v>
      </c>
      <c r="Z102">
        <v>-0.86000000000015575</v>
      </c>
      <c r="AA102">
        <v>4.0000000000006253E-2</v>
      </c>
    </row>
    <row r="103" spans="1:27" x14ac:dyDescent="0.3">
      <c r="A103">
        <v>31</v>
      </c>
      <c r="B103" t="s">
        <v>148</v>
      </c>
      <c r="C103" s="222">
        <v>45642.560081018521</v>
      </c>
      <c r="D103" t="b">
        <v>0</v>
      </c>
      <c r="E103" t="b">
        <v>1</v>
      </c>
      <c r="F103">
        <v>15.5</v>
      </c>
      <c r="G103">
        <v>5.0000000000000001E-3</v>
      </c>
      <c r="H103">
        <v>-327</v>
      </c>
      <c r="I103">
        <v>361</v>
      </c>
      <c r="J103">
        <v>-56</v>
      </c>
      <c r="K103">
        <v>64</v>
      </c>
      <c r="L103">
        <v>8.5000000000000006E-2</v>
      </c>
      <c r="M103">
        <v>0.02</v>
      </c>
      <c r="N103">
        <v>-1.72</v>
      </c>
      <c r="O103">
        <v>-0.3</v>
      </c>
      <c r="P103">
        <v>210.43999999999994</v>
      </c>
      <c r="Q103">
        <v>107.00500000000001</v>
      </c>
      <c r="R103">
        <v>-4.2499999999999982E-2</v>
      </c>
      <c r="S103">
        <v>0.10250000000000004</v>
      </c>
      <c r="T103">
        <v>-0.82250000000013301</v>
      </c>
      <c r="U103">
        <v>-3.2499999999984652E-2</v>
      </c>
      <c r="V103">
        <v>2.5000000000000022E-3</v>
      </c>
      <c r="W103">
        <v>7.2499999999999995E-2</v>
      </c>
      <c r="X103">
        <v>-4.2499999999999982E-2</v>
      </c>
      <c r="Y103">
        <v>0.10250000000000004</v>
      </c>
      <c r="Z103">
        <v>-0.82250000000013301</v>
      </c>
      <c r="AA103">
        <v>-3.2499999999984652E-2</v>
      </c>
    </row>
    <row r="104" spans="1:27" x14ac:dyDescent="0.3">
      <c r="A104">
        <v>32</v>
      </c>
      <c r="B104" t="s">
        <v>148</v>
      </c>
      <c r="C104" s="222">
        <v>45642.560081018521</v>
      </c>
      <c r="D104" t="b">
        <v>0</v>
      </c>
      <c r="E104" t="b">
        <v>1</v>
      </c>
      <c r="F104">
        <v>16</v>
      </c>
      <c r="G104">
        <v>5.0000000000000001E-3</v>
      </c>
      <c r="H104">
        <v>-256</v>
      </c>
      <c r="I104">
        <v>290</v>
      </c>
      <c r="J104">
        <v>-340</v>
      </c>
      <c r="K104">
        <v>377</v>
      </c>
      <c r="L104">
        <v>8.5000000000000006E-2</v>
      </c>
      <c r="M104">
        <v>9.2499999999999999E-2</v>
      </c>
      <c r="N104">
        <v>-1.365</v>
      </c>
      <c r="O104">
        <v>-1.7925</v>
      </c>
      <c r="P104">
        <v>212.15999999999994</v>
      </c>
      <c r="Q104">
        <v>107.30500000000001</v>
      </c>
      <c r="R104">
        <v>-3.0000000000000027E-2</v>
      </c>
      <c r="S104">
        <v>-2.4999999999999911E-2</v>
      </c>
      <c r="T104">
        <v>-0.78000000000014325</v>
      </c>
      <c r="U104">
        <v>-0.13499999999999091</v>
      </c>
      <c r="V104">
        <v>0</v>
      </c>
      <c r="W104">
        <v>9.999999999999995E-3</v>
      </c>
      <c r="X104">
        <v>-3.0000000000000027E-2</v>
      </c>
      <c r="Y104">
        <v>-2.4999999999999911E-2</v>
      </c>
      <c r="Z104">
        <v>-0.78000000000014325</v>
      </c>
      <c r="AA104">
        <v>-0.13499999999999091</v>
      </c>
    </row>
    <row r="105" spans="1:27" x14ac:dyDescent="0.3">
      <c r="A105">
        <v>33</v>
      </c>
      <c r="B105" t="s">
        <v>148</v>
      </c>
      <c r="C105" s="222">
        <v>45642.560081018521</v>
      </c>
      <c r="D105" t="b">
        <v>0</v>
      </c>
      <c r="E105" t="b">
        <v>1</v>
      </c>
      <c r="F105">
        <v>16.5</v>
      </c>
      <c r="G105">
        <v>5.0000000000000001E-3</v>
      </c>
      <c r="H105">
        <v>-84</v>
      </c>
      <c r="I105">
        <v>122</v>
      </c>
      <c r="J105">
        <v>-432</v>
      </c>
      <c r="K105">
        <v>457</v>
      </c>
      <c r="L105">
        <v>9.5000000000000001E-2</v>
      </c>
      <c r="M105">
        <v>6.25E-2</v>
      </c>
      <c r="N105">
        <v>-0.51500000000000001</v>
      </c>
      <c r="O105">
        <v>-2.2225000000000001</v>
      </c>
      <c r="P105">
        <v>213.52499999999995</v>
      </c>
      <c r="Q105">
        <v>109.09750000000001</v>
      </c>
      <c r="R105">
        <v>-6.25E-2</v>
      </c>
      <c r="S105">
        <v>0.15249999999999986</v>
      </c>
      <c r="T105">
        <v>-0.75000000000014211</v>
      </c>
      <c r="U105">
        <v>-0.10999999999998522</v>
      </c>
      <c r="V105">
        <v>2.2500000000000006E-2</v>
      </c>
      <c r="W105">
        <v>0.1525</v>
      </c>
      <c r="X105">
        <v>-6.25E-2</v>
      </c>
      <c r="Y105">
        <v>0.15249999999999986</v>
      </c>
      <c r="Z105">
        <v>-0.75000000000014211</v>
      </c>
      <c r="AA105">
        <v>-0.10999999999998522</v>
      </c>
    </row>
    <row r="106" spans="1:27" x14ac:dyDescent="0.3">
      <c r="A106">
        <v>34</v>
      </c>
      <c r="B106" t="s">
        <v>148</v>
      </c>
      <c r="C106" s="222">
        <v>45642.560081018521</v>
      </c>
      <c r="D106" t="b">
        <v>0</v>
      </c>
      <c r="E106" t="b">
        <v>1</v>
      </c>
      <c r="F106">
        <v>17</v>
      </c>
      <c r="G106">
        <v>5.0000000000000001E-3</v>
      </c>
      <c r="H106">
        <v>190</v>
      </c>
      <c r="I106">
        <v>-153</v>
      </c>
      <c r="J106">
        <v>-478</v>
      </c>
      <c r="K106">
        <v>511</v>
      </c>
      <c r="L106">
        <v>9.2499999999999999E-2</v>
      </c>
      <c r="M106">
        <v>8.2500000000000004E-2</v>
      </c>
      <c r="N106">
        <v>0.85750000000000004</v>
      </c>
      <c r="O106">
        <v>-2.4725000000000001</v>
      </c>
      <c r="P106">
        <v>214.03999999999994</v>
      </c>
      <c r="Q106">
        <v>111.32000000000001</v>
      </c>
      <c r="R106">
        <v>-4.7499999999999987E-2</v>
      </c>
      <c r="S106">
        <v>2.4999999999999911E-2</v>
      </c>
      <c r="T106">
        <v>-0.68750000000014211</v>
      </c>
      <c r="U106">
        <v>-0.26249999999998863</v>
      </c>
      <c r="V106">
        <v>2.2499999999999992E-2</v>
      </c>
      <c r="W106">
        <v>0</v>
      </c>
      <c r="X106">
        <v>-4.7499999999999987E-2</v>
      </c>
      <c r="Y106">
        <v>2.4999999999999911E-2</v>
      </c>
      <c r="Z106">
        <v>-0.68750000000014211</v>
      </c>
      <c r="AA106">
        <v>-0.26249999999998863</v>
      </c>
    </row>
    <row r="107" spans="1:27" x14ac:dyDescent="0.3">
      <c r="A107">
        <v>35</v>
      </c>
      <c r="B107" t="s">
        <v>148</v>
      </c>
      <c r="C107" s="222">
        <v>45642.560081018521</v>
      </c>
      <c r="D107" t="b">
        <v>0</v>
      </c>
      <c r="E107" t="b">
        <v>1</v>
      </c>
      <c r="F107">
        <v>17.5</v>
      </c>
      <c r="G107">
        <v>5.0000000000000001E-3</v>
      </c>
      <c r="H107">
        <v>526</v>
      </c>
      <c r="I107">
        <v>-487</v>
      </c>
      <c r="J107">
        <v>-478</v>
      </c>
      <c r="K107">
        <v>541</v>
      </c>
      <c r="L107">
        <v>9.7500000000000003E-2</v>
      </c>
      <c r="M107">
        <v>0.1575</v>
      </c>
      <c r="N107">
        <v>2.5325000000000002</v>
      </c>
      <c r="O107">
        <v>-2.5474999999999999</v>
      </c>
      <c r="P107">
        <v>213.18249999999995</v>
      </c>
      <c r="Q107">
        <v>113.7925</v>
      </c>
      <c r="R107">
        <v>-1.7500000000000071E-2</v>
      </c>
      <c r="S107">
        <v>6.5000000000000391E-2</v>
      </c>
      <c r="T107">
        <v>-0.64000000000012847</v>
      </c>
      <c r="U107">
        <v>-0.28749999999999432</v>
      </c>
      <c r="V107">
        <v>3.2500000000000001E-2</v>
      </c>
      <c r="W107">
        <v>-6.5000000000000002E-2</v>
      </c>
      <c r="X107">
        <v>-1.7500000000000071E-2</v>
      </c>
      <c r="Y107">
        <v>6.5000000000000391E-2</v>
      </c>
      <c r="Z107">
        <v>-0.64000000000012847</v>
      </c>
      <c r="AA107">
        <v>-0.28749999999999432</v>
      </c>
    </row>
    <row r="108" spans="1:27" x14ac:dyDescent="0.3">
      <c r="A108">
        <v>36</v>
      </c>
      <c r="B108" t="s">
        <v>148</v>
      </c>
      <c r="C108" s="222">
        <v>45642.560081018521</v>
      </c>
      <c r="D108" t="b">
        <v>0</v>
      </c>
      <c r="E108" t="b">
        <v>1</v>
      </c>
      <c r="F108">
        <v>18</v>
      </c>
      <c r="G108">
        <v>5.0000000000000001E-3</v>
      </c>
      <c r="H108">
        <v>1633</v>
      </c>
      <c r="I108">
        <v>-1594</v>
      </c>
      <c r="J108">
        <v>164</v>
      </c>
      <c r="K108">
        <v>-210</v>
      </c>
      <c r="L108">
        <v>9.7500000000000003E-2</v>
      </c>
      <c r="M108">
        <v>-0.115</v>
      </c>
      <c r="N108">
        <v>8.0675000000000008</v>
      </c>
      <c r="O108">
        <v>0.93500000000000005</v>
      </c>
      <c r="P108">
        <v>210.64999999999995</v>
      </c>
      <c r="Q108">
        <v>116.34</v>
      </c>
      <c r="R108">
        <v>3.5000000000000142E-2</v>
      </c>
      <c r="S108">
        <v>0.125</v>
      </c>
      <c r="T108">
        <v>-0.62250000000011596</v>
      </c>
      <c r="U108">
        <v>-0.35249999999999204</v>
      </c>
      <c r="V108">
        <v>0.05</v>
      </c>
      <c r="W108">
        <v>2.0000000000000004E-2</v>
      </c>
      <c r="X108">
        <v>3.5000000000000142E-2</v>
      </c>
      <c r="Y108">
        <v>0.125</v>
      </c>
      <c r="Z108">
        <v>-0.62250000000011596</v>
      </c>
      <c r="AA108">
        <v>-0.35249999999999204</v>
      </c>
    </row>
    <row r="109" spans="1:27" x14ac:dyDescent="0.3">
      <c r="A109">
        <v>37</v>
      </c>
      <c r="B109" t="s">
        <v>148</v>
      </c>
      <c r="C109" s="222">
        <v>45642.560081018521</v>
      </c>
      <c r="D109" t="b">
        <v>0</v>
      </c>
      <c r="E109" t="b">
        <v>1</v>
      </c>
      <c r="F109">
        <v>18.5</v>
      </c>
      <c r="G109">
        <v>5.0000000000000001E-3</v>
      </c>
      <c r="H109">
        <v>1950</v>
      </c>
      <c r="I109">
        <v>-1913</v>
      </c>
      <c r="J109">
        <v>375</v>
      </c>
      <c r="K109">
        <v>-401</v>
      </c>
      <c r="L109">
        <v>9.2499999999999999E-2</v>
      </c>
      <c r="M109">
        <v>-6.5000000000000002E-2</v>
      </c>
      <c r="N109">
        <v>9.6575000000000006</v>
      </c>
      <c r="O109">
        <v>1.94</v>
      </c>
      <c r="P109">
        <v>202.58249999999995</v>
      </c>
      <c r="Q109">
        <v>115.405</v>
      </c>
      <c r="R109">
        <v>3.7499999999999645E-2</v>
      </c>
      <c r="S109">
        <v>-1.2500000000000178E-2</v>
      </c>
      <c r="T109">
        <v>-0.65750000000011255</v>
      </c>
      <c r="U109">
        <v>-0.47749999999999204</v>
      </c>
      <c r="V109">
        <v>-2.5000000000000022E-3</v>
      </c>
      <c r="W109">
        <v>-6.7500000000000004E-2</v>
      </c>
      <c r="X109">
        <v>3.7499999999999645E-2</v>
      </c>
      <c r="Y109">
        <v>-1.2500000000000178E-2</v>
      </c>
      <c r="Z109">
        <v>-0.65750000000011255</v>
      </c>
      <c r="AA109">
        <v>-0.47749999999999204</v>
      </c>
    </row>
    <row r="110" spans="1:27" x14ac:dyDescent="0.3">
      <c r="A110">
        <v>38</v>
      </c>
      <c r="B110" t="s">
        <v>148</v>
      </c>
      <c r="C110" s="222">
        <v>45642.560081018521</v>
      </c>
      <c r="D110" t="b">
        <v>0</v>
      </c>
      <c r="E110" t="b">
        <v>1</v>
      </c>
      <c r="F110">
        <v>19</v>
      </c>
      <c r="G110">
        <v>5.0000000000000001E-3</v>
      </c>
      <c r="H110">
        <v>2023</v>
      </c>
      <c r="I110">
        <v>-1981</v>
      </c>
      <c r="J110">
        <v>456</v>
      </c>
      <c r="K110">
        <v>-443</v>
      </c>
      <c r="L110">
        <v>0.105</v>
      </c>
      <c r="M110">
        <v>3.2500000000000001E-2</v>
      </c>
      <c r="N110">
        <v>10.01</v>
      </c>
      <c r="O110">
        <v>2.2475000000000001</v>
      </c>
      <c r="P110">
        <v>192.92499999999995</v>
      </c>
      <c r="Q110">
        <v>113.465</v>
      </c>
      <c r="R110">
        <v>1.9999999999999574E-2</v>
      </c>
      <c r="S110">
        <v>0.14999999999999991</v>
      </c>
      <c r="T110">
        <v>-0.69500000000010687</v>
      </c>
      <c r="U110">
        <v>-0.4649999999999892</v>
      </c>
      <c r="V110">
        <v>1.4999999999999999E-2</v>
      </c>
      <c r="W110">
        <v>0.05</v>
      </c>
      <c r="X110">
        <v>1.9999999999999574E-2</v>
      </c>
      <c r="Y110">
        <v>0.14999999999999991</v>
      </c>
      <c r="Z110">
        <v>-0.69500000000010687</v>
      </c>
      <c r="AA110">
        <v>-0.4649999999999892</v>
      </c>
    </row>
    <row r="111" spans="1:27" x14ac:dyDescent="0.3">
      <c r="A111">
        <v>39</v>
      </c>
      <c r="B111" t="s">
        <v>148</v>
      </c>
      <c r="C111" s="222">
        <v>45642.560081018521</v>
      </c>
      <c r="D111" t="b">
        <v>0</v>
      </c>
      <c r="E111" t="b">
        <v>1</v>
      </c>
      <c r="F111">
        <v>19.5</v>
      </c>
      <c r="G111">
        <v>5.0000000000000001E-3</v>
      </c>
      <c r="H111">
        <v>1918</v>
      </c>
      <c r="I111">
        <v>-1875</v>
      </c>
      <c r="J111">
        <v>279</v>
      </c>
      <c r="K111">
        <v>-295</v>
      </c>
      <c r="L111">
        <v>0.1075</v>
      </c>
      <c r="M111">
        <v>-0.04</v>
      </c>
      <c r="N111">
        <v>9.4824999999999999</v>
      </c>
      <c r="O111">
        <v>1.4350000000000001</v>
      </c>
      <c r="P111">
        <v>182.91499999999996</v>
      </c>
      <c r="Q111">
        <v>111.2175</v>
      </c>
      <c r="R111">
        <v>1.2499999999999289E-2</v>
      </c>
      <c r="S111">
        <v>-6.7499999999999893E-2</v>
      </c>
      <c r="T111">
        <v>-0.71500000000008868</v>
      </c>
      <c r="U111">
        <v>-0.61499999999999488</v>
      </c>
      <c r="V111">
        <v>-2.5000000000000022E-3</v>
      </c>
      <c r="W111">
        <v>-5.7500000000000002E-2</v>
      </c>
      <c r="X111">
        <v>1.2499999999999289E-2</v>
      </c>
      <c r="Y111">
        <v>-6.7499999999999893E-2</v>
      </c>
      <c r="Z111">
        <v>-0.71500000000008868</v>
      </c>
      <c r="AA111">
        <v>-0.61499999999999488</v>
      </c>
    </row>
    <row r="112" spans="1:27" x14ac:dyDescent="0.3">
      <c r="A112">
        <v>40</v>
      </c>
      <c r="B112" t="s">
        <v>148</v>
      </c>
      <c r="C112" s="222">
        <v>45642.560081018521</v>
      </c>
      <c r="D112" t="b">
        <v>0</v>
      </c>
      <c r="E112" t="b">
        <v>1</v>
      </c>
      <c r="F112">
        <v>20</v>
      </c>
      <c r="G112">
        <v>5.0000000000000001E-3</v>
      </c>
      <c r="H112">
        <v>1600</v>
      </c>
      <c r="I112">
        <v>-1555</v>
      </c>
      <c r="J112">
        <v>-114</v>
      </c>
      <c r="K112">
        <v>145</v>
      </c>
      <c r="L112">
        <v>0.1125</v>
      </c>
      <c r="M112">
        <v>7.7499999999999999E-2</v>
      </c>
      <c r="N112">
        <v>7.8875000000000002</v>
      </c>
      <c r="O112">
        <v>-0.64749999999999996</v>
      </c>
      <c r="P112">
        <v>173.43249999999998</v>
      </c>
      <c r="Q112">
        <v>109.7825</v>
      </c>
      <c r="R112">
        <v>2.5000000000003908E-3</v>
      </c>
      <c r="S112">
        <v>2.2500000000000075E-2</v>
      </c>
      <c r="T112">
        <v>-0.72750000000007731</v>
      </c>
      <c r="U112">
        <v>-0.54749999999999943</v>
      </c>
      <c r="V112">
        <v>2.5000000000000022E-3</v>
      </c>
      <c r="W112">
        <v>-7.5000000000000067E-3</v>
      </c>
      <c r="X112">
        <v>2.5000000000003908E-3</v>
      </c>
      <c r="Y112">
        <v>2.2500000000000075E-2</v>
      </c>
      <c r="Z112">
        <v>-0.72750000000007731</v>
      </c>
      <c r="AA112">
        <v>-0.54749999999999943</v>
      </c>
    </row>
    <row r="113" spans="1:27" x14ac:dyDescent="0.3">
      <c r="A113">
        <v>41</v>
      </c>
      <c r="B113" t="s">
        <v>148</v>
      </c>
      <c r="C113" s="222">
        <v>45642.560081018521</v>
      </c>
      <c r="D113" t="b">
        <v>0</v>
      </c>
      <c r="E113" t="b">
        <v>1</v>
      </c>
      <c r="F113">
        <v>20.5</v>
      </c>
      <c r="G113">
        <v>5.0000000000000001E-3</v>
      </c>
      <c r="H113">
        <v>1348</v>
      </c>
      <c r="I113">
        <v>-1306</v>
      </c>
      <c r="J113">
        <v>-315</v>
      </c>
      <c r="K113">
        <v>368</v>
      </c>
      <c r="L113">
        <v>0.105</v>
      </c>
      <c r="M113">
        <v>0.13250000000000001</v>
      </c>
      <c r="N113">
        <v>6.6349999999999998</v>
      </c>
      <c r="O113">
        <v>-1.7075</v>
      </c>
      <c r="P113">
        <v>165.54499999999999</v>
      </c>
      <c r="Q113">
        <v>110.42999999999999</v>
      </c>
      <c r="R113">
        <v>2.2499999999999964E-2</v>
      </c>
      <c r="S113">
        <v>9.4999999999999973E-2</v>
      </c>
      <c r="T113">
        <v>-0.73000000000007503</v>
      </c>
      <c r="U113">
        <v>-0.57000000000000739</v>
      </c>
      <c r="V113">
        <v>-1.2500000000000011E-2</v>
      </c>
      <c r="W113">
        <v>-2.4999999999999994E-2</v>
      </c>
      <c r="X113">
        <v>2.2499999999999964E-2</v>
      </c>
      <c r="Y113">
        <v>9.4999999999999973E-2</v>
      </c>
      <c r="Z113">
        <v>-0.73000000000007503</v>
      </c>
      <c r="AA113">
        <v>-0.57000000000000739</v>
      </c>
    </row>
    <row r="114" spans="1:27" x14ac:dyDescent="0.3">
      <c r="A114">
        <v>42</v>
      </c>
      <c r="B114" t="s">
        <v>148</v>
      </c>
      <c r="C114" s="222">
        <v>45642.560081018521</v>
      </c>
      <c r="D114" t="b">
        <v>0</v>
      </c>
      <c r="E114" t="b">
        <v>1</v>
      </c>
      <c r="F114">
        <v>21</v>
      </c>
      <c r="G114">
        <v>5.0000000000000001E-3</v>
      </c>
      <c r="H114">
        <v>1070</v>
      </c>
      <c r="I114">
        <v>-1037</v>
      </c>
      <c r="J114">
        <v>156</v>
      </c>
      <c r="K114">
        <v>-186</v>
      </c>
      <c r="L114">
        <v>8.2500000000000004E-2</v>
      </c>
      <c r="M114">
        <v>-7.4999999999999997E-2</v>
      </c>
      <c r="N114">
        <v>5.2675000000000001</v>
      </c>
      <c r="O114">
        <v>0.85499999999999998</v>
      </c>
      <c r="P114">
        <v>158.91</v>
      </c>
      <c r="Q114">
        <v>112.13749999999999</v>
      </c>
      <c r="R114">
        <v>-2.5000000000003908E-3</v>
      </c>
      <c r="S114">
        <v>0.10249999999999992</v>
      </c>
      <c r="T114">
        <v>-0.75250000000005457</v>
      </c>
      <c r="U114">
        <v>-0.66500000000000625</v>
      </c>
      <c r="V114">
        <v>-1.7500000000000002E-2</v>
      </c>
      <c r="W114">
        <v>-7.4999999999999928E-3</v>
      </c>
      <c r="X114">
        <v>-2.5000000000003908E-3</v>
      </c>
      <c r="Y114">
        <v>0.10249999999999992</v>
      </c>
      <c r="Z114">
        <v>-0.75250000000005457</v>
      </c>
      <c r="AA114">
        <v>-0.66500000000000625</v>
      </c>
    </row>
    <row r="115" spans="1:27" x14ac:dyDescent="0.3">
      <c r="A115">
        <v>43</v>
      </c>
      <c r="B115" t="s">
        <v>148</v>
      </c>
      <c r="C115" s="222">
        <v>45642.560081018521</v>
      </c>
      <c r="D115" t="b">
        <v>0</v>
      </c>
      <c r="E115" t="b">
        <v>1</v>
      </c>
      <c r="F115">
        <v>21.5</v>
      </c>
      <c r="G115">
        <v>5.0000000000000001E-3</v>
      </c>
      <c r="H115">
        <v>1140</v>
      </c>
      <c r="I115">
        <v>-1100</v>
      </c>
      <c r="J115">
        <v>607</v>
      </c>
      <c r="K115">
        <v>-642</v>
      </c>
      <c r="L115">
        <v>0.1</v>
      </c>
      <c r="M115">
        <v>-8.7500000000000008E-2</v>
      </c>
      <c r="N115">
        <v>5.6000000000000005</v>
      </c>
      <c r="O115">
        <v>3.1225000000000001</v>
      </c>
      <c r="P115">
        <v>153.64249999999998</v>
      </c>
      <c r="Q115">
        <v>111.28249999999998</v>
      </c>
      <c r="R115">
        <v>-9.9999999999997868E-3</v>
      </c>
      <c r="S115">
        <v>-1.7500000000000071E-2</v>
      </c>
      <c r="T115">
        <v>-0.75000000000005684</v>
      </c>
      <c r="U115">
        <v>-0.76750000000001251</v>
      </c>
      <c r="V115">
        <v>1.0000000000000009E-2</v>
      </c>
      <c r="W115">
        <v>-9.7500000000000003E-2</v>
      </c>
      <c r="X115">
        <v>-9.9999999999997868E-3</v>
      </c>
      <c r="Y115">
        <v>-1.7500000000000071E-2</v>
      </c>
      <c r="Z115">
        <v>-0.75000000000005684</v>
      </c>
      <c r="AA115">
        <v>-0.76750000000001251</v>
      </c>
    </row>
    <row r="116" spans="1:27" x14ac:dyDescent="0.3">
      <c r="A116">
        <v>44</v>
      </c>
      <c r="B116" t="s">
        <v>148</v>
      </c>
      <c r="C116" s="222">
        <v>45642.560081018521</v>
      </c>
      <c r="D116" t="b">
        <v>0</v>
      </c>
      <c r="E116" t="b">
        <v>1</v>
      </c>
      <c r="F116">
        <v>22</v>
      </c>
      <c r="G116">
        <v>5.0000000000000001E-3</v>
      </c>
      <c r="H116">
        <v>1290</v>
      </c>
      <c r="I116">
        <v>-1256</v>
      </c>
      <c r="J116">
        <v>982</v>
      </c>
      <c r="K116">
        <v>-999</v>
      </c>
      <c r="L116">
        <v>8.5000000000000006E-2</v>
      </c>
      <c r="M116">
        <v>-4.2500000000000003E-2</v>
      </c>
      <c r="N116">
        <v>6.3650000000000002</v>
      </c>
      <c r="O116">
        <v>4.9524999999999997</v>
      </c>
      <c r="P116">
        <v>148.04249999999999</v>
      </c>
      <c r="Q116">
        <v>108.15999999999998</v>
      </c>
      <c r="R116">
        <v>-2.7499999999999858E-2</v>
      </c>
      <c r="S116">
        <v>-0.1875</v>
      </c>
      <c r="T116">
        <v>-0.74000000000003752</v>
      </c>
      <c r="U116">
        <v>-0.75000000000001421</v>
      </c>
      <c r="V116">
        <v>1.7500000000000002E-2</v>
      </c>
      <c r="W116">
        <v>-8.7499999999999994E-2</v>
      </c>
      <c r="X116">
        <v>-2.7499999999999858E-2</v>
      </c>
      <c r="Y116">
        <v>-0.1875</v>
      </c>
      <c r="Z116">
        <v>-0.74000000000003752</v>
      </c>
      <c r="AA116">
        <v>-0.75000000000001421</v>
      </c>
    </row>
    <row r="117" spans="1:27" x14ac:dyDescent="0.3">
      <c r="A117">
        <v>45</v>
      </c>
      <c r="B117" t="s">
        <v>148</v>
      </c>
      <c r="C117" s="222">
        <v>45642.560081018521</v>
      </c>
      <c r="D117" t="b">
        <v>0</v>
      </c>
      <c r="E117" t="b">
        <v>1</v>
      </c>
      <c r="F117">
        <v>22.5</v>
      </c>
      <c r="G117">
        <v>5.0000000000000001E-3</v>
      </c>
      <c r="H117">
        <v>1556</v>
      </c>
      <c r="I117">
        <v>-1482</v>
      </c>
      <c r="J117">
        <v>1565</v>
      </c>
      <c r="K117">
        <v>-1657</v>
      </c>
      <c r="L117">
        <v>0.185</v>
      </c>
      <c r="M117">
        <v>-0.23</v>
      </c>
      <c r="N117">
        <v>7.5949999999999998</v>
      </c>
      <c r="O117">
        <v>8.0549999999999997</v>
      </c>
      <c r="P117">
        <v>141.67749999999998</v>
      </c>
      <c r="Q117">
        <v>103.20749999999998</v>
      </c>
      <c r="R117">
        <v>-2.2499999999999964E-2</v>
      </c>
      <c r="S117">
        <v>-8.7500000000000355E-2</v>
      </c>
      <c r="T117">
        <v>-0.71250000000003411</v>
      </c>
      <c r="U117">
        <v>-0.56250000000001421</v>
      </c>
      <c r="V117">
        <v>-2.5000000000000022E-3</v>
      </c>
      <c r="W117">
        <v>-0.13750000000000001</v>
      </c>
      <c r="X117">
        <v>-2.2499999999999964E-2</v>
      </c>
      <c r="Y117">
        <v>-8.7500000000000355E-2</v>
      </c>
      <c r="Z117">
        <v>-0.71250000000003411</v>
      </c>
      <c r="AA117">
        <v>-0.56250000000001421</v>
      </c>
    </row>
    <row r="118" spans="1:27" x14ac:dyDescent="0.3">
      <c r="A118">
        <v>46</v>
      </c>
      <c r="B118" t="s">
        <v>148</v>
      </c>
      <c r="C118" s="222">
        <v>45642.560081018521</v>
      </c>
      <c r="D118" t="b">
        <v>0</v>
      </c>
      <c r="E118" t="b">
        <v>1</v>
      </c>
      <c r="F118">
        <v>23</v>
      </c>
      <c r="G118">
        <v>5.0000000000000001E-3</v>
      </c>
      <c r="H118">
        <v>1431</v>
      </c>
      <c r="I118">
        <v>-1423</v>
      </c>
      <c r="J118">
        <v>1950</v>
      </c>
      <c r="K118">
        <v>-1942</v>
      </c>
      <c r="L118">
        <v>0.02</v>
      </c>
      <c r="M118">
        <v>0.02</v>
      </c>
      <c r="N118">
        <v>7.1349999999999998</v>
      </c>
      <c r="O118">
        <v>9.73</v>
      </c>
      <c r="P118">
        <v>134.08249999999998</v>
      </c>
      <c r="Q118">
        <v>95.152499999999989</v>
      </c>
      <c r="R118">
        <v>-4.750000000000032E-2</v>
      </c>
      <c r="S118">
        <v>-4.2500000000000426E-2</v>
      </c>
      <c r="T118">
        <v>-0.69000000000002615</v>
      </c>
      <c r="U118">
        <v>-0.47500000000000853</v>
      </c>
      <c r="V118">
        <v>-1.7499999999999998E-2</v>
      </c>
      <c r="W118">
        <v>-7.4999999999999997E-3</v>
      </c>
      <c r="X118">
        <v>-4.750000000000032E-2</v>
      </c>
      <c r="Y118">
        <v>-4.2500000000000426E-2</v>
      </c>
      <c r="Z118">
        <v>-0.69000000000002615</v>
      </c>
      <c r="AA118">
        <v>-0.47500000000000853</v>
      </c>
    </row>
    <row r="119" spans="1:27" x14ac:dyDescent="0.3">
      <c r="A119">
        <v>47</v>
      </c>
      <c r="B119" t="s">
        <v>148</v>
      </c>
      <c r="C119" s="222">
        <v>45642.560081018521</v>
      </c>
      <c r="D119" t="b">
        <v>0</v>
      </c>
      <c r="E119" t="b">
        <v>1</v>
      </c>
      <c r="F119">
        <v>23.5</v>
      </c>
      <c r="G119">
        <v>5.0000000000000001E-3</v>
      </c>
      <c r="H119">
        <v>1257</v>
      </c>
      <c r="I119">
        <v>-1237</v>
      </c>
      <c r="J119">
        <v>1821</v>
      </c>
      <c r="K119">
        <v>-1782</v>
      </c>
      <c r="L119">
        <v>0.05</v>
      </c>
      <c r="M119">
        <v>9.7500000000000003E-2</v>
      </c>
      <c r="N119">
        <v>6.2350000000000003</v>
      </c>
      <c r="O119">
        <v>9.0075000000000003</v>
      </c>
      <c r="P119">
        <v>126.94749999999999</v>
      </c>
      <c r="Q119">
        <v>85.422499999999985</v>
      </c>
      <c r="R119">
        <v>-7.499999999999396E-3</v>
      </c>
      <c r="S119">
        <v>4.0000000000000924E-2</v>
      </c>
      <c r="T119">
        <v>-0.64250000000001251</v>
      </c>
      <c r="U119">
        <v>-0.43250000000001876</v>
      </c>
      <c r="V119">
        <v>-3.7500000000000006E-2</v>
      </c>
      <c r="W119">
        <v>-0.10500000000000001</v>
      </c>
      <c r="X119">
        <v>-7.499999999999396E-3</v>
      </c>
      <c r="Y119">
        <v>4.0000000000000924E-2</v>
      </c>
      <c r="Z119">
        <v>-0.64250000000001251</v>
      </c>
      <c r="AA119">
        <v>-0.43250000000001876</v>
      </c>
    </row>
    <row r="120" spans="1:27" x14ac:dyDescent="0.3">
      <c r="A120">
        <v>48</v>
      </c>
      <c r="B120" t="s">
        <v>148</v>
      </c>
      <c r="C120" s="222">
        <v>45642.560081018521</v>
      </c>
      <c r="D120" t="b">
        <v>0</v>
      </c>
      <c r="E120" t="b">
        <v>1</v>
      </c>
      <c r="F120">
        <v>24</v>
      </c>
      <c r="G120">
        <v>5.0000000000000001E-3</v>
      </c>
      <c r="H120">
        <v>400</v>
      </c>
      <c r="I120">
        <v>-400</v>
      </c>
      <c r="J120">
        <v>1116</v>
      </c>
      <c r="K120">
        <v>-1102</v>
      </c>
      <c r="L120">
        <v>0</v>
      </c>
      <c r="M120">
        <v>3.5000000000000003E-2</v>
      </c>
      <c r="N120">
        <v>2</v>
      </c>
      <c r="O120">
        <v>5.5449999999999999</v>
      </c>
      <c r="P120">
        <v>120.71249999999999</v>
      </c>
      <c r="Q120">
        <v>76.414999999999992</v>
      </c>
      <c r="R120">
        <v>-5.2500000000000213E-2</v>
      </c>
      <c r="S120">
        <v>-8.0000000000000071E-2</v>
      </c>
      <c r="T120">
        <v>-0.63500000000001933</v>
      </c>
      <c r="U120">
        <v>-0.4725000000000108</v>
      </c>
      <c r="V120">
        <v>-4.2500000000000003E-2</v>
      </c>
      <c r="W120">
        <v>3.5000000000000003E-2</v>
      </c>
      <c r="X120">
        <v>-5.2500000000000213E-2</v>
      </c>
      <c r="Y120">
        <v>-8.0000000000000071E-2</v>
      </c>
      <c r="Z120">
        <v>-0.63500000000001933</v>
      </c>
      <c r="AA120">
        <v>-0.4725000000000108</v>
      </c>
    </row>
    <row r="121" spans="1:27" x14ac:dyDescent="0.3">
      <c r="A121">
        <v>49</v>
      </c>
      <c r="B121" t="s">
        <v>148</v>
      </c>
      <c r="C121" s="222">
        <v>45642.560081018521</v>
      </c>
      <c r="D121" t="b">
        <v>0</v>
      </c>
      <c r="E121" t="b">
        <v>1</v>
      </c>
      <c r="F121">
        <v>24.5</v>
      </c>
      <c r="G121">
        <v>5.0000000000000001E-3</v>
      </c>
      <c r="H121">
        <v>-16</v>
      </c>
      <c r="I121">
        <v>47</v>
      </c>
      <c r="J121">
        <v>1045</v>
      </c>
      <c r="K121">
        <v>-1067</v>
      </c>
      <c r="L121">
        <v>7.7499999999999999E-2</v>
      </c>
      <c r="M121">
        <v>-5.5E-2</v>
      </c>
      <c r="N121">
        <v>-0.1575</v>
      </c>
      <c r="O121">
        <v>5.28</v>
      </c>
      <c r="P121">
        <v>118.71249999999999</v>
      </c>
      <c r="Q121">
        <v>70.86999999999999</v>
      </c>
      <c r="R121">
        <v>-2.7499999999999997E-2</v>
      </c>
      <c r="S121">
        <v>-7.0000000000000284E-2</v>
      </c>
      <c r="T121">
        <v>-0.58250000000002444</v>
      </c>
      <c r="U121">
        <v>-0.39250000000001251</v>
      </c>
      <c r="V121">
        <v>7.4999999999999928E-3</v>
      </c>
      <c r="W121">
        <v>-7.4999999999999997E-2</v>
      </c>
      <c r="X121">
        <v>-2.7499999999999997E-2</v>
      </c>
      <c r="Y121">
        <v>-7.0000000000000284E-2</v>
      </c>
      <c r="Z121">
        <v>-0.58250000000002444</v>
      </c>
      <c r="AA121">
        <v>-0.39250000000001251</v>
      </c>
    </row>
    <row r="122" spans="1:27" x14ac:dyDescent="0.3">
      <c r="A122">
        <v>50</v>
      </c>
      <c r="B122" t="s">
        <v>148</v>
      </c>
      <c r="C122" s="222">
        <v>45642.560081018521</v>
      </c>
      <c r="D122" t="b">
        <v>0</v>
      </c>
      <c r="E122" t="b">
        <v>1</v>
      </c>
      <c r="F122">
        <v>25</v>
      </c>
      <c r="G122">
        <v>5.0000000000000001E-3</v>
      </c>
      <c r="H122">
        <v>-204</v>
      </c>
      <c r="I122">
        <v>238</v>
      </c>
      <c r="J122">
        <v>1208</v>
      </c>
      <c r="K122">
        <v>-1235</v>
      </c>
      <c r="L122">
        <v>8.5000000000000006E-2</v>
      </c>
      <c r="M122">
        <v>-6.7500000000000004E-2</v>
      </c>
      <c r="N122">
        <v>-1.105</v>
      </c>
      <c r="O122">
        <v>6.1074999999999999</v>
      </c>
      <c r="P122">
        <v>118.86999999999999</v>
      </c>
      <c r="Q122">
        <v>65.589999999999989</v>
      </c>
      <c r="R122">
        <v>-4.0000000000000036E-2</v>
      </c>
      <c r="S122">
        <v>5.7500000000000107E-2</v>
      </c>
      <c r="T122">
        <v>-0.55500000000002103</v>
      </c>
      <c r="U122">
        <v>-0.32250000000001933</v>
      </c>
      <c r="V122">
        <v>2.5000000000000008E-2</v>
      </c>
      <c r="W122">
        <v>-6.7500000000000004E-2</v>
      </c>
      <c r="X122">
        <v>-4.0000000000000036E-2</v>
      </c>
      <c r="Y122">
        <v>5.7500000000000107E-2</v>
      </c>
      <c r="Z122">
        <v>-0.55500000000002103</v>
      </c>
      <c r="AA122">
        <v>-0.32250000000001933</v>
      </c>
    </row>
    <row r="123" spans="1:27" x14ac:dyDescent="0.3">
      <c r="A123">
        <v>51</v>
      </c>
      <c r="B123" t="s">
        <v>148</v>
      </c>
      <c r="C123" s="222">
        <v>45642.560081018521</v>
      </c>
      <c r="D123" t="b">
        <v>0</v>
      </c>
      <c r="E123" t="b">
        <v>1</v>
      </c>
      <c r="F123">
        <v>25.5</v>
      </c>
      <c r="G123">
        <v>5.0000000000000001E-3</v>
      </c>
      <c r="H123">
        <v>-266</v>
      </c>
      <c r="I123">
        <v>298</v>
      </c>
      <c r="J123">
        <v>1337</v>
      </c>
      <c r="K123">
        <v>-1351</v>
      </c>
      <c r="L123">
        <v>0.08</v>
      </c>
      <c r="M123">
        <v>-3.5000000000000003E-2</v>
      </c>
      <c r="N123">
        <v>-1.41</v>
      </c>
      <c r="O123">
        <v>6.72</v>
      </c>
      <c r="P123">
        <v>119.97499999999999</v>
      </c>
      <c r="Q123">
        <v>59.482499999999995</v>
      </c>
      <c r="R123">
        <v>-1.2499999999999956E-2</v>
      </c>
      <c r="S123">
        <v>5.7499999999999218E-2</v>
      </c>
      <c r="T123">
        <v>-0.51500000000001478</v>
      </c>
      <c r="U123">
        <v>-0.38000000000001677</v>
      </c>
      <c r="V123">
        <v>2.2499999999999999E-2</v>
      </c>
      <c r="W123">
        <v>-6.7500000000000004E-2</v>
      </c>
      <c r="X123">
        <v>-1.2499999999999956E-2</v>
      </c>
      <c r="Y123">
        <v>5.7499999999999218E-2</v>
      </c>
      <c r="Z123">
        <v>-0.51500000000001478</v>
      </c>
      <c r="AA123">
        <v>-0.38000000000001677</v>
      </c>
    </row>
    <row r="124" spans="1:27" x14ac:dyDescent="0.3">
      <c r="A124">
        <v>52</v>
      </c>
      <c r="B124" t="s">
        <v>148</v>
      </c>
      <c r="C124" s="222">
        <v>45642.560081018521</v>
      </c>
      <c r="D124" t="b">
        <v>0</v>
      </c>
      <c r="E124" t="b">
        <v>1</v>
      </c>
      <c r="F124">
        <v>26</v>
      </c>
      <c r="G124">
        <v>5.0000000000000001E-3</v>
      </c>
      <c r="H124">
        <v>-271</v>
      </c>
      <c r="I124">
        <v>300</v>
      </c>
      <c r="J124">
        <v>1389</v>
      </c>
      <c r="K124">
        <v>-1429</v>
      </c>
      <c r="L124">
        <v>7.2499999999999995E-2</v>
      </c>
      <c r="M124">
        <v>-0.1</v>
      </c>
      <c r="N124">
        <v>-1.4275</v>
      </c>
      <c r="O124">
        <v>7.0449999999999999</v>
      </c>
      <c r="P124">
        <v>121.38499999999999</v>
      </c>
      <c r="Q124">
        <v>52.762499999999996</v>
      </c>
      <c r="R124">
        <v>-4.2499999999999982E-2</v>
      </c>
      <c r="S124">
        <v>7.499999999999396E-3</v>
      </c>
      <c r="T124">
        <v>-0.50250000000001194</v>
      </c>
      <c r="U124">
        <v>-0.43750000000001421</v>
      </c>
      <c r="V124">
        <v>-7.5000000000000067E-3</v>
      </c>
      <c r="W124">
        <v>-0.1525</v>
      </c>
      <c r="X124">
        <v>-4.2499999999999982E-2</v>
      </c>
      <c r="Y124">
        <v>7.499999999999396E-3</v>
      </c>
      <c r="Z124">
        <v>-0.50250000000001194</v>
      </c>
      <c r="AA124">
        <v>-0.43750000000001421</v>
      </c>
    </row>
    <row r="125" spans="1:27" x14ac:dyDescent="0.3">
      <c r="A125">
        <v>53</v>
      </c>
      <c r="B125" t="s">
        <v>148</v>
      </c>
      <c r="C125" s="222">
        <v>45642.560081018521</v>
      </c>
      <c r="D125" t="b">
        <v>0</v>
      </c>
      <c r="E125" t="b">
        <v>1</v>
      </c>
      <c r="F125">
        <v>26.5</v>
      </c>
      <c r="G125">
        <v>5.0000000000000001E-3</v>
      </c>
      <c r="H125">
        <v>-263</v>
      </c>
      <c r="I125">
        <v>292</v>
      </c>
      <c r="J125">
        <v>1480</v>
      </c>
      <c r="K125">
        <v>-1429</v>
      </c>
      <c r="L125">
        <v>7.2499999999999995E-2</v>
      </c>
      <c r="M125">
        <v>0.1275</v>
      </c>
      <c r="N125">
        <v>-1.3875</v>
      </c>
      <c r="O125">
        <v>7.2725</v>
      </c>
      <c r="P125">
        <v>122.81249999999999</v>
      </c>
      <c r="Q125">
        <v>45.717499999999994</v>
      </c>
      <c r="R125">
        <v>-4.4999999999999929E-2</v>
      </c>
      <c r="S125">
        <v>0.11249999999999982</v>
      </c>
      <c r="T125">
        <v>-0.46000000000002217</v>
      </c>
      <c r="U125">
        <v>-0.4450000000000145</v>
      </c>
      <c r="V125">
        <v>1.4999999999999993E-2</v>
      </c>
      <c r="W125">
        <v>-7.5000000000000067E-3</v>
      </c>
      <c r="X125">
        <v>-4.4999999999999929E-2</v>
      </c>
      <c r="Y125">
        <v>0.11249999999999982</v>
      </c>
      <c r="Z125">
        <v>-0.46000000000002217</v>
      </c>
      <c r="AA125">
        <v>-0.4450000000000145</v>
      </c>
    </row>
    <row r="126" spans="1:27" x14ac:dyDescent="0.3">
      <c r="A126">
        <v>54</v>
      </c>
      <c r="B126" t="s">
        <v>148</v>
      </c>
      <c r="C126" s="222">
        <v>45642.560081018521</v>
      </c>
      <c r="D126" t="b">
        <v>0</v>
      </c>
      <c r="E126" t="b">
        <v>1</v>
      </c>
      <c r="F126">
        <v>27</v>
      </c>
      <c r="G126">
        <v>5.0000000000000001E-3</v>
      </c>
      <c r="H126">
        <v>385</v>
      </c>
      <c r="I126">
        <v>-342</v>
      </c>
      <c r="J126">
        <v>1912</v>
      </c>
      <c r="K126">
        <v>-1946</v>
      </c>
      <c r="L126">
        <v>0.1075</v>
      </c>
      <c r="M126">
        <v>-8.5000000000000006E-2</v>
      </c>
      <c r="N126">
        <v>1.8175000000000001</v>
      </c>
      <c r="O126">
        <v>9.6449999999999996</v>
      </c>
      <c r="P126">
        <v>124.19999999999999</v>
      </c>
      <c r="Q126">
        <v>38.444999999999993</v>
      </c>
      <c r="R126">
        <v>-2.2499999999999964E-2</v>
      </c>
      <c r="S126">
        <v>-8.0000000000000071E-2</v>
      </c>
      <c r="T126">
        <v>-0.41500000000002046</v>
      </c>
      <c r="U126">
        <v>-0.55750000000001165</v>
      </c>
      <c r="V126">
        <v>3.2500000000000001E-2</v>
      </c>
      <c r="W126">
        <v>-0.17</v>
      </c>
      <c r="X126">
        <v>-2.2499999999999964E-2</v>
      </c>
      <c r="Y126">
        <v>-8.0000000000000071E-2</v>
      </c>
      <c r="Z126">
        <v>-0.41500000000002046</v>
      </c>
      <c r="AA126">
        <v>-0.55750000000001165</v>
      </c>
    </row>
    <row r="127" spans="1:27" x14ac:dyDescent="0.3">
      <c r="A127">
        <v>55</v>
      </c>
      <c r="B127" t="s">
        <v>148</v>
      </c>
      <c r="C127" s="222">
        <v>45642.560081018521</v>
      </c>
      <c r="D127" t="b">
        <v>0</v>
      </c>
      <c r="E127" t="b">
        <v>1</v>
      </c>
      <c r="F127">
        <v>27.5</v>
      </c>
      <c r="G127">
        <v>5.0000000000000001E-3</v>
      </c>
      <c r="H127">
        <v>730</v>
      </c>
      <c r="I127">
        <v>-691</v>
      </c>
      <c r="J127">
        <v>2077</v>
      </c>
      <c r="K127">
        <v>-2076</v>
      </c>
      <c r="L127">
        <v>9.7500000000000003E-2</v>
      </c>
      <c r="M127">
        <v>2.5000000000000001E-3</v>
      </c>
      <c r="N127">
        <v>3.5525000000000002</v>
      </c>
      <c r="O127">
        <v>10.3825</v>
      </c>
      <c r="P127">
        <v>122.38249999999999</v>
      </c>
      <c r="Q127">
        <v>28.799999999999997</v>
      </c>
      <c r="R127">
        <v>-5.7499999999999662E-2</v>
      </c>
      <c r="S127">
        <v>-0.11500000000000021</v>
      </c>
      <c r="T127">
        <v>-0.39250000000001251</v>
      </c>
      <c r="U127">
        <v>-0.47750000000000625</v>
      </c>
      <c r="V127">
        <v>-7.4999999999999928E-3</v>
      </c>
      <c r="W127">
        <v>-0.13</v>
      </c>
      <c r="X127">
        <v>-5.7499999999999662E-2</v>
      </c>
      <c r="Y127">
        <v>-0.11500000000000021</v>
      </c>
      <c r="Z127">
        <v>-0.39250000000001251</v>
      </c>
      <c r="AA127">
        <v>-0.47750000000000625</v>
      </c>
    </row>
    <row r="128" spans="1:27" x14ac:dyDescent="0.3">
      <c r="A128">
        <v>56</v>
      </c>
      <c r="B128" t="s">
        <v>148</v>
      </c>
      <c r="C128" s="222">
        <v>45642.560081018521</v>
      </c>
      <c r="D128" t="b">
        <v>0</v>
      </c>
      <c r="E128" t="b">
        <v>1</v>
      </c>
      <c r="F128">
        <v>28</v>
      </c>
      <c r="G128">
        <v>5.0000000000000001E-3</v>
      </c>
      <c r="H128">
        <v>1219</v>
      </c>
      <c r="I128">
        <v>-1181</v>
      </c>
      <c r="J128">
        <v>2345</v>
      </c>
      <c r="K128">
        <v>-2342</v>
      </c>
      <c r="L128">
        <v>9.5000000000000001E-2</v>
      </c>
      <c r="M128">
        <v>7.4999999999999997E-3</v>
      </c>
      <c r="N128">
        <v>6</v>
      </c>
      <c r="O128">
        <v>11.717499999999999</v>
      </c>
      <c r="P128">
        <v>118.83</v>
      </c>
      <c r="Q128">
        <v>18.417499999999997</v>
      </c>
      <c r="R128">
        <v>-2.7499999999999858E-2</v>
      </c>
      <c r="S128">
        <v>-9.7500000000000142E-2</v>
      </c>
      <c r="T128">
        <v>-0.33500000000000796</v>
      </c>
      <c r="U128">
        <v>-0.36250000000000782</v>
      </c>
      <c r="V128">
        <v>2.5000000000000022E-3</v>
      </c>
      <c r="W128">
        <v>1.7500000000000002E-2</v>
      </c>
      <c r="X128">
        <v>-2.7499999999999858E-2</v>
      </c>
      <c r="Y128">
        <v>-9.7500000000000142E-2</v>
      </c>
      <c r="Z128">
        <v>-0.33500000000000796</v>
      </c>
      <c r="AA128">
        <v>-0.36250000000000782</v>
      </c>
    </row>
    <row r="129" spans="1:27" x14ac:dyDescent="0.3">
      <c r="A129">
        <v>57</v>
      </c>
      <c r="B129" t="s">
        <v>148</v>
      </c>
      <c r="C129" s="222">
        <v>45642.560081018521</v>
      </c>
      <c r="D129" t="b">
        <v>0</v>
      </c>
      <c r="E129" t="b">
        <v>1</v>
      </c>
      <c r="F129">
        <v>28.5</v>
      </c>
      <c r="G129">
        <v>5.0000000000000001E-3</v>
      </c>
      <c r="H129">
        <v>1528</v>
      </c>
      <c r="I129">
        <v>-1493</v>
      </c>
      <c r="J129">
        <v>2283</v>
      </c>
      <c r="K129">
        <v>-2265</v>
      </c>
      <c r="L129">
        <v>8.7500000000000008E-2</v>
      </c>
      <c r="M129">
        <v>4.4999999999999998E-2</v>
      </c>
      <c r="N129">
        <v>7.5525000000000002</v>
      </c>
      <c r="O129">
        <v>11.370000000000001</v>
      </c>
      <c r="P129">
        <v>112.83</v>
      </c>
      <c r="Q129">
        <v>6.6999999999999957</v>
      </c>
      <c r="R129">
        <v>-3.0000000000000249E-2</v>
      </c>
      <c r="S129">
        <v>-0.17749999999999844</v>
      </c>
      <c r="T129">
        <v>-0.30750000000000455</v>
      </c>
      <c r="U129">
        <v>-0.26500000000000945</v>
      </c>
      <c r="V129">
        <v>5.0000000000000044E-3</v>
      </c>
      <c r="W129">
        <v>-0.12250000000000001</v>
      </c>
      <c r="X129">
        <v>-3.0000000000000249E-2</v>
      </c>
      <c r="Y129">
        <v>-0.17749999999999844</v>
      </c>
      <c r="Z129">
        <v>-0.30750000000000455</v>
      </c>
      <c r="AA129">
        <v>-0.26500000000000945</v>
      </c>
    </row>
    <row r="130" spans="1:27" x14ac:dyDescent="0.3">
      <c r="A130">
        <v>58</v>
      </c>
      <c r="B130" t="s">
        <v>148</v>
      </c>
      <c r="C130" s="222">
        <v>45642.560081018521</v>
      </c>
      <c r="D130" t="b">
        <v>0</v>
      </c>
      <c r="E130" t="b">
        <v>1</v>
      </c>
      <c r="F130">
        <v>29</v>
      </c>
      <c r="G130">
        <v>5.0000000000000001E-3</v>
      </c>
      <c r="H130">
        <v>1634</v>
      </c>
      <c r="I130">
        <v>-1589</v>
      </c>
      <c r="J130">
        <v>1673</v>
      </c>
      <c r="K130">
        <v>-1691</v>
      </c>
      <c r="L130">
        <v>0.1125</v>
      </c>
      <c r="M130">
        <v>-4.4999999999999998E-2</v>
      </c>
      <c r="N130">
        <v>8.057500000000001</v>
      </c>
      <c r="O130">
        <v>8.41</v>
      </c>
      <c r="P130">
        <v>105.2775</v>
      </c>
      <c r="Q130">
        <v>-4.6700000000000053</v>
      </c>
      <c r="R130">
        <v>-4.249999999999865E-2</v>
      </c>
      <c r="S130">
        <v>-3.9999999999999147E-2</v>
      </c>
      <c r="T130">
        <v>-0.27750000000000341</v>
      </c>
      <c r="U130">
        <v>-8.7500000000011013E-2</v>
      </c>
      <c r="V130">
        <v>1.7500000000000002E-2</v>
      </c>
      <c r="W130">
        <v>-0.12</v>
      </c>
      <c r="X130">
        <v>-4.249999999999865E-2</v>
      </c>
      <c r="Y130">
        <v>-3.9999999999999147E-2</v>
      </c>
      <c r="Z130">
        <v>-0.27750000000000341</v>
      </c>
      <c r="AA130">
        <v>-8.7500000000011013E-2</v>
      </c>
    </row>
    <row r="131" spans="1:27" x14ac:dyDescent="0.3">
      <c r="A131">
        <v>59</v>
      </c>
      <c r="B131" t="s">
        <v>148</v>
      </c>
      <c r="C131" s="222">
        <v>45642.560081018521</v>
      </c>
      <c r="D131" t="b">
        <v>0</v>
      </c>
      <c r="E131" t="b">
        <v>1</v>
      </c>
      <c r="F131">
        <v>29.5</v>
      </c>
      <c r="G131">
        <v>5.0000000000000001E-3</v>
      </c>
      <c r="H131">
        <v>1557</v>
      </c>
      <c r="I131">
        <v>-1510</v>
      </c>
      <c r="J131">
        <v>890</v>
      </c>
      <c r="K131">
        <v>-832</v>
      </c>
      <c r="L131">
        <v>0.11750000000000001</v>
      </c>
      <c r="M131">
        <v>0.14499999999999999</v>
      </c>
      <c r="N131">
        <v>7.6675000000000004</v>
      </c>
      <c r="O131">
        <v>4.3049999999999997</v>
      </c>
      <c r="P131">
        <v>97.22</v>
      </c>
      <c r="Q131">
        <v>-13.080000000000005</v>
      </c>
      <c r="R131">
        <v>-3.5000000000000142E-2</v>
      </c>
      <c r="S131">
        <v>-5.2500000000000213E-2</v>
      </c>
      <c r="T131">
        <v>-0.23500000000001364</v>
      </c>
      <c r="U131">
        <v>-4.7500000000011866E-2</v>
      </c>
      <c r="V131">
        <v>4.0000000000000008E-2</v>
      </c>
      <c r="W131">
        <v>-2.250000000000002E-2</v>
      </c>
      <c r="X131">
        <v>-3.5000000000000142E-2</v>
      </c>
      <c r="Y131">
        <v>-5.2500000000000213E-2</v>
      </c>
      <c r="Z131">
        <v>-0.23500000000001364</v>
      </c>
      <c r="AA131">
        <v>-4.7500000000011866E-2</v>
      </c>
    </row>
    <row r="132" spans="1:27" x14ac:dyDescent="0.3">
      <c r="A132">
        <v>60</v>
      </c>
      <c r="B132" t="s">
        <v>148</v>
      </c>
      <c r="C132" s="222">
        <v>45642.560081018521</v>
      </c>
      <c r="D132" t="b">
        <v>0</v>
      </c>
      <c r="E132" t="b">
        <v>1</v>
      </c>
      <c r="F132">
        <v>30</v>
      </c>
      <c r="G132">
        <v>5.0000000000000001E-3</v>
      </c>
      <c r="H132">
        <v>1995</v>
      </c>
      <c r="I132">
        <v>-1957</v>
      </c>
      <c r="J132">
        <v>739</v>
      </c>
      <c r="K132">
        <v>-733</v>
      </c>
      <c r="L132">
        <v>9.5000000000000001E-2</v>
      </c>
      <c r="M132">
        <v>1.4999999999999999E-2</v>
      </c>
      <c r="N132">
        <v>9.8800000000000008</v>
      </c>
      <c r="O132">
        <v>3.68</v>
      </c>
      <c r="P132">
        <v>89.552499999999995</v>
      </c>
      <c r="Q132">
        <v>-17.385000000000005</v>
      </c>
      <c r="R132">
        <v>-1.9999999999999574E-2</v>
      </c>
      <c r="S132">
        <v>6.25E-2</v>
      </c>
      <c r="T132">
        <v>-0.20000000000001705</v>
      </c>
      <c r="U132">
        <v>4.9999999999883471E-3</v>
      </c>
      <c r="V132">
        <v>0.04</v>
      </c>
      <c r="W132">
        <v>7.4999999999999997E-3</v>
      </c>
      <c r="X132">
        <v>-1.9999999999999574E-2</v>
      </c>
      <c r="Y132">
        <v>6.25E-2</v>
      </c>
      <c r="Z132">
        <v>-0.20000000000001705</v>
      </c>
      <c r="AA132">
        <v>4.9999999999883471E-3</v>
      </c>
    </row>
    <row r="133" spans="1:27" x14ac:dyDescent="0.3">
      <c r="A133">
        <v>61</v>
      </c>
      <c r="B133" t="s">
        <v>148</v>
      </c>
      <c r="C133" s="222">
        <v>45642.560081018521</v>
      </c>
      <c r="D133" t="b">
        <v>0</v>
      </c>
      <c r="E133" t="b">
        <v>1</v>
      </c>
      <c r="F133">
        <v>30.5</v>
      </c>
      <c r="G133">
        <v>5.0000000000000001E-3</v>
      </c>
      <c r="H133">
        <v>2074</v>
      </c>
      <c r="I133">
        <v>-2041</v>
      </c>
      <c r="J133">
        <v>937</v>
      </c>
      <c r="K133">
        <v>-917</v>
      </c>
      <c r="L133">
        <v>8.2500000000000004E-2</v>
      </c>
      <c r="M133">
        <v>0.05</v>
      </c>
      <c r="N133">
        <v>10.2875</v>
      </c>
      <c r="O133">
        <v>4.6349999999999998</v>
      </c>
      <c r="P133">
        <v>79.672499999999999</v>
      </c>
      <c r="Q133">
        <v>-21.065000000000005</v>
      </c>
      <c r="R133">
        <v>-7.5000000000002842E-3</v>
      </c>
      <c r="S133">
        <v>2.4999999999999467E-2</v>
      </c>
      <c r="T133">
        <v>-0.18000000000000682</v>
      </c>
      <c r="U133">
        <v>-5.7500000000011653E-2</v>
      </c>
      <c r="V133">
        <v>1.7500000000000002E-2</v>
      </c>
      <c r="W133">
        <v>1.4999999999999999E-2</v>
      </c>
      <c r="X133">
        <v>-7.5000000000002842E-3</v>
      </c>
      <c r="Y133">
        <v>2.4999999999999467E-2</v>
      </c>
      <c r="Z133">
        <v>-0.18000000000000682</v>
      </c>
      <c r="AA133">
        <v>-5.7500000000011653E-2</v>
      </c>
    </row>
    <row r="134" spans="1:27" x14ac:dyDescent="0.3">
      <c r="A134">
        <v>62</v>
      </c>
      <c r="B134" t="s">
        <v>148</v>
      </c>
      <c r="C134" s="222">
        <v>45642.560081018521</v>
      </c>
      <c r="D134" t="b">
        <v>0</v>
      </c>
      <c r="E134" t="b">
        <v>1</v>
      </c>
      <c r="F134">
        <v>31</v>
      </c>
      <c r="G134">
        <v>5.0000000000000001E-3</v>
      </c>
      <c r="H134">
        <v>1882</v>
      </c>
      <c r="I134">
        <v>-1851</v>
      </c>
      <c r="J134">
        <v>962</v>
      </c>
      <c r="K134">
        <v>-941</v>
      </c>
      <c r="L134">
        <v>7.7499999999999999E-2</v>
      </c>
      <c r="M134">
        <v>5.2499999999999998E-2</v>
      </c>
      <c r="N134">
        <v>9.3324999999999996</v>
      </c>
      <c r="O134">
        <v>4.7575000000000003</v>
      </c>
      <c r="P134">
        <v>69.385000000000005</v>
      </c>
      <c r="Q134">
        <v>-25.700000000000003</v>
      </c>
      <c r="R134">
        <v>-1.2500000000001066E-2</v>
      </c>
      <c r="S134">
        <v>4.750000000000032E-2</v>
      </c>
      <c r="T134">
        <v>-0.17249999999999943</v>
      </c>
      <c r="U134">
        <v>-8.2500000000010232E-2</v>
      </c>
      <c r="V134">
        <v>-7.5000000000000067E-3</v>
      </c>
      <c r="W134">
        <v>-1.7500000000000009E-2</v>
      </c>
      <c r="X134">
        <v>-1.2500000000001066E-2</v>
      </c>
      <c r="Y134">
        <v>4.750000000000032E-2</v>
      </c>
      <c r="Z134">
        <v>-0.17249999999999943</v>
      </c>
      <c r="AA134">
        <v>-8.2500000000010232E-2</v>
      </c>
    </row>
    <row r="135" spans="1:27" x14ac:dyDescent="0.3">
      <c r="A135">
        <v>63</v>
      </c>
      <c r="B135" t="s">
        <v>148</v>
      </c>
      <c r="C135" s="222">
        <v>45642.560081018521</v>
      </c>
      <c r="D135" t="b">
        <v>0</v>
      </c>
      <c r="E135" t="b">
        <v>1</v>
      </c>
      <c r="F135">
        <v>31.5</v>
      </c>
      <c r="G135">
        <v>5.0000000000000001E-3</v>
      </c>
      <c r="H135">
        <v>1384</v>
      </c>
      <c r="I135">
        <v>-1356</v>
      </c>
      <c r="J135">
        <v>874</v>
      </c>
      <c r="K135">
        <v>-869</v>
      </c>
      <c r="L135">
        <v>7.0000000000000007E-2</v>
      </c>
      <c r="M135">
        <v>1.2500000000000001E-2</v>
      </c>
      <c r="N135">
        <v>6.8500000000000005</v>
      </c>
      <c r="O135">
        <v>4.3574999999999999</v>
      </c>
      <c r="P135">
        <v>60.052500000000002</v>
      </c>
      <c r="Q135">
        <v>-30.457500000000003</v>
      </c>
      <c r="R135">
        <v>-1.7499999999999183E-2</v>
      </c>
      <c r="S135">
        <v>2.2499999999999964E-2</v>
      </c>
      <c r="T135">
        <v>-0.16000000000000369</v>
      </c>
      <c r="U135">
        <v>-0.13000000000000966</v>
      </c>
      <c r="V135">
        <v>-2.2499999999999992E-2</v>
      </c>
      <c r="W135">
        <v>-3.2500000000000001E-2</v>
      </c>
      <c r="X135">
        <v>-1.7499999999999183E-2</v>
      </c>
      <c r="Y135">
        <v>2.2499999999999964E-2</v>
      </c>
      <c r="Z135">
        <v>-0.16000000000000369</v>
      </c>
      <c r="AA135">
        <v>-0.13000000000000966</v>
      </c>
    </row>
    <row r="136" spans="1:27" x14ac:dyDescent="0.3">
      <c r="A136">
        <v>64</v>
      </c>
      <c r="B136" t="s">
        <v>148</v>
      </c>
      <c r="C136" s="222">
        <v>45642.560081018521</v>
      </c>
      <c r="D136" t="b">
        <v>0</v>
      </c>
      <c r="E136" t="b">
        <v>1</v>
      </c>
      <c r="F136">
        <v>32</v>
      </c>
      <c r="G136">
        <v>5.0000000000000001E-3</v>
      </c>
      <c r="H136">
        <v>1250</v>
      </c>
      <c r="I136">
        <v>-1222</v>
      </c>
      <c r="J136">
        <v>868</v>
      </c>
      <c r="K136">
        <v>-838</v>
      </c>
      <c r="L136">
        <v>7.0000000000000007E-2</v>
      </c>
      <c r="M136">
        <v>7.4999999999999997E-2</v>
      </c>
      <c r="N136">
        <v>6.18</v>
      </c>
      <c r="O136">
        <v>4.2649999999999997</v>
      </c>
      <c r="P136">
        <v>53.202500000000001</v>
      </c>
      <c r="Q136">
        <v>-34.815000000000005</v>
      </c>
      <c r="R136">
        <v>-5.0000000000007816E-3</v>
      </c>
      <c r="S136">
        <v>6.4999999999999503E-2</v>
      </c>
      <c r="T136">
        <v>-0.1425000000000054</v>
      </c>
      <c r="U136">
        <v>-0.15250000000001052</v>
      </c>
      <c r="V136">
        <v>-9.999999999999995E-3</v>
      </c>
      <c r="W136">
        <v>-0.105</v>
      </c>
      <c r="X136">
        <v>-5.0000000000007816E-3</v>
      </c>
      <c r="Y136">
        <v>6.4999999999999503E-2</v>
      </c>
      <c r="Z136">
        <v>-0.1425000000000054</v>
      </c>
      <c r="AA136">
        <v>-0.15250000000001052</v>
      </c>
    </row>
    <row r="137" spans="1:27" x14ac:dyDescent="0.3">
      <c r="A137">
        <v>65</v>
      </c>
      <c r="B137" t="s">
        <v>148</v>
      </c>
      <c r="C137" s="222">
        <v>45642.560081018521</v>
      </c>
      <c r="D137" t="b">
        <v>0</v>
      </c>
      <c r="E137" t="b">
        <v>1</v>
      </c>
      <c r="F137">
        <v>32.5</v>
      </c>
      <c r="G137">
        <v>5.0000000000000001E-3</v>
      </c>
      <c r="H137">
        <v>1233</v>
      </c>
      <c r="I137">
        <v>-1202</v>
      </c>
      <c r="J137">
        <v>781</v>
      </c>
      <c r="K137">
        <v>-773</v>
      </c>
      <c r="L137">
        <v>7.7499999999999999E-2</v>
      </c>
      <c r="M137">
        <v>0.02</v>
      </c>
      <c r="N137">
        <v>6.0875000000000004</v>
      </c>
      <c r="O137">
        <v>3.8850000000000002</v>
      </c>
      <c r="P137">
        <v>47.022500000000001</v>
      </c>
      <c r="Q137">
        <v>-39.080000000000005</v>
      </c>
      <c r="R137">
        <v>-2.9999999999999361E-2</v>
      </c>
      <c r="S137">
        <v>-0.11249999999999982</v>
      </c>
      <c r="T137">
        <v>-0.13750000000000284</v>
      </c>
      <c r="U137">
        <v>-0.21750000000000824</v>
      </c>
      <c r="V137">
        <v>-3.5000000000000003E-2</v>
      </c>
      <c r="W137">
        <v>-0.20250000000000001</v>
      </c>
      <c r="X137">
        <v>-2.9999999999999361E-2</v>
      </c>
      <c r="Y137">
        <v>-0.11249999999999982</v>
      </c>
      <c r="Z137">
        <v>-0.13750000000000284</v>
      </c>
      <c r="AA137">
        <v>-0.21750000000000824</v>
      </c>
    </row>
    <row r="138" spans="1:27" x14ac:dyDescent="0.3">
      <c r="A138">
        <v>66</v>
      </c>
      <c r="B138" t="s">
        <v>148</v>
      </c>
      <c r="C138" s="222">
        <v>45642.560081018521</v>
      </c>
      <c r="D138" t="b">
        <v>0</v>
      </c>
      <c r="E138" t="b">
        <v>1</v>
      </c>
      <c r="F138">
        <v>33</v>
      </c>
      <c r="G138">
        <v>5.0000000000000001E-3</v>
      </c>
      <c r="H138">
        <v>1228</v>
      </c>
      <c r="I138">
        <v>-1198</v>
      </c>
      <c r="J138">
        <v>-631</v>
      </c>
      <c r="K138">
        <v>558</v>
      </c>
      <c r="L138">
        <v>7.4999999999999997E-2</v>
      </c>
      <c r="M138">
        <v>-0.1825</v>
      </c>
      <c r="N138">
        <v>6.0650000000000004</v>
      </c>
      <c r="O138">
        <v>-2.9725000000000001</v>
      </c>
      <c r="P138">
        <v>40.935000000000002</v>
      </c>
      <c r="Q138">
        <v>-42.965000000000003</v>
      </c>
      <c r="R138">
        <v>-3.5000000000000142E-2</v>
      </c>
      <c r="S138">
        <v>-9.7500000000000142E-2</v>
      </c>
      <c r="T138">
        <v>-0.10750000000000171</v>
      </c>
      <c r="U138">
        <v>-0.10500000000000398</v>
      </c>
      <c r="V138">
        <v>0</v>
      </c>
      <c r="W138">
        <v>-0.17249999999999999</v>
      </c>
      <c r="X138">
        <v>-3.5000000000000142E-2</v>
      </c>
      <c r="Y138">
        <v>-9.7500000000000142E-2</v>
      </c>
      <c r="Z138">
        <v>-0.10750000000000171</v>
      </c>
      <c r="AA138">
        <v>-0.10500000000000398</v>
      </c>
    </row>
    <row r="139" spans="1:27" x14ac:dyDescent="0.3">
      <c r="A139">
        <v>67</v>
      </c>
      <c r="B139" t="s">
        <v>148</v>
      </c>
      <c r="C139" s="222">
        <v>45642.560081018521</v>
      </c>
      <c r="D139" t="b">
        <v>0</v>
      </c>
      <c r="E139" t="b">
        <v>1</v>
      </c>
      <c r="F139">
        <v>33.5</v>
      </c>
      <c r="G139">
        <v>5.0000000000000001E-3</v>
      </c>
      <c r="H139">
        <v>1163</v>
      </c>
      <c r="I139">
        <v>-1120</v>
      </c>
      <c r="J139">
        <v>-1602</v>
      </c>
      <c r="K139">
        <v>1531</v>
      </c>
      <c r="L139">
        <v>0.1075</v>
      </c>
      <c r="M139">
        <v>-0.17749999999999999</v>
      </c>
      <c r="N139">
        <v>5.7075000000000005</v>
      </c>
      <c r="O139">
        <v>-7.8325000000000005</v>
      </c>
      <c r="P139">
        <v>34.870000000000005</v>
      </c>
      <c r="Q139">
        <v>-39.992500000000007</v>
      </c>
      <c r="R139">
        <v>-2.4999999999999467E-2</v>
      </c>
      <c r="S139">
        <v>4.4999999999999929E-2</v>
      </c>
      <c r="T139">
        <v>-7.249999999999801E-2</v>
      </c>
      <c r="U139">
        <v>-7.5000000000073896E-3</v>
      </c>
      <c r="V139">
        <v>9.999999999999995E-3</v>
      </c>
      <c r="W139">
        <v>-0.28000000000000003</v>
      </c>
      <c r="X139">
        <v>-2.4999999999999467E-2</v>
      </c>
      <c r="Y139">
        <v>4.4999999999999929E-2</v>
      </c>
      <c r="Z139">
        <v>-7.249999999999801E-2</v>
      </c>
      <c r="AA139">
        <v>-7.5000000000073896E-3</v>
      </c>
    </row>
    <row r="140" spans="1:27" x14ac:dyDescent="0.3">
      <c r="A140">
        <v>68</v>
      </c>
      <c r="B140" t="s">
        <v>148</v>
      </c>
      <c r="C140" s="222">
        <v>45642.560081018521</v>
      </c>
      <c r="D140" t="b">
        <v>0</v>
      </c>
      <c r="E140" t="b">
        <v>1</v>
      </c>
      <c r="F140">
        <v>34</v>
      </c>
      <c r="G140">
        <v>5.0000000000000001E-3</v>
      </c>
      <c r="H140">
        <v>1257</v>
      </c>
      <c r="I140">
        <v>-1212</v>
      </c>
      <c r="J140">
        <v>-2027</v>
      </c>
      <c r="K140">
        <v>2014</v>
      </c>
      <c r="L140">
        <v>0.1125</v>
      </c>
      <c r="M140">
        <v>-3.2500000000000001E-2</v>
      </c>
      <c r="N140">
        <v>6.1725000000000003</v>
      </c>
      <c r="O140">
        <v>-10.102500000000001</v>
      </c>
      <c r="P140">
        <v>29.162500000000001</v>
      </c>
      <c r="Q140">
        <v>-32.160000000000004</v>
      </c>
      <c r="R140">
        <v>-1.7500000000000071E-2</v>
      </c>
      <c r="S140">
        <v>-6.25E-2</v>
      </c>
      <c r="T140">
        <v>-4.7500000000002984E-2</v>
      </c>
      <c r="U140">
        <v>-5.250000000000199E-2</v>
      </c>
      <c r="V140">
        <v>-2.5000000000000022E-3</v>
      </c>
      <c r="W140">
        <v>5.2500000000000005E-2</v>
      </c>
      <c r="X140">
        <v>-1.7500000000000071E-2</v>
      </c>
      <c r="Y140">
        <v>-6.25E-2</v>
      </c>
      <c r="Z140">
        <v>-4.7500000000002984E-2</v>
      </c>
      <c r="AA140">
        <v>-5.250000000000199E-2</v>
      </c>
    </row>
    <row r="141" spans="1:27" x14ac:dyDescent="0.3">
      <c r="A141">
        <v>69</v>
      </c>
      <c r="B141" t="s">
        <v>148</v>
      </c>
      <c r="C141" s="222">
        <v>45642.560081018521</v>
      </c>
      <c r="D141" t="b">
        <v>0</v>
      </c>
      <c r="E141" t="b">
        <v>1</v>
      </c>
      <c r="F141">
        <v>34.5</v>
      </c>
      <c r="G141">
        <v>5.0000000000000001E-3</v>
      </c>
      <c r="H141">
        <v>1299</v>
      </c>
      <c r="I141">
        <v>-1251</v>
      </c>
      <c r="J141">
        <v>-1656</v>
      </c>
      <c r="K141">
        <v>1642</v>
      </c>
      <c r="L141">
        <v>0.12</v>
      </c>
      <c r="M141">
        <v>-3.5000000000000003E-2</v>
      </c>
      <c r="N141">
        <v>6.375</v>
      </c>
      <c r="O141">
        <v>-8.245000000000001</v>
      </c>
      <c r="P141">
        <v>22.990000000000002</v>
      </c>
      <c r="Q141">
        <v>-22.057500000000001</v>
      </c>
      <c r="R141">
        <v>-2.2499999999999964E-2</v>
      </c>
      <c r="S141">
        <v>-0.14500000000000135</v>
      </c>
      <c r="T141">
        <v>-3.0000000000001137E-2</v>
      </c>
      <c r="U141">
        <v>1.0000000000001563E-2</v>
      </c>
      <c r="V141">
        <v>2.7499999999999997E-2</v>
      </c>
      <c r="W141">
        <v>0.13500000000000001</v>
      </c>
      <c r="X141">
        <v>-2.2499999999999964E-2</v>
      </c>
      <c r="Y141">
        <v>-0.14500000000000135</v>
      </c>
      <c r="Z141">
        <v>-3.0000000000001137E-2</v>
      </c>
      <c r="AA141">
        <v>1.0000000000001563E-2</v>
      </c>
    </row>
    <row r="142" spans="1:27" x14ac:dyDescent="0.3">
      <c r="A142">
        <v>70</v>
      </c>
      <c r="B142" t="s">
        <v>148</v>
      </c>
      <c r="C142" s="222">
        <v>45642.560081018521</v>
      </c>
      <c r="D142" t="b">
        <v>0</v>
      </c>
      <c r="E142" t="b">
        <v>1</v>
      </c>
      <c r="F142">
        <v>35</v>
      </c>
      <c r="G142">
        <v>5.0000000000000001E-3</v>
      </c>
      <c r="H142">
        <v>1648</v>
      </c>
      <c r="I142">
        <v>-1598</v>
      </c>
      <c r="J142">
        <v>-1464</v>
      </c>
      <c r="K142">
        <v>1479</v>
      </c>
      <c r="L142">
        <v>0.125</v>
      </c>
      <c r="M142">
        <v>3.7499999999999999E-2</v>
      </c>
      <c r="N142">
        <v>8.1150000000000002</v>
      </c>
      <c r="O142">
        <v>-7.3574999999999999</v>
      </c>
      <c r="P142">
        <v>16.615000000000002</v>
      </c>
      <c r="Q142">
        <v>-13.8125</v>
      </c>
      <c r="R142">
        <v>0</v>
      </c>
      <c r="S142">
        <v>0.10500000000000043</v>
      </c>
      <c r="T142">
        <v>-7.5000000000002842E-3</v>
      </c>
      <c r="U142">
        <v>0.15500000000000114</v>
      </c>
      <c r="V142">
        <v>9.999999999999995E-3</v>
      </c>
      <c r="W142">
        <v>0.03</v>
      </c>
      <c r="X142">
        <v>0</v>
      </c>
      <c r="Y142">
        <v>0.10500000000000043</v>
      </c>
      <c r="Z142">
        <v>-7.5000000000002842E-3</v>
      </c>
      <c r="AA142">
        <v>0.15500000000000114</v>
      </c>
    </row>
    <row r="143" spans="1:27" x14ac:dyDescent="0.3">
      <c r="A143">
        <v>71</v>
      </c>
      <c r="B143" t="s">
        <v>148</v>
      </c>
      <c r="C143" s="222">
        <v>45642.560081018521</v>
      </c>
      <c r="D143" t="b">
        <v>0</v>
      </c>
      <c r="E143" t="b">
        <v>1</v>
      </c>
      <c r="F143">
        <v>35.5</v>
      </c>
      <c r="G143">
        <v>5.0000000000000001E-3</v>
      </c>
      <c r="H143">
        <v>1728</v>
      </c>
      <c r="I143">
        <v>-1672</v>
      </c>
      <c r="J143">
        <v>-1240</v>
      </c>
      <c r="K143">
        <v>1342</v>
      </c>
      <c r="L143">
        <v>0.14000000000000001</v>
      </c>
      <c r="M143">
        <v>0.255</v>
      </c>
      <c r="N143">
        <v>8.5</v>
      </c>
      <c r="O143">
        <v>-6.4550000000000001</v>
      </c>
      <c r="P143">
        <v>8.5</v>
      </c>
      <c r="Q143">
        <v>-6.4550000000000001</v>
      </c>
      <c r="R143">
        <v>-7.5000000000002842E-3</v>
      </c>
      <c r="S143">
        <v>4.9999999999999822E-2</v>
      </c>
      <c r="T143">
        <v>-7.5000000000002842E-3</v>
      </c>
      <c r="U143">
        <v>4.9999999999999822E-2</v>
      </c>
      <c r="V143">
        <v>3.2500000000000015E-2</v>
      </c>
      <c r="W143">
        <v>0.12</v>
      </c>
      <c r="X143">
        <v>-7.5000000000002842E-3</v>
      </c>
      <c r="Y143">
        <v>4.9999999999999822E-2</v>
      </c>
      <c r="Z143">
        <v>-7.5000000000002842E-3</v>
      </c>
      <c r="AA143">
        <v>4.9999999999999822E-2</v>
      </c>
    </row>
    <row r="144" spans="1:27" x14ac:dyDescent="0.3">
      <c r="A144">
        <v>1</v>
      </c>
      <c r="B144" t="s">
        <v>148</v>
      </c>
      <c r="C144" s="222">
        <v>45677.67864583333</v>
      </c>
      <c r="D144" t="b">
        <v>0</v>
      </c>
      <c r="E144" t="b">
        <v>1</v>
      </c>
      <c r="F144">
        <v>0.5</v>
      </c>
      <c r="G144">
        <v>5.0000000000000001E-3</v>
      </c>
      <c r="H144">
        <v>-471</v>
      </c>
      <c r="I144">
        <v>600</v>
      </c>
      <c r="J144">
        <v>2851</v>
      </c>
      <c r="K144">
        <v>-2666</v>
      </c>
      <c r="L144">
        <v>0.32250000000000001</v>
      </c>
      <c r="M144">
        <v>0.46250000000000002</v>
      </c>
      <c r="N144">
        <v>-2.6775000000000002</v>
      </c>
      <c r="O144">
        <v>13.7925</v>
      </c>
      <c r="P144">
        <v>375.74249999999984</v>
      </c>
      <c r="Q144">
        <v>117.74000000000004</v>
      </c>
      <c r="R144">
        <v>2.4999999999999911E-2</v>
      </c>
      <c r="S144">
        <v>2.5000000000000355E-2</v>
      </c>
      <c r="T144">
        <v>-0.29500000000024329</v>
      </c>
      <c r="U144">
        <v>-1.0724999999999625</v>
      </c>
      <c r="V144">
        <v>0.16500000000000001</v>
      </c>
      <c r="W144">
        <v>0.21500000000000002</v>
      </c>
      <c r="X144">
        <v>2.0000000000000018E-2</v>
      </c>
      <c r="Y144">
        <v>1.5000000000000568E-2</v>
      </c>
      <c r="Z144">
        <v>-0.29500000000024329</v>
      </c>
      <c r="AA144">
        <v>-1.0724999999999625</v>
      </c>
    </row>
    <row r="145" spans="1:27" x14ac:dyDescent="0.3">
      <c r="A145">
        <v>2</v>
      </c>
      <c r="B145" t="s">
        <v>148</v>
      </c>
      <c r="C145" s="222">
        <v>45677.67864583333</v>
      </c>
      <c r="D145" t="b">
        <v>0</v>
      </c>
      <c r="E145" t="b">
        <v>1</v>
      </c>
      <c r="F145">
        <v>1</v>
      </c>
      <c r="G145">
        <v>5.0000000000000001E-3</v>
      </c>
      <c r="H145">
        <v>-519</v>
      </c>
      <c r="I145">
        <v>669</v>
      </c>
      <c r="J145">
        <v>2708</v>
      </c>
      <c r="K145">
        <v>-2523</v>
      </c>
      <c r="L145">
        <v>0.375</v>
      </c>
      <c r="M145">
        <v>0.46250000000000002</v>
      </c>
      <c r="N145">
        <v>-2.97</v>
      </c>
      <c r="O145">
        <v>13.077500000000001</v>
      </c>
      <c r="P145">
        <v>378.41999999999985</v>
      </c>
      <c r="Q145">
        <v>103.94750000000003</v>
      </c>
      <c r="R145">
        <v>1.2499999999999734E-2</v>
      </c>
      <c r="S145">
        <v>-6.7499999999999005E-2</v>
      </c>
      <c r="T145">
        <v>-0.3150000000002251</v>
      </c>
      <c r="U145">
        <v>-1.0874999999999631</v>
      </c>
      <c r="V145">
        <v>0.10749999999999998</v>
      </c>
      <c r="W145">
        <v>0.30249999999999999</v>
      </c>
      <c r="X145">
        <v>-3.7500000000000089E-2</v>
      </c>
      <c r="Y145">
        <v>-3.2499999999998863E-2</v>
      </c>
      <c r="Z145">
        <v>-0.3150000000002251</v>
      </c>
      <c r="AA145">
        <v>-1.0874999999999631</v>
      </c>
    </row>
    <row r="146" spans="1:27" x14ac:dyDescent="0.3">
      <c r="A146">
        <v>3</v>
      </c>
      <c r="B146" t="s">
        <v>148</v>
      </c>
      <c r="C146" s="222">
        <v>45677.67864583333</v>
      </c>
      <c r="D146" t="b">
        <v>0</v>
      </c>
      <c r="E146" t="b">
        <v>1</v>
      </c>
      <c r="F146">
        <v>1.5</v>
      </c>
      <c r="G146">
        <v>5.0000000000000001E-3</v>
      </c>
      <c r="H146">
        <v>109</v>
      </c>
      <c r="I146">
        <v>-2</v>
      </c>
      <c r="J146">
        <v>1426</v>
      </c>
      <c r="K146">
        <v>-1254</v>
      </c>
      <c r="L146">
        <v>0.26750000000000002</v>
      </c>
      <c r="M146">
        <v>0.43</v>
      </c>
      <c r="N146">
        <v>0.27750000000000002</v>
      </c>
      <c r="O146">
        <v>6.7</v>
      </c>
      <c r="P146">
        <v>381.38999999999987</v>
      </c>
      <c r="Q146">
        <v>90.870000000000033</v>
      </c>
      <c r="R146">
        <v>8.2500000000000018E-2</v>
      </c>
      <c r="S146">
        <v>0.10500000000000043</v>
      </c>
      <c r="T146">
        <v>-0.27750000000020236</v>
      </c>
      <c r="U146">
        <v>-1.0549999999999642</v>
      </c>
      <c r="V146">
        <v>0.30249999999999999</v>
      </c>
      <c r="W146">
        <v>0.61</v>
      </c>
      <c r="X146">
        <v>6.2500000000000028E-2</v>
      </c>
      <c r="Y146">
        <v>7.0000000000000284E-2</v>
      </c>
      <c r="Z146">
        <v>-0.27750000000020236</v>
      </c>
      <c r="AA146">
        <v>-1.0549999999999642</v>
      </c>
    </row>
    <row r="147" spans="1:27" x14ac:dyDescent="0.3">
      <c r="A147">
        <v>4</v>
      </c>
      <c r="B147" t="s">
        <v>148</v>
      </c>
      <c r="C147" s="222">
        <v>45677.67864583333</v>
      </c>
      <c r="D147" t="b">
        <v>0</v>
      </c>
      <c r="E147" t="b">
        <v>1</v>
      </c>
      <c r="F147">
        <v>2</v>
      </c>
      <c r="G147">
        <v>5.0000000000000001E-3</v>
      </c>
      <c r="H147">
        <v>10</v>
      </c>
      <c r="I147">
        <v>138</v>
      </c>
      <c r="J147">
        <v>1171</v>
      </c>
      <c r="K147">
        <v>-997</v>
      </c>
      <c r="L147">
        <v>0.37</v>
      </c>
      <c r="M147">
        <v>0.435</v>
      </c>
      <c r="N147">
        <v>-0.32</v>
      </c>
      <c r="O147">
        <v>5.42</v>
      </c>
      <c r="P147">
        <v>381.1124999999999</v>
      </c>
      <c r="Q147">
        <v>84.17000000000003</v>
      </c>
      <c r="R147">
        <v>8.7500000000000022E-2</v>
      </c>
      <c r="S147">
        <v>0.11749999999999972</v>
      </c>
      <c r="T147">
        <v>-0.34000000000020236</v>
      </c>
      <c r="U147">
        <v>-1.1249999999999716</v>
      </c>
      <c r="V147">
        <v>0.28749999999999998</v>
      </c>
      <c r="W147">
        <v>0.48749999999999999</v>
      </c>
      <c r="X147">
        <v>1.7500000000000016E-2</v>
      </c>
      <c r="Y147">
        <v>7.749999999999968E-2</v>
      </c>
      <c r="Z147">
        <v>-0.34000000000020236</v>
      </c>
      <c r="AA147">
        <v>-1.1249999999999716</v>
      </c>
    </row>
    <row r="148" spans="1:27" x14ac:dyDescent="0.3">
      <c r="A148">
        <v>5</v>
      </c>
      <c r="B148" t="s">
        <v>148</v>
      </c>
      <c r="C148" s="222">
        <v>45677.67864583333</v>
      </c>
      <c r="D148" t="b">
        <v>0</v>
      </c>
      <c r="E148" t="b">
        <v>1</v>
      </c>
      <c r="F148">
        <v>2.5</v>
      </c>
      <c r="G148">
        <v>5.0000000000000001E-3</v>
      </c>
      <c r="H148">
        <v>133</v>
      </c>
      <c r="I148">
        <v>-1</v>
      </c>
      <c r="J148">
        <v>1117</v>
      </c>
      <c r="K148">
        <v>-990</v>
      </c>
      <c r="L148">
        <v>0.33</v>
      </c>
      <c r="M148">
        <v>0.3175</v>
      </c>
      <c r="N148">
        <v>0.33500000000000002</v>
      </c>
      <c r="O148">
        <v>5.2675000000000001</v>
      </c>
      <c r="P148">
        <v>381.43249999999989</v>
      </c>
      <c r="Q148">
        <v>78.750000000000028</v>
      </c>
      <c r="R148">
        <v>7.0000000000000007E-2</v>
      </c>
      <c r="S148">
        <v>0.11500000000000021</v>
      </c>
      <c r="T148">
        <v>-0.35750000000018645</v>
      </c>
      <c r="U148">
        <v>-1.2024999999999721</v>
      </c>
      <c r="V148">
        <v>0.27750000000000002</v>
      </c>
      <c r="W148">
        <v>0.27</v>
      </c>
      <c r="X148">
        <v>3.7500000000000033E-2</v>
      </c>
      <c r="Y148">
        <v>4.0000000000000036E-2</v>
      </c>
      <c r="Z148">
        <v>-0.35750000000018645</v>
      </c>
      <c r="AA148">
        <v>-1.2024999999999721</v>
      </c>
    </row>
    <row r="149" spans="1:27" x14ac:dyDescent="0.3">
      <c r="A149">
        <v>6</v>
      </c>
      <c r="B149" t="s">
        <v>148</v>
      </c>
      <c r="C149" s="222">
        <v>45677.67864583333</v>
      </c>
      <c r="D149" t="b">
        <v>0</v>
      </c>
      <c r="E149" t="b">
        <v>1</v>
      </c>
      <c r="F149">
        <v>3</v>
      </c>
      <c r="G149">
        <v>5.0000000000000001E-3</v>
      </c>
      <c r="H149">
        <v>1905</v>
      </c>
      <c r="I149">
        <v>-1775</v>
      </c>
      <c r="J149">
        <v>1296</v>
      </c>
      <c r="K149">
        <v>-1249</v>
      </c>
      <c r="L149">
        <v>0.32500000000000001</v>
      </c>
      <c r="M149">
        <v>0.11750000000000001</v>
      </c>
      <c r="N149">
        <v>9.2000000000000011</v>
      </c>
      <c r="O149">
        <v>6.3624999999999998</v>
      </c>
      <c r="P149">
        <v>381.09749999999991</v>
      </c>
      <c r="Q149">
        <v>73.48250000000003</v>
      </c>
      <c r="R149">
        <v>7.7500000000000568E-2</v>
      </c>
      <c r="S149">
        <v>-5.7500000000000107E-2</v>
      </c>
      <c r="T149">
        <v>-0.39500000000015234</v>
      </c>
      <c r="U149">
        <v>-1.2424999999999642</v>
      </c>
      <c r="V149">
        <v>0.19750000000000001</v>
      </c>
      <c r="W149">
        <v>0.10500000000000001</v>
      </c>
      <c r="X149">
        <v>4.2500000000000426E-2</v>
      </c>
      <c r="Y149">
        <v>-8.0000000000000071E-2</v>
      </c>
      <c r="Z149">
        <v>-0.39500000000015234</v>
      </c>
      <c r="AA149">
        <v>-1.2424999999999642</v>
      </c>
    </row>
    <row r="150" spans="1:27" x14ac:dyDescent="0.3">
      <c r="A150">
        <v>7</v>
      </c>
      <c r="B150" t="s">
        <v>148</v>
      </c>
      <c r="C150" s="222">
        <v>45677.67864583333</v>
      </c>
      <c r="D150" t="b">
        <v>0</v>
      </c>
      <c r="E150" t="b">
        <v>1</v>
      </c>
      <c r="F150">
        <v>3.5</v>
      </c>
      <c r="G150">
        <v>5.0000000000000001E-3</v>
      </c>
      <c r="H150">
        <v>2520</v>
      </c>
      <c r="I150">
        <v>-2393</v>
      </c>
      <c r="J150">
        <v>1454</v>
      </c>
      <c r="K150">
        <v>-1425</v>
      </c>
      <c r="L150">
        <v>0.3175</v>
      </c>
      <c r="M150">
        <v>7.2499999999999995E-2</v>
      </c>
      <c r="N150">
        <v>12.282500000000001</v>
      </c>
      <c r="O150">
        <v>7.1974999999999998</v>
      </c>
      <c r="P150">
        <v>371.89749999999992</v>
      </c>
      <c r="Q150">
        <v>67.120000000000033</v>
      </c>
      <c r="R150">
        <v>8.7500000000000355E-2</v>
      </c>
      <c r="S150">
        <v>4.0000000000000036E-2</v>
      </c>
      <c r="T150">
        <v>-0.43750000000011369</v>
      </c>
      <c r="U150">
        <v>-1.1624999999999659</v>
      </c>
      <c r="V150">
        <v>0.20500000000000002</v>
      </c>
      <c r="W150">
        <v>9.7500000000000003E-2</v>
      </c>
      <c r="X150">
        <v>7.0000000000000284E-2</v>
      </c>
      <c r="Y150">
        <v>-2.2499999999999964E-2</v>
      </c>
      <c r="Z150">
        <v>-0.43750000000011369</v>
      </c>
      <c r="AA150">
        <v>-1.1624999999999659</v>
      </c>
    </row>
    <row r="151" spans="1:27" x14ac:dyDescent="0.3">
      <c r="A151">
        <v>8</v>
      </c>
      <c r="B151" t="s">
        <v>148</v>
      </c>
      <c r="C151" s="222">
        <v>45677.67864583333</v>
      </c>
      <c r="D151" t="b">
        <v>0</v>
      </c>
      <c r="E151" t="b">
        <v>1</v>
      </c>
      <c r="F151">
        <v>4</v>
      </c>
      <c r="G151">
        <v>5.0000000000000001E-3</v>
      </c>
      <c r="H151">
        <v>2869</v>
      </c>
      <c r="I151">
        <v>-2730</v>
      </c>
      <c r="J151">
        <v>1552</v>
      </c>
      <c r="K151">
        <v>-1511</v>
      </c>
      <c r="L151">
        <v>0.34750000000000003</v>
      </c>
      <c r="M151">
        <v>0.10250000000000001</v>
      </c>
      <c r="N151">
        <v>13.9975</v>
      </c>
      <c r="O151">
        <v>7.6574999999999998</v>
      </c>
      <c r="P151">
        <v>359.6149999999999</v>
      </c>
      <c r="Q151">
        <v>59.922500000000035</v>
      </c>
      <c r="R151">
        <v>6.7500000000000782E-2</v>
      </c>
      <c r="S151">
        <v>-0.10750000000000082</v>
      </c>
      <c r="T151">
        <v>-0.50750000000016371</v>
      </c>
      <c r="U151">
        <v>-1.139999999999965</v>
      </c>
      <c r="V151">
        <v>0.23750000000000004</v>
      </c>
      <c r="W151">
        <v>1.4999999999999999E-2</v>
      </c>
      <c r="X151">
        <v>5.7500000000000995E-2</v>
      </c>
      <c r="Y151">
        <v>-0.10500000000000043</v>
      </c>
      <c r="Z151">
        <v>-0.50750000000016371</v>
      </c>
      <c r="AA151">
        <v>-1.139999999999965</v>
      </c>
    </row>
    <row r="152" spans="1:27" x14ac:dyDescent="0.3">
      <c r="A152">
        <v>9</v>
      </c>
      <c r="B152" t="s">
        <v>148</v>
      </c>
      <c r="C152" s="222">
        <v>45677.67864583333</v>
      </c>
      <c r="D152" t="b">
        <v>0</v>
      </c>
      <c r="E152" t="b">
        <v>1</v>
      </c>
      <c r="F152">
        <v>4.5</v>
      </c>
      <c r="G152">
        <v>5.0000000000000001E-3</v>
      </c>
      <c r="H152">
        <v>3086</v>
      </c>
      <c r="I152">
        <v>-2953</v>
      </c>
      <c r="J152">
        <v>1619</v>
      </c>
      <c r="K152">
        <v>-1541</v>
      </c>
      <c r="L152">
        <v>0.33250000000000002</v>
      </c>
      <c r="M152">
        <v>0.19500000000000001</v>
      </c>
      <c r="N152">
        <v>15.0975</v>
      </c>
      <c r="O152">
        <v>7.9</v>
      </c>
      <c r="P152">
        <v>345.61749999999989</v>
      </c>
      <c r="Q152">
        <v>52.265000000000036</v>
      </c>
      <c r="R152">
        <v>4.4999999999999929E-2</v>
      </c>
      <c r="S152">
        <v>5.2500000000000213E-2</v>
      </c>
      <c r="T152">
        <v>-0.56500000000016826</v>
      </c>
      <c r="U152">
        <v>-1.0349999999999611</v>
      </c>
      <c r="V152">
        <v>0.2525</v>
      </c>
      <c r="W152">
        <v>0.16750000000000001</v>
      </c>
      <c r="X152">
        <v>1.2499999999999289E-2</v>
      </c>
      <c r="Y152">
        <v>7.7500000000000568E-2</v>
      </c>
      <c r="Z152">
        <v>-0.56500000000016826</v>
      </c>
      <c r="AA152">
        <v>-1.0349999999999611</v>
      </c>
    </row>
    <row r="153" spans="1:27" x14ac:dyDescent="0.3">
      <c r="A153">
        <v>10</v>
      </c>
      <c r="B153" t="s">
        <v>148</v>
      </c>
      <c r="C153" s="222">
        <v>45677.67864583333</v>
      </c>
      <c r="D153" t="b">
        <v>0</v>
      </c>
      <c r="E153" t="b">
        <v>1</v>
      </c>
      <c r="F153">
        <v>5</v>
      </c>
      <c r="G153">
        <v>5.0000000000000001E-3</v>
      </c>
      <c r="H153">
        <v>3182</v>
      </c>
      <c r="I153">
        <v>-3048</v>
      </c>
      <c r="J153">
        <v>1492</v>
      </c>
      <c r="K153">
        <v>-1422</v>
      </c>
      <c r="L153">
        <v>0.33500000000000002</v>
      </c>
      <c r="M153">
        <v>0.17500000000000002</v>
      </c>
      <c r="N153">
        <v>15.575000000000001</v>
      </c>
      <c r="O153">
        <v>7.2850000000000001</v>
      </c>
      <c r="P153">
        <v>330.51999999999987</v>
      </c>
      <c r="Q153">
        <v>44.365000000000038</v>
      </c>
      <c r="R153">
        <v>2.2500000000000853E-2</v>
      </c>
      <c r="S153">
        <v>-0.27749999999999986</v>
      </c>
      <c r="T153">
        <v>-0.57750000000021373</v>
      </c>
      <c r="U153">
        <v>-1.1124999999999616</v>
      </c>
      <c r="V153">
        <v>0.24250000000000002</v>
      </c>
      <c r="W153">
        <v>0.11000000000000001</v>
      </c>
      <c r="X153">
        <v>-1.7500000000000071E-2</v>
      </c>
      <c r="Y153">
        <v>-0.24500000000000011</v>
      </c>
      <c r="Z153">
        <v>-0.57750000000021373</v>
      </c>
      <c r="AA153">
        <v>-1.1124999999999616</v>
      </c>
    </row>
    <row r="154" spans="1:27" x14ac:dyDescent="0.3">
      <c r="A154">
        <v>11</v>
      </c>
      <c r="B154" t="s">
        <v>148</v>
      </c>
      <c r="C154" s="222">
        <v>45677.67864583333</v>
      </c>
      <c r="D154" t="b">
        <v>0</v>
      </c>
      <c r="E154" t="b">
        <v>1</v>
      </c>
      <c r="F154">
        <v>5.5</v>
      </c>
      <c r="G154">
        <v>5.0000000000000001E-3</v>
      </c>
      <c r="H154">
        <v>3170</v>
      </c>
      <c r="I154">
        <v>-3019</v>
      </c>
      <c r="J154">
        <v>1192</v>
      </c>
      <c r="K154">
        <v>-1067</v>
      </c>
      <c r="L154">
        <v>0.3775</v>
      </c>
      <c r="M154">
        <v>0.3125</v>
      </c>
      <c r="N154">
        <v>15.4725</v>
      </c>
      <c r="O154">
        <v>5.6475</v>
      </c>
      <c r="P154">
        <v>314.94499999999988</v>
      </c>
      <c r="Q154">
        <v>37.080000000000034</v>
      </c>
      <c r="R154">
        <v>7.5000000000002842E-3</v>
      </c>
      <c r="S154">
        <v>-0.11000000000000032</v>
      </c>
      <c r="T154">
        <v>-0.5600000000001728</v>
      </c>
      <c r="U154">
        <v>-0.86749999999996419</v>
      </c>
      <c r="V154">
        <v>0.32250000000000001</v>
      </c>
      <c r="W154">
        <v>0.28000000000000003</v>
      </c>
      <c r="X154">
        <v>-3.2500000000000639E-2</v>
      </c>
      <c r="Y154">
        <v>-0.19500000000000028</v>
      </c>
      <c r="Z154">
        <v>-0.5600000000001728</v>
      </c>
      <c r="AA154">
        <v>-0.86749999999996419</v>
      </c>
    </row>
    <row r="155" spans="1:27" x14ac:dyDescent="0.3">
      <c r="A155">
        <v>12</v>
      </c>
      <c r="B155" t="s">
        <v>148</v>
      </c>
      <c r="C155" s="222">
        <v>45677.67864583333</v>
      </c>
      <c r="D155" t="b">
        <v>0</v>
      </c>
      <c r="E155" t="b">
        <v>1</v>
      </c>
      <c r="F155">
        <v>6</v>
      </c>
      <c r="G155">
        <v>5.0000000000000001E-3</v>
      </c>
      <c r="H155">
        <v>2644</v>
      </c>
      <c r="I155">
        <v>-2538</v>
      </c>
      <c r="J155">
        <v>-230</v>
      </c>
      <c r="K155">
        <v>420</v>
      </c>
      <c r="L155">
        <v>0.26500000000000001</v>
      </c>
      <c r="M155">
        <v>0.47500000000000003</v>
      </c>
      <c r="N155">
        <v>12.955</v>
      </c>
      <c r="O155">
        <v>-1.625</v>
      </c>
      <c r="P155">
        <v>299.47249999999985</v>
      </c>
      <c r="Q155">
        <v>31.432500000000033</v>
      </c>
      <c r="R155">
        <v>2.7499999999999858E-2</v>
      </c>
      <c r="S155">
        <v>0.12749999999999995</v>
      </c>
      <c r="T155">
        <v>-0.52750000000020236</v>
      </c>
      <c r="U155">
        <v>-0.6724999999999639</v>
      </c>
      <c r="V155">
        <v>0.16500000000000001</v>
      </c>
      <c r="W155">
        <v>0.35000000000000003</v>
      </c>
      <c r="X155">
        <v>9.9999999999997868E-3</v>
      </c>
      <c r="Y155">
        <v>5.0000000000001155E-3</v>
      </c>
      <c r="Z155">
        <v>-0.52750000000020236</v>
      </c>
      <c r="AA155">
        <v>-0.6724999999999639</v>
      </c>
    </row>
    <row r="156" spans="1:27" x14ac:dyDescent="0.3">
      <c r="A156">
        <v>13</v>
      </c>
      <c r="B156" t="s">
        <v>148</v>
      </c>
      <c r="C156" s="222">
        <v>45677.67864583333</v>
      </c>
      <c r="D156" t="b">
        <v>0</v>
      </c>
      <c r="E156" t="b">
        <v>1</v>
      </c>
      <c r="F156">
        <v>6.5</v>
      </c>
      <c r="G156">
        <v>5.0000000000000001E-3</v>
      </c>
      <c r="H156">
        <v>2314</v>
      </c>
      <c r="I156">
        <v>-2190</v>
      </c>
      <c r="J156">
        <v>-743</v>
      </c>
      <c r="K156">
        <v>946</v>
      </c>
      <c r="L156">
        <v>0.31</v>
      </c>
      <c r="M156">
        <v>0.50750000000000006</v>
      </c>
      <c r="N156">
        <v>11.26</v>
      </c>
      <c r="O156">
        <v>-4.2225000000000001</v>
      </c>
      <c r="P156">
        <v>286.51749999999987</v>
      </c>
      <c r="Q156">
        <v>33.057500000000033</v>
      </c>
      <c r="R156">
        <v>0</v>
      </c>
      <c r="S156">
        <v>0.10749999999999993</v>
      </c>
      <c r="T156">
        <v>-0.53750000000019327</v>
      </c>
      <c r="U156">
        <v>-0.67749999999996646</v>
      </c>
      <c r="V156">
        <v>0.22999999999999998</v>
      </c>
      <c r="W156">
        <v>0.50250000000000006</v>
      </c>
      <c r="X156">
        <v>-1.9999999999999574E-2</v>
      </c>
      <c r="Y156">
        <v>-4.750000000000032E-2</v>
      </c>
      <c r="Z156">
        <v>-0.53750000000019327</v>
      </c>
      <c r="AA156">
        <v>-0.67749999999996646</v>
      </c>
    </row>
    <row r="157" spans="1:27" x14ac:dyDescent="0.3">
      <c r="A157">
        <v>14</v>
      </c>
      <c r="B157" t="s">
        <v>148</v>
      </c>
      <c r="C157" s="222">
        <v>45677.67864583333</v>
      </c>
      <c r="D157" t="b">
        <v>0</v>
      </c>
      <c r="E157" t="b">
        <v>1</v>
      </c>
      <c r="F157">
        <v>7</v>
      </c>
      <c r="G157">
        <v>5.0000000000000001E-3</v>
      </c>
      <c r="H157">
        <v>2015</v>
      </c>
      <c r="I157">
        <v>-1891</v>
      </c>
      <c r="J157">
        <v>-1225</v>
      </c>
      <c r="K157">
        <v>1355</v>
      </c>
      <c r="L157">
        <v>0.31</v>
      </c>
      <c r="M157">
        <v>0.32500000000000001</v>
      </c>
      <c r="N157">
        <v>9.7650000000000006</v>
      </c>
      <c r="O157">
        <v>-6.45</v>
      </c>
      <c r="P157">
        <v>275.25749999999988</v>
      </c>
      <c r="Q157">
        <v>37.28000000000003</v>
      </c>
      <c r="R157">
        <v>0</v>
      </c>
      <c r="S157">
        <v>-2.0000000000000462E-2</v>
      </c>
      <c r="T157">
        <v>-0.51750000000021146</v>
      </c>
      <c r="U157">
        <v>-0.62999999999996703</v>
      </c>
      <c r="V157">
        <v>0.2525</v>
      </c>
      <c r="W157">
        <v>0.26250000000000001</v>
      </c>
      <c r="X157">
        <v>-1.7500000000000071E-2</v>
      </c>
      <c r="Y157">
        <v>-3.2499999999999751E-2</v>
      </c>
      <c r="Z157">
        <v>-0.51750000000021146</v>
      </c>
      <c r="AA157">
        <v>-0.62999999999996703</v>
      </c>
    </row>
    <row r="158" spans="1:27" x14ac:dyDescent="0.3">
      <c r="A158">
        <v>15</v>
      </c>
      <c r="B158" t="s">
        <v>148</v>
      </c>
      <c r="C158" s="222">
        <v>45677.67864583333</v>
      </c>
      <c r="D158" t="b">
        <v>0</v>
      </c>
      <c r="E158" t="b">
        <v>1</v>
      </c>
      <c r="F158">
        <v>7.5</v>
      </c>
      <c r="G158">
        <v>5.0000000000000001E-3</v>
      </c>
      <c r="H158">
        <v>1770</v>
      </c>
      <c r="I158">
        <v>-1641</v>
      </c>
      <c r="J158">
        <v>-1549</v>
      </c>
      <c r="K158">
        <v>1666</v>
      </c>
      <c r="L158">
        <v>0.32250000000000001</v>
      </c>
      <c r="M158">
        <v>0.29249999999999998</v>
      </c>
      <c r="N158">
        <v>8.5274999999999999</v>
      </c>
      <c r="O158">
        <v>-8.0374999999999996</v>
      </c>
      <c r="P158">
        <v>265.49249999999989</v>
      </c>
      <c r="Q158">
        <v>43.730000000000032</v>
      </c>
      <c r="R158">
        <v>-1.7500000000000071E-2</v>
      </c>
      <c r="S158">
        <v>-1.2499999999999289E-2</v>
      </c>
      <c r="T158">
        <v>-0.50000000000017053</v>
      </c>
      <c r="U158">
        <v>-0.59749999999996817</v>
      </c>
      <c r="V158">
        <v>0.26</v>
      </c>
      <c r="W158">
        <v>0.12499999999999997</v>
      </c>
      <c r="X158">
        <v>-4.0000000000000924E-2</v>
      </c>
      <c r="Y158">
        <v>3.0000000000001137E-2</v>
      </c>
      <c r="Z158">
        <v>-0.50000000000017053</v>
      </c>
      <c r="AA158">
        <v>-0.59749999999996817</v>
      </c>
    </row>
    <row r="159" spans="1:27" x14ac:dyDescent="0.3">
      <c r="A159">
        <v>16</v>
      </c>
      <c r="B159" t="s">
        <v>148</v>
      </c>
      <c r="C159" s="222">
        <v>45677.67864583333</v>
      </c>
      <c r="D159" t="b">
        <v>0</v>
      </c>
      <c r="E159" t="b">
        <v>1</v>
      </c>
      <c r="F159">
        <v>8</v>
      </c>
      <c r="G159">
        <v>5.0000000000000001E-3</v>
      </c>
      <c r="H159">
        <v>1607</v>
      </c>
      <c r="I159">
        <v>-1476</v>
      </c>
      <c r="J159">
        <v>-1781</v>
      </c>
      <c r="K159">
        <v>1916</v>
      </c>
      <c r="L159">
        <v>0.32750000000000001</v>
      </c>
      <c r="M159">
        <v>0.33750000000000002</v>
      </c>
      <c r="N159">
        <v>7.7075000000000005</v>
      </c>
      <c r="O159">
        <v>-9.2424999999999997</v>
      </c>
      <c r="P159">
        <v>256.96499999999992</v>
      </c>
      <c r="Q159">
        <v>51.767500000000034</v>
      </c>
      <c r="R159">
        <v>-2.2499999999999964E-2</v>
      </c>
      <c r="S159">
        <v>4.2500000000000426E-2</v>
      </c>
      <c r="T159">
        <v>-0.46000000000015007</v>
      </c>
      <c r="U159">
        <v>-0.6274999999999693</v>
      </c>
      <c r="V159">
        <v>0.25750000000000001</v>
      </c>
      <c r="W159">
        <v>0.16750000000000001</v>
      </c>
      <c r="X159">
        <v>-3.7499999999999645E-2</v>
      </c>
      <c r="Y159">
        <v>3.2500000000000639E-2</v>
      </c>
      <c r="Z159">
        <v>-0.46000000000015007</v>
      </c>
      <c r="AA159">
        <v>-0.6274999999999693</v>
      </c>
    </row>
    <row r="160" spans="1:27" x14ac:dyDescent="0.3">
      <c r="A160">
        <v>17</v>
      </c>
      <c r="B160" t="s">
        <v>148</v>
      </c>
      <c r="C160" s="222">
        <v>45677.67864583333</v>
      </c>
      <c r="D160" t="b">
        <v>0</v>
      </c>
      <c r="E160" t="b">
        <v>1</v>
      </c>
      <c r="F160">
        <v>8.5</v>
      </c>
      <c r="G160">
        <v>5.0000000000000001E-3</v>
      </c>
      <c r="H160">
        <v>1422</v>
      </c>
      <c r="I160">
        <v>-1260</v>
      </c>
      <c r="J160">
        <v>-1720</v>
      </c>
      <c r="K160">
        <v>1875</v>
      </c>
      <c r="L160">
        <v>0.40500000000000003</v>
      </c>
      <c r="M160">
        <v>0.38750000000000001</v>
      </c>
      <c r="N160">
        <v>6.7050000000000001</v>
      </c>
      <c r="O160">
        <v>-8.9875000000000007</v>
      </c>
      <c r="P160">
        <v>249.25749999999994</v>
      </c>
      <c r="Q160">
        <v>61.010000000000034</v>
      </c>
      <c r="R160">
        <v>-6.7499999999999893E-2</v>
      </c>
      <c r="S160">
        <v>-2.500000000001279E-3</v>
      </c>
      <c r="T160">
        <v>-0.42250000000015575</v>
      </c>
      <c r="U160">
        <v>-0.65999999999996817</v>
      </c>
      <c r="V160">
        <v>0.26500000000000001</v>
      </c>
      <c r="W160">
        <v>0.21249999999999999</v>
      </c>
      <c r="X160">
        <v>-7.5000000000000178E-2</v>
      </c>
      <c r="Y160">
        <v>-1.7500000000000071E-2</v>
      </c>
      <c r="Z160">
        <v>-0.42250000000015575</v>
      </c>
      <c r="AA160">
        <v>-0.65999999999996817</v>
      </c>
    </row>
    <row r="161" spans="1:27" x14ac:dyDescent="0.3">
      <c r="A161">
        <v>18</v>
      </c>
      <c r="B161" t="s">
        <v>148</v>
      </c>
      <c r="C161" s="222">
        <v>45677.67864583333</v>
      </c>
      <c r="D161" t="b">
        <v>0</v>
      </c>
      <c r="E161" t="b">
        <v>1</v>
      </c>
      <c r="F161">
        <v>9</v>
      </c>
      <c r="G161">
        <v>5.0000000000000001E-3</v>
      </c>
      <c r="H161">
        <v>768</v>
      </c>
      <c r="I161">
        <v>-687</v>
      </c>
      <c r="J161">
        <v>-1040</v>
      </c>
      <c r="K161">
        <v>1161</v>
      </c>
      <c r="L161">
        <v>0.20250000000000001</v>
      </c>
      <c r="M161">
        <v>0.30249999999999999</v>
      </c>
      <c r="N161">
        <v>3.6375000000000002</v>
      </c>
      <c r="O161">
        <v>-5.5025000000000004</v>
      </c>
      <c r="P161">
        <v>242.55249999999992</v>
      </c>
      <c r="Q161">
        <v>69.997500000000031</v>
      </c>
      <c r="R161">
        <v>2.0000000000000018E-2</v>
      </c>
      <c r="S161">
        <v>-2.2499999999999964E-2</v>
      </c>
      <c r="T161">
        <v>-0.34750000000016712</v>
      </c>
      <c r="U161">
        <v>-0.64249999999996987</v>
      </c>
      <c r="V161">
        <v>0.15750000000000003</v>
      </c>
      <c r="W161">
        <v>0.44750000000000001</v>
      </c>
      <c r="X161">
        <v>2.4999999999999467E-3</v>
      </c>
      <c r="Y161">
        <v>-6.25E-2</v>
      </c>
      <c r="Z161">
        <v>-0.34750000000016712</v>
      </c>
      <c r="AA161">
        <v>-0.64249999999996987</v>
      </c>
    </row>
    <row r="162" spans="1:27" x14ac:dyDescent="0.3">
      <c r="A162">
        <v>19</v>
      </c>
      <c r="B162" t="s">
        <v>148</v>
      </c>
      <c r="C162" s="222">
        <v>45677.67864583333</v>
      </c>
      <c r="D162" t="b">
        <v>0</v>
      </c>
      <c r="E162" t="b">
        <v>1</v>
      </c>
      <c r="F162">
        <v>9.5</v>
      </c>
      <c r="G162">
        <v>5.0000000000000001E-3</v>
      </c>
      <c r="H162">
        <v>817</v>
      </c>
      <c r="I162">
        <v>-679</v>
      </c>
      <c r="J162">
        <v>-1043</v>
      </c>
      <c r="K162">
        <v>1123</v>
      </c>
      <c r="L162">
        <v>0.34500000000000003</v>
      </c>
      <c r="M162">
        <v>0.2</v>
      </c>
      <c r="N162">
        <v>3.74</v>
      </c>
      <c r="O162">
        <v>-5.415</v>
      </c>
      <c r="P162">
        <v>238.91499999999994</v>
      </c>
      <c r="Q162">
        <v>75.500000000000028</v>
      </c>
      <c r="R162">
        <v>2.2499999999999964E-2</v>
      </c>
      <c r="S162">
        <v>0.11500000000000021</v>
      </c>
      <c r="T162">
        <v>-0.35000000000016485</v>
      </c>
      <c r="U162">
        <v>-0.57999999999996987</v>
      </c>
      <c r="V162">
        <v>0.24750000000000003</v>
      </c>
      <c r="W162">
        <v>0.2</v>
      </c>
      <c r="X162">
        <v>2.2499999999999964E-2</v>
      </c>
      <c r="Y162">
        <v>-8.4999999999999964E-2</v>
      </c>
      <c r="Z162">
        <v>-0.35000000000016485</v>
      </c>
      <c r="AA162">
        <v>-0.57999999999996987</v>
      </c>
    </row>
    <row r="163" spans="1:27" x14ac:dyDescent="0.3">
      <c r="A163">
        <v>20</v>
      </c>
      <c r="B163" t="s">
        <v>148</v>
      </c>
      <c r="C163" s="222">
        <v>45677.67864583333</v>
      </c>
      <c r="D163" t="b">
        <v>0</v>
      </c>
      <c r="E163" t="b">
        <v>1</v>
      </c>
      <c r="F163">
        <v>10</v>
      </c>
      <c r="G163">
        <v>5.0000000000000001E-3</v>
      </c>
      <c r="H163">
        <v>845</v>
      </c>
      <c r="I163">
        <v>-706</v>
      </c>
      <c r="J163">
        <v>-1092</v>
      </c>
      <c r="K163">
        <v>1164</v>
      </c>
      <c r="L163">
        <v>0.34750000000000003</v>
      </c>
      <c r="M163">
        <v>0.18</v>
      </c>
      <c r="N163">
        <v>3.8774999999999999</v>
      </c>
      <c r="O163">
        <v>-5.64</v>
      </c>
      <c r="P163">
        <v>235.17499999999993</v>
      </c>
      <c r="Q163">
        <v>80.915000000000035</v>
      </c>
      <c r="R163">
        <v>3.4999999999999698E-2</v>
      </c>
      <c r="S163">
        <v>0.16250000000000053</v>
      </c>
      <c r="T163">
        <v>-0.3725000000001728</v>
      </c>
      <c r="U163">
        <v>-0.49499999999996191</v>
      </c>
      <c r="V163">
        <v>0.25</v>
      </c>
      <c r="W163">
        <v>0.105</v>
      </c>
      <c r="X163">
        <v>1.499999999999968E-2</v>
      </c>
      <c r="Y163">
        <v>-9.9999999999997868E-3</v>
      </c>
      <c r="Z163">
        <v>-0.3725000000001728</v>
      </c>
      <c r="AA163">
        <v>-0.49499999999996191</v>
      </c>
    </row>
    <row r="164" spans="1:27" x14ac:dyDescent="0.3">
      <c r="A164">
        <v>21</v>
      </c>
      <c r="B164" t="s">
        <v>148</v>
      </c>
      <c r="C164" s="222">
        <v>45677.67864583333</v>
      </c>
      <c r="D164" t="b">
        <v>0</v>
      </c>
      <c r="E164" t="b">
        <v>1</v>
      </c>
      <c r="F164">
        <v>10.5</v>
      </c>
      <c r="G164">
        <v>5.0000000000000001E-3</v>
      </c>
      <c r="H164">
        <v>759</v>
      </c>
      <c r="I164">
        <v>-622</v>
      </c>
      <c r="J164">
        <v>-1096</v>
      </c>
      <c r="K164">
        <v>1208</v>
      </c>
      <c r="L164">
        <v>0.34250000000000003</v>
      </c>
      <c r="M164">
        <v>0.28000000000000003</v>
      </c>
      <c r="N164">
        <v>3.4525000000000001</v>
      </c>
      <c r="O164">
        <v>-5.76</v>
      </c>
      <c r="P164">
        <v>231.29749999999993</v>
      </c>
      <c r="Q164">
        <v>86.555000000000035</v>
      </c>
      <c r="R164">
        <v>3.7500000000000089E-2</v>
      </c>
      <c r="S164">
        <v>-7.4999999999999289E-2</v>
      </c>
      <c r="T164">
        <v>-0.38750000000015916</v>
      </c>
      <c r="U164">
        <v>-0.4849999999999568</v>
      </c>
      <c r="V164">
        <v>0.25</v>
      </c>
      <c r="W164">
        <v>0.26</v>
      </c>
      <c r="X164">
        <v>3.0000000000000249E-2</v>
      </c>
      <c r="Y164">
        <v>-4.4999999999999929E-2</v>
      </c>
      <c r="Z164">
        <v>-0.38750000000015916</v>
      </c>
      <c r="AA164">
        <v>-0.4849999999999568</v>
      </c>
    </row>
    <row r="165" spans="1:27" x14ac:dyDescent="0.3">
      <c r="A165">
        <v>22</v>
      </c>
      <c r="B165" t="s">
        <v>148</v>
      </c>
      <c r="C165" s="222">
        <v>45677.67864583333</v>
      </c>
      <c r="D165" t="b">
        <v>0</v>
      </c>
      <c r="E165" t="b">
        <v>1</v>
      </c>
      <c r="F165">
        <v>11</v>
      </c>
      <c r="G165">
        <v>5.0000000000000001E-3</v>
      </c>
      <c r="H165">
        <v>696</v>
      </c>
      <c r="I165">
        <v>-569</v>
      </c>
      <c r="J165">
        <v>-1179</v>
      </c>
      <c r="K165">
        <v>1255</v>
      </c>
      <c r="L165">
        <v>0.3175</v>
      </c>
      <c r="M165">
        <v>0.19</v>
      </c>
      <c r="N165">
        <v>3.1625000000000001</v>
      </c>
      <c r="O165">
        <v>-6.085</v>
      </c>
      <c r="P165">
        <v>227.84499999999994</v>
      </c>
      <c r="Q165">
        <v>92.31500000000004</v>
      </c>
      <c r="R165">
        <v>1.0000000000000231E-2</v>
      </c>
      <c r="S165">
        <v>-7.749999999999968E-2</v>
      </c>
      <c r="T165">
        <v>-0.41750000000013188</v>
      </c>
      <c r="U165">
        <v>-0.43999999999995509</v>
      </c>
      <c r="V165">
        <v>0.25750000000000001</v>
      </c>
      <c r="W165">
        <v>0.17499999999999999</v>
      </c>
      <c r="X165">
        <v>1.7500000000000071E-2</v>
      </c>
      <c r="Y165">
        <v>-6.4999999999999503E-2</v>
      </c>
      <c r="Z165">
        <v>-0.41750000000013188</v>
      </c>
      <c r="AA165">
        <v>-0.43999999999995509</v>
      </c>
    </row>
    <row r="166" spans="1:27" x14ac:dyDescent="0.3">
      <c r="A166">
        <v>23</v>
      </c>
      <c r="B166" t="s">
        <v>148</v>
      </c>
      <c r="C166" s="222">
        <v>45677.67864583333</v>
      </c>
      <c r="D166" t="b">
        <v>0</v>
      </c>
      <c r="E166" t="b">
        <v>1</v>
      </c>
      <c r="F166">
        <v>11.5</v>
      </c>
      <c r="G166">
        <v>5.0000000000000001E-3</v>
      </c>
      <c r="H166">
        <v>592</v>
      </c>
      <c r="I166">
        <v>-471</v>
      </c>
      <c r="J166">
        <v>-1078</v>
      </c>
      <c r="K166">
        <v>1218</v>
      </c>
      <c r="L166">
        <v>0.30249999999999999</v>
      </c>
      <c r="M166">
        <v>0.35000000000000003</v>
      </c>
      <c r="N166">
        <v>2.6575000000000002</v>
      </c>
      <c r="O166">
        <v>-5.74</v>
      </c>
      <c r="P166">
        <v>224.68249999999995</v>
      </c>
      <c r="Q166">
        <v>98.400000000000034</v>
      </c>
      <c r="R166">
        <v>-2.0000000000000018E-2</v>
      </c>
      <c r="S166">
        <v>-0.12000000000000011</v>
      </c>
      <c r="T166">
        <v>-0.43500000000011596</v>
      </c>
      <c r="U166">
        <v>-0.37499999999995737</v>
      </c>
      <c r="V166">
        <v>0.27749999999999997</v>
      </c>
      <c r="W166">
        <v>0.25750000000000006</v>
      </c>
      <c r="X166">
        <v>-1.2499999999999734E-2</v>
      </c>
      <c r="Y166">
        <v>-1.2500000000000178E-2</v>
      </c>
      <c r="Z166">
        <v>-0.43500000000011596</v>
      </c>
      <c r="AA166">
        <v>-0.37499999999995737</v>
      </c>
    </row>
    <row r="167" spans="1:27" x14ac:dyDescent="0.3">
      <c r="A167">
        <v>24</v>
      </c>
      <c r="B167" t="s">
        <v>148</v>
      </c>
      <c r="C167" s="222">
        <v>45677.67864583333</v>
      </c>
      <c r="D167" t="b">
        <v>0</v>
      </c>
      <c r="E167" t="b">
        <v>1</v>
      </c>
      <c r="F167">
        <v>12</v>
      </c>
      <c r="G167">
        <v>5.0000000000000001E-3</v>
      </c>
      <c r="H167">
        <v>822</v>
      </c>
      <c r="I167">
        <v>-731</v>
      </c>
      <c r="J167">
        <v>-499</v>
      </c>
      <c r="K167">
        <v>656</v>
      </c>
      <c r="L167">
        <v>0.22750000000000001</v>
      </c>
      <c r="M167">
        <v>0.39250000000000002</v>
      </c>
      <c r="N167">
        <v>3.8825000000000003</v>
      </c>
      <c r="O167">
        <v>-2.8875000000000002</v>
      </c>
      <c r="P167">
        <v>222.02499999999995</v>
      </c>
      <c r="Q167">
        <v>104.14000000000003</v>
      </c>
      <c r="R167">
        <v>-9.9999999999997868E-3</v>
      </c>
      <c r="S167">
        <v>8.2500000000000018E-2</v>
      </c>
      <c r="T167">
        <v>-0.42250000000012733</v>
      </c>
      <c r="U167">
        <v>-0.36249999999996874</v>
      </c>
      <c r="V167">
        <v>0.2175</v>
      </c>
      <c r="W167">
        <v>0.495</v>
      </c>
      <c r="X167">
        <v>7.5000000000002842E-3</v>
      </c>
      <c r="Y167">
        <v>0.1549999999999998</v>
      </c>
      <c r="Z167">
        <v>-0.42250000000012733</v>
      </c>
      <c r="AA167">
        <v>-0.36249999999996874</v>
      </c>
    </row>
    <row r="168" spans="1:27" x14ac:dyDescent="0.3">
      <c r="A168">
        <v>25</v>
      </c>
      <c r="B168" t="s">
        <v>148</v>
      </c>
      <c r="C168" s="222">
        <v>45677.67864583333</v>
      </c>
      <c r="D168" t="b">
        <v>0</v>
      </c>
      <c r="E168" t="b">
        <v>1</v>
      </c>
      <c r="F168">
        <v>12.5</v>
      </c>
      <c r="G168">
        <v>5.0000000000000001E-3</v>
      </c>
      <c r="H168">
        <v>538</v>
      </c>
      <c r="I168">
        <v>-413</v>
      </c>
      <c r="J168">
        <v>-62</v>
      </c>
      <c r="K168">
        <v>189</v>
      </c>
      <c r="L168">
        <v>0.3125</v>
      </c>
      <c r="M168">
        <v>0.3175</v>
      </c>
      <c r="N168">
        <v>2.3774999999999999</v>
      </c>
      <c r="O168">
        <v>-0.62750000000000006</v>
      </c>
      <c r="P168">
        <v>218.14249999999996</v>
      </c>
      <c r="Q168">
        <v>107.02750000000003</v>
      </c>
      <c r="R168">
        <v>-3.7500000000000089E-2</v>
      </c>
      <c r="S168">
        <v>-0.10500000000000009</v>
      </c>
      <c r="T168">
        <v>-0.43000000000012051</v>
      </c>
      <c r="U168">
        <v>-0.51749999999996987</v>
      </c>
      <c r="V168">
        <v>0.24</v>
      </c>
      <c r="W168">
        <v>0.46499999999999997</v>
      </c>
      <c r="X168">
        <v>-2.0000000000000018E-2</v>
      </c>
      <c r="Y168">
        <v>-1.0000000000000009E-2</v>
      </c>
      <c r="Z168">
        <v>-0.43000000000012051</v>
      </c>
      <c r="AA168">
        <v>-0.51749999999996987</v>
      </c>
    </row>
    <row r="169" spans="1:27" x14ac:dyDescent="0.3">
      <c r="A169">
        <v>26</v>
      </c>
      <c r="B169" t="s">
        <v>148</v>
      </c>
      <c r="C169" s="222">
        <v>45677.67864583333</v>
      </c>
      <c r="D169" t="b">
        <v>0</v>
      </c>
      <c r="E169" t="b">
        <v>1</v>
      </c>
      <c r="F169">
        <v>13</v>
      </c>
      <c r="G169">
        <v>5.0000000000000001E-3</v>
      </c>
      <c r="H169">
        <v>497</v>
      </c>
      <c r="I169">
        <v>-372</v>
      </c>
      <c r="J169">
        <v>-59</v>
      </c>
      <c r="K169">
        <v>205</v>
      </c>
      <c r="L169">
        <v>0.3125</v>
      </c>
      <c r="M169">
        <v>0.36499999999999999</v>
      </c>
      <c r="N169">
        <v>2.1724999999999999</v>
      </c>
      <c r="O169">
        <v>-0.66</v>
      </c>
      <c r="P169">
        <v>215.76499999999996</v>
      </c>
      <c r="Q169">
        <v>107.65500000000003</v>
      </c>
      <c r="R169">
        <v>-4.5000000000000373E-2</v>
      </c>
      <c r="S169">
        <v>-3.0000000000000027E-2</v>
      </c>
      <c r="T169">
        <v>-0.41000000000011028</v>
      </c>
      <c r="U169">
        <v>-0.50749999999997897</v>
      </c>
      <c r="V169">
        <v>0.24249999999999999</v>
      </c>
      <c r="W169">
        <v>0.34749999999999998</v>
      </c>
      <c r="X169">
        <v>-2.2499999999999964E-2</v>
      </c>
      <c r="Y169">
        <v>-5.2499999999999991E-2</v>
      </c>
      <c r="Z169">
        <v>-0.41000000000011028</v>
      </c>
      <c r="AA169">
        <v>-0.50749999999997897</v>
      </c>
    </row>
    <row r="170" spans="1:27" x14ac:dyDescent="0.3">
      <c r="A170">
        <v>27</v>
      </c>
      <c r="B170" t="s">
        <v>148</v>
      </c>
      <c r="C170" s="222">
        <v>45677.67864583333</v>
      </c>
      <c r="D170" t="b">
        <v>0</v>
      </c>
      <c r="E170" t="b">
        <v>1</v>
      </c>
      <c r="F170">
        <v>13.5</v>
      </c>
      <c r="G170">
        <v>5.0000000000000001E-3</v>
      </c>
      <c r="H170">
        <v>285</v>
      </c>
      <c r="I170">
        <v>-148</v>
      </c>
      <c r="J170">
        <v>-135</v>
      </c>
      <c r="K170">
        <v>257</v>
      </c>
      <c r="L170">
        <v>0.34250000000000003</v>
      </c>
      <c r="M170">
        <v>0.30499999999999999</v>
      </c>
      <c r="N170">
        <v>1.0825</v>
      </c>
      <c r="O170">
        <v>-0.98</v>
      </c>
      <c r="P170">
        <v>213.59249999999994</v>
      </c>
      <c r="Q170">
        <v>108.31500000000003</v>
      </c>
      <c r="R170">
        <v>-7.5000000000000622E-3</v>
      </c>
      <c r="S170">
        <v>-8.7499999999999911E-2</v>
      </c>
      <c r="T170">
        <v>-0.38750000000013074</v>
      </c>
      <c r="U170">
        <v>-0.45499999999998408</v>
      </c>
      <c r="V170">
        <v>0.255</v>
      </c>
      <c r="W170">
        <v>0.36</v>
      </c>
      <c r="X170">
        <v>-1.0000000000000009E-2</v>
      </c>
      <c r="Y170">
        <v>-2.0000000000000018E-2</v>
      </c>
      <c r="Z170">
        <v>-0.38750000000013074</v>
      </c>
      <c r="AA170">
        <v>-0.45499999999998408</v>
      </c>
    </row>
    <row r="171" spans="1:27" x14ac:dyDescent="0.3">
      <c r="A171">
        <v>28</v>
      </c>
      <c r="B171" t="s">
        <v>148</v>
      </c>
      <c r="C171" s="222">
        <v>45677.67864583333</v>
      </c>
      <c r="D171" t="b">
        <v>0</v>
      </c>
      <c r="E171" t="b">
        <v>1</v>
      </c>
      <c r="F171">
        <v>14</v>
      </c>
      <c r="G171">
        <v>5.0000000000000001E-3</v>
      </c>
      <c r="H171">
        <v>333</v>
      </c>
      <c r="I171">
        <v>-204</v>
      </c>
      <c r="J171">
        <v>123</v>
      </c>
      <c r="K171">
        <v>42</v>
      </c>
      <c r="L171">
        <v>0.32250000000000001</v>
      </c>
      <c r="M171">
        <v>0.41250000000000003</v>
      </c>
      <c r="N171">
        <v>1.3425</v>
      </c>
      <c r="O171">
        <v>0.20250000000000001</v>
      </c>
      <c r="P171">
        <v>212.50999999999993</v>
      </c>
      <c r="Q171">
        <v>109.29500000000003</v>
      </c>
      <c r="R171">
        <v>-1.2499999999999956E-2</v>
      </c>
      <c r="S171">
        <v>0.10500000000000001</v>
      </c>
      <c r="T171">
        <v>-0.37750000000013983</v>
      </c>
      <c r="U171">
        <v>-0.43499999999997385</v>
      </c>
      <c r="V171">
        <v>0.23499999999999999</v>
      </c>
      <c r="W171">
        <v>0.32000000000000006</v>
      </c>
      <c r="X171">
        <v>-1.0000000000000009E-2</v>
      </c>
      <c r="Y171">
        <v>0.11000000000000001</v>
      </c>
      <c r="Z171">
        <v>-0.37750000000013983</v>
      </c>
      <c r="AA171">
        <v>-0.43499999999997385</v>
      </c>
    </row>
    <row r="172" spans="1:27" x14ac:dyDescent="0.3">
      <c r="A172">
        <v>29</v>
      </c>
      <c r="B172" t="s">
        <v>148</v>
      </c>
      <c r="C172" s="222">
        <v>45677.67864583333</v>
      </c>
      <c r="D172" t="b">
        <v>0</v>
      </c>
      <c r="E172" t="b">
        <v>1</v>
      </c>
      <c r="F172">
        <v>14.5</v>
      </c>
      <c r="G172">
        <v>5.0000000000000001E-3</v>
      </c>
      <c r="H172">
        <v>333</v>
      </c>
      <c r="I172">
        <v>-204</v>
      </c>
      <c r="J172">
        <v>359</v>
      </c>
      <c r="K172">
        <v>-194</v>
      </c>
      <c r="L172">
        <v>0.32250000000000001</v>
      </c>
      <c r="M172">
        <v>0.41250000000000003</v>
      </c>
      <c r="N172">
        <v>1.3425</v>
      </c>
      <c r="O172">
        <v>1.3825000000000001</v>
      </c>
      <c r="P172">
        <v>211.16749999999993</v>
      </c>
      <c r="Q172">
        <v>109.09250000000003</v>
      </c>
      <c r="R172">
        <v>-1.4999999999999902E-2</v>
      </c>
      <c r="S172">
        <v>6.7500000000000115E-2</v>
      </c>
      <c r="T172">
        <v>-0.36750000000014893</v>
      </c>
      <c r="U172">
        <v>-0.54499999999997328</v>
      </c>
      <c r="V172">
        <v>0.255</v>
      </c>
      <c r="W172">
        <v>0.26750000000000007</v>
      </c>
      <c r="X172">
        <v>-3.499999999999992E-2</v>
      </c>
      <c r="Y172">
        <v>0.12250000000000005</v>
      </c>
      <c r="Z172">
        <v>-0.36750000000014893</v>
      </c>
      <c r="AA172">
        <v>-0.54499999999997328</v>
      </c>
    </row>
    <row r="173" spans="1:27" x14ac:dyDescent="0.3">
      <c r="A173">
        <v>30</v>
      </c>
      <c r="B173" t="s">
        <v>148</v>
      </c>
      <c r="C173" s="222">
        <v>45677.67864583333</v>
      </c>
      <c r="D173" t="b">
        <v>0</v>
      </c>
      <c r="E173" t="b">
        <v>1</v>
      </c>
      <c r="F173">
        <v>15</v>
      </c>
      <c r="G173">
        <v>5.0000000000000001E-3</v>
      </c>
      <c r="H173">
        <v>-167</v>
      </c>
      <c r="I173">
        <v>318</v>
      </c>
      <c r="J173">
        <v>352</v>
      </c>
      <c r="K173">
        <v>-168</v>
      </c>
      <c r="L173">
        <v>0.3775</v>
      </c>
      <c r="M173">
        <v>0.46</v>
      </c>
      <c r="N173">
        <v>-1.2125000000000001</v>
      </c>
      <c r="O173">
        <v>1.3</v>
      </c>
      <c r="P173">
        <v>209.82499999999993</v>
      </c>
      <c r="Q173">
        <v>107.71000000000004</v>
      </c>
      <c r="R173">
        <v>-7.0000000000000062E-2</v>
      </c>
      <c r="S173">
        <v>-0.11250000000000004</v>
      </c>
      <c r="T173">
        <v>-0.33250000000015234</v>
      </c>
      <c r="U173">
        <v>-0.66749999999996135</v>
      </c>
      <c r="V173">
        <v>0.28749999999999998</v>
      </c>
      <c r="W173">
        <v>0.42000000000000004</v>
      </c>
      <c r="X173">
        <v>-0.10750000000000015</v>
      </c>
      <c r="Y173">
        <v>-4.0000000000000036E-2</v>
      </c>
      <c r="Z173">
        <v>-0.33250000000015234</v>
      </c>
      <c r="AA173">
        <v>-0.66749999999996135</v>
      </c>
    </row>
    <row r="174" spans="1:27" x14ac:dyDescent="0.3">
      <c r="A174">
        <v>31</v>
      </c>
      <c r="B174" t="s">
        <v>148</v>
      </c>
      <c r="C174" s="222">
        <v>45677.67864583333</v>
      </c>
      <c r="D174" t="b">
        <v>0</v>
      </c>
      <c r="E174" t="b">
        <v>1</v>
      </c>
      <c r="F174">
        <v>15.5</v>
      </c>
      <c r="G174">
        <v>5.0000000000000001E-3</v>
      </c>
      <c r="H174">
        <v>-280</v>
      </c>
      <c r="I174">
        <v>406</v>
      </c>
      <c r="J174">
        <v>-57</v>
      </c>
      <c r="K174">
        <v>138</v>
      </c>
      <c r="L174">
        <v>0.315</v>
      </c>
      <c r="M174">
        <v>0.20250000000000001</v>
      </c>
      <c r="N174">
        <v>-1.7150000000000001</v>
      </c>
      <c r="O174">
        <v>-0.48749999999999999</v>
      </c>
      <c r="P174">
        <v>211.03749999999994</v>
      </c>
      <c r="Q174">
        <v>106.41000000000004</v>
      </c>
      <c r="R174">
        <v>4.9999999999998934E-3</v>
      </c>
      <c r="S174">
        <v>-0.1875</v>
      </c>
      <c r="T174">
        <v>-0.22500000000013642</v>
      </c>
      <c r="U174">
        <v>-0.62749999999995509</v>
      </c>
      <c r="V174">
        <v>0.23249999999999998</v>
      </c>
      <c r="W174">
        <v>0.255</v>
      </c>
      <c r="X174">
        <v>-3.7500000000000089E-2</v>
      </c>
      <c r="Y174">
        <v>-8.4999999999999964E-2</v>
      </c>
      <c r="Z174">
        <v>-0.22500000000013642</v>
      </c>
      <c r="AA174">
        <v>-0.62749999999995509</v>
      </c>
    </row>
    <row r="175" spans="1:27" x14ac:dyDescent="0.3">
      <c r="A175">
        <v>32</v>
      </c>
      <c r="B175" t="s">
        <v>148</v>
      </c>
      <c r="C175" s="222">
        <v>45677.67864583333</v>
      </c>
      <c r="D175" t="b">
        <v>0</v>
      </c>
      <c r="E175" t="b">
        <v>1</v>
      </c>
      <c r="F175">
        <v>16</v>
      </c>
      <c r="G175">
        <v>5.0000000000000001E-3</v>
      </c>
      <c r="H175">
        <v>-202</v>
      </c>
      <c r="I175">
        <v>337</v>
      </c>
      <c r="J175">
        <v>-360</v>
      </c>
      <c r="K175">
        <v>400</v>
      </c>
      <c r="L175">
        <v>0.33750000000000002</v>
      </c>
      <c r="M175">
        <v>0.1</v>
      </c>
      <c r="N175">
        <v>-1.3474999999999999</v>
      </c>
      <c r="O175">
        <v>-1.9000000000000001</v>
      </c>
      <c r="P175">
        <v>212.75249999999994</v>
      </c>
      <c r="Q175">
        <v>106.89750000000004</v>
      </c>
      <c r="R175">
        <v>1.7500000000000071E-2</v>
      </c>
      <c r="S175">
        <v>-0.10750000000000015</v>
      </c>
      <c r="T175">
        <v>-0.18750000000014211</v>
      </c>
      <c r="U175">
        <v>-0.54249999999996135</v>
      </c>
      <c r="V175">
        <v>0.2525</v>
      </c>
      <c r="W175">
        <v>1.7500000000000002E-2</v>
      </c>
      <c r="X175">
        <v>-1.2499999999999956E-2</v>
      </c>
      <c r="Y175">
        <v>-0.13250000000000006</v>
      </c>
      <c r="Z175">
        <v>-0.18750000000014211</v>
      </c>
      <c r="AA175">
        <v>-0.54249999999996135</v>
      </c>
    </row>
    <row r="176" spans="1:27" x14ac:dyDescent="0.3">
      <c r="A176">
        <v>33</v>
      </c>
      <c r="B176" t="s">
        <v>148</v>
      </c>
      <c r="C176" s="222">
        <v>45677.67864583333</v>
      </c>
      <c r="D176" t="b">
        <v>0</v>
      </c>
      <c r="E176" t="b">
        <v>1</v>
      </c>
      <c r="F176">
        <v>16.5</v>
      </c>
      <c r="G176">
        <v>5.0000000000000001E-3</v>
      </c>
      <c r="H176">
        <v>-37</v>
      </c>
      <c r="I176">
        <v>175</v>
      </c>
      <c r="J176">
        <v>-416</v>
      </c>
      <c r="K176">
        <v>512</v>
      </c>
      <c r="L176">
        <v>0.34500000000000003</v>
      </c>
      <c r="M176">
        <v>0.24</v>
      </c>
      <c r="N176">
        <v>-0.53</v>
      </c>
      <c r="O176">
        <v>-2.3199999999999998</v>
      </c>
      <c r="P176">
        <v>214.09999999999994</v>
      </c>
      <c r="Q176">
        <v>108.79750000000004</v>
      </c>
      <c r="R176">
        <v>-1.5000000000000013E-2</v>
      </c>
      <c r="S176">
        <v>-9.7499999999999698E-2</v>
      </c>
      <c r="T176">
        <v>-0.17500000000015348</v>
      </c>
      <c r="U176">
        <v>-0.40999999999995396</v>
      </c>
      <c r="V176">
        <v>0.27250000000000002</v>
      </c>
      <c r="W176">
        <v>0.32999999999999996</v>
      </c>
      <c r="X176">
        <v>-7.7500000000000013E-2</v>
      </c>
      <c r="Y176">
        <v>5.500000000000016E-2</v>
      </c>
      <c r="Z176">
        <v>-0.17500000000015348</v>
      </c>
      <c r="AA176">
        <v>-0.40999999999995396</v>
      </c>
    </row>
    <row r="177" spans="1:27" x14ac:dyDescent="0.3">
      <c r="A177">
        <v>34</v>
      </c>
      <c r="B177" t="s">
        <v>148</v>
      </c>
      <c r="C177" s="222">
        <v>45677.67864583333</v>
      </c>
      <c r="D177" t="b">
        <v>0</v>
      </c>
      <c r="E177" t="b">
        <v>1</v>
      </c>
      <c r="F177">
        <v>17</v>
      </c>
      <c r="G177">
        <v>5.0000000000000001E-3</v>
      </c>
      <c r="H177">
        <v>243</v>
      </c>
      <c r="I177">
        <v>-100</v>
      </c>
      <c r="J177">
        <v>-485</v>
      </c>
      <c r="K177">
        <v>553</v>
      </c>
      <c r="L177">
        <v>0.35749999999999998</v>
      </c>
      <c r="M177">
        <v>0.17</v>
      </c>
      <c r="N177">
        <v>0.85750000000000004</v>
      </c>
      <c r="O177">
        <v>-2.5950000000000002</v>
      </c>
      <c r="P177">
        <v>214.62999999999994</v>
      </c>
      <c r="Q177">
        <v>111.11750000000004</v>
      </c>
      <c r="R177">
        <v>0</v>
      </c>
      <c r="S177">
        <v>-0.12250000000000005</v>
      </c>
      <c r="T177">
        <v>-9.7500000000138698E-2</v>
      </c>
      <c r="U177">
        <v>-0.46499999999996078</v>
      </c>
      <c r="V177">
        <v>0.28749999999999998</v>
      </c>
      <c r="W177">
        <v>8.7500000000000008E-2</v>
      </c>
      <c r="X177">
        <v>-4.7499999999999987E-2</v>
      </c>
      <c r="Y177">
        <v>-9.7500000000000142E-2</v>
      </c>
      <c r="Z177">
        <v>-9.7500000000138698E-2</v>
      </c>
      <c r="AA177">
        <v>-0.46499999999996078</v>
      </c>
    </row>
    <row r="178" spans="1:27" x14ac:dyDescent="0.3">
      <c r="A178">
        <v>35</v>
      </c>
      <c r="B178" t="s">
        <v>148</v>
      </c>
      <c r="C178" s="222">
        <v>45677.67864583333</v>
      </c>
      <c r="D178" t="b">
        <v>0</v>
      </c>
      <c r="E178" t="b">
        <v>1</v>
      </c>
      <c r="F178">
        <v>17.5</v>
      </c>
      <c r="G178">
        <v>5.0000000000000001E-3</v>
      </c>
      <c r="H178">
        <v>573</v>
      </c>
      <c r="I178">
        <v>-444</v>
      </c>
      <c r="J178">
        <v>-443</v>
      </c>
      <c r="K178">
        <v>591</v>
      </c>
      <c r="L178">
        <v>0.32250000000000001</v>
      </c>
      <c r="M178">
        <v>0.37</v>
      </c>
      <c r="N178">
        <v>2.5425</v>
      </c>
      <c r="O178">
        <v>-2.585</v>
      </c>
      <c r="P178">
        <v>213.77249999999995</v>
      </c>
      <c r="Q178">
        <v>113.71250000000003</v>
      </c>
      <c r="R178">
        <v>9.9999999999997868E-3</v>
      </c>
      <c r="S178">
        <v>-3.7500000000000089E-2</v>
      </c>
      <c r="T178">
        <v>-5.0000000000125056E-2</v>
      </c>
      <c r="U178">
        <v>-0.36749999999996419</v>
      </c>
      <c r="V178">
        <v>0.25750000000000001</v>
      </c>
      <c r="W178">
        <v>0.14749999999999999</v>
      </c>
      <c r="X178">
        <v>-7.5000000000002842E-3</v>
      </c>
      <c r="Y178">
        <v>2.7500000000000302E-2</v>
      </c>
      <c r="Z178">
        <v>-5.0000000000125056E-2</v>
      </c>
      <c r="AA178">
        <v>-0.36749999999996419</v>
      </c>
    </row>
    <row r="179" spans="1:27" x14ac:dyDescent="0.3">
      <c r="A179">
        <v>36</v>
      </c>
      <c r="B179" t="s">
        <v>148</v>
      </c>
      <c r="C179" s="222">
        <v>45677.67864583333</v>
      </c>
      <c r="D179" t="b">
        <v>0</v>
      </c>
      <c r="E179" t="b">
        <v>1</v>
      </c>
      <c r="F179">
        <v>18</v>
      </c>
      <c r="G179">
        <v>5.0000000000000001E-3</v>
      </c>
      <c r="H179">
        <v>1683</v>
      </c>
      <c r="I179">
        <v>-1561</v>
      </c>
      <c r="J179">
        <v>227</v>
      </c>
      <c r="K179">
        <v>-97</v>
      </c>
      <c r="L179">
        <v>0.30499999999999999</v>
      </c>
      <c r="M179">
        <v>0.32500000000000001</v>
      </c>
      <c r="N179">
        <v>8.11</v>
      </c>
      <c r="O179">
        <v>0.81</v>
      </c>
      <c r="P179">
        <v>211.22999999999996</v>
      </c>
      <c r="Q179">
        <v>116.29750000000003</v>
      </c>
      <c r="R179">
        <v>4.249999999999865E-2</v>
      </c>
      <c r="S179">
        <v>-0.125</v>
      </c>
      <c r="T179">
        <v>-4.2500000000103455E-2</v>
      </c>
      <c r="U179">
        <v>-0.3949999999999676</v>
      </c>
      <c r="V179">
        <v>0.25750000000000001</v>
      </c>
      <c r="W179">
        <v>0.46</v>
      </c>
      <c r="X179">
        <v>7.7499999999998792E-2</v>
      </c>
      <c r="Y179">
        <v>0</v>
      </c>
      <c r="Z179">
        <v>-4.2500000000103455E-2</v>
      </c>
      <c r="AA179">
        <v>-0.3949999999999676</v>
      </c>
    </row>
    <row r="180" spans="1:27" x14ac:dyDescent="0.3">
      <c r="A180">
        <v>37</v>
      </c>
      <c r="B180" t="s">
        <v>148</v>
      </c>
      <c r="C180" s="222">
        <v>45677.67864583333</v>
      </c>
      <c r="D180" t="b">
        <v>0</v>
      </c>
      <c r="E180" t="b">
        <v>1</v>
      </c>
      <c r="F180">
        <v>18.5</v>
      </c>
      <c r="G180">
        <v>5.0000000000000001E-3</v>
      </c>
      <c r="H180">
        <v>2003</v>
      </c>
      <c r="I180">
        <v>-1862</v>
      </c>
      <c r="J180">
        <v>442</v>
      </c>
      <c r="K180">
        <v>-318</v>
      </c>
      <c r="L180">
        <v>0.35249999999999998</v>
      </c>
      <c r="M180">
        <v>0.31</v>
      </c>
      <c r="N180">
        <v>9.6624999999999996</v>
      </c>
      <c r="O180">
        <v>1.9000000000000001</v>
      </c>
      <c r="P180">
        <v>203.11999999999998</v>
      </c>
      <c r="Q180">
        <v>115.48750000000003</v>
      </c>
      <c r="R180">
        <v>4.9999999999990052E-3</v>
      </c>
      <c r="S180">
        <v>-3.9999999999999813E-2</v>
      </c>
      <c r="T180">
        <v>-0.12000000000008981</v>
      </c>
      <c r="U180">
        <v>-0.3949999999999676</v>
      </c>
      <c r="V180">
        <v>0.25749999999999995</v>
      </c>
      <c r="W180">
        <v>0.3075</v>
      </c>
      <c r="X180">
        <v>4.249999999999865E-2</v>
      </c>
      <c r="Y180">
        <v>-5.2499999999999991E-2</v>
      </c>
      <c r="Z180">
        <v>-0.12000000000008981</v>
      </c>
      <c r="AA180">
        <v>-0.3949999999999676</v>
      </c>
    </row>
    <row r="181" spans="1:27" x14ac:dyDescent="0.3">
      <c r="A181">
        <v>38</v>
      </c>
      <c r="B181" t="s">
        <v>148</v>
      </c>
      <c r="C181" s="222">
        <v>45677.67864583333</v>
      </c>
      <c r="D181" t="b">
        <v>0</v>
      </c>
      <c r="E181" t="b">
        <v>1</v>
      </c>
      <c r="F181">
        <v>19</v>
      </c>
      <c r="G181">
        <v>5.0000000000000001E-3</v>
      </c>
      <c r="H181">
        <v>2070</v>
      </c>
      <c r="I181">
        <v>-1936</v>
      </c>
      <c r="J181">
        <v>486</v>
      </c>
      <c r="K181">
        <v>-389</v>
      </c>
      <c r="L181">
        <v>0.33500000000000002</v>
      </c>
      <c r="M181">
        <v>0.24249999999999999</v>
      </c>
      <c r="N181">
        <v>10.015000000000001</v>
      </c>
      <c r="O181">
        <v>2.1875</v>
      </c>
      <c r="P181">
        <v>193.45749999999998</v>
      </c>
      <c r="Q181">
        <v>113.58750000000002</v>
      </c>
      <c r="R181">
        <v>5.0000000000007816E-3</v>
      </c>
      <c r="S181">
        <v>-6.0000000000000053E-2</v>
      </c>
      <c r="T181">
        <v>-0.16250000000007958</v>
      </c>
      <c r="U181">
        <v>-0.34249999999997272</v>
      </c>
      <c r="V181">
        <v>0.24500000000000002</v>
      </c>
      <c r="W181">
        <v>0.26</v>
      </c>
      <c r="X181">
        <v>2.5000000000000355E-2</v>
      </c>
      <c r="Y181">
        <v>8.9999999999999858E-2</v>
      </c>
      <c r="Z181">
        <v>-0.16250000000007958</v>
      </c>
      <c r="AA181">
        <v>-0.34249999999997272</v>
      </c>
    </row>
    <row r="182" spans="1:27" x14ac:dyDescent="0.3">
      <c r="A182">
        <v>39</v>
      </c>
      <c r="B182" t="s">
        <v>148</v>
      </c>
      <c r="C182" s="222">
        <v>45677.67864583333</v>
      </c>
      <c r="D182" t="b">
        <v>0</v>
      </c>
      <c r="E182" t="b">
        <v>1</v>
      </c>
      <c r="F182">
        <v>19.5</v>
      </c>
      <c r="G182">
        <v>5.0000000000000001E-3</v>
      </c>
      <c r="H182">
        <v>1965</v>
      </c>
      <c r="I182">
        <v>-1827</v>
      </c>
      <c r="J182">
        <v>410</v>
      </c>
      <c r="K182">
        <v>-203</v>
      </c>
      <c r="L182">
        <v>0.34500000000000003</v>
      </c>
      <c r="M182">
        <v>0.51749999999999996</v>
      </c>
      <c r="N182">
        <v>9.48</v>
      </c>
      <c r="O182">
        <v>1.5325</v>
      </c>
      <c r="P182">
        <v>183.44249999999997</v>
      </c>
      <c r="Q182">
        <v>111.40000000000002</v>
      </c>
      <c r="R182">
        <v>-2.4999999999995026E-3</v>
      </c>
      <c r="S182">
        <v>9.749999999999992E-2</v>
      </c>
      <c r="T182">
        <v>-0.18750000000008527</v>
      </c>
      <c r="U182">
        <v>-0.43249999999997613</v>
      </c>
      <c r="V182">
        <v>0.23500000000000004</v>
      </c>
      <c r="W182">
        <v>0.49999999999999994</v>
      </c>
      <c r="X182">
        <v>9.9999999999997868E-3</v>
      </c>
      <c r="Y182">
        <v>3.0000000000000027E-2</v>
      </c>
      <c r="Z182">
        <v>-0.18750000000008527</v>
      </c>
      <c r="AA182">
        <v>-0.43249999999997613</v>
      </c>
    </row>
    <row r="183" spans="1:27" x14ac:dyDescent="0.3">
      <c r="A183">
        <v>40</v>
      </c>
      <c r="B183" t="s">
        <v>148</v>
      </c>
      <c r="C183" s="222">
        <v>45677.67864583333</v>
      </c>
      <c r="D183" t="b">
        <v>0</v>
      </c>
      <c r="E183" t="b">
        <v>1</v>
      </c>
      <c r="F183">
        <v>20</v>
      </c>
      <c r="G183">
        <v>5.0000000000000001E-3</v>
      </c>
      <c r="H183">
        <v>1644</v>
      </c>
      <c r="I183">
        <v>-1510</v>
      </c>
      <c r="J183">
        <v>-72</v>
      </c>
      <c r="K183">
        <v>192</v>
      </c>
      <c r="L183">
        <v>0.33500000000000002</v>
      </c>
      <c r="M183">
        <v>0.3</v>
      </c>
      <c r="N183">
        <v>7.8849999999999998</v>
      </c>
      <c r="O183">
        <v>-0.66</v>
      </c>
      <c r="P183">
        <v>173.96249999999998</v>
      </c>
      <c r="Q183">
        <v>109.86750000000002</v>
      </c>
      <c r="R183">
        <v>-2.5000000000003908E-3</v>
      </c>
      <c r="S183">
        <v>-1.2500000000000067E-2</v>
      </c>
      <c r="T183">
        <v>-0.19750000000007617</v>
      </c>
      <c r="U183">
        <v>-0.46249999999997726</v>
      </c>
      <c r="V183">
        <v>0.22500000000000003</v>
      </c>
      <c r="W183">
        <v>0.21499999999999997</v>
      </c>
      <c r="X183">
        <v>0</v>
      </c>
      <c r="Y183">
        <v>1.0000000000000009E-2</v>
      </c>
      <c r="Z183">
        <v>-0.19750000000007617</v>
      </c>
      <c r="AA183">
        <v>-0.46249999999997726</v>
      </c>
    </row>
    <row r="184" spans="1:27" x14ac:dyDescent="0.3">
      <c r="A184">
        <v>41</v>
      </c>
      <c r="B184" t="s">
        <v>148</v>
      </c>
      <c r="C184" s="222">
        <v>45677.67864583333</v>
      </c>
      <c r="D184" t="b">
        <v>0</v>
      </c>
      <c r="E184" t="b">
        <v>1</v>
      </c>
      <c r="F184">
        <v>20.5</v>
      </c>
      <c r="G184">
        <v>5.0000000000000001E-3</v>
      </c>
      <c r="H184">
        <v>1391</v>
      </c>
      <c r="I184">
        <v>-1258</v>
      </c>
      <c r="J184">
        <v>-249</v>
      </c>
      <c r="K184">
        <v>441</v>
      </c>
      <c r="L184">
        <v>0.33250000000000002</v>
      </c>
      <c r="M184">
        <v>0.48</v>
      </c>
      <c r="N184">
        <v>6.6225000000000005</v>
      </c>
      <c r="O184">
        <v>-1.7250000000000001</v>
      </c>
      <c r="P184">
        <v>166.07749999999999</v>
      </c>
      <c r="Q184">
        <v>110.52750000000002</v>
      </c>
      <c r="R184">
        <v>-1.2499999999999289E-2</v>
      </c>
      <c r="S184">
        <v>-1.7500000000000071E-2</v>
      </c>
      <c r="T184">
        <v>-0.19750000000007617</v>
      </c>
      <c r="U184">
        <v>-0.47249999999998238</v>
      </c>
      <c r="V184">
        <v>0.21500000000000002</v>
      </c>
      <c r="W184">
        <v>0.32250000000000001</v>
      </c>
      <c r="X184">
        <v>1.0000000000000675E-2</v>
      </c>
      <c r="Y184">
        <v>7.7499999999999902E-2</v>
      </c>
      <c r="Z184">
        <v>-0.19750000000007617</v>
      </c>
      <c r="AA184">
        <v>-0.47249999999998238</v>
      </c>
    </row>
    <row r="185" spans="1:27" x14ac:dyDescent="0.3">
      <c r="A185">
        <v>42</v>
      </c>
      <c r="B185" t="s">
        <v>148</v>
      </c>
      <c r="C185" s="222">
        <v>45677.67864583333</v>
      </c>
      <c r="D185" t="b">
        <v>0</v>
      </c>
      <c r="E185" t="b">
        <v>1</v>
      </c>
      <c r="F185">
        <v>21</v>
      </c>
      <c r="G185">
        <v>5.0000000000000001E-3</v>
      </c>
      <c r="H185">
        <v>1118</v>
      </c>
      <c r="I185">
        <v>-993</v>
      </c>
      <c r="J185">
        <v>264</v>
      </c>
      <c r="K185">
        <v>-96</v>
      </c>
      <c r="L185">
        <v>0.3125</v>
      </c>
      <c r="M185">
        <v>0.42</v>
      </c>
      <c r="N185">
        <v>5.2774999999999999</v>
      </c>
      <c r="O185">
        <v>0.9</v>
      </c>
      <c r="P185">
        <v>159.45499999999998</v>
      </c>
      <c r="Q185">
        <v>112.25250000000001</v>
      </c>
      <c r="R185">
        <v>9.9999999999997868E-3</v>
      </c>
      <c r="S185">
        <v>4.500000000000004E-2</v>
      </c>
      <c r="T185">
        <v>-0.20750000000006708</v>
      </c>
      <c r="U185">
        <v>-0.54999999999998295</v>
      </c>
      <c r="V185">
        <v>0.21249999999999999</v>
      </c>
      <c r="W185">
        <v>0.48749999999999999</v>
      </c>
      <c r="X185">
        <v>7.499999999999396E-3</v>
      </c>
      <c r="Y185">
        <v>0.14749999999999996</v>
      </c>
      <c r="Z185">
        <v>-0.20750000000006708</v>
      </c>
      <c r="AA185">
        <v>-0.54999999999998295</v>
      </c>
    </row>
    <row r="186" spans="1:27" x14ac:dyDescent="0.3">
      <c r="A186">
        <v>43</v>
      </c>
      <c r="B186" t="s">
        <v>148</v>
      </c>
      <c r="C186" s="222">
        <v>45677.67864583333</v>
      </c>
      <c r="D186" t="b">
        <v>0</v>
      </c>
      <c r="E186" t="b">
        <v>1</v>
      </c>
      <c r="F186">
        <v>21.5</v>
      </c>
      <c r="G186">
        <v>5.0000000000000001E-3</v>
      </c>
      <c r="H186">
        <v>1191</v>
      </c>
      <c r="I186">
        <v>-1058</v>
      </c>
      <c r="J186">
        <v>711</v>
      </c>
      <c r="K186">
        <v>-561</v>
      </c>
      <c r="L186">
        <v>0.33250000000000002</v>
      </c>
      <c r="M186">
        <v>0.375</v>
      </c>
      <c r="N186">
        <v>5.6225000000000005</v>
      </c>
      <c r="O186">
        <v>3.18</v>
      </c>
      <c r="P186">
        <v>154.17749999999998</v>
      </c>
      <c r="Q186">
        <v>111.35250000000001</v>
      </c>
      <c r="R186">
        <v>2.2499999999999964E-2</v>
      </c>
      <c r="S186">
        <v>5.7500000000000107E-2</v>
      </c>
      <c r="T186">
        <v>-0.21500000000006025</v>
      </c>
      <c r="U186">
        <v>-0.69749999999999091</v>
      </c>
      <c r="V186">
        <v>0.24250000000000002</v>
      </c>
      <c r="W186">
        <v>0.36499999999999999</v>
      </c>
      <c r="X186">
        <v>1.2500000000000178E-2</v>
      </c>
      <c r="Y186">
        <v>4.0000000000000036E-2</v>
      </c>
      <c r="Z186">
        <v>-0.21500000000006025</v>
      </c>
      <c r="AA186">
        <v>-0.69749999999999091</v>
      </c>
    </row>
    <row r="187" spans="1:27" x14ac:dyDescent="0.3">
      <c r="A187">
        <v>44</v>
      </c>
      <c r="B187" t="s">
        <v>148</v>
      </c>
      <c r="C187" s="222">
        <v>45677.67864583333</v>
      </c>
      <c r="D187" t="b">
        <v>0</v>
      </c>
      <c r="E187" t="b">
        <v>1</v>
      </c>
      <c r="F187">
        <v>22</v>
      </c>
      <c r="G187">
        <v>5.0000000000000001E-3</v>
      </c>
      <c r="H187">
        <v>1339</v>
      </c>
      <c r="I187">
        <v>-1218</v>
      </c>
      <c r="J187">
        <v>1101</v>
      </c>
      <c r="K187">
        <v>-1010</v>
      </c>
      <c r="L187">
        <v>0.30249999999999999</v>
      </c>
      <c r="M187">
        <v>0.22750000000000001</v>
      </c>
      <c r="N187">
        <v>6.3925000000000001</v>
      </c>
      <c r="O187">
        <v>5.2774999999999999</v>
      </c>
      <c r="P187">
        <v>148.55499999999998</v>
      </c>
      <c r="Q187">
        <v>108.1725</v>
      </c>
      <c r="R187">
        <v>2.7499999999999858E-2</v>
      </c>
      <c r="S187">
        <v>0.32500000000000018</v>
      </c>
      <c r="T187">
        <v>-0.22750000000004889</v>
      </c>
      <c r="U187">
        <v>-0.73749999999999716</v>
      </c>
      <c r="V187">
        <v>0.23499999999999999</v>
      </c>
      <c r="W187">
        <v>0.1825</v>
      </c>
      <c r="X187">
        <v>0</v>
      </c>
      <c r="Y187">
        <v>0.13750000000000018</v>
      </c>
      <c r="Z187">
        <v>-0.22750000000004889</v>
      </c>
      <c r="AA187">
        <v>-0.73749999999999716</v>
      </c>
    </row>
    <row r="188" spans="1:27" x14ac:dyDescent="0.3">
      <c r="A188">
        <v>45</v>
      </c>
      <c r="B188" t="s">
        <v>148</v>
      </c>
      <c r="C188" s="222">
        <v>45677.67864583333</v>
      </c>
      <c r="D188" t="b">
        <v>0</v>
      </c>
      <c r="E188" t="b">
        <v>1</v>
      </c>
      <c r="F188">
        <v>22.5</v>
      </c>
      <c r="G188">
        <v>5.0000000000000001E-3</v>
      </c>
      <c r="H188">
        <v>1616</v>
      </c>
      <c r="I188">
        <v>-1435</v>
      </c>
      <c r="J188">
        <v>1668</v>
      </c>
      <c r="K188">
        <v>-1645</v>
      </c>
      <c r="L188">
        <v>0.45250000000000001</v>
      </c>
      <c r="M188">
        <v>5.7500000000000002E-2</v>
      </c>
      <c r="N188">
        <v>7.6275000000000004</v>
      </c>
      <c r="O188">
        <v>8.2825000000000006</v>
      </c>
      <c r="P188">
        <v>142.16249999999997</v>
      </c>
      <c r="Q188">
        <v>102.895</v>
      </c>
      <c r="R188">
        <v>3.2500000000000639E-2</v>
      </c>
      <c r="S188">
        <v>0.22750000000000092</v>
      </c>
      <c r="T188">
        <v>-0.22750000000004889</v>
      </c>
      <c r="U188">
        <v>-0.875</v>
      </c>
      <c r="V188">
        <v>0.26500000000000001</v>
      </c>
      <c r="W188">
        <v>0.15</v>
      </c>
      <c r="X188">
        <v>1.0000000000000675E-2</v>
      </c>
      <c r="Y188">
        <v>0.14000000000000057</v>
      </c>
      <c r="Z188">
        <v>-0.22750000000004889</v>
      </c>
      <c r="AA188">
        <v>-0.875</v>
      </c>
    </row>
    <row r="189" spans="1:27" x14ac:dyDescent="0.3">
      <c r="A189">
        <v>46</v>
      </c>
      <c r="B189" t="s">
        <v>148</v>
      </c>
      <c r="C189" s="222">
        <v>45677.67864583333</v>
      </c>
      <c r="D189" t="b">
        <v>0</v>
      </c>
      <c r="E189" t="b">
        <v>1</v>
      </c>
      <c r="F189">
        <v>23</v>
      </c>
      <c r="G189">
        <v>5.0000000000000001E-3</v>
      </c>
      <c r="H189">
        <v>1484</v>
      </c>
      <c r="I189">
        <v>-1379</v>
      </c>
      <c r="J189">
        <v>2022</v>
      </c>
      <c r="K189">
        <v>-1876</v>
      </c>
      <c r="L189">
        <v>0.26250000000000001</v>
      </c>
      <c r="M189">
        <v>0.36499999999999999</v>
      </c>
      <c r="N189">
        <v>7.1574999999999998</v>
      </c>
      <c r="O189">
        <v>9.745000000000001</v>
      </c>
      <c r="P189">
        <v>134.53499999999997</v>
      </c>
      <c r="Q189">
        <v>94.612499999999997</v>
      </c>
      <c r="R189">
        <v>2.2499999999999964E-2</v>
      </c>
      <c r="S189">
        <v>1.5000000000000568E-2</v>
      </c>
      <c r="T189">
        <v>-0.23750000000003979</v>
      </c>
      <c r="U189">
        <v>-1.0150000000000006</v>
      </c>
      <c r="V189">
        <v>0.22500000000000001</v>
      </c>
      <c r="W189">
        <v>0.33749999999999997</v>
      </c>
      <c r="X189">
        <v>-2.5000000000000355E-2</v>
      </c>
      <c r="Y189">
        <v>-2.7499999999999858E-2</v>
      </c>
      <c r="Z189">
        <v>-0.23750000000003979</v>
      </c>
      <c r="AA189">
        <v>-1.0150000000000006</v>
      </c>
    </row>
    <row r="190" spans="1:27" x14ac:dyDescent="0.3">
      <c r="A190">
        <v>47</v>
      </c>
      <c r="B190" t="s">
        <v>148</v>
      </c>
      <c r="C190" s="222">
        <v>45677.67864583333</v>
      </c>
      <c r="D190" t="b">
        <v>0</v>
      </c>
      <c r="E190" t="b">
        <v>1</v>
      </c>
      <c r="F190">
        <v>23.5</v>
      </c>
      <c r="G190">
        <v>5.0000000000000001E-3</v>
      </c>
      <c r="H190">
        <v>1307</v>
      </c>
      <c r="I190">
        <v>-1188</v>
      </c>
      <c r="J190">
        <v>1871</v>
      </c>
      <c r="K190">
        <v>-1706</v>
      </c>
      <c r="L190">
        <v>0.29749999999999999</v>
      </c>
      <c r="M190">
        <v>0.41250000000000003</v>
      </c>
      <c r="N190">
        <v>6.2374999999999998</v>
      </c>
      <c r="O190">
        <v>8.9425000000000008</v>
      </c>
      <c r="P190">
        <v>127.37749999999997</v>
      </c>
      <c r="Q190">
        <v>84.867499999999993</v>
      </c>
      <c r="R190">
        <v>2.4999999999995026E-3</v>
      </c>
      <c r="S190">
        <v>-6.4999999999999503E-2</v>
      </c>
      <c r="T190">
        <v>-0.21250000000003411</v>
      </c>
      <c r="U190">
        <v>-0.98750000000001137</v>
      </c>
      <c r="V190">
        <v>0.20999999999999996</v>
      </c>
      <c r="W190">
        <v>0.21000000000000002</v>
      </c>
      <c r="X190">
        <v>-4.9999999999998934E-3</v>
      </c>
      <c r="Y190">
        <v>-2.4999999999998579E-2</v>
      </c>
      <c r="Z190">
        <v>-0.21250000000003411</v>
      </c>
      <c r="AA190">
        <v>-0.98750000000001137</v>
      </c>
    </row>
    <row r="191" spans="1:27" x14ac:dyDescent="0.3">
      <c r="A191">
        <v>48</v>
      </c>
      <c r="B191" t="s">
        <v>148</v>
      </c>
      <c r="C191" s="222">
        <v>45677.67864583333</v>
      </c>
      <c r="D191" t="b">
        <v>0</v>
      </c>
      <c r="E191" t="b">
        <v>1</v>
      </c>
      <c r="F191">
        <v>24</v>
      </c>
      <c r="G191">
        <v>5.0000000000000001E-3</v>
      </c>
      <c r="H191">
        <v>450</v>
      </c>
      <c r="I191">
        <v>-345</v>
      </c>
      <c r="J191">
        <v>1207</v>
      </c>
      <c r="K191">
        <v>-1053</v>
      </c>
      <c r="L191">
        <v>0.26250000000000001</v>
      </c>
      <c r="M191">
        <v>0.38500000000000001</v>
      </c>
      <c r="N191">
        <v>1.9875</v>
      </c>
      <c r="O191">
        <v>5.65</v>
      </c>
      <c r="P191">
        <v>121.13999999999997</v>
      </c>
      <c r="Q191">
        <v>75.924999999999997</v>
      </c>
      <c r="R191">
        <v>-1.2499999999999956E-2</v>
      </c>
      <c r="S191">
        <v>0.10500000000000043</v>
      </c>
      <c r="T191">
        <v>-0.20750000000003865</v>
      </c>
      <c r="U191">
        <v>-0.96250000000000568</v>
      </c>
      <c r="V191">
        <v>0.22</v>
      </c>
      <c r="W191">
        <v>0.38500000000000001</v>
      </c>
      <c r="X191">
        <v>-6.5000000000000169E-2</v>
      </c>
      <c r="Y191">
        <v>2.5000000000000355E-2</v>
      </c>
      <c r="Z191">
        <v>-0.20750000000003865</v>
      </c>
      <c r="AA191">
        <v>-0.96250000000000568</v>
      </c>
    </row>
    <row r="192" spans="1:27" x14ac:dyDescent="0.3">
      <c r="A192">
        <v>49</v>
      </c>
      <c r="B192" t="s">
        <v>148</v>
      </c>
      <c r="C192" s="222">
        <v>45677.67864583333</v>
      </c>
      <c r="D192" t="b">
        <v>0</v>
      </c>
      <c r="E192" t="b">
        <v>1</v>
      </c>
      <c r="F192">
        <v>24.5</v>
      </c>
      <c r="G192">
        <v>5.0000000000000001E-3</v>
      </c>
      <c r="H192">
        <v>43</v>
      </c>
      <c r="I192">
        <v>103</v>
      </c>
      <c r="J192">
        <v>1155</v>
      </c>
      <c r="K192">
        <v>-1004</v>
      </c>
      <c r="L192">
        <v>0.36499999999999999</v>
      </c>
      <c r="M192">
        <v>0.3775</v>
      </c>
      <c r="N192">
        <v>-0.15</v>
      </c>
      <c r="O192">
        <v>5.3975</v>
      </c>
      <c r="P192">
        <v>119.15249999999997</v>
      </c>
      <c r="Q192">
        <v>70.274999999999991</v>
      </c>
      <c r="R192">
        <v>7.5000000000000067E-3</v>
      </c>
      <c r="S192">
        <v>0.11749999999999972</v>
      </c>
      <c r="T192">
        <v>-0.14250000000004093</v>
      </c>
      <c r="U192">
        <v>-0.98750000000001137</v>
      </c>
      <c r="V192">
        <v>0.29499999999999998</v>
      </c>
      <c r="W192">
        <v>0.35749999999999998</v>
      </c>
      <c r="X192">
        <v>-1.999999999999999E-2</v>
      </c>
      <c r="Y192">
        <v>4.7499999999999432E-2</v>
      </c>
      <c r="Z192">
        <v>-0.14250000000004093</v>
      </c>
      <c r="AA192">
        <v>-0.98750000000001137</v>
      </c>
    </row>
    <row r="193" spans="1:27" x14ac:dyDescent="0.3">
      <c r="A193">
        <v>50</v>
      </c>
      <c r="B193" t="s">
        <v>148</v>
      </c>
      <c r="C193" s="222">
        <v>45677.67864583333</v>
      </c>
      <c r="D193" t="b">
        <v>0</v>
      </c>
      <c r="E193" t="b">
        <v>1</v>
      </c>
      <c r="F193">
        <v>25</v>
      </c>
      <c r="G193">
        <v>5.0000000000000001E-3</v>
      </c>
      <c r="H193">
        <v>-157</v>
      </c>
      <c r="I193">
        <v>292</v>
      </c>
      <c r="J193">
        <v>1267</v>
      </c>
      <c r="K193">
        <v>-1170</v>
      </c>
      <c r="L193">
        <v>0.33750000000000002</v>
      </c>
      <c r="M193">
        <v>0.24249999999999999</v>
      </c>
      <c r="N193">
        <v>-1.1225000000000001</v>
      </c>
      <c r="O193">
        <v>6.0925000000000002</v>
      </c>
      <c r="P193">
        <v>119.30249999999998</v>
      </c>
      <c r="Q193">
        <v>64.877499999999998</v>
      </c>
      <c r="R193">
        <v>-1.7500000000000071E-2</v>
      </c>
      <c r="S193">
        <v>-1.499999999999968E-2</v>
      </c>
      <c r="T193">
        <v>-0.1225000000000307</v>
      </c>
      <c r="U193">
        <v>-1.0350000000000108</v>
      </c>
      <c r="V193">
        <v>0.27750000000000002</v>
      </c>
      <c r="W193">
        <v>0.24249999999999999</v>
      </c>
      <c r="X193">
        <v>-5.7500000000000107E-2</v>
      </c>
      <c r="Y193">
        <v>4.2500000000000426E-2</v>
      </c>
      <c r="Z193">
        <v>-0.1225000000000307</v>
      </c>
      <c r="AA193">
        <v>-1.0350000000000108</v>
      </c>
    </row>
    <row r="194" spans="1:27" x14ac:dyDescent="0.3">
      <c r="A194">
        <v>51</v>
      </c>
      <c r="B194" t="s">
        <v>148</v>
      </c>
      <c r="C194" s="222">
        <v>45677.67864583333</v>
      </c>
      <c r="D194" t="b">
        <v>0</v>
      </c>
      <c r="E194" t="b">
        <v>1</v>
      </c>
      <c r="F194">
        <v>25.5</v>
      </c>
      <c r="G194">
        <v>5.0000000000000001E-3</v>
      </c>
      <c r="H194">
        <v>-224</v>
      </c>
      <c r="I194">
        <v>355</v>
      </c>
      <c r="J194">
        <v>1386</v>
      </c>
      <c r="K194">
        <v>-1262</v>
      </c>
      <c r="L194">
        <v>0.32750000000000001</v>
      </c>
      <c r="M194">
        <v>0.31</v>
      </c>
      <c r="N194">
        <v>-1.4475</v>
      </c>
      <c r="O194">
        <v>6.62</v>
      </c>
      <c r="P194">
        <v>120.42499999999998</v>
      </c>
      <c r="Q194">
        <v>58.785000000000004</v>
      </c>
      <c r="R194">
        <v>-3.7500000000000089E-2</v>
      </c>
      <c r="S194">
        <v>-9.9999999999999645E-2</v>
      </c>
      <c r="T194">
        <v>-6.5000000000026148E-2</v>
      </c>
      <c r="U194">
        <v>-1.0775000000000077</v>
      </c>
      <c r="V194">
        <v>0.27</v>
      </c>
      <c r="W194">
        <v>0.27749999999999997</v>
      </c>
      <c r="X194">
        <v>-5.0000000000000044E-2</v>
      </c>
      <c r="Y194">
        <v>-4.2500000000000426E-2</v>
      </c>
      <c r="Z194">
        <v>-6.5000000000026148E-2</v>
      </c>
      <c r="AA194">
        <v>-1.0775000000000077</v>
      </c>
    </row>
    <row r="195" spans="1:27" x14ac:dyDescent="0.3">
      <c r="A195">
        <v>52</v>
      </c>
      <c r="B195" t="s">
        <v>148</v>
      </c>
      <c r="C195" s="222">
        <v>45677.67864583333</v>
      </c>
      <c r="D195" t="b">
        <v>0</v>
      </c>
      <c r="E195" t="b">
        <v>1</v>
      </c>
      <c r="F195">
        <v>26</v>
      </c>
      <c r="G195">
        <v>5.0000000000000001E-3</v>
      </c>
      <c r="H195">
        <v>-214</v>
      </c>
      <c r="I195">
        <v>352</v>
      </c>
      <c r="J195">
        <v>1446</v>
      </c>
      <c r="K195">
        <v>-1333</v>
      </c>
      <c r="L195">
        <v>0.34500000000000003</v>
      </c>
      <c r="M195">
        <v>0.28250000000000003</v>
      </c>
      <c r="N195">
        <v>-1.415</v>
      </c>
      <c r="O195">
        <v>6.9474999999999998</v>
      </c>
      <c r="P195">
        <v>121.87249999999999</v>
      </c>
      <c r="Q195">
        <v>52.165000000000006</v>
      </c>
      <c r="R195">
        <v>1.2499999999999956E-2</v>
      </c>
      <c r="S195">
        <v>-9.7500000000000142E-2</v>
      </c>
      <c r="T195">
        <v>-1.5000000000014779E-2</v>
      </c>
      <c r="U195">
        <v>-1.0350000000000037</v>
      </c>
      <c r="V195">
        <v>0.26500000000000001</v>
      </c>
      <c r="W195">
        <v>0.23000000000000004</v>
      </c>
      <c r="X195">
        <v>-3.0000000000000027E-2</v>
      </c>
      <c r="Y195">
        <v>-9.0000000000000746E-2</v>
      </c>
      <c r="Z195">
        <v>-1.5000000000014779E-2</v>
      </c>
      <c r="AA195">
        <v>-1.0350000000000037</v>
      </c>
    </row>
    <row r="196" spans="1:27" x14ac:dyDescent="0.3">
      <c r="A196">
        <v>53</v>
      </c>
      <c r="B196" t="s">
        <v>148</v>
      </c>
      <c r="C196" s="222">
        <v>45677.67864583333</v>
      </c>
      <c r="D196" t="b">
        <v>0</v>
      </c>
      <c r="E196" t="b">
        <v>1</v>
      </c>
      <c r="F196">
        <v>26.5</v>
      </c>
      <c r="G196">
        <v>5.0000000000000001E-3</v>
      </c>
      <c r="H196">
        <v>-201</v>
      </c>
      <c r="I196">
        <v>344</v>
      </c>
      <c r="J196">
        <v>1519</v>
      </c>
      <c r="K196">
        <v>-1319</v>
      </c>
      <c r="L196">
        <v>0.35749999999999998</v>
      </c>
      <c r="M196">
        <v>0.5</v>
      </c>
      <c r="N196">
        <v>-1.3625</v>
      </c>
      <c r="O196">
        <v>7.0949999999999998</v>
      </c>
      <c r="P196">
        <v>123.28749999999999</v>
      </c>
      <c r="Q196">
        <v>45.217500000000008</v>
      </c>
      <c r="R196">
        <v>2.4999999999999911E-2</v>
      </c>
      <c r="S196">
        <v>-0.17750000000000021</v>
      </c>
      <c r="T196">
        <v>1.4999999999986358E-2</v>
      </c>
      <c r="U196">
        <v>-0.94500000000000028</v>
      </c>
      <c r="V196">
        <v>0.3</v>
      </c>
      <c r="W196">
        <v>0.36499999999999999</v>
      </c>
      <c r="X196">
        <v>-2.0000000000000018E-2</v>
      </c>
      <c r="Y196">
        <v>-6.5000000000000391E-2</v>
      </c>
      <c r="Z196">
        <v>1.4999999999986358E-2</v>
      </c>
      <c r="AA196">
        <v>-0.94500000000000028</v>
      </c>
    </row>
    <row r="197" spans="1:27" x14ac:dyDescent="0.3">
      <c r="A197">
        <v>54</v>
      </c>
      <c r="B197" t="s">
        <v>148</v>
      </c>
      <c r="C197" s="222">
        <v>45677.67864583333</v>
      </c>
      <c r="D197" t="b">
        <v>0</v>
      </c>
      <c r="E197" t="b">
        <v>1</v>
      </c>
      <c r="F197">
        <v>27</v>
      </c>
      <c r="G197">
        <v>5.0000000000000001E-3</v>
      </c>
      <c r="H197">
        <v>447</v>
      </c>
      <c r="I197">
        <v>-302</v>
      </c>
      <c r="J197">
        <v>2015</v>
      </c>
      <c r="K197">
        <v>-1865</v>
      </c>
      <c r="L197">
        <v>0.36249999999999999</v>
      </c>
      <c r="M197">
        <v>0.375</v>
      </c>
      <c r="N197">
        <v>1.8725000000000001</v>
      </c>
      <c r="O197">
        <v>9.7000000000000011</v>
      </c>
      <c r="P197">
        <v>124.64999999999999</v>
      </c>
      <c r="Q197">
        <v>38.122500000000009</v>
      </c>
      <c r="R197">
        <v>5.4999999999999938E-2</v>
      </c>
      <c r="S197">
        <v>5.5000000000001492E-2</v>
      </c>
      <c r="T197">
        <v>3.4999999999982379E-2</v>
      </c>
      <c r="U197">
        <v>-0.87999999999999545</v>
      </c>
      <c r="V197">
        <v>0.28749999999999998</v>
      </c>
      <c r="W197">
        <v>0.28999999999999998</v>
      </c>
      <c r="X197">
        <v>3.2499999999999973E-2</v>
      </c>
      <c r="Y197">
        <v>-2.4999999999998579E-2</v>
      </c>
      <c r="Z197">
        <v>3.4999999999982379E-2</v>
      </c>
      <c r="AA197">
        <v>-0.87999999999999545</v>
      </c>
    </row>
    <row r="198" spans="1:27" x14ac:dyDescent="0.3">
      <c r="A198">
        <v>55</v>
      </c>
      <c r="B198" t="s">
        <v>148</v>
      </c>
      <c r="C198" s="222">
        <v>45677.67864583333</v>
      </c>
      <c r="D198" t="b">
        <v>0</v>
      </c>
      <c r="E198" t="b">
        <v>1</v>
      </c>
      <c r="F198">
        <v>27.5</v>
      </c>
      <c r="G198">
        <v>5.0000000000000001E-3</v>
      </c>
      <c r="H198">
        <v>783</v>
      </c>
      <c r="I198">
        <v>-663</v>
      </c>
      <c r="J198">
        <v>2138</v>
      </c>
      <c r="K198">
        <v>-2024</v>
      </c>
      <c r="L198">
        <v>0.3</v>
      </c>
      <c r="M198">
        <v>0.28500000000000003</v>
      </c>
      <c r="N198">
        <v>3.6150000000000002</v>
      </c>
      <c r="O198">
        <v>10.404999999999999</v>
      </c>
      <c r="P198">
        <v>122.77749999999999</v>
      </c>
      <c r="Q198">
        <v>28.422500000000007</v>
      </c>
      <c r="R198">
        <v>6.25E-2</v>
      </c>
      <c r="S198">
        <v>2.2499999999999076E-2</v>
      </c>
      <c r="T198">
        <v>2.4999999999835154E-3</v>
      </c>
      <c r="U198">
        <v>-0.85499999999999687</v>
      </c>
      <c r="V198">
        <v>0.19500000000000001</v>
      </c>
      <c r="W198">
        <v>0.15250000000000002</v>
      </c>
      <c r="X198">
        <v>5.0000000000003375E-3</v>
      </c>
      <c r="Y198">
        <v>-9.2500000000001137E-2</v>
      </c>
      <c r="Z198">
        <v>2.4999999999835154E-3</v>
      </c>
      <c r="AA198">
        <v>-0.85499999999999687</v>
      </c>
    </row>
    <row r="199" spans="1:27" x14ac:dyDescent="0.3">
      <c r="A199">
        <v>56</v>
      </c>
      <c r="B199" t="s">
        <v>148</v>
      </c>
      <c r="C199" s="222">
        <v>45677.67864583333</v>
      </c>
      <c r="D199" t="b">
        <v>0</v>
      </c>
      <c r="E199" t="b">
        <v>1</v>
      </c>
      <c r="F199">
        <v>28</v>
      </c>
      <c r="G199">
        <v>5.0000000000000001E-3</v>
      </c>
      <c r="H199">
        <v>1272</v>
      </c>
      <c r="I199">
        <v>-1150</v>
      </c>
      <c r="J199">
        <v>2400</v>
      </c>
      <c r="K199">
        <v>-2272</v>
      </c>
      <c r="L199">
        <v>0.30499999999999999</v>
      </c>
      <c r="M199">
        <v>0.32</v>
      </c>
      <c r="N199">
        <v>6.0549999999999997</v>
      </c>
      <c r="O199">
        <v>11.68</v>
      </c>
      <c r="P199">
        <v>119.16249999999999</v>
      </c>
      <c r="Q199">
        <v>18.017500000000005</v>
      </c>
      <c r="R199">
        <v>5.4999999999999716E-2</v>
      </c>
      <c r="S199">
        <v>-3.7499999999999645E-2</v>
      </c>
      <c r="T199">
        <v>-2.5000000000119371E-3</v>
      </c>
      <c r="U199">
        <v>-0.76249999999999929</v>
      </c>
      <c r="V199">
        <v>0.21249999999999999</v>
      </c>
      <c r="W199">
        <v>0.33</v>
      </c>
      <c r="X199">
        <v>2.7499999999999858E-2</v>
      </c>
      <c r="Y199">
        <v>-0.13499999999999979</v>
      </c>
      <c r="Z199">
        <v>-2.5000000000119371E-3</v>
      </c>
      <c r="AA199">
        <v>-0.76249999999999929</v>
      </c>
    </row>
    <row r="200" spans="1:27" x14ac:dyDescent="0.3">
      <c r="A200">
        <v>57</v>
      </c>
      <c r="B200" t="s">
        <v>148</v>
      </c>
      <c r="C200" s="222">
        <v>45677.67864583333</v>
      </c>
      <c r="D200" t="b">
        <v>0</v>
      </c>
      <c r="E200" t="b">
        <v>1</v>
      </c>
      <c r="F200">
        <v>28.5</v>
      </c>
      <c r="G200">
        <v>5.0000000000000001E-3</v>
      </c>
      <c r="H200">
        <v>1590</v>
      </c>
      <c r="I200">
        <v>-1464</v>
      </c>
      <c r="J200">
        <v>2385</v>
      </c>
      <c r="K200">
        <v>-2199</v>
      </c>
      <c r="L200">
        <v>0.315</v>
      </c>
      <c r="M200">
        <v>0.46500000000000002</v>
      </c>
      <c r="N200">
        <v>7.6349999999999998</v>
      </c>
      <c r="O200">
        <v>11.46</v>
      </c>
      <c r="P200">
        <v>113.1075</v>
      </c>
      <c r="Q200">
        <v>6.3375000000000039</v>
      </c>
      <c r="R200">
        <v>8.2499999999999574E-2</v>
      </c>
      <c r="S200">
        <v>8.9999999999999858E-2</v>
      </c>
      <c r="T200">
        <v>-3.0000000000001137E-2</v>
      </c>
      <c r="U200">
        <v>-0.62750000000000128</v>
      </c>
      <c r="V200">
        <v>0.23249999999999998</v>
      </c>
      <c r="W200">
        <v>0.29749999999999999</v>
      </c>
      <c r="X200">
        <v>5.2499999999999325E-2</v>
      </c>
      <c r="Y200">
        <v>-8.7499999999998579E-2</v>
      </c>
      <c r="Z200">
        <v>-3.0000000000001137E-2</v>
      </c>
      <c r="AA200">
        <v>-0.62750000000000128</v>
      </c>
    </row>
    <row r="201" spans="1:27" x14ac:dyDescent="0.3">
      <c r="A201">
        <v>58</v>
      </c>
      <c r="B201" t="s">
        <v>148</v>
      </c>
      <c r="C201" s="222">
        <v>45677.67864583333</v>
      </c>
      <c r="D201" t="b">
        <v>0</v>
      </c>
      <c r="E201" t="b">
        <v>1</v>
      </c>
      <c r="F201">
        <v>29</v>
      </c>
      <c r="G201">
        <v>5.0000000000000001E-3</v>
      </c>
      <c r="H201">
        <v>1683</v>
      </c>
      <c r="I201">
        <v>-1558</v>
      </c>
      <c r="J201">
        <v>1748</v>
      </c>
      <c r="K201">
        <v>-1590</v>
      </c>
      <c r="L201">
        <v>0.3125</v>
      </c>
      <c r="M201">
        <v>0.39500000000000002</v>
      </c>
      <c r="N201">
        <v>8.1025000000000009</v>
      </c>
      <c r="O201">
        <v>8.3450000000000006</v>
      </c>
      <c r="P201">
        <v>105.4725</v>
      </c>
      <c r="Q201">
        <v>-5.1224999999999969</v>
      </c>
      <c r="R201">
        <v>4.4999999999999929E-2</v>
      </c>
      <c r="S201">
        <v>-6.4999999999999503E-2</v>
      </c>
      <c r="T201">
        <v>-8.2500000000010232E-2</v>
      </c>
      <c r="U201">
        <v>-0.5400000000000027</v>
      </c>
      <c r="V201">
        <v>0.2175</v>
      </c>
      <c r="W201">
        <v>0.32</v>
      </c>
      <c r="X201">
        <v>2.500000000001279E-3</v>
      </c>
      <c r="Y201">
        <v>-0.10499999999999865</v>
      </c>
      <c r="Z201">
        <v>-8.2500000000010232E-2</v>
      </c>
      <c r="AA201">
        <v>-0.5400000000000027</v>
      </c>
    </row>
    <row r="202" spans="1:27" x14ac:dyDescent="0.3">
      <c r="A202">
        <v>59</v>
      </c>
      <c r="B202" t="s">
        <v>148</v>
      </c>
      <c r="C202" s="222">
        <v>45677.67864583333</v>
      </c>
      <c r="D202" t="b">
        <v>0</v>
      </c>
      <c r="E202" t="b">
        <v>1</v>
      </c>
      <c r="F202">
        <v>29.5</v>
      </c>
      <c r="G202">
        <v>5.0000000000000001E-3</v>
      </c>
      <c r="H202">
        <v>1606</v>
      </c>
      <c r="I202">
        <v>-1478</v>
      </c>
      <c r="J202">
        <v>922</v>
      </c>
      <c r="K202">
        <v>-762</v>
      </c>
      <c r="L202">
        <v>0.32</v>
      </c>
      <c r="M202">
        <v>0.4</v>
      </c>
      <c r="N202">
        <v>7.71</v>
      </c>
      <c r="O202">
        <v>4.21</v>
      </c>
      <c r="P202">
        <v>97.36999999999999</v>
      </c>
      <c r="Q202">
        <v>-13.467499999999998</v>
      </c>
      <c r="R202">
        <v>4.2499999999999538E-2</v>
      </c>
      <c r="S202">
        <v>-9.4999999999999751E-2</v>
      </c>
      <c r="T202">
        <v>-8.5000000000022169E-2</v>
      </c>
      <c r="U202">
        <v>-0.43500000000000405</v>
      </c>
      <c r="V202">
        <v>0.24249999999999999</v>
      </c>
      <c r="W202">
        <v>0.23250000000000001</v>
      </c>
      <c r="X202">
        <v>7.499999999999396E-3</v>
      </c>
      <c r="Y202">
        <v>-0.14749999999999996</v>
      </c>
      <c r="Z202">
        <v>-8.5000000000022169E-2</v>
      </c>
      <c r="AA202">
        <v>-0.43500000000000405</v>
      </c>
    </row>
    <row r="203" spans="1:27" x14ac:dyDescent="0.3">
      <c r="A203">
        <v>60</v>
      </c>
      <c r="B203" t="s">
        <v>148</v>
      </c>
      <c r="C203" s="222">
        <v>45677.67864583333</v>
      </c>
      <c r="D203" t="b">
        <v>0</v>
      </c>
      <c r="E203" t="b">
        <v>1</v>
      </c>
      <c r="F203">
        <v>30</v>
      </c>
      <c r="G203">
        <v>5.0000000000000001E-3</v>
      </c>
      <c r="H203">
        <v>2044</v>
      </c>
      <c r="I203">
        <v>-1923</v>
      </c>
      <c r="J203">
        <v>801</v>
      </c>
      <c r="K203">
        <v>-665</v>
      </c>
      <c r="L203">
        <v>0.30249999999999999</v>
      </c>
      <c r="M203">
        <v>0.34</v>
      </c>
      <c r="N203">
        <v>9.9175000000000004</v>
      </c>
      <c r="O203">
        <v>3.665</v>
      </c>
      <c r="P203">
        <v>89.66</v>
      </c>
      <c r="Q203">
        <v>-17.677499999999998</v>
      </c>
      <c r="R203">
        <v>3.7499999999999645E-2</v>
      </c>
      <c r="S203">
        <v>-1.5000000000000124E-2</v>
      </c>
      <c r="T203">
        <v>-9.2500000000015348E-2</v>
      </c>
      <c r="U203">
        <v>-0.28750000000000497</v>
      </c>
      <c r="V203">
        <v>0.2475</v>
      </c>
      <c r="W203">
        <v>0.33250000000000002</v>
      </c>
      <c r="X203">
        <v>1.7500000000000071E-2</v>
      </c>
      <c r="Y203">
        <v>4.7499999999999876E-2</v>
      </c>
      <c r="Z203">
        <v>-9.2500000000015348E-2</v>
      </c>
      <c r="AA203">
        <v>-0.28750000000000497</v>
      </c>
    </row>
    <row r="204" spans="1:27" x14ac:dyDescent="0.3">
      <c r="A204">
        <v>61</v>
      </c>
      <c r="B204" t="s">
        <v>148</v>
      </c>
      <c r="C204" s="222">
        <v>45677.67864583333</v>
      </c>
      <c r="D204" t="b">
        <v>0</v>
      </c>
      <c r="E204" t="b">
        <v>1</v>
      </c>
      <c r="F204">
        <v>30.5</v>
      </c>
      <c r="G204">
        <v>5.0000000000000001E-3</v>
      </c>
      <c r="H204">
        <v>2121</v>
      </c>
      <c r="I204">
        <v>-1995</v>
      </c>
      <c r="J204">
        <v>951</v>
      </c>
      <c r="K204">
        <v>-863</v>
      </c>
      <c r="L204">
        <v>0.315</v>
      </c>
      <c r="M204">
        <v>0.22</v>
      </c>
      <c r="N204">
        <v>10.290000000000001</v>
      </c>
      <c r="O204">
        <v>4.5350000000000001</v>
      </c>
      <c r="P204">
        <v>79.742499999999993</v>
      </c>
      <c r="Q204">
        <v>-21.342499999999998</v>
      </c>
      <c r="R204">
        <v>2.500000000001279E-3</v>
      </c>
      <c r="S204">
        <v>-9.9999999999999645E-2</v>
      </c>
      <c r="T204">
        <v>-0.11000000000001364</v>
      </c>
      <c r="U204">
        <v>-0.33500000000000441</v>
      </c>
      <c r="V204">
        <v>0.25</v>
      </c>
      <c r="W204">
        <v>0.185</v>
      </c>
      <c r="X204">
        <v>-4.9999999999990052E-3</v>
      </c>
      <c r="Y204">
        <v>-7.5000000000000178E-2</v>
      </c>
      <c r="Z204">
        <v>-0.11000000000001364</v>
      </c>
      <c r="AA204">
        <v>-0.33500000000000441</v>
      </c>
    </row>
    <row r="205" spans="1:27" x14ac:dyDescent="0.3">
      <c r="A205">
        <v>62</v>
      </c>
      <c r="B205" t="s">
        <v>148</v>
      </c>
      <c r="C205" s="222">
        <v>45677.67864583333</v>
      </c>
      <c r="D205" t="b">
        <v>0</v>
      </c>
      <c r="E205" t="b">
        <v>1</v>
      </c>
      <c r="F205">
        <v>31</v>
      </c>
      <c r="G205">
        <v>5.0000000000000001E-3</v>
      </c>
      <c r="H205">
        <v>1928</v>
      </c>
      <c r="I205">
        <v>-1797</v>
      </c>
      <c r="J205">
        <v>991</v>
      </c>
      <c r="K205">
        <v>-868</v>
      </c>
      <c r="L205">
        <v>0.32750000000000001</v>
      </c>
      <c r="M205">
        <v>0.3075</v>
      </c>
      <c r="N205">
        <v>9.3125</v>
      </c>
      <c r="O205">
        <v>4.6475</v>
      </c>
      <c r="P205">
        <v>69.452499999999986</v>
      </c>
      <c r="Q205">
        <v>-25.877499999999998</v>
      </c>
      <c r="R205">
        <v>-1.9999999999999574E-2</v>
      </c>
      <c r="S205">
        <v>-0.11000000000000032</v>
      </c>
      <c r="T205">
        <v>-0.10500000000001819</v>
      </c>
      <c r="U205">
        <v>-0.26000000000000512</v>
      </c>
      <c r="V205">
        <v>0.24249999999999999</v>
      </c>
      <c r="W205">
        <v>0.23749999999999999</v>
      </c>
      <c r="X205">
        <v>-3.2500000000000639E-2</v>
      </c>
      <c r="Y205">
        <v>-6.25E-2</v>
      </c>
      <c r="Z205">
        <v>-0.10500000000001819</v>
      </c>
      <c r="AA205">
        <v>-0.26000000000000512</v>
      </c>
    </row>
    <row r="206" spans="1:27" x14ac:dyDescent="0.3">
      <c r="A206">
        <v>63</v>
      </c>
      <c r="B206" t="s">
        <v>148</v>
      </c>
      <c r="C206" s="222">
        <v>45677.67864583333</v>
      </c>
      <c r="D206" t="b">
        <v>0</v>
      </c>
      <c r="E206" t="b">
        <v>1</v>
      </c>
      <c r="F206">
        <v>31.5</v>
      </c>
      <c r="G206">
        <v>5.0000000000000001E-3</v>
      </c>
      <c r="H206">
        <v>1435</v>
      </c>
      <c r="I206">
        <v>-1297</v>
      </c>
      <c r="J206">
        <v>930</v>
      </c>
      <c r="K206">
        <v>-811</v>
      </c>
      <c r="L206">
        <v>0.34500000000000003</v>
      </c>
      <c r="M206">
        <v>0.29749999999999999</v>
      </c>
      <c r="N206">
        <v>6.83</v>
      </c>
      <c r="O206">
        <v>4.3525</v>
      </c>
      <c r="P206">
        <v>60.139999999999993</v>
      </c>
      <c r="Q206">
        <v>-30.524999999999999</v>
      </c>
      <c r="R206">
        <v>-2.0000000000000462E-2</v>
      </c>
      <c r="S206">
        <v>-4.9999999999998934E-3</v>
      </c>
      <c r="T206">
        <v>-7.2500000000012221E-2</v>
      </c>
      <c r="U206">
        <v>-0.19750000000000512</v>
      </c>
      <c r="V206">
        <v>0.25250000000000006</v>
      </c>
      <c r="W206">
        <v>0.2525</v>
      </c>
      <c r="X206">
        <v>-3.7499999999999645E-2</v>
      </c>
      <c r="Y206">
        <v>1.7500000000000071E-2</v>
      </c>
      <c r="Z206">
        <v>-7.2500000000012221E-2</v>
      </c>
      <c r="AA206">
        <v>-0.19750000000000512</v>
      </c>
    </row>
    <row r="207" spans="1:27" x14ac:dyDescent="0.3">
      <c r="A207">
        <v>64</v>
      </c>
      <c r="B207" t="s">
        <v>148</v>
      </c>
      <c r="C207" s="222">
        <v>45677.67864583333</v>
      </c>
      <c r="D207" t="b">
        <v>0</v>
      </c>
      <c r="E207" t="b">
        <v>1</v>
      </c>
      <c r="F207">
        <v>32</v>
      </c>
      <c r="G207">
        <v>5.0000000000000001E-3</v>
      </c>
      <c r="H207">
        <v>1303</v>
      </c>
      <c r="I207">
        <v>-1166</v>
      </c>
      <c r="J207">
        <v>922</v>
      </c>
      <c r="K207">
        <v>-777</v>
      </c>
      <c r="L207">
        <v>0.34250000000000003</v>
      </c>
      <c r="M207">
        <v>0.36249999999999999</v>
      </c>
      <c r="N207">
        <v>6.1725000000000003</v>
      </c>
      <c r="O207">
        <v>4.2475000000000005</v>
      </c>
      <c r="P207">
        <v>53.309999999999995</v>
      </c>
      <c r="Q207">
        <v>-34.877499999999998</v>
      </c>
      <c r="R207">
        <v>-7.499999999999396E-3</v>
      </c>
      <c r="S207">
        <v>-1.7499999999999183E-2</v>
      </c>
      <c r="T207">
        <v>-3.50000000000108E-2</v>
      </c>
      <c r="U207">
        <v>-0.21500000000000341</v>
      </c>
      <c r="V207">
        <v>0.26250000000000001</v>
      </c>
      <c r="W207">
        <v>0.1825</v>
      </c>
      <c r="X207">
        <v>-1.2500000000000178E-2</v>
      </c>
      <c r="Y207">
        <v>4.750000000000032E-2</v>
      </c>
      <c r="Z207">
        <v>-3.50000000000108E-2</v>
      </c>
      <c r="AA207">
        <v>-0.21500000000000341</v>
      </c>
    </row>
    <row r="208" spans="1:27" x14ac:dyDescent="0.3">
      <c r="A208">
        <v>65</v>
      </c>
      <c r="B208" t="s">
        <v>148</v>
      </c>
      <c r="C208" s="222">
        <v>45677.67864583333</v>
      </c>
      <c r="D208" t="b">
        <v>0</v>
      </c>
      <c r="E208" t="b">
        <v>1</v>
      </c>
      <c r="F208">
        <v>32.5</v>
      </c>
      <c r="G208">
        <v>5.0000000000000001E-3</v>
      </c>
      <c r="H208">
        <v>1278</v>
      </c>
      <c r="I208">
        <v>-1149</v>
      </c>
      <c r="J208">
        <v>865</v>
      </c>
      <c r="K208">
        <v>-693</v>
      </c>
      <c r="L208">
        <v>0.32250000000000001</v>
      </c>
      <c r="M208">
        <v>0.43</v>
      </c>
      <c r="N208">
        <v>6.0674999999999999</v>
      </c>
      <c r="O208">
        <v>3.895</v>
      </c>
      <c r="P208">
        <v>47.137499999999996</v>
      </c>
      <c r="Q208">
        <v>-39.125</v>
      </c>
      <c r="R208">
        <v>-2.0000000000000462E-2</v>
      </c>
      <c r="S208">
        <v>9.9999999999997868E-3</v>
      </c>
      <c r="T208">
        <v>-2.2500000000007958E-2</v>
      </c>
      <c r="U208">
        <v>-0.26250000000000284</v>
      </c>
      <c r="V208">
        <v>0.21000000000000002</v>
      </c>
      <c r="W208">
        <v>0.20749999999999999</v>
      </c>
      <c r="X208">
        <v>-4.9999999999999822E-2</v>
      </c>
      <c r="Y208">
        <v>-0.10250000000000004</v>
      </c>
      <c r="Z208">
        <v>-2.2500000000007958E-2</v>
      </c>
      <c r="AA208">
        <v>-0.26250000000000284</v>
      </c>
    </row>
    <row r="209" spans="1:27" x14ac:dyDescent="0.3">
      <c r="A209">
        <v>66</v>
      </c>
      <c r="B209" t="s">
        <v>148</v>
      </c>
      <c r="C209" s="222">
        <v>45677.67864583333</v>
      </c>
      <c r="D209" t="b">
        <v>0</v>
      </c>
      <c r="E209" t="b">
        <v>1</v>
      </c>
      <c r="F209">
        <v>33</v>
      </c>
      <c r="G209">
        <v>5.0000000000000001E-3</v>
      </c>
      <c r="H209">
        <v>1281</v>
      </c>
      <c r="I209">
        <v>-1158</v>
      </c>
      <c r="J209">
        <v>-539</v>
      </c>
      <c r="K209">
        <v>698</v>
      </c>
      <c r="L209">
        <v>0.3075</v>
      </c>
      <c r="M209">
        <v>0.39750000000000002</v>
      </c>
      <c r="N209">
        <v>6.0975000000000001</v>
      </c>
      <c r="O209">
        <v>-3.0925000000000002</v>
      </c>
      <c r="P209">
        <v>41.069999999999993</v>
      </c>
      <c r="Q209">
        <v>-43.02</v>
      </c>
      <c r="R209">
        <v>3.2499999999999751E-2</v>
      </c>
      <c r="S209">
        <v>-0.12000000000000011</v>
      </c>
      <c r="T209">
        <v>2.74999999999892E-2</v>
      </c>
      <c r="U209">
        <v>-0.16000000000000369</v>
      </c>
      <c r="V209">
        <v>0.23249999999999998</v>
      </c>
      <c r="W209">
        <v>0.40750000000000003</v>
      </c>
      <c r="X209">
        <v>-2.5000000000003908E-3</v>
      </c>
      <c r="Y209">
        <v>-0.21750000000000025</v>
      </c>
      <c r="Z209">
        <v>2.74999999999892E-2</v>
      </c>
      <c r="AA209">
        <v>-0.16000000000000369</v>
      </c>
    </row>
    <row r="210" spans="1:27" x14ac:dyDescent="0.3">
      <c r="A210">
        <v>67</v>
      </c>
      <c r="B210" t="s">
        <v>148</v>
      </c>
      <c r="C210" s="222">
        <v>45677.67864583333</v>
      </c>
      <c r="D210" t="b">
        <v>0</v>
      </c>
      <c r="E210" t="b">
        <v>1</v>
      </c>
      <c r="F210">
        <v>33.5</v>
      </c>
      <c r="G210">
        <v>5.0000000000000001E-3</v>
      </c>
      <c r="H210">
        <v>1221</v>
      </c>
      <c r="I210">
        <v>-1079</v>
      </c>
      <c r="J210">
        <v>-1504</v>
      </c>
      <c r="K210">
        <v>1659</v>
      </c>
      <c r="L210">
        <v>0.35499999999999998</v>
      </c>
      <c r="M210">
        <v>0.38750000000000001</v>
      </c>
      <c r="N210">
        <v>5.75</v>
      </c>
      <c r="O210">
        <v>-7.9074999999999998</v>
      </c>
      <c r="P210">
        <v>34.972499999999997</v>
      </c>
      <c r="Q210">
        <v>-39.927500000000002</v>
      </c>
      <c r="R210">
        <v>4.2499999999999538E-2</v>
      </c>
      <c r="S210">
        <v>-7.4999999999999289E-2</v>
      </c>
      <c r="T210">
        <v>2.9999999999994031E-2</v>
      </c>
      <c r="U210">
        <v>5.7499999999997442E-2</v>
      </c>
      <c r="V210">
        <v>0.25749999999999995</v>
      </c>
      <c r="W210">
        <v>0.28500000000000003</v>
      </c>
      <c r="X210">
        <v>1.7500000000000071E-2</v>
      </c>
      <c r="Y210">
        <v>-2.9999999999999361E-2</v>
      </c>
      <c r="Z210">
        <v>2.9999999999994031E-2</v>
      </c>
      <c r="AA210">
        <v>5.7499999999997442E-2</v>
      </c>
    </row>
    <row r="211" spans="1:27" x14ac:dyDescent="0.3">
      <c r="A211">
        <v>68</v>
      </c>
      <c r="B211" t="s">
        <v>148</v>
      </c>
      <c r="C211" s="222">
        <v>45677.67864583333</v>
      </c>
      <c r="D211" t="b">
        <v>0</v>
      </c>
      <c r="E211" t="b">
        <v>1</v>
      </c>
      <c r="F211">
        <v>34</v>
      </c>
      <c r="G211">
        <v>5.0000000000000001E-3</v>
      </c>
      <c r="H211">
        <v>1306</v>
      </c>
      <c r="I211">
        <v>-1163</v>
      </c>
      <c r="J211">
        <v>-1967</v>
      </c>
      <c r="K211">
        <v>2035</v>
      </c>
      <c r="L211">
        <v>0.35749999999999998</v>
      </c>
      <c r="M211">
        <v>0.17</v>
      </c>
      <c r="N211">
        <v>6.1725000000000003</v>
      </c>
      <c r="O211">
        <v>-10.005000000000001</v>
      </c>
      <c r="P211">
        <v>29.2225</v>
      </c>
      <c r="Q211">
        <v>-32.020000000000003</v>
      </c>
      <c r="R211">
        <v>0</v>
      </c>
      <c r="S211">
        <v>9.7500000000000142E-2</v>
      </c>
      <c r="T211">
        <v>1.2499999999995737E-2</v>
      </c>
      <c r="U211">
        <v>8.7499999999998579E-2</v>
      </c>
      <c r="V211">
        <v>0.24249999999999999</v>
      </c>
      <c r="W211">
        <v>0.255</v>
      </c>
      <c r="X211">
        <v>-1.7500000000000071E-2</v>
      </c>
      <c r="Y211">
        <v>3.5000000000000142E-2</v>
      </c>
      <c r="Z211">
        <v>1.2499999999995737E-2</v>
      </c>
      <c r="AA211">
        <v>8.7499999999998579E-2</v>
      </c>
    </row>
    <row r="212" spans="1:27" x14ac:dyDescent="0.3">
      <c r="A212">
        <v>69</v>
      </c>
      <c r="B212" t="s">
        <v>148</v>
      </c>
      <c r="C212" s="222">
        <v>45677.67864583333</v>
      </c>
      <c r="D212" t="b">
        <v>0</v>
      </c>
      <c r="E212" t="b">
        <v>1</v>
      </c>
      <c r="F212">
        <v>34.5</v>
      </c>
      <c r="G212">
        <v>5.0000000000000001E-3</v>
      </c>
      <c r="H212">
        <v>1344</v>
      </c>
      <c r="I212">
        <v>-1204</v>
      </c>
      <c r="J212">
        <v>-1578</v>
      </c>
      <c r="K212">
        <v>1678</v>
      </c>
      <c r="L212">
        <v>0.35000000000000003</v>
      </c>
      <c r="M212">
        <v>0.25</v>
      </c>
      <c r="N212">
        <v>6.37</v>
      </c>
      <c r="O212">
        <v>-8.14</v>
      </c>
      <c r="P212">
        <v>23.05</v>
      </c>
      <c r="Q212">
        <v>-22.015000000000001</v>
      </c>
      <c r="R212">
        <v>-4.9999999999998934E-3</v>
      </c>
      <c r="S212">
        <v>0.10500000000000043</v>
      </c>
      <c r="T212">
        <v>2.9999999999997584E-2</v>
      </c>
      <c r="U212">
        <v>5.250000000000199E-2</v>
      </c>
      <c r="V212">
        <v>0.25750000000000006</v>
      </c>
      <c r="W212">
        <v>0.42000000000000004</v>
      </c>
      <c r="X212">
        <v>-2.7499999999999858E-2</v>
      </c>
      <c r="Y212">
        <v>-4.0000000000000924E-2</v>
      </c>
      <c r="Z212">
        <v>2.9999999999997584E-2</v>
      </c>
      <c r="AA212">
        <v>5.250000000000199E-2</v>
      </c>
    </row>
    <row r="213" spans="1:27" x14ac:dyDescent="0.3">
      <c r="A213">
        <v>70</v>
      </c>
      <c r="B213" t="s">
        <v>148</v>
      </c>
      <c r="C213" s="222">
        <v>45677.67864583333</v>
      </c>
      <c r="D213" t="b">
        <v>0</v>
      </c>
      <c r="E213" t="b">
        <v>1</v>
      </c>
      <c r="F213">
        <v>35</v>
      </c>
      <c r="G213">
        <v>5.0000000000000001E-3</v>
      </c>
      <c r="H213">
        <v>1697</v>
      </c>
      <c r="I213">
        <v>-1557</v>
      </c>
      <c r="J213">
        <v>-1416</v>
      </c>
      <c r="K213">
        <v>1568</v>
      </c>
      <c r="L213">
        <v>0.35000000000000003</v>
      </c>
      <c r="M213">
        <v>0.38</v>
      </c>
      <c r="N213">
        <v>8.1349999999999998</v>
      </c>
      <c r="O213">
        <v>-7.46</v>
      </c>
      <c r="P213">
        <v>16.68</v>
      </c>
      <c r="Q213">
        <v>-13.875</v>
      </c>
      <c r="R213">
        <v>1.9999999999999574E-2</v>
      </c>
      <c r="S213">
        <v>-0.10250000000000004</v>
      </c>
      <c r="T213">
        <v>5.7499999999997442E-2</v>
      </c>
      <c r="U213">
        <v>9.2500000000001137E-2</v>
      </c>
      <c r="V213">
        <v>0.23500000000000004</v>
      </c>
      <c r="W213">
        <v>0.3725</v>
      </c>
      <c r="X213">
        <v>1.9999999999999574E-2</v>
      </c>
      <c r="Y213">
        <v>2.5000000000003908E-3</v>
      </c>
      <c r="Z213">
        <v>5.7499999999997442E-2</v>
      </c>
      <c r="AA213">
        <v>9.2500000000001137E-2</v>
      </c>
    </row>
    <row r="214" spans="1:27" x14ac:dyDescent="0.3">
      <c r="A214">
        <v>71</v>
      </c>
      <c r="B214" t="s">
        <v>148</v>
      </c>
      <c r="C214" s="222">
        <v>45677.67864583333</v>
      </c>
      <c r="D214" t="b">
        <v>0</v>
      </c>
      <c r="E214" t="b">
        <v>1</v>
      </c>
      <c r="F214">
        <v>35.5</v>
      </c>
      <c r="G214">
        <v>5.0000000000000001E-3</v>
      </c>
      <c r="H214">
        <v>1783</v>
      </c>
      <c r="I214">
        <v>-1635</v>
      </c>
      <c r="J214">
        <v>-1169</v>
      </c>
      <c r="K214">
        <v>1397</v>
      </c>
      <c r="L214">
        <v>0.37</v>
      </c>
      <c r="M214">
        <v>0.57000000000000006</v>
      </c>
      <c r="N214">
        <v>8.5449999999999999</v>
      </c>
      <c r="O214">
        <v>-6.415</v>
      </c>
      <c r="P214">
        <v>8.5449999999999999</v>
      </c>
      <c r="Q214">
        <v>-6.415</v>
      </c>
      <c r="R214">
        <v>4.4999999999999929E-2</v>
      </c>
      <c r="S214">
        <v>4.0000000000000036E-2</v>
      </c>
      <c r="T214">
        <v>3.7499999999999645E-2</v>
      </c>
      <c r="U214">
        <v>8.9999999999999858E-2</v>
      </c>
      <c r="V214">
        <v>0.26250000000000001</v>
      </c>
      <c r="W214">
        <v>0.43500000000000005</v>
      </c>
      <c r="X214">
        <v>3.7499999999999645E-2</v>
      </c>
      <c r="Y214">
        <v>8.9999999999999858E-2</v>
      </c>
      <c r="Z214">
        <v>3.7499999999999645E-2</v>
      </c>
      <c r="AA214">
        <v>8.9999999999999858E-2</v>
      </c>
    </row>
    <row r="215" spans="1:27" x14ac:dyDescent="0.3">
      <c r="A215">
        <v>1</v>
      </c>
      <c r="B215" t="s">
        <v>148</v>
      </c>
      <c r="C215" s="222">
        <v>45691.391168981485</v>
      </c>
      <c r="D215" t="b">
        <v>0</v>
      </c>
      <c r="E215" t="b">
        <v>1</v>
      </c>
      <c r="F215">
        <v>0.5</v>
      </c>
      <c r="G215">
        <v>5.0000000000000001E-3</v>
      </c>
      <c r="H215">
        <v>-446</v>
      </c>
      <c r="I215">
        <v>593</v>
      </c>
      <c r="J215">
        <v>2846</v>
      </c>
      <c r="K215">
        <v>-2670</v>
      </c>
      <c r="L215">
        <v>0.36749999999999999</v>
      </c>
      <c r="M215">
        <v>0.44</v>
      </c>
      <c r="N215">
        <v>-2.5975000000000001</v>
      </c>
      <c r="O215">
        <v>13.790000000000001</v>
      </c>
      <c r="P215">
        <v>374.06250000000011</v>
      </c>
      <c r="Q215">
        <v>117.70500000000001</v>
      </c>
      <c r="R215">
        <v>8.0000000000000071E-2</v>
      </c>
      <c r="S215">
        <v>-2.4999999999995026E-3</v>
      </c>
      <c r="T215">
        <v>-1.9749999999999659</v>
      </c>
      <c r="U215">
        <v>-1.1074999999999875</v>
      </c>
      <c r="V215">
        <v>0.21</v>
      </c>
      <c r="W215">
        <v>0.1925</v>
      </c>
      <c r="X215">
        <v>0.10000000000000009</v>
      </c>
      <c r="Y215">
        <v>1.2500000000001066E-2</v>
      </c>
      <c r="Z215">
        <v>-1.9749999999999659</v>
      </c>
      <c r="AA215">
        <v>-1.1074999999999875</v>
      </c>
    </row>
    <row r="216" spans="1:27" x14ac:dyDescent="0.3">
      <c r="A216">
        <v>2</v>
      </c>
      <c r="B216" t="s">
        <v>148</v>
      </c>
      <c r="C216" s="222">
        <v>45691.391168981485</v>
      </c>
      <c r="D216" t="b">
        <v>0</v>
      </c>
      <c r="E216" t="b">
        <v>1</v>
      </c>
      <c r="F216">
        <v>1</v>
      </c>
      <c r="G216">
        <v>5.0000000000000001E-3</v>
      </c>
      <c r="H216">
        <v>-478</v>
      </c>
      <c r="I216">
        <v>676</v>
      </c>
      <c r="J216">
        <v>2732</v>
      </c>
      <c r="K216">
        <v>-2486</v>
      </c>
      <c r="L216">
        <v>0.495</v>
      </c>
      <c r="M216">
        <v>0.61499999999999999</v>
      </c>
      <c r="N216">
        <v>-2.8850000000000002</v>
      </c>
      <c r="O216">
        <v>13.045</v>
      </c>
      <c r="P216">
        <v>376.66000000000014</v>
      </c>
      <c r="Q216">
        <v>103.91500000000001</v>
      </c>
      <c r="R216">
        <v>8.4999999999999964E-2</v>
      </c>
      <c r="S216">
        <v>-3.2500000000000639E-2</v>
      </c>
      <c r="T216">
        <v>-2.0749999999999318</v>
      </c>
      <c r="U216">
        <v>-1.1199999999999903</v>
      </c>
      <c r="V216">
        <v>0.22749999999999998</v>
      </c>
      <c r="W216">
        <v>0.45499999999999996</v>
      </c>
      <c r="X216">
        <v>4.7499999999999876E-2</v>
      </c>
      <c r="Y216">
        <v>-6.4999999999999503E-2</v>
      </c>
      <c r="Z216">
        <v>-2.0749999999999318</v>
      </c>
      <c r="AA216">
        <v>-1.1199999999999903</v>
      </c>
    </row>
    <row r="217" spans="1:27" x14ac:dyDescent="0.3">
      <c r="A217">
        <v>3</v>
      </c>
      <c r="B217" t="s">
        <v>148</v>
      </c>
      <c r="C217" s="222">
        <v>45691.391168981485</v>
      </c>
      <c r="D217" t="b">
        <v>0</v>
      </c>
      <c r="E217" t="b">
        <v>1</v>
      </c>
      <c r="F217">
        <v>1.5</v>
      </c>
      <c r="G217">
        <v>5.0000000000000001E-3</v>
      </c>
      <c r="H217">
        <v>106</v>
      </c>
      <c r="I217">
        <v>10</v>
      </c>
      <c r="J217">
        <v>1408</v>
      </c>
      <c r="K217">
        <v>-1275</v>
      </c>
      <c r="L217">
        <v>0.28999999999999998</v>
      </c>
      <c r="M217">
        <v>0.33250000000000002</v>
      </c>
      <c r="N217">
        <v>0.24</v>
      </c>
      <c r="O217">
        <v>6.7075000000000005</v>
      </c>
      <c r="P217">
        <v>379.54500000000013</v>
      </c>
      <c r="Q217">
        <v>90.87</v>
      </c>
      <c r="R217">
        <v>-3.7500000000000033E-2</v>
      </c>
      <c r="S217">
        <v>7.5000000000002842E-3</v>
      </c>
      <c r="T217">
        <v>-2.1224999999999454</v>
      </c>
      <c r="U217">
        <v>-1.0549999999999926</v>
      </c>
      <c r="V217">
        <v>0.32499999999999996</v>
      </c>
      <c r="W217">
        <v>0.51249999999999996</v>
      </c>
      <c r="X217">
        <v>2.4999999999999994E-2</v>
      </c>
      <c r="Y217">
        <v>7.7500000000000568E-2</v>
      </c>
      <c r="Z217">
        <v>-2.1224999999999454</v>
      </c>
      <c r="AA217">
        <v>-1.0549999999999926</v>
      </c>
    </row>
    <row r="218" spans="1:27" x14ac:dyDescent="0.3">
      <c r="A218">
        <v>4</v>
      </c>
      <c r="B218" t="s">
        <v>148</v>
      </c>
      <c r="C218" s="222">
        <v>45691.391168981485</v>
      </c>
      <c r="D218" t="b">
        <v>0</v>
      </c>
      <c r="E218" t="b">
        <v>1</v>
      </c>
      <c r="F218">
        <v>2</v>
      </c>
      <c r="G218">
        <v>5.0000000000000001E-3</v>
      </c>
      <c r="H218">
        <v>8</v>
      </c>
      <c r="I218">
        <v>140</v>
      </c>
      <c r="J218">
        <v>1123</v>
      </c>
      <c r="K218">
        <v>-1037</v>
      </c>
      <c r="L218">
        <v>0.37</v>
      </c>
      <c r="M218">
        <v>0.215</v>
      </c>
      <c r="N218">
        <v>-0.33</v>
      </c>
      <c r="O218">
        <v>5.4</v>
      </c>
      <c r="P218">
        <v>379.30500000000012</v>
      </c>
      <c r="Q218">
        <v>84.162500000000009</v>
      </c>
      <c r="R218">
        <v>-1.0000000000000009E-2</v>
      </c>
      <c r="S218">
        <v>-1.9999999999999574E-2</v>
      </c>
      <c r="T218">
        <v>-2.1474999999999795</v>
      </c>
      <c r="U218">
        <v>-1.1324999999999932</v>
      </c>
      <c r="V218">
        <v>0.28749999999999998</v>
      </c>
      <c r="W218">
        <v>0.26750000000000002</v>
      </c>
      <c r="X218">
        <v>7.5000000000000067E-3</v>
      </c>
      <c r="Y218">
        <v>5.7500000000000107E-2</v>
      </c>
      <c r="Z218">
        <v>-2.1474999999999795</v>
      </c>
      <c r="AA218">
        <v>-1.1324999999999932</v>
      </c>
    </row>
    <row r="219" spans="1:27" x14ac:dyDescent="0.3">
      <c r="A219">
        <v>5</v>
      </c>
      <c r="B219" t="s">
        <v>148</v>
      </c>
      <c r="C219" s="222">
        <v>45691.391168981485</v>
      </c>
      <c r="D219" t="b">
        <v>0</v>
      </c>
      <c r="E219" t="b">
        <v>1</v>
      </c>
      <c r="F219">
        <v>2.5</v>
      </c>
      <c r="G219">
        <v>5.0000000000000001E-3</v>
      </c>
      <c r="H219">
        <v>141</v>
      </c>
      <c r="I219">
        <v>8</v>
      </c>
      <c r="J219">
        <v>1091</v>
      </c>
      <c r="K219">
        <v>-995</v>
      </c>
      <c r="L219">
        <v>0.3725</v>
      </c>
      <c r="M219">
        <v>0.24</v>
      </c>
      <c r="N219">
        <v>0.33250000000000002</v>
      </c>
      <c r="O219">
        <v>5.2149999999999999</v>
      </c>
      <c r="P219">
        <v>379.6350000000001</v>
      </c>
      <c r="Q219">
        <v>78.762500000000003</v>
      </c>
      <c r="R219">
        <v>-2.5000000000000022E-3</v>
      </c>
      <c r="S219">
        <v>-5.2500000000000213E-2</v>
      </c>
      <c r="T219">
        <v>-2.1549999999999727</v>
      </c>
      <c r="U219">
        <v>-1.1899999999999977</v>
      </c>
      <c r="V219">
        <v>0.32</v>
      </c>
      <c r="W219">
        <v>0.1925</v>
      </c>
      <c r="X219">
        <v>3.5000000000000031E-2</v>
      </c>
      <c r="Y219">
        <v>-1.2500000000000178E-2</v>
      </c>
      <c r="Z219">
        <v>-2.1549999999999727</v>
      </c>
      <c r="AA219">
        <v>-1.1899999999999977</v>
      </c>
    </row>
    <row r="220" spans="1:27" x14ac:dyDescent="0.3">
      <c r="A220">
        <v>6</v>
      </c>
      <c r="B220" t="s">
        <v>148</v>
      </c>
      <c r="C220" s="222">
        <v>45691.391168981485</v>
      </c>
      <c r="D220" t="b">
        <v>0</v>
      </c>
      <c r="E220" t="b">
        <v>1</v>
      </c>
      <c r="F220">
        <v>3</v>
      </c>
      <c r="G220">
        <v>5.0000000000000001E-3</v>
      </c>
      <c r="H220">
        <v>1911</v>
      </c>
      <c r="I220">
        <v>-1754</v>
      </c>
      <c r="J220">
        <v>1320</v>
      </c>
      <c r="K220">
        <v>-1315</v>
      </c>
      <c r="L220">
        <v>0.39250000000000002</v>
      </c>
      <c r="M220">
        <v>1.2500000000000001E-2</v>
      </c>
      <c r="N220">
        <v>9.1624999999999996</v>
      </c>
      <c r="O220">
        <v>6.5875000000000004</v>
      </c>
      <c r="P220">
        <v>379.30250000000012</v>
      </c>
      <c r="Q220">
        <v>73.547499999999999</v>
      </c>
      <c r="R220">
        <v>-3.7500000000001421E-2</v>
      </c>
      <c r="S220">
        <v>0.22500000000000053</v>
      </c>
      <c r="T220">
        <v>-2.1899999999999409</v>
      </c>
      <c r="U220">
        <v>-1.1774999999999949</v>
      </c>
      <c r="V220">
        <v>0.26500000000000001</v>
      </c>
      <c r="W220">
        <v>0</v>
      </c>
      <c r="X220">
        <v>4.9999999999990052E-3</v>
      </c>
      <c r="Y220">
        <v>0.14500000000000046</v>
      </c>
      <c r="Z220">
        <v>-2.1899999999999409</v>
      </c>
      <c r="AA220">
        <v>-1.1774999999999949</v>
      </c>
    </row>
    <row r="221" spans="1:27" x14ac:dyDescent="0.3">
      <c r="A221">
        <v>7</v>
      </c>
      <c r="B221" t="s">
        <v>148</v>
      </c>
      <c r="C221" s="222">
        <v>45691.391168981485</v>
      </c>
      <c r="D221" t="b">
        <v>0</v>
      </c>
      <c r="E221" t="b">
        <v>1</v>
      </c>
      <c r="F221">
        <v>3.5</v>
      </c>
      <c r="G221">
        <v>5.0000000000000001E-3</v>
      </c>
      <c r="H221">
        <v>2519</v>
      </c>
      <c r="I221">
        <v>-2369</v>
      </c>
      <c r="J221">
        <v>1419</v>
      </c>
      <c r="K221">
        <v>-1450</v>
      </c>
      <c r="L221">
        <v>0.375</v>
      </c>
      <c r="M221">
        <v>-7.7499999999999999E-2</v>
      </c>
      <c r="N221">
        <v>12.22</v>
      </c>
      <c r="O221">
        <v>7.1725000000000003</v>
      </c>
      <c r="P221">
        <v>370.1400000000001</v>
      </c>
      <c r="Q221">
        <v>66.959999999999994</v>
      </c>
      <c r="R221">
        <v>-6.25E-2</v>
      </c>
      <c r="S221">
        <v>-2.4999999999999467E-2</v>
      </c>
      <c r="T221">
        <v>-2.1949999999999363</v>
      </c>
      <c r="U221">
        <v>-1.3225000000000051</v>
      </c>
      <c r="V221">
        <v>0.26250000000000001</v>
      </c>
      <c r="W221">
        <v>-5.2499999999999998E-2</v>
      </c>
      <c r="X221">
        <v>7.5000000000002842E-3</v>
      </c>
      <c r="Y221">
        <v>-4.7499999999999432E-2</v>
      </c>
      <c r="Z221">
        <v>-2.1949999999999363</v>
      </c>
      <c r="AA221">
        <v>-1.3225000000000051</v>
      </c>
    </row>
    <row r="222" spans="1:27" x14ac:dyDescent="0.3">
      <c r="A222">
        <v>8</v>
      </c>
      <c r="B222" t="s">
        <v>148</v>
      </c>
      <c r="C222" s="222">
        <v>45691.391168981485</v>
      </c>
      <c r="D222" t="b">
        <v>0</v>
      </c>
      <c r="E222" t="b">
        <v>1</v>
      </c>
      <c r="F222">
        <v>4</v>
      </c>
      <c r="G222">
        <v>5.0000000000000001E-3</v>
      </c>
      <c r="H222">
        <v>2864</v>
      </c>
      <c r="I222">
        <v>-2715</v>
      </c>
      <c r="J222">
        <v>1572</v>
      </c>
      <c r="K222">
        <v>-1562</v>
      </c>
      <c r="L222">
        <v>0.3725</v>
      </c>
      <c r="M222">
        <v>2.5000000000000001E-2</v>
      </c>
      <c r="N222">
        <v>13.9475</v>
      </c>
      <c r="O222">
        <v>7.835</v>
      </c>
      <c r="P222">
        <v>357.92000000000007</v>
      </c>
      <c r="Q222">
        <v>59.787499999999994</v>
      </c>
      <c r="R222">
        <v>-5.0000000000000711E-2</v>
      </c>
      <c r="S222">
        <v>0.17750000000000021</v>
      </c>
      <c r="T222">
        <v>-2.2024999999999864</v>
      </c>
      <c r="U222">
        <v>-1.2750000000000057</v>
      </c>
      <c r="V222">
        <v>0.26250000000000001</v>
      </c>
      <c r="W222">
        <v>-6.25E-2</v>
      </c>
      <c r="X222">
        <v>7.5000000000002842E-3</v>
      </c>
      <c r="Y222">
        <v>7.2499999999999787E-2</v>
      </c>
      <c r="Z222">
        <v>-2.2024999999999864</v>
      </c>
      <c r="AA222">
        <v>-1.2750000000000057</v>
      </c>
    </row>
    <row r="223" spans="1:27" x14ac:dyDescent="0.3">
      <c r="A223">
        <v>9</v>
      </c>
      <c r="B223" t="s">
        <v>148</v>
      </c>
      <c r="C223" s="222">
        <v>45691.391168981485</v>
      </c>
      <c r="D223" t="b">
        <v>0</v>
      </c>
      <c r="E223" t="b">
        <v>1</v>
      </c>
      <c r="F223">
        <v>4.5</v>
      </c>
      <c r="G223">
        <v>5.0000000000000001E-3</v>
      </c>
      <c r="H223">
        <v>3087</v>
      </c>
      <c r="I223">
        <v>-2948</v>
      </c>
      <c r="J223">
        <v>1592</v>
      </c>
      <c r="K223">
        <v>-1539</v>
      </c>
      <c r="L223">
        <v>0.34750000000000003</v>
      </c>
      <c r="M223">
        <v>0.13250000000000001</v>
      </c>
      <c r="N223">
        <v>15.0875</v>
      </c>
      <c r="O223">
        <v>7.8275000000000006</v>
      </c>
      <c r="P223">
        <v>343.97250000000008</v>
      </c>
      <c r="Q223">
        <v>51.952499999999993</v>
      </c>
      <c r="R223">
        <v>-9.9999999999997868E-3</v>
      </c>
      <c r="S223">
        <v>-7.2499999999999787E-2</v>
      </c>
      <c r="T223">
        <v>-2.2099999999999795</v>
      </c>
      <c r="U223">
        <v>-1.3475000000000037</v>
      </c>
      <c r="V223">
        <v>0.26750000000000002</v>
      </c>
      <c r="W223">
        <v>0.10500000000000001</v>
      </c>
      <c r="X223">
        <v>2.4999999999995026E-3</v>
      </c>
      <c r="Y223">
        <v>5.0000000000007816E-3</v>
      </c>
      <c r="Z223">
        <v>-2.2099999999999795</v>
      </c>
      <c r="AA223">
        <v>-1.3475000000000037</v>
      </c>
    </row>
    <row r="224" spans="1:27" x14ac:dyDescent="0.3">
      <c r="A224">
        <v>10</v>
      </c>
      <c r="B224" t="s">
        <v>148</v>
      </c>
      <c r="C224" s="222">
        <v>45691.391168981485</v>
      </c>
      <c r="D224" t="b">
        <v>0</v>
      </c>
      <c r="E224" t="b">
        <v>1</v>
      </c>
      <c r="F224">
        <v>5</v>
      </c>
      <c r="G224">
        <v>5.0000000000000001E-3</v>
      </c>
      <c r="H224">
        <v>3186</v>
      </c>
      <c r="I224">
        <v>-3051</v>
      </c>
      <c r="J224">
        <v>1521</v>
      </c>
      <c r="K224">
        <v>-1450</v>
      </c>
      <c r="L224">
        <v>0.33750000000000002</v>
      </c>
      <c r="M224">
        <v>0.17749999999999999</v>
      </c>
      <c r="N224">
        <v>15.592500000000001</v>
      </c>
      <c r="O224">
        <v>7.4275000000000002</v>
      </c>
      <c r="P224">
        <v>328.8850000000001</v>
      </c>
      <c r="Q224">
        <v>44.124999999999993</v>
      </c>
      <c r="R224">
        <v>1.7500000000000071E-2</v>
      </c>
      <c r="S224">
        <v>0.14250000000000007</v>
      </c>
      <c r="T224">
        <v>-2.2124999999999773</v>
      </c>
      <c r="U224">
        <v>-1.3525000000000063</v>
      </c>
      <c r="V224">
        <v>0.24500000000000002</v>
      </c>
      <c r="W224">
        <v>0.11249999999999999</v>
      </c>
      <c r="X224">
        <v>0</v>
      </c>
      <c r="Y224">
        <v>-0.10250000000000004</v>
      </c>
      <c r="Z224">
        <v>-2.2124999999999773</v>
      </c>
      <c r="AA224">
        <v>-1.3525000000000063</v>
      </c>
    </row>
    <row r="225" spans="1:27" x14ac:dyDescent="0.3">
      <c r="A225">
        <v>11</v>
      </c>
      <c r="B225" t="s">
        <v>148</v>
      </c>
      <c r="C225" s="222">
        <v>45691.391168981485</v>
      </c>
      <c r="D225" t="b">
        <v>0</v>
      </c>
      <c r="E225" t="b">
        <v>1</v>
      </c>
      <c r="F225">
        <v>5.5</v>
      </c>
      <c r="G225">
        <v>5.0000000000000001E-3</v>
      </c>
      <c r="H225">
        <v>3158</v>
      </c>
      <c r="I225">
        <v>-3040</v>
      </c>
      <c r="J225">
        <v>1183</v>
      </c>
      <c r="K225">
        <v>-1048</v>
      </c>
      <c r="L225">
        <v>0.29499999999999998</v>
      </c>
      <c r="M225">
        <v>0.33750000000000002</v>
      </c>
      <c r="N225">
        <v>15.495000000000001</v>
      </c>
      <c r="O225">
        <v>5.5774999999999997</v>
      </c>
      <c r="P225">
        <v>313.29250000000008</v>
      </c>
      <c r="Q225">
        <v>36.697499999999991</v>
      </c>
      <c r="R225">
        <v>2.2500000000000853E-2</v>
      </c>
      <c r="S225">
        <v>-7.0000000000000284E-2</v>
      </c>
      <c r="T225">
        <v>-2.2124999999999773</v>
      </c>
      <c r="U225">
        <v>-1.2500000000000071</v>
      </c>
      <c r="V225">
        <v>0.24</v>
      </c>
      <c r="W225">
        <v>0.30500000000000005</v>
      </c>
      <c r="X225">
        <v>-9.9999999999997868E-3</v>
      </c>
      <c r="Y225">
        <v>-0.26500000000000057</v>
      </c>
      <c r="Z225">
        <v>-2.2124999999999773</v>
      </c>
      <c r="AA225">
        <v>-1.2500000000000071</v>
      </c>
    </row>
    <row r="226" spans="1:27" x14ac:dyDescent="0.3">
      <c r="A226">
        <v>12</v>
      </c>
      <c r="B226" t="s">
        <v>148</v>
      </c>
      <c r="C226" s="222">
        <v>45691.391168981485</v>
      </c>
      <c r="D226" t="b">
        <v>0</v>
      </c>
      <c r="E226" t="b">
        <v>1</v>
      </c>
      <c r="F226">
        <v>6</v>
      </c>
      <c r="G226">
        <v>5.0000000000000001E-3</v>
      </c>
      <c r="H226">
        <v>2649</v>
      </c>
      <c r="I226">
        <v>-2520</v>
      </c>
      <c r="J226">
        <v>-235</v>
      </c>
      <c r="K226">
        <v>444</v>
      </c>
      <c r="L226">
        <v>0.32250000000000001</v>
      </c>
      <c r="M226">
        <v>0.52249999999999996</v>
      </c>
      <c r="N226">
        <v>12.922499999999999</v>
      </c>
      <c r="O226">
        <v>-1.6975</v>
      </c>
      <c r="P226">
        <v>297.79750000000007</v>
      </c>
      <c r="Q226">
        <v>31.119999999999994</v>
      </c>
      <c r="R226">
        <v>-3.2500000000000639E-2</v>
      </c>
      <c r="S226">
        <v>-7.2500000000000009E-2</v>
      </c>
      <c r="T226">
        <v>-2.2024999999999864</v>
      </c>
      <c r="U226">
        <v>-0.98500000000000298</v>
      </c>
      <c r="V226">
        <v>0.2225</v>
      </c>
      <c r="W226">
        <v>0.39749999999999996</v>
      </c>
      <c r="X226">
        <v>-2.2500000000000853E-2</v>
      </c>
      <c r="Y226">
        <v>-6.7499999999999893E-2</v>
      </c>
      <c r="Z226">
        <v>-2.2024999999999864</v>
      </c>
      <c r="AA226">
        <v>-0.98500000000000298</v>
      </c>
    </row>
    <row r="227" spans="1:27" x14ac:dyDescent="0.3">
      <c r="A227">
        <v>13</v>
      </c>
      <c r="B227" t="s">
        <v>148</v>
      </c>
      <c r="C227" s="222">
        <v>45691.391168981485</v>
      </c>
      <c r="D227" t="b">
        <v>0</v>
      </c>
      <c r="E227" t="b">
        <v>1</v>
      </c>
      <c r="F227">
        <v>6.5</v>
      </c>
      <c r="G227">
        <v>5.0000000000000001E-3</v>
      </c>
      <c r="H227">
        <v>2331</v>
      </c>
      <c r="I227">
        <v>-2185</v>
      </c>
      <c r="J227">
        <v>-819</v>
      </c>
      <c r="K227">
        <v>916</v>
      </c>
      <c r="L227">
        <v>0.36499999999999999</v>
      </c>
      <c r="M227">
        <v>0.24249999999999999</v>
      </c>
      <c r="N227">
        <v>11.290000000000001</v>
      </c>
      <c r="O227">
        <v>-4.3375000000000004</v>
      </c>
      <c r="P227">
        <v>284.87500000000006</v>
      </c>
      <c r="Q227">
        <v>32.817499999999995</v>
      </c>
      <c r="R227">
        <v>3.0000000000001137E-2</v>
      </c>
      <c r="S227">
        <v>-0.11500000000000021</v>
      </c>
      <c r="T227">
        <v>-2.1800000000000068</v>
      </c>
      <c r="U227">
        <v>-0.91750000000000398</v>
      </c>
      <c r="V227">
        <v>0.28499999999999998</v>
      </c>
      <c r="W227">
        <v>0.23749999999999999</v>
      </c>
      <c r="X227">
        <v>1.0000000000001563E-2</v>
      </c>
      <c r="Y227">
        <v>-0.16250000000000053</v>
      </c>
      <c r="Z227">
        <v>-2.1800000000000068</v>
      </c>
      <c r="AA227">
        <v>-0.91750000000000398</v>
      </c>
    </row>
    <row r="228" spans="1:27" x14ac:dyDescent="0.3">
      <c r="A228">
        <v>14</v>
      </c>
      <c r="B228" t="s">
        <v>148</v>
      </c>
      <c r="C228" s="222">
        <v>45691.391168981485</v>
      </c>
      <c r="D228" t="b">
        <v>0</v>
      </c>
      <c r="E228" t="b">
        <v>1</v>
      </c>
      <c r="F228">
        <v>7</v>
      </c>
      <c r="G228">
        <v>5.0000000000000001E-3</v>
      </c>
      <c r="H228">
        <v>2033</v>
      </c>
      <c r="I228">
        <v>-1883</v>
      </c>
      <c r="J228">
        <v>-1223</v>
      </c>
      <c r="K228">
        <v>1306</v>
      </c>
      <c r="L228">
        <v>0.375</v>
      </c>
      <c r="M228">
        <v>0.20750000000000002</v>
      </c>
      <c r="N228">
        <v>9.7900000000000009</v>
      </c>
      <c r="O228">
        <v>-6.3224999999999998</v>
      </c>
      <c r="P228">
        <v>273.58500000000004</v>
      </c>
      <c r="Q228">
        <v>37.154999999999994</v>
      </c>
      <c r="R228">
        <v>2.5000000000000355E-2</v>
      </c>
      <c r="S228">
        <v>0.12750000000000039</v>
      </c>
      <c r="T228">
        <v>-2.1900000000000546</v>
      </c>
      <c r="U228">
        <v>-0.75500000000000256</v>
      </c>
      <c r="V228">
        <v>0.3175</v>
      </c>
      <c r="W228">
        <v>0.14500000000000002</v>
      </c>
      <c r="X228">
        <v>7.5000000000002842E-3</v>
      </c>
      <c r="Y228">
        <v>9.5000000000000639E-2</v>
      </c>
      <c r="Z228">
        <v>-2.1900000000000546</v>
      </c>
      <c r="AA228">
        <v>-0.75500000000000256</v>
      </c>
    </row>
    <row r="229" spans="1:27" x14ac:dyDescent="0.3">
      <c r="A229">
        <v>15</v>
      </c>
      <c r="B229" t="s">
        <v>148</v>
      </c>
      <c r="C229" s="222">
        <v>45691.391168981485</v>
      </c>
      <c r="D229" t="b">
        <v>0</v>
      </c>
      <c r="E229" t="b">
        <v>1</v>
      </c>
      <c r="F229">
        <v>7.5</v>
      </c>
      <c r="G229">
        <v>5.0000000000000001E-3</v>
      </c>
      <c r="H229">
        <v>1780</v>
      </c>
      <c r="I229">
        <v>-1628</v>
      </c>
      <c r="J229">
        <v>-1546</v>
      </c>
      <c r="K229">
        <v>1637</v>
      </c>
      <c r="L229">
        <v>0.38</v>
      </c>
      <c r="M229">
        <v>0.22750000000000001</v>
      </c>
      <c r="N229">
        <v>8.52</v>
      </c>
      <c r="O229">
        <v>-7.9575000000000005</v>
      </c>
      <c r="P229">
        <v>263.79500000000002</v>
      </c>
      <c r="Q229">
        <v>43.477499999999992</v>
      </c>
      <c r="R229">
        <v>-7.5000000000002842E-3</v>
      </c>
      <c r="S229">
        <v>7.9999999999999183E-2</v>
      </c>
      <c r="T229">
        <v>-2.1975000000000477</v>
      </c>
      <c r="U229">
        <v>-0.85000000000000853</v>
      </c>
      <c r="V229">
        <v>0.3175</v>
      </c>
      <c r="W229">
        <v>0.06</v>
      </c>
      <c r="X229">
        <v>-4.7500000000001208E-2</v>
      </c>
      <c r="Y229">
        <v>0.11000000000000032</v>
      </c>
      <c r="Z229">
        <v>-2.1975000000000477</v>
      </c>
      <c r="AA229">
        <v>-0.85000000000000853</v>
      </c>
    </row>
    <row r="230" spans="1:27" x14ac:dyDescent="0.3">
      <c r="A230">
        <v>16</v>
      </c>
      <c r="B230" t="s">
        <v>148</v>
      </c>
      <c r="C230" s="222">
        <v>45691.391168981485</v>
      </c>
      <c r="D230" t="b">
        <v>0</v>
      </c>
      <c r="E230" t="b">
        <v>1</v>
      </c>
      <c r="F230">
        <v>8</v>
      </c>
      <c r="G230">
        <v>5.0000000000000001E-3</v>
      </c>
      <c r="H230">
        <v>1608</v>
      </c>
      <c r="I230">
        <v>-1462</v>
      </c>
      <c r="J230">
        <v>-1842</v>
      </c>
      <c r="K230">
        <v>1884</v>
      </c>
      <c r="L230">
        <v>0.36499999999999999</v>
      </c>
      <c r="M230">
        <v>0.105</v>
      </c>
      <c r="N230">
        <v>7.6749999999999998</v>
      </c>
      <c r="O230">
        <v>-9.3149999999999995</v>
      </c>
      <c r="P230">
        <v>255.27500000000001</v>
      </c>
      <c r="Q230">
        <v>51.434999999999995</v>
      </c>
      <c r="R230">
        <v>-3.2500000000000639E-2</v>
      </c>
      <c r="S230">
        <v>-7.2499999999999787E-2</v>
      </c>
      <c r="T230">
        <v>-2.1500000000000625</v>
      </c>
      <c r="U230">
        <v>-0.96000000000000796</v>
      </c>
      <c r="V230">
        <v>0.29499999999999998</v>
      </c>
      <c r="W230">
        <v>-6.5000000000000016E-2</v>
      </c>
      <c r="X230">
        <v>-7.0000000000000284E-2</v>
      </c>
      <c r="Y230">
        <v>-3.9999999999999147E-2</v>
      </c>
      <c r="Z230">
        <v>-2.1500000000000625</v>
      </c>
      <c r="AA230">
        <v>-0.96000000000000796</v>
      </c>
    </row>
    <row r="231" spans="1:27" x14ac:dyDescent="0.3">
      <c r="A231">
        <v>17</v>
      </c>
      <c r="B231" t="s">
        <v>148</v>
      </c>
      <c r="C231" s="222">
        <v>45691.391168981485</v>
      </c>
      <c r="D231" t="b">
        <v>0</v>
      </c>
      <c r="E231" t="b">
        <v>1</v>
      </c>
      <c r="F231">
        <v>8.5</v>
      </c>
      <c r="G231">
        <v>5.0000000000000001E-3</v>
      </c>
      <c r="H231">
        <v>1423</v>
      </c>
      <c r="I231">
        <v>-1271</v>
      </c>
      <c r="J231">
        <v>-1744</v>
      </c>
      <c r="K231">
        <v>1871</v>
      </c>
      <c r="L231">
        <v>0.38</v>
      </c>
      <c r="M231">
        <v>0.3175</v>
      </c>
      <c r="N231">
        <v>6.7350000000000003</v>
      </c>
      <c r="O231">
        <v>-9.0374999999999996</v>
      </c>
      <c r="P231">
        <v>247.6</v>
      </c>
      <c r="Q231">
        <v>60.749999999999993</v>
      </c>
      <c r="R231">
        <v>3.0000000000000249E-2</v>
      </c>
      <c r="S231">
        <v>-4.9999999999998934E-2</v>
      </c>
      <c r="T231">
        <v>-2.0800000000000978</v>
      </c>
      <c r="U231">
        <v>-0.92000000000000881</v>
      </c>
      <c r="V231">
        <v>0.24</v>
      </c>
      <c r="W231">
        <v>0.14249999999999999</v>
      </c>
      <c r="X231">
        <v>-4.4999999999999929E-2</v>
      </c>
      <c r="Y231">
        <v>-6.7499999999999005E-2</v>
      </c>
      <c r="Z231">
        <v>-2.0800000000000978</v>
      </c>
      <c r="AA231">
        <v>-0.92000000000000881</v>
      </c>
    </row>
    <row r="232" spans="1:27" x14ac:dyDescent="0.3">
      <c r="A232">
        <v>18</v>
      </c>
      <c r="B232" t="s">
        <v>148</v>
      </c>
      <c r="C232" s="222">
        <v>45691.391168981485</v>
      </c>
      <c r="D232" t="b">
        <v>0</v>
      </c>
      <c r="E232" t="b">
        <v>1</v>
      </c>
      <c r="F232">
        <v>9</v>
      </c>
      <c r="G232">
        <v>5.0000000000000001E-3</v>
      </c>
      <c r="H232">
        <v>781</v>
      </c>
      <c r="I232">
        <v>-668</v>
      </c>
      <c r="J232">
        <v>-1059</v>
      </c>
      <c r="K232">
        <v>1165</v>
      </c>
      <c r="L232">
        <v>0.28250000000000003</v>
      </c>
      <c r="M232">
        <v>0.26500000000000001</v>
      </c>
      <c r="N232">
        <v>3.6225000000000001</v>
      </c>
      <c r="O232">
        <v>-5.5600000000000005</v>
      </c>
      <c r="P232">
        <v>240.86499999999998</v>
      </c>
      <c r="Q232">
        <v>69.787499999999994</v>
      </c>
      <c r="R232">
        <v>-1.5000000000000124E-2</v>
      </c>
      <c r="S232">
        <v>-5.7500000000000107E-2</v>
      </c>
      <c r="T232">
        <v>-2.0350000000001103</v>
      </c>
      <c r="U232">
        <v>-0.85250000000000625</v>
      </c>
      <c r="V232">
        <v>0.23750000000000004</v>
      </c>
      <c r="W232">
        <v>0.41000000000000003</v>
      </c>
      <c r="X232">
        <v>-1.2500000000000178E-2</v>
      </c>
      <c r="Y232">
        <v>-0.12000000000000011</v>
      </c>
      <c r="Z232">
        <v>-2.0350000000001103</v>
      </c>
      <c r="AA232">
        <v>-0.85250000000000625</v>
      </c>
    </row>
    <row r="233" spans="1:27" x14ac:dyDescent="0.3">
      <c r="A233">
        <v>19</v>
      </c>
      <c r="B233" t="s">
        <v>148</v>
      </c>
      <c r="C233" s="222">
        <v>45691.391168981485</v>
      </c>
      <c r="D233" t="b">
        <v>0</v>
      </c>
      <c r="E233" t="b">
        <v>1</v>
      </c>
      <c r="F233">
        <v>9.5</v>
      </c>
      <c r="G233">
        <v>5.0000000000000001E-3</v>
      </c>
      <c r="H233">
        <v>819</v>
      </c>
      <c r="I233">
        <v>-661</v>
      </c>
      <c r="J233">
        <v>-1026</v>
      </c>
      <c r="K233">
        <v>1097</v>
      </c>
      <c r="L233">
        <v>0.39500000000000002</v>
      </c>
      <c r="M233">
        <v>0.17749999999999999</v>
      </c>
      <c r="N233">
        <v>3.7</v>
      </c>
      <c r="O233">
        <v>-5.3075000000000001</v>
      </c>
      <c r="P233">
        <v>237.24249999999998</v>
      </c>
      <c r="Q233">
        <v>75.347499999999997</v>
      </c>
      <c r="R233">
        <v>-4.0000000000000036E-2</v>
      </c>
      <c r="S233">
        <v>0.10749999999999993</v>
      </c>
      <c r="T233">
        <v>-2.0225000000001216</v>
      </c>
      <c r="U233">
        <v>-0.73250000000000171</v>
      </c>
      <c r="V233">
        <v>0.29749999999999999</v>
      </c>
      <c r="W233">
        <v>0.17749999999999999</v>
      </c>
      <c r="X233">
        <v>-1.7500000000000071E-2</v>
      </c>
      <c r="Y233">
        <v>2.2499999999999964E-2</v>
      </c>
      <c r="Z233">
        <v>-2.0225000000001216</v>
      </c>
      <c r="AA233">
        <v>-0.73250000000000171</v>
      </c>
    </row>
    <row r="234" spans="1:27" x14ac:dyDescent="0.3">
      <c r="A234">
        <v>20</v>
      </c>
      <c r="B234" t="s">
        <v>148</v>
      </c>
      <c r="C234" s="222">
        <v>45691.391168981485</v>
      </c>
      <c r="D234" t="b">
        <v>0</v>
      </c>
      <c r="E234" t="b">
        <v>1</v>
      </c>
      <c r="F234">
        <v>10</v>
      </c>
      <c r="G234">
        <v>5.0000000000000001E-3</v>
      </c>
      <c r="H234">
        <v>836</v>
      </c>
      <c r="I234">
        <v>-686</v>
      </c>
      <c r="J234">
        <v>-1114</v>
      </c>
      <c r="K234">
        <v>1162</v>
      </c>
      <c r="L234">
        <v>0.375</v>
      </c>
      <c r="M234">
        <v>0.12</v>
      </c>
      <c r="N234">
        <v>3.8050000000000002</v>
      </c>
      <c r="O234">
        <v>-5.69</v>
      </c>
      <c r="P234">
        <v>233.54249999999999</v>
      </c>
      <c r="Q234">
        <v>80.655000000000001</v>
      </c>
      <c r="R234">
        <v>-7.2499999999999787E-2</v>
      </c>
      <c r="S234">
        <v>-5.0000000000000711E-2</v>
      </c>
      <c r="T234">
        <v>-2.0050000000001091</v>
      </c>
      <c r="U234">
        <v>-0.75499999999999545</v>
      </c>
      <c r="V234">
        <v>0.27749999999999997</v>
      </c>
      <c r="W234">
        <v>4.4999999999999998E-2</v>
      </c>
      <c r="X234">
        <v>-5.7500000000000107E-2</v>
      </c>
      <c r="Y234">
        <v>-6.0000000000000497E-2</v>
      </c>
      <c r="Z234">
        <v>-2.0050000000001091</v>
      </c>
      <c r="AA234">
        <v>-0.75499999999999545</v>
      </c>
    </row>
    <row r="235" spans="1:27" x14ac:dyDescent="0.3">
      <c r="A235">
        <v>21</v>
      </c>
      <c r="B235" t="s">
        <v>148</v>
      </c>
      <c r="C235" s="222">
        <v>45691.391168981485</v>
      </c>
      <c r="D235" t="b">
        <v>0</v>
      </c>
      <c r="E235" t="b">
        <v>1</v>
      </c>
      <c r="F235">
        <v>10.5</v>
      </c>
      <c r="G235">
        <v>5.0000000000000001E-3</v>
      </c>
      <c r="H235">
        <v>749</v>
      </c>
      <c r="I235">
        <v>-606</v>
      </c>
      <c r="J235">
        <v>-1108</v>
      </c>
      <c r="K235">
        <v>1173</v>
      </c>
      <c r="L235">
        <v>0.35749999999999998</v>
      </c>
      <c r="M235">
        <v>0.16250000000000001</v>
      </c>
      <c r="N235">
        <v>3.3875000000000002</v>
      </c>
      <c r="O235">
        <v>-5.7024999999999997</v>
      </c>
      <c r="P235">
        <v>229.73749999999998</v>
      </c>
      <c r="Q235">
        <v>86.344999999999999</v>
      </c>
      <c r="R235">
        <v>-6.4999999999999947E-2</v>
      </c>
      <c r="S235">
        <v>5.7500000000000107E-2</v>
      </c>
      <c r="T235">
        <v>-1.9475000000001046</v>
      </c>
      <c r="U235">
        <v>-0.69499999999999318</v>
      </c>
      <c r="V235">
        <v>0.26500000000000001</v>
      </c>
      <c r="W235">
        <v>0.14250000000000002</v>
      </c>
      <c r="X235">
        <v>-3.4999999999999698E-2</v>
      </c>
      <c r="Y235">
        <v>1.2500000000000178E-2</v>
      </c>
      <c r="Z235">
        <v>-1.9475000000001046</v>
      </c>
      <c r="AA235">
        <v>-0.69499999999999318</v>
      </c>
    </row>
    <row r="236" spans="1:27" x14ac:dyDescent="0.3">
      <c r="A236">
        <v>22</v>
      </c>
      <c r="B236" t="s">
        <v>148</v>
      </c>
      <c r="C236" s="222">
        <v>45691.391168981485</v>
      </c>
      <c r="D236" t="b">
        <v>0</v>
      </c>
      <c r="E236" t="b">
        <v>1</v>
      </c>
      <c r="F236">
        <v>11</v>
      </c>
      <c r="G236">
        <v>5.0000000000000001E-3</v>
      </c>
      <c r="H236">
        <v>700</v>
      </c>
      <c r="I236">
        <v>-555</v>
      </c>
      <c r="J236">
        <v>-1178</v>
      </c>
      <c r="K236">
        <v>1240</v>
      </c>
      <c r="L236">
        <v>0.36249999999999999</v>
      </c>
      <c r="M236">
        <v>0.155</v>
      </c>
      <c r="N236">
        <v>3.1375000000000002</v>
      </c>
      <c r="O236">
        <v>-6.0449999999999999</v>
      </c>
      <c r="P236">
        <v>226.35</v>
      </c>
      <c r="Q236">
        <v>92.047499999999999</v>
      </c>
      <c r="R236">
        <v>-2.4999999999999911E-2</v>
      </c>
      <c r="S236">
        <v>4.0000000000000036E-2</v>
      </c>
      <c r="T236">
        <v>-1.9125000000000796</v>
      </c>
      <c r="U236">
        <v>-0.70749999999999602</v>
      </c>
      <c r="V236">
        <v>0.30249999999999999</v>
      </c>
      <c r="W236">
        <v>0.14000000000000001</v>
      </c>
      <c r="X236">
        <v>-7.4999999999998401E-3</v>
      </c>
      <c r="Y236">
        <v>-2.4999999999999467E-2</v>
      </c>
      <c r="Z236">
        <v>-1.9125000000000796</v>
      </c>
      <c r="AA236">
        <v>-0.70749999999999602</v>
      </c>
    </row>
    <row r="237" spans="1:27" x14ac:dyDescent="0.3">
      <c r="A237">
        <v>23</v>
      </c>
      <c r="B237" t="s">
        <v>148</v>
      </c>
      <c r="C237" s="222">
        <v>45691.391168981485</v>
      </c>
      <c r="D237" t="b">
        <v>0</v>
      </c>
      <c r="E237" t="b">
        <v>1</v>
      </c>
      <c r="F237">
        <v>11.5</v>
      </c>
      <c r="G237">
        <v>5.0000000000000001E-3</v>
      </c>
      <c r="H237">
        <v>596</v>
      </c>
      <c r="I237">
        <v>-453</v>
      </c>
      <c r="J237">
        <v>-1071</v>
      </c>
      <c r="K237">
        <v>1232</v>
      </c>
      <c r="L237">
        <v>0.35749999999999998</v>
      </c>
      <c r="M237">
        <v>0.40250000000000002</v>
      </c>
      <c r="N237">
        <v>2.6225000000000001</v>
      </c>
      <c r="O237">
        <v>-5.7575000000000003</v>
      </c>
      <c r="P237">
        <v>223.21250000000001</v>
      </c>
      <c r="Q237">
        <v>98.092500000000001</v>
      </c>
      <c r="R237">
        <v>-3.5000000000000142E-2</v>
      </c>
      <c r="S237">
        <v>-1.7500000000000071E-2</v>
      </c>
      <c r="T237">
        <v>-1.905000000000058</v>
      </c>
      <c r="U237">
        <v>-0.68249999999999034</v>
      </c>
      <c r="V237">
        <v>0.33249999999999996</v>
      </c>
      <c r="W237">
        <v>0.31000000000000005</v>
      </c>
      <c r="X237">
        <v>-4.7499999999999876E-2</v>
      </c>
      <c r="Y237">
        <v>-3.0000000000000249E-2</v>
      </c>
      <c r="Z237">
        <v>-1.905000000000058</v>
      </c>
      <c r="AA237">
        <v>-0.68249999999999034</v>
      </c>
    </row>
    <row r="238" spans="1:27" x14ac:dyDescent="0.3">
      <c r="A238">
        <v>24</v>
      </c>
      <c r="B238" t="s">
        <v>148</v>
      </c>
      <c r="C238" s="222">
        <v>45691.391168981485</v>
      </c>
      <c r="D238" t="b">
        <v>0</v>
      </c>
      <c r="E238" t="b">
        <v>1</v>
      </c>
      <c r="F238">
        <v>12</v>
      </c>
      <c r="G238">
        <v>5.0000000000000001E-3</v>
      </c>
      <c r="H238">
        <v>828</v>
      </c>
      <c r="I238">
        <v>-722</v>
      </c>
      <c r="J238">
        <v>-480</v>
      </c>
      <c r="K238">
        <v>664</v>
      </c>
      <c r="L238">
        <v>0.26500000000000001</v>
      </c>
      <c r="M238">
        <v>0.46</v>
      </c>
      <c r="N238">
        <v>3.875</v>
      </c>
      <c r="O238">
        <v>-2.86</v>
      </c>
      <c r="P238">
        <v>220.59</v>
      </c>
      <c r="Q238">
        <v>103.85</v>
      </c>
      <c r="R238">
        <v>-7.5000000000002842E-3</v>
      </c>
      <c r="S238">
        <v>2.7500000000000302E-2</v>
      </c>
      <c r="T238">
        <v>-1.8575000000000728</v>
      </c>
      <c r="U238">
        <v>-0.65250000000000341</v>
      </c>
      <c r="V238">
        <v>0.255</v>
      </c>
      <c r="W238">
        <v>0.5625</v>
      </c>
      <c r="X238">
        <v>0</v>
      </c>
      <c r="Y238">
        <v>0.18250000000000011</v>
      </c>
      <c r="Z238">
        <v>-1.8575000000000728</v>
      </c>
      <c r="AA238">
        <v>-0.65250000000000341</v>
      </c>
    </row>
    <row r="239" spans="1:27" x14ac:dyDescent="0.3">
      <c r="A239">
        <v>25</v>
      </c>
      <c r="B239" t="s">
        <v>148</v>
      </c>
      <c r="C239" s="222">
        <v>45691.391168981485</v>
      </c>
      <c r="D239" t="b">
        <v>0</v>
      </c>
      <c r="E239" t="b">
        <v>1</v>
      </c>
      <c r="F239">
        <v>12.5</v>
      </c>
      <c r="G239">
        <v>5.0000000000000001E-3</v>
      </c>
      <c r="H239">
        <v>548</v>
      </c>
      <c r="I239">
        <v>-408</v>
      </c>
      <c r="J239">
        <v>-80</v>
      </c>
      <c r="K239">
        <v>204</v>
      </c>
      <c r="L239">
        <v>0.35000000000000003</v>
      </c>
      <c r="M239">
        <v>0.31</v>
      </c>
      <c r="N239">
        <v>2.39</v>
      </c>
      <c r="O239">
        <v>-0.71</v>
      </c>
      <c r="P239">
        <v>216.715</v>
      </c>
      <c r="Q239">
        <v>106.71</v>
      </c>
      <c r="R239">
        <v>1.2500000000000178E-2</v>
      </c>
      <c r="S239">
        <v>-8.2499999999999907E-2</v>
      </c>
      <c r="T239">
        <v>-1.8575000000000728</v>
      </c>
      <c r="U239">
        <v>-0.83500000000000796</v>
      </c>
      <c r="V239">
        <v>0.27750000000000002</v>
      </c>
      <c r="W239">
        <v>0.45750000000000002</v>
      </c>
      <c r="X239">
        <v>-7.4999999999998401E-3</v>
      </c>
      <c r="Y239">
        <v>-9.2499999999999916E-2</v>
      </c>
      <c r="Z239">
        <v>-1.8575000000000728</v>
      </c>
      <c r="AA239">
        <v>-0.83500000000000796</v>
      </c>
    </row>
    <row r="240" spans="1:27" x14ac:dyDescent="0.3">
      <c r="A240">
        <v>26</v>
      </c>
      <c r="B240" t="s">
        <v>148</v>
      </c>
      <c r="C240" s="222">
        <v>45691.391168981485</v>
      </c>
      <c r="D240" t="b">
        <v>0</v>
      </c>
      <c r="E240" t="b">
        <v>1</v>
      </c>
      <c r="F240">
        <v>13</v>
      </c>
      <c r="G240">
        <v>5.0000000000000001E-3</v>
      </c>
      <c r="H240">
        <v>501</v>
      </c>
      <c r="I240">
        <v>-366</v>
      </c>
      <c r="J240">
        <v>-106</v>
      </c>
      <c r="K240">
        <v>193</v>
      </c>
      <c r="L240">
        <v>0.33750000000000002</v>
      </c>
      <c r="M240">
        <v>0.2175</v>
      </c>
      <c r="N240">
        <v>2.1675</v>
      </c>
      <c r="O240">
        <v>-0.74750000000000005</v>
      </c>
      <c r="P240">
        <v>214.32500000000002</v>
      </c>
      <c r="Q240">
        <v>107.41999999999999</v>
      </c>
      <c r="R240">
        <v>-4.9999999999998934E-3</v>
      </c>
      <c r="S240">
        <v>-8.7500000000000022E-2</v>
      </c>
      <c r="T240">
        <v>-1.8500000000000512</v>
      </c>
      <c r="U240">
        <v>-0.74250000000002103</v>
      </c>
      <c r="V240">
        <v>0.26750000000000002</v>
      </c>
      <c r="W240">
        <v>0.2</v>
      </c>
      <c r="X240">
        <v>-2.7499999999999858E-2</v>
      </c>
      <c r="Y240">
        <v>-0.14000000000000001</v>
      </c>
      <c r="Z240">
        <v>-1.8500000000000512</v>
      </c>
      <c r="AA240">
        <v>-0.74250000000002103</v>
      </c>
    </row>
    <row r="241" spans="1:27" x14ac:dyDescent="0.3">
      <c r="A241">
        <v>27</v>
      </c>
      <c r="B241" t="s">
        <v>148</v>
      </c>
      <c r="C241" s="222">
        <v>45691.391168981485</v>
      </c>
      <c r="D241" t="b">
        <v>0</v>
      </c>
      <c r="E241" t="b">
        <v>1</v>
      </c>
      <c r="F241">
        <v>13.5</v>
      </c>
      <c r="G241">
        <v>5.0000000000000001E-3</v>
      </c>
      <c r="H241">
        <v>283</v>
      </c>
      <c r="I241">
        <v>-137</v>
      </c>
      <c r="J241">
        <v>-156</v>
      </c>
      <c r="K241">
        <v>247</v>
      </c>
      <c r="L241">
        <v>0.36499999999999999</v>
      </c>
      <c r="M241">
        <v>0.22750000000000001</v>
      </c>
      <c r="N241">
        <v>1.05</v>
      </c>
      <c r="O241">
        <v>-1.0075000000000001</v>
      </c>
      <c r="P241">
        <v>212.15750000000003</v>
      </c>
      <c r="Q241">
        <v>108.16749999999999</v>
      </c>
      <c r="R241">
        <v>-3.2499999999999973E-2</v>
      </c>
      <c r="S241">
        <v>-2.750000000000008E-2</v>
      </c>
      <c r="T241">
        <v>-1.8225000000000477</v>
      </c>
      <c r="U241">
        <v>-0.60250000000002046</v>
      </c>
      <c r="V241">
        <v>0.27749999999999997</v>
      </c>
      <c r="W241">
        <v>0.28250000000000003</v>
      </c>
      <c r="X241">
        <v>-4.2499999999999982E-2</v>
      </c>
      <c r="Y241">
        <v>-4.7500000000000098E-2</v>
      </c>
      <c r="Z241">
        <v>-1.8225000000000477</v>
      </c>
      <c r="AA241">
        <v>-0.60250000000002046</v>
      </c>
    </row>
    <row r="242" spans="1:27" x14ac:dyDescent="0.3">
      <c r="A242">
        <v>28</v>
      </c>
      <c r="B242" t="s">
        <v>148</v>
      </c>
      <c r="C242" s="222">
        <v>45691.391168981485</v>
      </c>
      <c r="D242" t="b">
        <v>0</v>
      </c>
      <c r="E242" t="b">
        <v>1</v>
      </c>
      <c r="F242">
        <v>14</v>
      </c>
      <c r="G242">
        <v>5.0000000000000001E-3</v>
      </c>
      <c r="H242">
        <v>338</v>
      </c>
      <c r="I242">
        <v>-188</v>
      </c>
      <c r="J242">
        <v>41</v>
      </c>
      <c r="K242">
        <v>-13</v>
      </c>
      <c r="L242">
        <v>0.375</v>
      </c>
      <c r="M242">
        <v>7.0000000000000007E-2</v>
      </c>
      <c r="N242">
        <v>1.3149999999999999</v>
      </c>
      <c r="O242">
        <v>0.13500000000000001</v>
      </c>
      <c r="P242">
        <v>211.10750000000002</v>
      </c>
      <c r="Q242">
        <v>109.17499999999998</v>
      </c>
      <c r="R242">
        <v>-2.750000000000008E-2</v>
      </c>
      <c r="S242">
        <v>-6.7500000000000004E-2</v>
      </c>
      <c r="T242">
        <v>-1.780000000000058</v>
      </c>
      <c r="U242">
        <v>-0.55500000000002103</v>
      </c>
      <c r="V242">
        <v>0.28749999999999998</v>
      </c>
      <c r="W242">
        <v>-2.2499999999999992E-2</v>
      </c>
      <c r="X242">
        <v>-3.7500000000000089E-2</v>
      </c>
      <c r="Y242">
        <v>4.250000000000001E-2</v>
      </c>
      <c r="Z242">
        <v>-1.780000000000058</v>
      </c>
      <c r="AA242">
        <v>-0.55500000000002103</v>
      </c>
    </row>
    <row r="243" spans="1:27" x14ac:dyDescent="0.3">
      <c r="A243">
        <v>29</v>
      </c>
      <c r="B243" t="s">
        <v>148</v>
      </c>
      <c r="C243" s="222">
        <v>45691.391168981485</v>
      </c>
      <c r="D243" t="b">
        <v>0</v>
      </c>
      <c r="E243" t="b">
        <v>1</v>
      </c>
      <c r="F243">
        <v>14.5</v>
      </c>
      <c r="G243">
        <v>5.0000000000000001E-3</v>
      </c>
      <c r="H243">
        <v>335</v>
      </c>
      <c r="I243">
        <v>-192</v>
      </c>
      <c r="J243">
        <v>351</v>
      </c>
      <c r="K243">
        <v>-248</v>
      </c>
      <c r="L243">
        <v>0.35749999999999998</v>
      </c>
      <c r="M243">
        <v>0.25750000000000001</v>
      </c>
      <c r="N243">
        <v>1.3175000000000001</v>
      </c>
      <c r="O243">
        <v>1.4975000000000001</v>
      </c>
      <c r="P243">
        <v>209.79250000000002</v>
      </c>
      <c r="Q243">
        <v>109.03999999999998</v>
      </c>
      <c r="R243">
        <v>-2.4999999999999911E-2</v>
      </c>
      <c r="S243">
        <v>0.11499999999999999</v>
      </c>
      <c r="T243">
        <v>-1.7425000000000637</v>
      </c>
      <c r="U243">
        <v>-0.59750000000002501</v>
      </c>
      <c r="V243">
        <v>0.28999999999999998</v>
      </c>
      <c r="W243">
        <v>0.11250000000000002</v>
      </c>
      <c r="X243">
        <v>-5.9999999999999831E-2</v>
      </c>
      <c r="Y243">
        <v>0.23750000000000004</v>
      </c>
      <c r="Z243">
        <v>-1.7425000000000637</v>
      </c>
      <c r="AA243">
        <v>-0.59750000000002501</v>
      </c>
    </row>
    <row r="244" spans="1:27" x14ac:dyDescent="0.3">
      <c r="A244">
        <v>30</v>
      </c>
      <c r="B244" t="s">
        <v>148</v>
      </c>
      <c r="C244" s="222">
        <v>45691.391168981485</v>
      </c>
      <c r="D244" t="b">
        <v>0</v>
      </c>
      <c r="E244" t="b">
        <v>1</v>
      </c>
      <c r="F244">
        <v>15</v>
      </c>
      <c r="G244">
        <v>5.0000000000000001E-3</v>
      </c>
      <c r="H244">
        <v>-167</v>
      </c>
      <c r="I244">
        <v>307</v>
      </c>
      <c r="J244">
        <v>349</v>
      </c>
      <c r="K244">
        <v>-215</v>
      </c>
      <c r="L244">
        <v>0.35000000000000003</v>
      </c>
      <c r="M244">
        <v>0.33500000000000002</v>
      </c>
      <c r="N244">
        <v>-1.1850000000000001</v>
      </c>
      <c r="O244">
        <v>1.41</v>
      </c>
      <c r="P244">
        <v>208.47500000000002</v>
      </c>
      <c r="Q244">
        <v>107.54249999999998</v>
      </c>
      <c r="R244">
        <v>2.750000000000008E-2</v>
      </c>
      <c r="S244">
        <v>0.10999999999999988</v>
      </c>
      <c r="T244">
        <v>-1.6825000000000614</v>
      </c>
      <c r="U244">
        <v>-0.83500000000002217</v>
      </c>
      <c r="V244">
        <v>0.26</v>
      </c>
      <c r="W244">
        <v>0.29500000000000004</v>
      </c>
      <c r="X244">
        <v>-8.0000000000000071E-2</v>
      </c>
      <c r="Y244">
        <v>6.999999999999984E-2</v>
      </c>
      <c r="Z244">
        <v>-1.6825000000000614</v>
      </c>
      <c r="AA244">
        <v>-0.83500000000002217</v>
      </c>
    </row>
    <row r="245" spans="1:27" x14ac:dyDescent="0.3">
      <c r="A245">
        <v>31</v>
      </c>
      <c r="B245" t="s">
        <v>148</v>
      </c>
      <c r="C245" s="222">
        <v>45691.391168981485</v>
      </c>
      <c r="D245" t="b">
        <v>0</v>
      </c>
      <c r="E245" t="b">
        <v>1</v>
      </c>
      <c r="F245">
        <v>15.5</v>
      </c>
      <c r="G245">
        <v>5.0000000000000001E-3</v>
      </c>
      <c r="H245">
        <v>-273</v>
      </c>
      <c r="I245">
        <v>413</v>
      </c>
      <c r="J245">
        <v>50</v>
      </c>
      <c r="K245">
        <v>105</v>
      </c>
      <c r="L245">
        <v>0.35000000000000003</v>
      </c>
      <c r="M245">
        <v>0.38750000000000001</v>
      </c>
      <c r="N245">
        <v>-1.7150000000000001</v>
      </c>
      <c r="O245">
        <v>-0.13750000000000001</v>
      </c>
      <c r="P245">
        <v>209.66000000000003</v>
      </c>
      <c r="Q245">
        <v>106.13249999999998</v>
      </c>
      <c r="R245">
        <v>0</v>
      </c>
      <c r="S245">
        <v>0.35</v>
      </c>
      <c r="T245">
        <v>-1.6025000000000489</v>
      </c>
      <c r="U245">
        <v>-0.90500000000001535</v>
      </c>
      <c r="V245">
        <v>0.26750000000000002</v>
      </c>
      <c r="W245">
        <v>0.44</v>
      </c>
      <c r="X245">
        <v>-3.7500000000000089E-2</v>
      </c>
      <c r="Y245">
        <v>0.26500000000000001</v>
      </c>
      <c r="Z245">
        <v>-1.6025000000000489</v>
      </c>
      <c r="AA245">
        <v>-0.90500000000001535</v>
      </c>
    </row>
    <row r="246" spans="1:27" x14ac:dyDescent="0.3">
      <c r="A246">
        <v>32</v>
      </c>
      <c r="B246" t="s">
        <v>148</v>
      </c>
      <c r="C246" s="222">
        <v>45691.391168981485</v>
      </c>
      <c r="D246" t="b">
        <v>0</v>
      </c>
      <c r="E246" t="b">
        <v>1</v>
      </c>
      <c r="F246">
        <v>16</v>
      </c>
      <c r="G246">
        <v>5.0000000000000001E-3</v>
      </c>
      <c r="H246">
        <v>-198</v>
      </c>
      <c r="I246">
        <v>344</v>
      </c>
      <c r="J246">
        <v>-284</v>
      </c>
      <c r="K246">
        <v>408</v>
      </c>
      <c r="L246">
        <v>0.36499999999999999</v>
      </c>
      <c r="M246">
        <v>0.31</v>
      </c>
      <c r="N246">
        <v>-1.355</v>
      </c>
      <c r="O246">
        <v>-1.73</v>
      </c>
      <c r="P246">
        <v>211.37500000000003</v>
      </c>
      <c r="Q246">
        <v>106.26999999999998</v>
      </c>
      <c r="R246">
        <v>-7.5000000000000622E-3</v>
      </c>
      <c r="S246">
        <v>0.17000000000000015</v>
      </c>
      <c r="T246">
        <v>-1.5650000000000546</v>
      </c>
      <c r="U246">
        <v>-1.1700000000000159</v>
      </c>
      <c r="V246">
        <v>0.27999999999999997</v>
      </c>
      <c r="W246">
        <v>0.22749999999999998</v>
      </c>
      <c r="X246">
        <v>-2.0000000000000018E-2</v>
      </c>
      <c r="Y246">
        <v>3.7500000000000089E-2</v>
      </c>
      <c r="Z246">
        <v>-1.5650000000000546</v>
      </c>
      <c r="AA246">
        <v>-1.1700000000000159</v>
      </c>
    </row>
    <row r="247" spans="1:27" x14ac:dyDescent="0.3">
      <c r="A247">
        <v>33</v>
      </c>
      <c r="B247" t="s">
        <v>148</v>
      </c>
      <c r="C247" s="222">
        <v>45691.391168981485</v>
      </c>
      <c r="D247" t="b">
        <v>0</v>
      </c>
      <c r="E247" t="b">
        <v>1</v>
      </c>
      <c r="F247">
        <v>16.5</v>
      </c>
      <c r="G247">
        <v>5.0000000000000001E-3</v>
      </c>
      <c r="H247">
        <v>-27</v>
      </c>
      <c r="I247">
        <v>178</v>
      </c>
      <c r="J247">
        <v>-415</v>
      </c>
      <c r="K247">
        <v>476</v>
      </c>
      <c r="L247">
        <v>0.3775</v>
      </c>
      <c r="M247">
        <v>0.1525</v>
      </c>
      <c r="N247">
        <v>-0.51249999999999996</v>
      </c>
      <c r="O247">
        <v>-2.2275</v>
      </c>
      <c r="P247">
        <v>212.73000000000002</v>
      </c>
      <c r="Q247">
        <v>107.99999999999999</v>
      </c>
      <c r="R247">
        <v>1.7500000000000071E-2</v>
      </c>
      <c r="S247">
        <v>9.2499999999999805E-2</v>
      </c>
      <c r="T247">
        <v>-1.5450000000000728</v>
      </c>
      <c r="U247">
        <v>-1.2075000000000102</v>
      </c>
      <c r="V247">
        <v>0.30499999999999999</v>
      </c>
      <c r="W247">
        <v>0.24249999999999999</v>
      </c>
      <c r="X247">
        <v>-5.9999999999999942E-2</v>
      </c>
      <c r="Y247">
        <v>0.14749999999999996</v>
      </c>
      <c r="Z247">
        <v>-1.5450000000000728</v>
      </c>
      <c r="AA247">
        <v>-1.2075000000000102</v>
      </c>
    </row>
    <row r="248" spans="1:27" x14ac:dyDescent="0.3">
      <c r="A248">
        <v>34</v>
      </c>
      <c r="B248" t="s">
        <v>148</v>
      </c>
      <c r="C248" s="222">
        <v>45691.391168981485</v>
      </c>
      <c r="D248" t="b">
        <v>0</v>
      </c>
      <c r="E248" t="b">
        <v>1</v>
      </c>
      <c r="F248">
        <v>17</v>
      </c>
      <c r="G248">
        <v>5.0000000000000001E-3</v>
      </c>
      <c r="H248">
        <v>238</v>
      </c>
      <c r="I248">
        <v>-98</v>
      </c>
      <c r="J248">
        <v>-474</v>
      </c>
      <c r="K248">
        <v>496</v>
      </c>
      <c r="L248">
        <v>0.35000000000000003</v>
      </c>
      <c r="M248">
        <v>5.5E-2</v>
      </c>
      <c r="N248">
        <v>0.84</v>
      </c>
      <c r="O248">
        <v>-2.4250000000000003</v>
      </c>
      <c r="P248">
        <v>213.24250000000001</v>
      </c>
      <c r="Q248">
        <v>110.22749999999999</v>
      </c>
      <c r="R248">
        <v>-1.7500000000000071E-2</v>
      </c>
      <c r="S248">
        <v>0.16999999999999993</v>
      </c>
      <c r="T248">
        <v>-1.4850000000000705</v>
      </c>
      <c r="U248">
        <v>-1.355000000000004</v>
      </c>
      <c r="V248">
        <v>0.28000000000000003</v>
      </c>
      <c r="W248">
        <v>-2.7500000000000004E-2</v>
      </c>
      <c r="X248">
        <v>-6.5000000000000058E-2</v>
      </c>
      <c r="Y248">
        <v>7.2499999999999787E-2</v>
      </c>
      <c r="Z248">
        <v>-1.4850000000000705</v>
      </c>
      <c r="AA248">
        <v>-1.355000000000004</v>
      </c>
    </row>
    <row r="249" spans="1:27" x14ac:dyDescent="0.3">
      <c r="A249">
        <v>35</v>
      </c>
      <c r="B249" t="s">
        <v>148</v>
      </c>
      <c r="C249" s="222">
        <v>45691.391168981485</v>
      </c>
      <c r="D249" t="b">
        <v>0</v>
      </c>
      <c r="E249" t="b">
        <v>1</v>
      </c>
      <c r="F249">
        <v>17.5</v>
      </c>
      <c r="G249">
        <v>5.0000000000000001E-3</v>
      </c>
      <c r="H249">
        <v>579</v>
      </c>
      <c r="I249">
        <v>-437</v>
      </c>
      <c r="J249">
        <v>-438</v>
      </c>
      <c r="K249">
        <v>543</v>
      </c>
      <c r="L249">
        <v>0.35499999999999998</v>
      </c>
      <c r="M249">
        <v>0.26250000000000001</v>
      </c>
      <c r="N249">
        <v>2.54</v>
      </c>
      <c r="O249">
        <v>-2.4525000000000001</v>
      </c>
      <c r="P249">
        <v>212.4025</v>
      </c>
      <c r="Q249">
        <v>112.65249999999999</v>
      </c>
      <c r="R249">
        <v>-2.4999999999999467E-3</v>
      </c>
      <c r="S249">
        <v>0.13249999999999984</v>
      </c>
      <c r="T249">
        <v>-1.4200000000000728</v>
      </c>
      <c r="U249">
        <v>-1.4275000000000091</v>
      </c>
      <c r="V249">
        <v>0.28999999999999998</v>
      </c>
      <c r="W249">
        <v>4.0000000000000008E-2</v>
      </c>
      <c r="X249">
        <v>-1.0000000000000231E-2</v>
      </c>
      <c r="Y249">
        <v>0.16000000000000014</v>
      </c>
      <c r="Z249">
        <v>-1.4200000000000728</v>
      </c>
      <c r="AA249">
        <v>-1.4275000000000091</v>
      </c>
    </row>
    <row r="250" spans="1:27" x14ac:dyDescent="0.3">
      <c r="A250">
        <v>36</v>
      </c>
      <c r="B250" t="s">
        <v>148</v>
      </c>
      <c r="C250" s="222">
        <v>45691.391168981485</v>
      </c>
      <c r="D250" t="b">
        <v>0</v>
      </c>
      <c r="E250" t="b">
        <v>1</v>
      </c>
      <c r="F250">
        <v>18</v>
      </c>
      <c r="G250">
        <v>5.0000000000000001E-3</v>
      </c>
      <c r="H250">
        <v>1686</v>
      </c>
      <c r="I250">
        <v>-1527</v>
      </c>
      <c r="J250">
        <v>193</v>
      </c>
      <c r="K250">
        <v>-114</v>
      </c>
      <c r="L250">
        <v>0.39750000000000002</v>
      </c>
      <c r="M250">
        <v>0.19750000000000001</v>
      </c>
      <c r="N250">
        <v>8.0325000000000006</v>
      </c>
      <c r="O250">
        <v>0.76750000000000007</v>
      </c>
      <c r="P250">
        <v>209.86250000000001</v>
      </c>
      <c r="Q250">
        <v>115.10499999999999</v>
      </c>
      <c r="R250">
        <v>-7.7499999999998792E-2</v>
      </c>
      <c r="S250">
        <v>-4.2499999999999982E-2</v>
      </c>
      <c r="T250">
        <v>-1.4100000000000534</v>
      </c>
      <c r="U250">
        <v>-1.5875000000000057</v>
      </c>
      <c r="V250">
        <v>0.35000000000000003</v>
      </c>
      <c r="W250">
        <v>0.33250000000000002</v>
      </c>
      <c r="X250">
        <v>0</v>
      </c>
      <c r="Y250">
        <v>-4.2499999999999982E-2</v>
      </c>
      <c r="Z250">
        <v>-1.4100000000000534</v>
      </c>
      <c r="AA250">
        <v>-1.5875000000000057</v>
      </c>
    </row>
    <row r="251" spans="1:27" x14ac:dyDescent="0.3">
      <c r="A251">
        <v>37</v>
      </c>
      <c r="B251" t="s">
        <v>148</v>
      </c>
      <c r="C251" s="222">
        <v>45691.391168981485</v>
      </c>
      <c r="D251" t="b">
        <v>0</v>
      </c>
      <c r="E251" t="b">
        <v>1</v>
      </c>
      <c r="F251">
        <v>18.5</v>
      </c>
      <c r="G251">
        <v>5.0000000000000001E-3</v>
      </c>
      <c r="H251">
        <v>2003</v>
      </c>
      <c r="I251">
        <v>-1843</v>
      </c>
      <c r="J251">
        <v>428</v>
      </c>
      <c r="K251">
        <v>-381</v>
      </c>
      <c r="L251">
        <v>0.4</v>
      </c>
      <c r="M251">
        <v>0.11750000000000001</v>
      </c>
      <c r="N251">
        <v>9.6150000000000002</v>
      </c>
      <c r="O251">
        <v>2.0225</v>
      </c>
      <c r="P251">
        <v>201.83</v>
      </c>
      <c r="Q251">
        <v>114.33749999999999</v>
      </c>
      <c r="R251">
        <v>-4.7499999999999432E-2</v>
      </c>
      <c r="S251">
        <v>0.12249999999999983</v>
      </c>
      <c r="T251">
        <v>-1.4100000000000534</v>
      </c>
      <c r="U251">
        <v>-1.5450000000000017</v>
      </c>
      <c r="V251">
        <v>0.30500000000000005</v>
      </c>
      <c r="W251">
        <v>0.115</v>
      </c>
      <c r="X251">
        <v>-5.0000000000007816E-3</v>
      </c>
      <c r="Y251">
        <v>6.999999999999984E-2</v>
      </c>
      <c r="Z251">
        <v>-1.4100000000000534</v>
      </c>
      <c r="AA251">
        <v>-1.5450000000000017</v>
      </c>
    </row>
    <row r="252" spans="1:27" x14ac:dyDescent="0.3">
      <c r="A252">
        <v>38</v>
      </c>
      <c r="B252" t="s">
        <v>148</v>
      </c>
      <c r="C252" s="222">
        <v>45691.391168981485</v>
      </c>
      <c r="D252" t="b">
        <v>0</v>
      </c>
      <c r="E252" t="b">
        <v>1</v>
      </c>
      <c r="F252">
        <v>19</v>
      </c>
      <c r="G252">
        <v>5.0000000000000001E-3</v>
      </c>
      <c r="H252">
        <v>2067</v>
      </c>
      <c r="I252">
        <v>-1919</v>
      </c>
      <c r="J252">
        <v>463</v>
      </c>
      <c r="K252">
        <v>-403</v>
      </c>
      <c r="L252">
        <v>0.37</v>
      </c>
      <c r="M252">
        <v>0.15</v>
      </c>
      <c r="N252">
        <v>9.9649999999999999</v>
      </c>
      <c r="O252">
        <v>2.165</v>
      </c>
      <c r="P252">
        <v>192.215</v>
      </c>
      <c r="Q252">
        <v>112.315</v>
      </c>
      <c r="R252">
        <v>-5.0000000000000711E-2</v>
      </c>
      <c r="S252">
        <v>-2.2499999999999964E-2</v>
      </c>
      <c r="T252">
        <v>-1.405000000000058</v>
      </c>
      <c r="U252">
        <v>-1.6149999999999949</v>
      </c>
      <c r="V252">
        <v>0.28000000000000003</v>
      </c>
      <c r="W252">
        <v>0.16749999999999998</v>
      </c>
      <c r="X252">
        <v>-2.5000000000000355E-2</v>
      </c>
      <c r="Y252">
        <v>6.7499999999999893E-2</v>
      </c>
      <c r="Z252">
        <v>-1.405000000000058</v>
      </c>
      <c r="AA252">
        <v>-1.6149999999999949</v>
      </c>
    </row>
    <row r="253" spans="1:27" x14ac:dyDescent="0.3">
      <c r="A253">
        <v>39</v>
      </c>
      <c r="B253" t="s">
        <v>148</v>
      </c>
      <c r="C253" s="222">
        <v>45691.391168981485</v>
      </c>
      <c r="D253" t="b">
        <v>0</v>
      </c>
      <c r="E253" t="b">
        <v>1</v>
      </c>
      <c r="F253">
        <v>19.5</v>
      </c>
      <c r="G253">
        <v>5.0000000000000001E-3</v>
      </c>
      <c r="H253">
        <v>1969</v>
      </c>
      <c r="I253">
        <v>-1822</v>
      </c>
      <c r="J253">
        <v>377</v>
      </c>
      <c r="K253">
        <v>-219</v>
      </c>
      <c r="L253">
        <v>0.36749999999999999</v>
      </c>
      <c r="M253">
        <v>0.39500000000000002</v>
      </c>
      <c r="N253">
        <v>9.4775000000000009</v>
      </c>
      <c r="O253">
        <v>1.49</v>
      </c>
      <c r="P253">
        <v>182.25</v>
      </c>
      <c r="Q253">
        <v>110.14999999999999</v>
      </c>
      <c r="R253">
        <v>-2.4999999999995026E-3</v>
      </c>
      <c r="S253">
        <v>-4.2499999999999982E-2</v>
      </c>
      <c r="T253">
        <v>-1.3800000000000523</v>
      </c>
      <c r="U253">
        <v>-1.6825000000000045</v>
      </c>
      <c r="V253">
        <v>0.25750000000000001</v>
      </c>
      <c r="W253">
        <v>0.3775</v>
      </c>
      <c r="X253">
        <v>7.5000000000002842E-3</v>
      </c>
      <c r="Y253">
        <v>-1.2499999999999956E-2</v>
      </c>
      <c r="Z253">
        <v>-1.3800000000000523</v>
      </c>
      <c r="AA253">
        <v>-1.6825000000000045</v>
      </c>
    </row>
    <row r="254" spans="1:27" x14ac:dyDescent="0.3">
      <c r="A254">
        <v>40</v>
      </c>
      <c r="B254" t="s">
        <v>148</v>
      </c>
      <c r="C254" s="222">
        <v>45691.391168981485</v>
      </c>
      <c r="D254" t="b">
        <v>0</v>
      </c>
      <c r="E254" t="b">
        <v>1</v>
      </c>
      <c r="F254">
        <v>20</v>
      </c>
      <c r="G254">
        <v>5.0000000000000001E-3</v>
      </c>
      <c r="H254">
        <v>1650</v>
      </c>
      <c r="I254">
        <v>-1504</v>
      </c>
      <c r="J254">
        <v>-110</v>
      </c>
      <c r="K254">
        <v>182</v>
      </c>
      <c r="L254">
        <v>0.36499999999999999</v>
      </c>
      <c r="M254">
        <v>0.18</v>
      </c>
      <c r="N254">
        <v>7.8849999999999998</v>
      </c>
      <c r="O254">
        <v>-0.73</v>
      </c>
      <c r="P254">
        <v>172.77250000000001</v>
      </c>
      <c r="Q254">
        <v>108.66</v>
      </c>
      <c r="R254">
        <v>0</v>
      </c>
      <c r="S254">
        <v>-6.9999999999999951E-2</v>
      </c>
      <c r="T254">
        <v>-1.3875000000000455</v>
      </c>
      <c r="U254">
        <v>-1.6700000000000017</v>
      </c>
      <c r="V254">
        <v>0.255</v>
      </c>
      <c r="W254">
        <v>9.4999999999999987E-2</v>
      </c>
      <c r="X254">
        <v>0</v>
      </c>
      <c r="Y254">
        <v>-5.9999999999999942E-2</v>
      </c>
      <c r="Z254">
        <v>-1.3875000000000455</v>
      </c>
      <c r="AA254">
        <v>-1.6700000000000017</v>
      </c>
    </row>
    <row r="255" spans="1:27" x14ac:dyDescent="0.3">
      <c r="A255">
        <v>41</v>
      </c>
      <c r="B255" t="s">
        <v>148</v>
      </c>
      <c r="C255" s="222">
        <v>45691.391168981485</v>
      </c>
      <c r="D255" t="b">
        <v>0</v>
      </c>
      <c r="E255" t="b">
        <v>1</v>
      </c>
      <c r="F255">
        <v>20.5</v>
      </c>
      <c r="G255">
        <v>5.0000000000000001E-3</v>
      </c>
      <c r="H255">
        <v>1393</v>
      </c>
      <c r="I255">
        <v>-1246</v>
      </c>
      <c r="J255">
        <v>-291</v>
      </c>
      <c r="K255">
        <v>418</v>
      </c>
      <c r="L255">
        <v>0.36749999999999999</v>
      </c>
      <c r="M255">
        <v>0.3175</v>
      </c>
      <c r="N255">
        <v>6.5975000000000001</v>
      </c>
      <c r="O255">
        <v>-1.7725</v>
      </c>
      <c r="P255">
        <v>164.88750000000002</v>
      </c>
      <c r="Q255">
        <v>109.39</v>
      </c>
      <c r="R255">
        <v>-2.5000000000000355E-2</v>
      </c>
      <c r="S255">
        <v>-4.7499999999999876E-2</v>
      </c>
      <c r="T255">
        <v>-1.3875000000000455</v>
      </c>
      <c r="U255">
        <v>-1.6099999999999994</v>
      </c>
      <c r="V255">
        <v>0.25</v>
      </c>
      <c r="W255">
        <v>0.16</v>
      </c>
      <c r="X255">
        <v>-1.499999999999968E-2</v>
      </c>
      <c r="Y255">
        <v>3.0000000000000027E-2</v>
      </c>
      <c r="Z255">
        <v>-1.3875000000000455</v>
      </c>
      <c r="AA255">
        <v>-1.6099999999999994</v>
      </c>
    </row>
    <row r="256" spans="1:27" x14ac:dyDescent="0.3">
      <c r="A256">
        <v>42</v>
      </c>
      <c r="B256" t="s">
        <v>148</v>
      </c>
      <c r="C256" s="222">
        <v>45691.391168981485</v>
      </c>
      <c r="D256" t="b">
        <v>0</v>
      </c>
      <c r="E256" t="b">
        <v>1</v>
      </c>
      <c r="F256">
        <v>21</v>
      </c>
      <c r="G256">
        <v>5.0000000000000001E-3</v>
      </c>
      <c r="H256">
        <v>1105</v>
      </c>
      <c r="I256">
        <v>-977</v>
      </c>
      <c r="J256">
        <v>236</v>
      </c>
      <c r="K256">
        <v>-77</v>
      </c>
      <c r="L256">
        <v>0.32</v>
      </c>
      <c r="M256">
        <v>0.39750000000000002</v>
      </c>
      <c r="N256">
        <v>5.2050000000000001</v>
      </c>
      <c r="O256">
        <v>0.78249999999999997</v>
      </c>
      <c r="P256">
        <v>158.29000000000002</v>
      </c>
      <c r="Q256">
        <v>111.16249999999999</v>
      </c>
      <c r="R256">
        <v>-7.2499999999999787E-2</v>
      </c>
      <c r="S256">
        <v>-0.11750000000000005</v>
      </c>
      <c r="T256">
        <v>-1.3725000000000307</v>
      </c>
      <c r="U256">
        <v>-1.6400000000000006</v>
      </c>
      <c r="V256">
        <v>0.22</v>
      </c>
      <c r="W256">
        <v>0.46500000000000002</v>
      </c>
      <c r="X256">
        <v>-6.5000000000000391E-2</v>
      </c>
      <c r="Y256">
        <v>2.9999999999999916E-2</v>
      </c>
      <c r="Z256">
        <v>-1.3725000000000307</v>
      </c>
      <c r="AA256">
        <v>-1.6400000000000006</v>
      </c>
    </row>
    <row r="257" spans="1:27" x14ac:dyDescent="0.3">
      <c r="A257">
        <v>43</v>
      </c>
      <c r="B257" t="s">
        <v>148</v>
      </c>
      <c r="C257" s="222">
        <v>45691.391168981485</v>
      </c>
      <c r="D257" t="b">
        <v>0</v>
      </c>
      <c r="E257" t="b">
        <v>1</v>
      </c>
      <c r="F257">
        <v>21.5</v>
      </c>
      <c r="G257">
        <v>5.0000000000000001E-3</v>
      </c>
      <c r="H257">
        <v>1174</v>
      </c>
      <c r="I257">
        <v>-1041</v>
      </c>
      <c r="J257">
        <v>686</v>
      </c>
      <c r="K257">
        <v>-611</v>
      </c>
      <c r="L257">
        <v>0.33250000000000002</v>
      </c>
      <c r="M257">
        <v>0.1875</v>
      </c>
      <c r="N257">
        <v>5.5375000000000005</v>
      </c>
      <c r="O257">
        <v>3.2425000000000002</v>
      </c>
      <c r="P257">
        <v>153.08500000000001</v>
      </c>
      <c r="Q257">
        <v>110.38</v>
      </c>
      <c r="R257">
        <v>-8.4999999999999964E-2</v>
      </c>
      <c r="S257">
        <v>6.25E-2</v>
      </c>
      <c r="T257">
        <v>-1.307500000000033</v>
      </c>
      <c r="U257">
        <v>-1.6700000000000017</v>
      </c>
      <c r="V257">
        <v>0.24250000000000002</v>
      </c>
      <c r="W257">
        <v>0.17749999999999999</v>
      </c>
      <c r="X257">
        <v>-7.2499999999999787E-2</v>
      </c>
      <c r="Y257">
        <v>0.10250000000000004</v>
      </c>
      <c r="Z257">
        <v>-1.307500000000033</v>
      </c>
      <c r="AA257">
        <v>-1.6700000000000017</v>
      </c>
    </row>
    <row r="258" spans="1:27" x14ac:dyDescent="0.3">
      <c r="A258">
        <v>44</v>
      </c>
      <c r="B258" t="s">
        <v>148</v>
      </c>
      <c r="C258" s="222">
        <v>45691.391168981485</v>
      </c>
      <c r="D258" t="b">
        <v>0</v>
      </c>
      <c r="E258" t="b">
        <v>1</v>
      </c>
      <c r="F258">
        <v>22</v>
      </c>
      <c r="G258">
        <v>5.0000000000000001E-3</v>
      </c>
      <c r="H258">
        <v>1327</v>
      </c>
      <c r="I258">
        <v>-1192</v>
      </c>
      <c r="J258">
        <v>1109</v>
      </c>
      <c r="K258">
        <v>-1011</v>
      </c>
      <c r="L258">
        <v>0.33750000000000002</v>
      </c>
      <c r="M258">
        <v>0.245</v>
      </c>
      <c r="N258">
        <v>6.2975000000000003</v>
      </c>
      <c r="O258">
        <v>5.3</v>
      </c>
      <c r="P258">
        <v>147.54750000000001</v>
      </c>
      <c r="Q258">
        <v>107.13749999999999</v>
      </c>
      <c r="R258">
        <v>-9.4999999999999751E-2</v>
      </c>
      <c r="S258">
        <v>2.2499999999999964E-2</v>
      </c>
      <c r="T258">
        <v>-1.2350000000000136</v>
      </c>
      <c r="U258">
        <v>-1.772500000000008</v>
      </c>
      <c r="V258">
        <v>0.27</v>
      </c>
      <c r="W258">
        <v>0.2</v>
      </c>
      <c r="X258">
        <v>-9.4999999999999751E-2</v>
      </c>
      <c r="Y258">
        <v>0.16000000000000014</v>
      </c>
      <c r="Z258">
        <v>-1.2350000000000136</v>
      </c>
      <c r="AA258">
        <v>-1.772500000000008</v>
      </c>
    </row>
    <row r="259" spans="1:27" x14ac:dyDescent="0.3">
      <c r="A259">
        <v>45</v>
      </c>
      <c r="B259" t="s">
        <v>148</v>
      </c>
      <c r="C259" s="222">
        <v>45691.391168981485</v>
      </c>
      <c r="D259" t="b">
        <v>0</v>
      </c>
      <c r="E259" t="b">
        <v>1</v>
      </c>
      <c r="F259">
        <v>22.5</v>
      </c>
      <c r="G259">
        <v>5.0000000000000001E-3</v>
      </c>
      <c r="H259">
        <v>1603</v>
      </c>
      <c r="I259">
        <v>-1415</v>
      </c>
      <c r="J259">
        <v>1677</v>
      </c>
      <c r="K259">
        <v>-1571</v>
      </c>
      <c r="L259">
        <v>0.47000000000000003</v>
      </c>
      <c r="M259">
        <v>0.26500000000000001</v>
      </c>
      <c r="N259">
        <v>7.5449999999999999</v>
      </c>
      <c r="O259">
        <v>8.120000000000001</v>
      </c>
      <c r="P259">
        <v>141.25</v>
      </c>
      <c r="Q259">
        <v>101.83749999999999</v>
      </c>
      <c r="R259">
        <v>-8.2500000000000462E-2</v>
      </c>
      <c r="S259">
        <v>-0.16249999999999964</v>
      </c>
      <c r="T259">
        <v>-1.1400000000000148</v>
      </c>
      <c r="U259">
        <v>-1.9325000000000045</v>
      </c>
      <c r="V259">
        <v>0.28250000000000003</v>
      </c>
      <c r="W259">
        <v>0.35750000000000004</v>
      </c>
      <c r="X259">
        <v>-7.2499999999999787E-2</v>
      </c>
      <c r="Y259">
        <v>-2.2499999999999076E-2</v>
      </c>
      <c r="Z259">
        <v>-1.1400000000000148</v>
      </c>
      <c r="AA259">
        <v>-1.9325000000000045</v>
      </c>
    </row>
    <row r="260" spans="1:27" x14ac:dyDescent="0.3">
      <c r="A260">
        <v>46</v>
      </c>
      <c r="B260" t="s">
        <v>148</v>
      </c>
      <c r="C260" s="222">
        <v>45691.391168981485</v>
      </c>
      <c r="D260" t="b">
        <v>0</v>
      </c>
      <c r="E260" t="b">
        <v>1</v>
      </c>
      <c r="F260">
        <v>23</v>
      </c>
      <c r="G260">
        <v>5.0000000000000001E-3</v>
      </c>
      <c r="H260">
        <v>1493</v>
      </c>
      <c r="I260">
        <v>-1393</v>
      </c>
      <c r="J260">
        <v>1998</v>
      </c>
      <c r="K260">
        <v>-1928</v>
      </c>
      <c r="L260">
        <v>0.25</v>
      </c>
      <c r="M260">
        <v>0.17500000000000002</v>
      </c>
      <c r="N260">
        <v>7.2149999999999999</v>
      </c>
      <c r="O260">
        <v>9.8149999999999995</v>
      </c>
      <c r="P260">
        <v>133.70500000000001</v>
      </c>
      <c r="Q260">
        <v>93.717499999999987</v>
      </c>
      <c r="R260">
        <v>5.7500000000000107E-2</v>
      </c>
      <c r="S260">
        <v>6.9999999999998508E-2</v>
      </c>
      <c r="T260">
        <v>-1.0674999999999955</v>
      </c>
      <c r="U260">
        <v>-1.9100000000000108</v>
      </c>
      <c r="V260">
        <v>0.21249999999999999</v>
      </c>
      <c r="W260">
        <v>0.14750000000000002</v>
      </c>
      <c r="X260">
        <v>3.2499999999999751E-2</v>
      </c>
      <c r="Y260">
        <v>4.249999999999865E-2</v>
      </c>
      <c r="Z260">
        <v>-1.0674999999999955</v>
      </c>
      <c r="AA260">
        <v>-1.9100000000000108</v>
      </c>
    </row>
    <row r="261" spans="1:27" x14ac:dyDescent="0.3">
      <c r="A261">
        <v>47</v>
      </c>
      <c r="B261" t="s">
        <v>148</v>
      </c>
      <c r="C261" s="222">
        <v>45691.391168981485</v>
      </c>
      <c r="D261" t="b">
        <v>0</v>
      </c>
      <c r="E261" t="b">
        <v>1</v>
      </c>
      <c r="F261">
        <v>23.5</v>
      </c>
      <c r="G261">
        <v>5.0000000000000001E-3</v>
      </c>
      <c r="H261">
        <v>1303</v>
      </c>
      <c r="I261">
        <v>-1201</v>
      </c>
      <c r="J261">
        <v>1851</v>
      </c>
      <c r="K261">
        <v>-1715</v>
      </c>
      <c r="L261">
        <v>0.255</v>
      </c>
      <c r="M261">
        <v>0.34</v>
      </c>
      <c r="N261">
        <v>6.26</v>
      </c>
      <c r="O261">
        <v>8.9150000000000009</v>
      </c>
      <c r="P261">
        <v>126.49000000000001</v>
      </c>
      <c r="Q261">
        <v>83.902499999999989</v>
      </c>
      <c r="R261">
        <v>2.2499999999999964E-2</v>
      </c>
      <c r="S261">
        <v>-2.7499999999999858E-2</v>
      </c>
      <c r="T261">
        <v>-1.0999999999999943</v>
      </c>
      <c r="U261">
        <v>-1.9525000000000148</v>
      </c>
      <c r="V261">
        <v>0.16749999999999998</v>
      </c>
      <c r="W261">
        <v>0.13750000000000001</v>
      </c>
      <c r="X261">
        <v>1.7500000000000071E-2</v>
      </c>
      <c r="Y261">
        <v>-5.2499999999998437E-2</v>
      </c>
      <c r="Z261">
        <v>-1.0999999999999943</v>
      </c>
      <c r="AA261">
        <v>-1.9525000000000148</v>
      </c>
    </row>
    <row r="262" spans="1:27" x14ac:dyDescent="0.3">
      <c r="A262">
        <v>48</v>
      </c>
      <c r="B262" t="s">
        <v>148</v>
      </c>
      <c r="C262" s="222">
        <v>45691.391168981485</v>
      </c>
      <c r="D262" t="b">
        <v>0</v>
      </c>
      <c r="E262" t="b">
        <v>1</v>
      </c>
      <c r="F262">
        <v>24</v>
      </c>
      <c r="G262">
        <v>5.0000000000000001E-3</v>
      </c>
      <c r="H262">
        <v>461</v>
      </c>
      <c r="I262">
        <v>-360</v>
      </c>
      <c r="J262">
        <v>1196</v>
      </c>
      <c r="K262">
        <v>-1069</v>
      </c>
      <c r="L262">
        <v>0.2525</v>
      </c>
      <c r="M262">
        <v>0.3175</v>
      </c>
      <c r="N262">
        <v>2.0525000000000002</v>
      </c>
      <c r="O262">
        <v>5.6625000000000005</v>
      </c>
      <c r="P262">
        <v>120.23</v>
      </c>
      <c r="Q262">
        <v>74.987499999999983</v>
      </c>
      <c r="R262">
        <v>6.5000000000000169E-2</v>
      </c>
      <c r="S262">
        <v>1.2500000000000178E-2</v>
      </c>
      <c r="T262">
        <v>-1.1175000000000068</v>
      </c>
      <c r="U262">
        <v>-1.9000000000000199</v>
      </c>
      <c r="V262">
        <v>0.21</v>
      </c>
      <c r="W262">
        <v>0.3175</v>
      </c>
      <c r="X262">
        <v>0</v>
      </c>
      <c r="Y262">
        <v>3.7500000000000533E-2</v>
      </c>
      <c r="Z262">
        <v>-1.1175000000000068</v>
      </c>
      <c r="AA262">
        <v>-1.9000000000000199</v>
      </c>
    </row>
    <row r="263" spans="1:27" x14ac:dyDescent="0.3">
      <c r="A263">
        <v>49</v>
      </c>
      <c r="B263" t="s">
        <v>148</v>
      </c>
      <c r="C263" s="222">
        <v>45691.391168981485</v>
      </c>
      <c r="D263" t="b">
        <v>0</v>
      </c>
      <c r="E263" t="b">
        <v>1</v>
      </c>
      <c r="F263">
        <v>24.5</v>
      </c>
      <c r="G263">
        <v>5.0000000000000001E-3</v>
      </c>
      <c r="H263">
        <v>42</v>
      </c>
      <c r="I263">
        <v>98</v>
      </c>
      <c r="J263">
        <v>1076</v>
      </c>
      <c r="K263">
        <v>-994</v>
      </c>
      <c r="L263">
        <v>0.35000000000000003</v>
      </c>
      <c r="M263">
        <v>0.20500000000000002</v>
      </c>
      <c r="N263">
        <v>-0.14000000000000001</v>
      </c>
      <c r="O263">
        <v>5.1749999999999998</v>
      </c>
      <c r="P263">
        <v>118.17750000000001</v>
      </c>
      <c r="Q263">
        <v>69.324999999999989</v>
      </c>
      <c r="R263">
        <v>9.9999999999999811E-3</v>
      </c>
      <c r="S263">
        <v>-0.22250000000000014</v>
      </c>
      <c r="T263">
        <v>-1.1175000000000068</v>
      </c>
      <c r="U263">
        <v>-1.9375000000000142</v>
      </c>
      <c r="V263">
        <v>0.28000000000000003</v>
      </c>
      <c r="W263">
        <v>0.18500000000000003</v>
      </c>
      <c r="X263">
        <v>-1.0000000000000009E-2</v>
      </c>
      <c r="Y263">
        <v>-0.17500000000000071</v>
      </c>
      <c r="Z263">
        <v>-1.1175000000000068</v>
      </c>
      <c r="AA263">
        <v>-1.9375000000000142</v>
      </c>
    </row>
    <row r="264" spans="1:27" x14ac:dyDescent="0.3">
      <c r="A264">
        <v>50</v>
      </c>
      <c r="B264" t="s">
        <v>148</v>
      </c>
      <c r="C264" s="222">
        <v>45691.391168981485</v>
      </c>
      <c r="D264" t="b">
        <v>0</v>
      </c>
      <c r="E264" t="b">
        <v>1</v>
      </c>
      <c r="F264">
        <v>25</v>
      </c>
      <c r="G264">
        <v>5.0000000000000001E-3</v>
      </c>
      <c r="H264">
        <v>-147</v>
      </c>
      <c r="I264">
        <v>292</v>
      </c>
      <c r="J264">
        <v>1212</v>
      </c>
      <c r="K264">
        <v>-1203</v>
      </c>
      <c r="L264">
        <v>0.36249999999999999</v>
      </c>
      <c r="M264">
        <v>2.2499999999999999E-2</v>
      </c>
      <c r="N264">
        <v>-1.0974999999999999</v>
      </c>
      <c r="O264">
        <v>6.0375000000000005</v>
      </c>
      <c r="P264">
        <v>118.31750000000001</v>
      </c>
      <c r="Q264">
        <v>64.149999999999991</v>
      </c>
      <c r="R264">
        <v>2.5000000000000133E-2</v>
      </c>
      <c r="S264">
        <v>-5.4999999999999716E-2</v>
      </c>
      <c r="T264">
        <v>-1.1075000000000017</v>
      </c>
      <c r="U264">
        <v>-1.7625000000000171</v>
      </c>
      <c r="V264">
        <v>0.30249999999999999</v>
      </c>
      <c r="W264">
        <v>2.2499999999999999E-2</v>
      </c>
      <c r="X264">
        <v>-3.2499999999999973E-2</v>
      </c>
      <c r="Y264">
        <v>-1.2499999999999289E-2</v>
      </c>
      <c r="Z264">
        <v>-1.1075000000000017</v>
      </c>
      <c r="AA264">
        <v>-1.7625000000000171</v>
      </c>
    </row>
    <row r="265" spans="1:27" x14ac:dyDescent="0.3">
      <c r="A265">
        <v>51</v>
      </c>
      <c r="B265" t="s">
        <v>148</v>
      </c>
      <c r="C265" s="222">
        <v>45691.391168981485</v>
      </c>
      <c r="D265" t="b">
        <v>0</v>
      </c>
      <c r="E265" t="b">
        <v>1</v>
      </c>
      <c r="F265">
        <v>25.5</v>
      </c>
      <c r="G265">
        <v>5.0000000000000001E-3</v>
      </c>
      <c r="H265">
        <v>-221</v>
      </c>
      <c r="I265">
        <v>362</v>
      </c>
      <c r="J265">
        <v>1364</v>
      </c>
      <c r="K265">
        <v>-1325</v>
      </c>
      <c r="L265">
        <v>0.35249999999999998</v>
      </c>
      <c r="M265">
        <v>9.7500000000000003E-2</v>
      </c>
      <c r="N265">
        <v>-1.4575</v>
      </c>
      <c r="O265">
        <v>6.7225000000000001</v>
      </c>
      <c r="P265">
        <v>119.41500000000001</v>
      </c>
      <c r="Q265">
        <v>58.112499999999997</v>
      </c>
      <c r="R265">
        <v>-1.0000000000000009E-2</v>
      </c>
      <c r="S265">
        <v>0.10250000000000004</v>
      </c>
      <c r="T265">
        <v>-1.0750000000000028</v>
      </c>
      <c r="U265">
        <v>-1.7500000000000142</v>
      </c>
      <c r="V265">
        <v>0.29499999999999998</v>
      </c>
      <c r="W265">
        <v>6.5000000000000002E-2</v>
      </c>
      <c r="X265">
        <v>-6.0000000000000053E-2</v>
      </c>
      <c r="Y265">
        <v>5.9999999999999609E-2</v>
      </c>
      <c r="Z265">
        <v>-1.0750000000000028</v>
      </c>
      <c r="AA265">
        <v>-1.7500000000000142</v>
      </c>
    </row>
    <row r="266" spans="1:27" x14ac:dyDescent="0.3">
      <c r="A266">
        <v>52</v>
      </c>
      <c r="B266" t="s">
        <v>148</v>
      </c>
      <c r="C266" s="222">
        <v>45691.391168981485</v>
      </c>
      <c r="D266" t="b">
        <v>0</v>
      </c>
      <c r="E266" t="b">
        <v>1</v>
      </c>
      <c r="F266">
        <v>26</v>
      </c>
      <c r="G266">
        <v>5.0000000000000001E-3</v>
      </c>
      <c r="H266">
        <v>-212</v>
      </c>
      <c r="I266">
        <v>354</v>
      </c>
      <c r="J266">
        <v>1434</v>
      </c>
      <c r="K266">
        <v>-1410</v>
      </c>
      <c r="L266">
        <v>0.35499999999999998</v>
      </c>
      <c r="M266">
        <v>0.06</v>
      </c>
      <c r="N266">
        <v>-1.415</v>
      </c>
      <c r="O266">
        <v>7.11</v>
      </c>
      <c r="P266">
        <v>120.8725</v>
      </c>
      <c r="Q266">
        <v>51.39</v>
      </c>
      <c r="R266">
        <v>0</v>
      </c>
      <c r="S266">
        <v>0.16250000000000053</v>
      </c>
      <c r="T266">
        <v>-1.0150000000000006</v>
      </c>
      <c r="U266">
        <v>-1.8100000000000094</v>
      </c>
      <c r="V266">
        <v>0.27499999999999997</v>
      </c>
      <c r="W266">
        <v>7.4999999999999997E-3</v>
      </c>
      <c r="X266">
        <v>-3.0000000000000027E-2</v>
      </c>
      <c r="Y266">
        <v>7.2499999999999787E-2</v>
      </c>
      <c r="Z266">
        <v>-1.0150000000000006</v>
      </c>
      <c r="AA266">
        <v>-1.8100000000000094</v>
      </c>
    </row>
    <row r="267" spans="1:27" x14ac:dyDescent="0.3">
      <c r="A267">
        <v>53</v>
      </c>
      <c r="B267" t="s">
        <v>148</v>
      </c>
      <c r="C267" s="222">
        <v>45691.391168981485</v>
      </c>
      <c r="D267" t="b">
        <v>0</v>
      </c>
      <c r="E267" t="b">
        <v>1</v>
      </c>
      <c r="F267">
        <v>26.5</v>
      </c>
      <c r="G267">
        <v>5.0000000000000001E-3</v>
      </c>
      <c r="H267">
        <v>-200</v>
      </c>
      <c r="I267">
        <v>346</v>
      </c>
      <c r="J267">
        <v>1498</v>
      </c>
      <c r="K267">
        <v>-1362</v>
      </c>
      <c r="L267">
        <v>0.36499999999999999</v>
      </c>
      <c r="M267">
        <v>0.34</v>
      </c>
      <c r="N267">
        <v>-1.365</v>
      </c>
      <c r="O267">
        <v>7.15</v>
      </c>
      <c r="P267">
        <v>122.28750000000001</v>
      </c>
      <c r="Q267">
        <v>44.28</v>
      </c>
      <c r="R267">
        <v>-2.4999999999999467E-3</v>
      </c>
      <c r="S267">
        <v>5.5000000000000604E-2</v>
      </c>
      <c r="T267">
        <v>-0.98499999999999943</v>
      </c>
      <c r="U267">
        <v>-1.8825000000000074</v>
      </c>
      <c r="V267">
        <v>0.3075</v>
      </c>
      <c r="W267">
        <v>0.20500000000000002</v>
      </c>
      <c r="X267">
        <v>-2.2499999999999964E-2</v>
      </c>
      <c r="Y267">
        <v>-9.9999999999997868E-3</v>
      </c>
      <c r="Z267">
        <v>-0.98499999999999943</v>
      </c>
      <c r="AA267">
        <v>-1.8825000000000074</v>
      </c>
    </row>
    <row r="268" spans="1:27" x14ac:dyDescent="0.3">
      <c r="A268">
        <v>54</v>
      </c>
      <c r="B268" t="s">
        <v>148</v>
      </c>
      <c r="C268" s="222">
        <v>45691.391168981485</v>
      </c>
      <c r="D268" t="b">
        <v>0</v>
      </c>
      <c r="E268" t="b">
        <v>1</v>
      </c>
      <c r="F268">
        <v>27</v>
      </c>
      <c r="G268">
        <v>5.0000000000000001E-3</v>
      </c>
      <c r="H268">
        <v>429</v>
      </c>
      <c r="I268">
        <v>-260</v>
      </c>
      <c r="J268">
        <v>1962</v>
      </c>
      <c r="K268">
        <v>-1843</v>
      </c>
      <c r="L268">
        <v>0.42249999999999999</v>
      </c>
      <c r="M268">
        <v>0.29749999999999999</v>
      </c>
      <c r="N268">
        <v>1.7225000000000001</v>
      </c>
      <c r="O268">
        <v>9.5125000000000011</v>
      </c>
      <c r="P268">
        <v>123.6525</v>
      </c>
      <c r="Q268">
        <v>37.130000000000003</v>
      </c>
      <c r="R268">
        <v>-0.14999999999999991</v>
      </c>
      <c r="S268">
        <v>-0.1875</v>
      </c>
      <c r="T268">
        <v>-0.96250000000000568</v>
      </c>
      <c r="U268">
        <v>-1.8725000000000023</v>
      </c>
      <c r="V268">
        <v>0.34749999999999998</v>
      </c>
      <c r="W268">
        <v>0.21249999999999997</v>
      </c>
      <c r="X268">
        <v>-0.11749999999999994</v>
      </c>
      <c r="Y268">
        <v>-0.21249999999999858</v>
      </c>
      <c r="Z268">
        <v>-0.96250000000000568</v>
      </c>
      <c r="AA268">
        <v>-1.8725000000000023</v>
      </c>
    </row>
    <row r="269" spans="1:27" x14ac:dyDescent="0.3">
      <c r="A269">
        <v>55</v>
      </c>
      <c r="B269" t="s">
        <v>148</v>
      </c>
      <c r="C269" s="222">
        <v>45691.391168981485</v>
      </c>
      <c r="D269" t="b">
        <v>0</v>
      </c>
      <c r="E269" t="b">
        <v>1</v>
      </c>
      <c r="F269">
        <v>27.5</v>
      </c>
      <c r="G269">
        <v>5.0000000000000001E-3</v>
      </c>
      <c r="H269">
        <v>783</v>
      </c>
      <c r="I269">
        <v>-639</v>
      </c>
      <c r="J269">
        <v>2175</v>
      </c>
      <c r="K269">
        <v>-2036</v>
      </c>
      <c r="L269">
        <v>0.36</v>
      </c>
      <c r="M269">
        <v>0.34750000000000003</v>
      </c>
      <c r="N269">
        <v>3.5550000000000002</v>
      </c>
      <c r="O269">
        <v>10.5275</v>
      </c>
      <c r="P269">
        <v>121.93</v>
      </c>
      <c r="Q269">
        <v>27.617500000000003</v>
      </c>
      <c r="R269">
        <v>-6.0000000000000053E-2</v>
      </c>
      <c r="S269">
        <v>0.1225000000000005</v>
      </c>
      <c r="T269">
        <v>-0.84499999999999886</v>
      </c>
      <c r="U269">
        <v>-1.6600000000000001</v>
      </c>
      <c r="V269">
        <v>0.255</v>
      </c>
      <c r="W269">
        <v>0.21500000000000002</v>
      </c>
      <c r="X269">
        <v>-5.4999999999999716E-2</v>
      </c>
      <c r="Y269">
        <v>2.9999999999999361E-2</v>
      </c>
      <c r="Z269">
        <v>-0.84499999999999886</v>
      </c>
      <c r="AA269">
        <v>-1.6600000000000001</v>
      </c>
    </row>
    <row r="270" spans="1:27" x14ac:dyDescent="0.3">
      <c r="A270">
        <v>56</v>
      </c>
      <c r="B270" t="s">
        <v>148</v>
      </c>
      <c r="C270" s="222">
        <v>45691.391168981485</v>
      </c>
      <c r="D270" t="b">
        <v>0</v>
      </c>
      <c r="E270" t="b">
        <v>1</v>
      </c>
      <c r="F270">
        <v>28</v>
      </c>
      <c r="G270">
        <v>5.0000000000000001E-3</v>
      </c>
      <c r="H270">
        <v>1266</v>
      </c>
      <c r="I270">
        <v>-1121</v>
      </c>
      <c r="J270">
        <v>2401</v>
      </c>
      <c r="K270">
        <v>-2275</v>
      </c>
      <c r="L270">
        <v>0.36249999999999999</v>
      </c>
      <c r="M270">
        <v>0.315</v>
      </c>
      <c r="N270">
        <v>5.9675000000000002</v>
      </c>
      <c r="O270">
        <v>11.69</v>
      </c>
      <c r="P270">
        <v>118.375</v>
      </c>
      <c r="Q270">
        <v>17.090000000000003</v>
      </c>
      <c r="R270">
        <v>-8.7499999999999467E-2</v>
      </c>
      <c r="S270">
        <v>9.9999999999997868E-3</v>
      </c>
      <c r="T270">
        <v>-0.79000000000000625</v>
      </c>
      <c r="U270">
        <v>-1.6900000000000013</v>
      </c>
      <c r="V270">
        <v>0.27</v>
      </c>
      <c r="W270">
        <v>0.32500000000000001</v>
      </c>
      <c r="X270">
        <v>-5.9999999999999609E-2</v>
      </c>
      <c r="Y270">
        <v>-0.125</v>
      </c>
      <c r="Z270">
        <v>-0.79000000000000625</v>
      </c>
      <c r="AA270">
        <v>-1.6900000000000013</v>
      </c>
    </row>
    <row r="271" spans="1:27" x14ac:dyDescent="0.3">
      <c r="A271">
        <v>57</v>
      </c>
      <c r="B271" t="s">
        <v>148</v>
      </c>
      <c r="C271" s="222">
        <v>45691.391168981485</v>
      </c>
      <c r="D271" t="b">
        <v>0</v>
      </c>
      <c r="E271" t="b">
        <v>1</v>
      </c>
      <c r="F271">
        <v>28.5</v>
      </c>
      <c r="G271">
        <v>5.0000000000000001E-3</v>
      </c>
      <c r="H271">
        <v>1573</v>
      </c>
      <c r="I271">
        <v>-1444</v>
      </c>
      <c r="J271">
        <v>2365</v>
      </c>
      <c r="K271">
        <v>-2221</v>
      </c>
      <c r="L271">
        <v>0.32250000000000001</v>
      </c>
      <c r="M271">
        <v>0.36</v>
      </c>
      <c r="N271">
        <v>7.5425000000000004</v>
      </c>
      <c r="O271">
        <v>11.465</v>
      </c>
      <c r="P271">
        <v>112.4075</v>
      </c>
      <c r="Q271">
        <v>5.4000000000000021</v>
      </c>
      <c r="R271">
        <v>-9.2499999999999361E-2</v>
      </c>
      <c r="S271">
        <v>4.9999999999990052E-3</v>
      </c>
      <c r="T271">
        <v>-0.73000000000000398</v>
      </c>
      <c r="U271">
        <v>-1.5650000000000031</v>
      </c>
      <c r="V271">
        <v>0.24</v>
      </c>
      <c r="W271">
        <v>0.19249999999999998</v>
      </c>
      <c r="X271">
        <v>-4.0000000000000036E-2</v>
      </c>
      <c r="Y271">
        <v>-8.2499999999999574E-2</v>
      </c>
      <c r="Z271">
        <v>-0.73000000000000398</v>
      </c>
      <c r="AA271">
        <v>-1.5650000000000031</v>
      </c>
    </row>
    <row r="272" spans="1:27" x14ac:dyDescent="0.3">
      <c r="A272">
        <v>58</v>
      </c>
      <c r="B272" t="s">
        <v>148</v>
      </c>
      <c r="C272" s="222">
        <v>45691.391168981485</v>
      </c>
      <c r="D272" t="b">
        <v>0</v>
      </c>
      <c r="E272" t="b">
        <v>1</v>
      </c>
      <c r="F272">
        <v>29</v>
      </c>
      <c r="G272">
        <v>5.0000000000000001E-3</v>
      </c>
      <c r="H272">
        <v>1670</v>
      </c>
      <c r="I272">
        <v>-1549</v>
      </c>
      <c r="J272">
        <v>1724</v>
      </c>
      <c r="K272">
        <v>-1598</v>
      </c>
      <c r="L272">
        <v>0.30249999999999999</v>
      </c>
      <c r="M272">
        <v>0.315</v>
      </c>
      <c r="N272">
        <v>8.0474999999999994</v>
      </c>
      <c r="O272">
        <v>8.3049999999999997</v>
      </c>
      <c r="P272">
        <v>104.86499999999999</v>
      </c>
      <c r="Q272">
        <v>-6.0649999999999977</v>
      </c>
      <c r="R272">
        <v>-5.5000000000001492E-2</v>
      </c>
      <c r="S272">
        <v>-4.0000000000000924E-2</v>
      </c>
      <c r="T272">
        <v>-0.69000000000001194</v>
      </c>
      <c r="U272">
        <v>-1.4825000000000035</v>
      </c>
      <c r="V272">
        <v>0.20749999999999999</v>
      </c>
      <c r="W272">
        <v>0.24</v>
      </c>
      <c r="X272">
        <v>-5.2500000000000213E-2</v>
      </c>
      <c r="Y272">
        <v>-0.14499999999999957</v>
      </c>
      <c r="Z272">
        <v>-0.69000000000001194</v>
      </c>
      <c r="AA272">
        <v>-1.4825000000000035</v>
      </c>
    </row>
    <row r="273" spans="1:27" x14ac:dyDescent="0.3">
      <c r="A273">
        <v>59</v>
      </c>
      <c r="B273" t="s">
        <v>148</v>
      </c>
      <c r="C273" s="222">
        <v>45691.391168981485</v>
      </c>
      <c r="D273" t="b">
        <v>0</v>
      </c>
      <c r="E273" t="b">
        <v>1</v>
      </c>
      <c r="F273">
        <v>29.5</v>
      </c>
      <c r="G273">
        <v>5.0000000000000001E-3</v>
      </c>
      <c r="H273">
        <v>1588</v>
      </c>
      <c r="I273">
        <v>-1456</v>
      </c>
      <c r="J273">
        <v>970</v>
      </c>
      <c r="K273">
        <v>-764</v>
      </c>
      <c r="L273">
        <v>0.33</v>
      </c>
      <c r="M273">
        <v>0.51500000000000001</v>
      </c>
      <c r="N273">
        <v>7.61</v>
      </c>
      <c r="O273">
        <v>4.335</v>
      </c>
      <c r="P273">
        <v>96.817499999999995</v>
      </c>
      <c r="Q273">
        <v>-14.369999999999997</v>
      </c>
      <c r="R273">
        <v>-9.9999999999999645E-2</v>
      </c>
      <c r="S273">
        <v>0.125</v>
      </c>
      <c r="T273">
        <v>-0.63750000000001705</v>
      </c>
      <c r="U273">
        <v>-1.3375000000000039</v>
      </c>
      <c r="V273">
        <v>0.2525</v>
      </c>
      <c r="W273">
        <v>0.34750000000000003</v>
      </c>
      <c r="X273">
        <v>-9.2500000000000249E-2</v>
      </c>
      <c r="Y273">
        <v>-2.2499999999999964E-2</v>
      </c>
      <c r="Z273">
        <v>-0.63750000000001705</v>
      </c>
      <c r="AA273">
        <v>-1.3375000000000039</v>
      </c>
    </row>
    <row r="274" spans="1:27" x14ac:dyDescent="0.3">
      <c r="A274">
        <v>60</v>
      </c>
      <c r="B274" t="s">
        <v>148</v>
      </c>
      <c r="C274" s="222">
        <v>45691.391168981485</v>
      </c>
      <c r="D274" t="b">
        <v>0</v>
      </c>
      <c r="E274" t="b">
        <v>1</v>
      </c>
      <c r="F274">
        <v>30</v>
      </c>
      <c r="G274">
        <v>5.0000000000000001E-3</v>
      </c>
      <c r="H274">
        <v>2030</v>
      </c>
      <c r="I274">
        <v>-1891</v>
      </c>
      <c r="J274">
        <v>801</v>
      </c>
      <c r="K274">
        <v>-653</v>
      </c>
      <c r="L274">
        <v>0.34750000000000003</v>
      </c>
      <c r="M274">
        <v>0.37</v>
      </c>
      <c r="N274">
        <v>9.8025000000000002</v>
      </c>
      <c r="O274">
        <v>3.6350000000000002</v>
      </c>
      <c r="P274">
        <v>89.207499999999996</v>
      </c>
      <c r="Q274">
        <v>-18.704999999999998</v>
      </c>
      <c r="R274">
        <v>-0.11500000000000021</v>
      </c>
      <c r="S274">
        <v>-2.9999999999999805E-2</v>
      </c>
      <c r="T274">
        <v>-0.54500000000001592</v>
      </c>
      <c r="U274">
        <v>-1.3150000000000048</v>
      </c>
      <c r="V274">
        <v>0.29250000000000004</v>
      </c>
      <c r="W274">
        <v>0.36249999999999999</v>
      </c>
      <c r="X274">
        <v>-9.7500000000000142E-2</v>
      </c>
      <c r="Y274">
        <v>1.7500000000000071E-2</v>
      </c>
      <c r="Z274">
        <v>-0.54500000000001592</v>
      </c>
      <c r="AA274">
        <v>-1.3150000000000048</v>
      </c>
    </row>
    <row r="275" spans="1:27" x14ac:dyDescent="0.3">
      <c r="A275">
        <v>61</v>
      </c>
      <c r="B275" t="s">
        <v>148</v>
      </c>
      <c r="C275" s="222">
        <v>45691.391168981485</v>
      </c>
      <c r="D275" t="b">
        <v>0</v>
      </c>
      <c r="E275" t="b">
        <v>1</v>
      </c>
      <c r="F275">
        <v>30.5</v>
      </c>
      <c r="G275">
        <v>5.0000000000000001E-3</v>
      </c>
      <c r="H275">
        <v>2119</v>
      </c>
      <c r="I275">
        <v>-1989</v>
      </c>
      <c r="J275">
        <v>907</v>
      </c>
      <c r="K275">
        <v>-882</v>
      </c>
      <c r="L275">
        <v>0.32500000000000001</v>
      </c>
      <c r="M275">
        <v>6.25E-2</v>
      </c>
      <c r="N275">
        <v>10.27</v>
      </c>
      <c r="O275">
        <v>4.4725000000000001</v>
      </c>
      <c r="P275">
        <v>79.405000000000001</v>
      </c>
      <c r="Q275">
        <v>-22.34</v>
      </c>
      <c r="R275">
        <v>-2.000000000000135E-2</v>
      </c>
      <c r="S275">
        <v>-6.25E-2</v>
      </c>
      <c r="T275">
        <v>-0.44750000000000512</v>
      </c>
      <c r="U275">
        <v>-1.3325000000000067</v>
      </c>
      <c r="V275">
        <v>0.26</v>
      </c>
      <c r="W275">
        <v>2.7499999999999997E-2</v>
      </c>
      <c r="X275">
        <v>-2.5000000000000355E-2</v>
      </c>
      <c r="Y275">
        <v>-0.13750000000000018</v>
      </c>
      <c r="Z275">
        <v>-0.44750000000000512</v>
      </c>
      <c r="AA275">
        <v>-1.3325000000000067</v>
      </c>
    </row>
    <row r="276" spans="1:27" x14ac:dyDescent="0.3">
      <c r="A276">
        <v>62</v>
      </c>
      <c r="B276" t="s">
        <v>148</v>
      </c>
      <c r="C276" s="222">
        <v>45691.391168981485</v>
      </c>
      <c r="D276" t="b">
        <v>0</v>
      </c>
      <c r="E276" t="b">
        <v>1</v>
      </c>
      <c r="F276">
        <v>31</v>
      </c>
      <c r="G276">
        <v>5.0000000000000001E-3</v>
      </c>
      <c r="H276">
        <v>1924</v>
      </c>
      <c r="I276">
        <v>-1803</v>
      </c>
      <c r="J276">
        <v>967</v>
      </c>
      <c r="K276">
        <v>-902</v>
      </c>
      <c r="L276">
        <v>0.30249999999999999</v>
      </c>
      <c r="M276">
        <v>0.16250000000000001</v>
      </c>
      <c r="N276">
        <v>9.3175000000000008</v>
      </c>
      <c r="O276">
        <v>4.6725000000000003</v>
      </c>
      <c r="P276">
        <v>69.135000000000005</v>
      </c>
      <c r="Q276">
        <v>-26.8125</v>
      </c>
      <c r="R276">
        <v>5.0000000000007816E-3</v>
      </c>
      <c r="S276">
        <v>2.5000000000000355E-2</v>
      </c>
      <c r="T276">
        <v>-0.42249999999999943</v>
      </c>
      <c r="U276">
        <v>-1.1950000000000074</v>
      </c>
      <c r="V276">
        <v>0.21749999999999997</v>
      </c>
      <c r="W276">
        <v>9.2499999999999999E-2</v>
      </c>
      <c r="X276">
        <v>-2.7499999999999858E-2</v>
      </c>
      <c r="Y276">
        <v>-3.7499999999999645E-2</v>
      </c>
      <c r="Z276">
        <v>-0.42249999999999943</v>
      </c>
      <c r="AA276">
        <v>-1.1950000000000074</v>
      </c>
    </row>
    <row r="277" spans="1:27" x14ac:dyDescent="0.3">
      <c r="A277">
        <v>63</v>
      </c>
      <c r="B277" t="s">
        <v>148</v>
      </c>
      <c r="C277" s="222">
        <v>45691.391168981485</v>
      </c>
      <c r="D277" t="b">
        <v>0</v>
      </c>
      <c r="E277" t="b">
        <v>1</v>
      </c>
      <c r="F277">
        <v>31.5</v>
      </c>
      <c r="G277">
        <v>5.0000000000000001E-3</v>
      </c>
      <c r="H277">
        <v>1438</v>
      </c>
      <c r="I277">
        <v>-1300</v>
      </c>
      <c r="J277">
        <v>927</v>
      </c>
      <c r="K277">
        <v>-835</v>
      </c>
      <c r="L277">
        <v>0.34500000000000003</v>
      </c>
      <c r="M277">
        <v>0.23</v>
      </c>
      <c r="N277">
        <v>6.8449999999999998</v>
      </c>
      <c r="O277">
        <v>4.4050000000000002</v>
      </c>
      <c r="P277">
        <v>59.81750000000001</v>
      </c>
      <c r="Q277">
        <v>-31.484999999999999</v>
      </c>
      <c r="R277">
        <v>1.499999999999968E-2</v>
      </c>
      <c r="S277">
        <v>5.2500000000000213E-2</v>
      </c>
      <c r="T277">
        <v>-0.39499999999999602</v>
      </c>
      <c r="U277">
        <v>-1.157500000000006</v>
      </c>
      <c r="V277">
        <v>0.25250000000000006</v>
      </c>
      <c r="W277">
        <v>0.185</v>
      </c>
      <c r="X277">
        <v>-2.2499999999999964E-2</v>
      </c>
      <c r="Y277">
        <v>7.0000000000000284E-2</v>
      </c>
      <c r="Z277">
        <v>-0.39499999999999602</v>
      </c>
      <c r="AA277">
        <v>-1.157500000000006</v>
      </c>
    </row>
    <row r="278" spans="1:27" x14ac:dyDescent="0.3">
      <c r="A278">
        <v>64</v>
      </c>
      <c r="B278" t="s">
        <v>148</v>
      </c>
      <c r="C278" s="222">
        <v>45691.391168981485</v>
      </c>
      <c r="D278" t="b">
        <v>0</v>
      </c>
      <c r="E278" t="b">
        <v>1</v>
      </c>
      <c r="F278">
        <v>32</v>
      </c>
      <c r="G278">
        <v>5.0000000000000001E-3</v>
      </c>
      <c r="H278">
        <v>1292</v>
      </c>
      <c r="I278">
        <v>-1157</v>
      </c>
      <c r="J278">
        <v>869</v>
      </c>
      <c r="K278">
        <v>-800</v>
      </c>
      <c r="L278">
        <v>0.33750000000000002</v>
      </c>
      <c r="M278">
        <v>0.17250000000000001</v>
      </c>
      <c r="N278">
        <v>6.1225000000000005</v>
      </c>
      <c r="O278">
        <v>4.1725000000000003</v>
      </c>
      <c r="P278">
        <v>52.972500000000011</v>
      </c>
      <c r="Q278">
        <v>-35.89</v>
      </c>
      <c r="R278">
        <v>-4.9999999999999822E-2</v>
      </c>
      <c r="S278">
        <v>-7.5000000000000178E-2</v>
      </c>
      <c r="T278">
        <v>-0.37249999999999517</v>
      </c>
      <c r="U278">
        <v>-1.2275000000000063</v>
      </c>
      <c r="V278">
        <v>0.25750000000000001</v>
      </c>
      <c r="W278">
        <v>-7.4999999999999789E-3</v>
      </c>
      <c r="X278">
        <v>-6.25E-2</v>
      </c>
      <c r="Y278">
        <v>-2.7499999999999858E-2</v>
      </c>
      <c r="Z278">
        <v>-0.37249999999999517</v>
      </c>
      <c r="AA278">
        <v>-1.2275000000000063</v>
      </c>
    </row>
    <row r="279" spans="1:27" x14ac:dyDescent="0.3">
      <c r="A279">
        <v>65</v>
      </c>
      <c r="B279" t="s">
        <v>148</v>
      </c>
      <c r="C279" s="222">
        <v>45691.391168981485</v>
      </c>
      <c r="D279" t="b">
        <v>0</v>
      </c>
      <c r="E279" t="b">
        <v>1</v>
      </c>
      <c r="F279">
        <v>32.5</v>
      </c>
      <c r="G279">
        <v>5.0000000000000001E-3</v>
      </c>
      <c r="H279">
        <v>1285</v>
      </c>
      <c r="I279">
        <v>-1145</v>
      </c>
      <c r="J279">
        <v>816</v>
      </c>
      <c r="K279">
        <v>-695</v>
      </c>
      <c r="L279">
        <v>0.35000000000000003</v>
      </c>
      <c r="M279">
        <v>0.30249999999999999</v>
      </c>
      <c r="N279">
        <v>6.0750000000000002</v>
      </c>
      <c r="O279">
        <v>3.7774999999999999</v>
      </c>
      <c r="P279">
        <v>46.850000000000009</v>
      </c>
      <c r="Q279">
        <v>-40.0625</v>
      </c>
      <c r="R279">
        <v>7.5000000000002842E-3</v>
      </c>
      <c r="S279">
        <v>-0.11750000000000016</v>
      </c>
      <c r="T279">
        <v>-0.30999999999999517</v>
      </c>
      <c r="U279">
        <v>-1.2000000000000028</v>
      </c>
      <c r="V279">
        <v>0.23750000000000004</v>
      </c>
      <c r="W279">
        <v>7.9999999999999988E-2</v>
      </c>
      <c r="X279">
        <v>-4.2499999999999538E-2</v>
      </c>
      <c r="Y279">
        <v>-0.2200000000000002</v>
      </c>
      <c r="Z279">
        <v>-0.30999999999999517</v>
      </c>
      <c r="AA279">
        <v>-1.2000000000000028</v>
      </c>
    </row>
    <row r="280" spans="1:27" x14ac:dyDescent="0.3">
      <c r="A280">
        <v>66</v>
      </c>
      <c r="B280" t="s">
        <v>148</v>
      </c>
      <c r="C280" s="222">
        <v>45691.391168981485</v>
      </c>
      <c r="D280" t="b">
        <v>0</v>
      </c>
      <c r="E280" t="b">
        <v>1</v>
      </c>
      <c r="F280">
        <v>33</v>
      </c>
      <c r="G280">
        <v>5.0000000000000001E-3</v>
      </c>
      <c r="H280">
        <v>1282</v>
      </c>
      <c r="I280">
        <v>-1154</v>
      </c>
      <c r="J280">
        <v>-534</v>
      </c>
      <c r="K280">
        <v>748</v>
      </c>
      <c r="L280">
        <v>0.32</v>
      </c>
      <c r="M280">
        <v>0.53500000000000003</v>
      </c>
      <c r="N280">
        <v>6.09</v>
      </c>
      <c r="O280">
        <v>-3.2050000000000001</v>
      </c>
      <c r="P280">
        <v>40.775000000000006</v>
      </c>
      <c r="Q280">
        <v>-43.84</v>
      </c>
      <c r="R280">
        <v>-7.5000000000002842E-3</v>
      </c>
      <c r="S280">
        <v>-0.11249999999999982</v>
      </c>
      <c r="T280">
        <v>-0.26749999999999829</v>
      </c>
      <c r="U280">
        <v>-0.98000000000000398</v>
      </c>
      <c r="V280">
        <v>0.245</v>
      </c>
      <c r="W280">
        <v>0.54500000000000004</v>
      </c>
      <c r="X280">
        <v>-1.0000000000000675E-2</v>
      </c>
      <c r="Y280">
        <v>-0.33000000000000007</v>
      </c>
      <c r="Z280">
        <v>-0.26749999999999829</v>
      </c>
      <c r="AA280">
        <v>-0.98000000000000398</v>
      </c>
    </row>
    <row r="281" spans="1:27" x14ac:dyDescent="0.3">
      <c r="A281">
        <v>67</v>
      </c>
      <c r="B281" t="s">
        <v>148</v>
      </c>
      <c r="C281" s="222">
        <v>45691.391168981485</v>
      </c>
      <c r="D281" t="b">
        <v>0</v>
      </c>
      <c r="E281" t="b">
        <v>1</v>
      </c>
      <c r="F281">
        <v>33.5</v>
      </c>
      <c r="G281">
        <v>5.0000000000000001E-3</v>
      </c>
      <c r="H281">
        <v>1209</v>
      </c>
      <c r="I281">
        <v>-1070</v>
      </c>
      <c r="J281">
        <v>-1572</v>
      </c>
      <c r="K281">
        <v>1645</v>
      </c>
      <c r="L281">
        <v>0.34750000000000003</v>
      </c>
      <c r="M281">
        <v>0.1825</v>
      </c>
      <c r="N281">
        <v>5.6974999999999998</v>
      </c>
      <c r="O281">
        <v>-8.0425000000000004</v>
      </c>
      <c r="P281">
        <v>34.685000000000002</v>
      </c>
      <c r="Q281">
        <v>-40.635000000000005</v>
      </c>
      <c r="R281">
        <v>-5.2500000000000213E-2</v>
      </c>
      <c r="S281">
        <v>-0.13500000000000068</v>
      </c>
      <c r="T281">
        <v>-0.25750000000000028</v>
      </c>
      <c r="U281">
        <v>-0.65000000000000568</v>
      </c>
      <c r="V281">
        <v>0.25</v>
      </c>
      <c r="W281">
        <v>7.9999999999999988E-2</v>
      </c>
      <c r="X281">
        <v>-3.5000000000000142E-2</v>
      </c>
      <c r="Y281">
        <v>-0.16500000000000004</v>
      </c>
      <c r="Z281">
        <v>-0.25750000000000028</v>
      </c>
      <c r="AA281">
        <v>-0.65000000000000568</v>
      </c>
    </row>
    <row r="282" spans="1:27" x14ac:dyDescent="0.3">
      <c r="A282">
        <v>68</v>
      </c>
      <c r="B282" t="s">
        <v>148</v>
      </c>
      <c r="C282" s="222">
        <v>45691.391168981485</v>
      </c>
      <c r="D282" t="b">
        <v>0</v>
      </c>
      <c r="E282" t="b">
        <v>1</v>
      </c>
      <c r="F282">
        <v>34</v>
      </c>
      <c r="G282">
        <v>5.0000000000000001E-3</v>
      </c>
      <c r="H282">
        <v>1303</v>
      </c>
      <c r="I282">
        <v>-1153</v>
      </c>
      <c r="J282">
        <v>-2009</v>
      </c>
      <c r="K282">
        <v>2027</v>
      </c>
      <c r="L282">
        <v>0.375</v>
      </c>
      <c r="M282">
        <v>4.4999999999999998E-2</v>
      </c>
      <c r="N282">
        <v>6.1400000000000006</v>
      </c>
      <c r="O282">
        <v>-10.09</v>
      </c>
      <c r="P282">
        <v>28.987500000000001</v>
      </c>
      <c r="Q282">
        <v>-32.592500000000001</v>
      </c>
      <c r="R282">
        <v>-3.2499999999999751E-2</v>
      </c>
      <c r="S282">
        <v>-8.4999999999999076E-2</v>
      </c>
      <c r="T282">
        <v>-0.22250000000000369</v>
      </c>
      <c r="U282">
        <v>-0.48499999999999943</v>
      </c>
      <c r="V282">
        <v>0.26</v>
      </c>
      <c r="W282">
        <v>0.13</v>
      </c>
      <c r="X282">
        <v>-4.9999999999999822E-2</v>
      </c>
      <c r="Y282">
        <v>-4.9999999999998934E-2</v>
      </c>
      <c r="Z282">
        <v>-0.22250000000000369</v>
      </c>
      <c r="AA282">
        <v>-0.48499999999999943</v>
      </c>
    </row>
    <row r="283" spans="1:27" x14ac:dyDescent="0.3">
      <c r="A283">
        <v>69</v>
      </c>
      <c r="B283" t="s">
        <v>148</v>
      </c>
      <c r="C283" s="222">
        <v>45691.391168981485</v>
      </c>
      <c r="D283" t="b">
        <v>0</v>
      </c>
      <c r="E283" t="b">
        <v>1</v>
      </c>
      <c r="F283">
        <v>34.5</v>
      </c>
      <c r="G283">
        <v>5.0000000000000001E-3</v>
      </c>
      <c r="H283">
        <v>1342</v>
      </c>
      <c r="I283">
        <v>-1191</v>
      </c>
      <c r="J283">
        <v>-1635</v>
      </c>
      <c r="K283">
        <v>1741</v>
      </c>
      <c r="L283">
        <v>0.3775</v>
      </c>
      <c r="M283">
        <v>0.26500000000000001</v>
      </c>
      <c r="N283">
        <v>6.3325000000000005</v>
      </c>
      <c r="O283">
        <v>-8.44</v>
      </c>
      <c r="P283">
        <v>22.8475</v>
      </c>
      <c r="Q283">
        <v>-22.502499999999998</v>
      </c>
      <c r="R283">
        <v>-3.7499999999999645E-2</v>
      </c>
      <c r="S283">
        <v>-0.29999999999999893</v>
      </c>
      <c r="T283">
        <v>-0.17250000000000298</v>
      </c>
      <c r="U283">
        <v>-0.43499999999999517</v>
      </c>
      <c r="V283">
        <v>0.28500000000000003</v>
      </c>
      <c r="W283">
        <v>0.43500000000000005</v>
      </c>
      <c r="X283">
        <v>-6.4999999999999503E-2</v>
      </c>
      <c r="Y283">
        <v>-0.33999999999999986</v>
      </c>
      <c r="Z283">
        <v>-0.17250000000000298</v>
      </c>
      <c r="AA283">
        <v>-0.43499999999999517</v>
      </c>
    </row>
    <row r="284" spans="1:27" x14ac:dyDescent="0.3">
      <c r="A284">
        <v>70</v>
      </c>
      <c r="B284" t="s">
        <v>148</v>
      </c>
      <c r="C284" s="222">
        <v>45691.391168981485</v>
      </c>
      <c r="D284" t="b">
        <v>0</v>
      </c>
      <c r="E284" t="b">
        <v>1</v>
      </c>
      <c r="F284">
        <v>35</v>
      </c>
      <c r="G284">
        <v>5.0000000000000001E-3</v>
      </c>
      <c r="H284">
        <v>1689</v>
      </c>
      <c r="I284">
        <v>-1538</v>
      </c>
      <c r="J284">
        <v>-1449</v>
      </c>
      <c r="K284">
        <v>1530</v>
      </c>
      <c r="L284">
        <v>0.3775</v>
      </c>
      <c r="M284">
        <v>0.20250000000000001</v>
      </c>
      <c r="N284">
        <v>8.0675000000000008</v>
      </c>
      <c r="O284">
        <v>-7.4474999999999998</v>
      </c>
      <c r="P284">
        <v>16.515000000000001</v>
      </c>
      <c r="Q284">
        <v>-14.0625</v>
      </c>
      <c r="R284">
        <v>-6.7499999999999005E-2</v>
      </c>
      <c r="S284">
        <v>1.2500000000000178E-2</v>
      </c>
      <c r="T284">
        <v>-0.10750000000000171</v>
      </c>
      <c r="U284">
        <v>-9.4999999999998863E-2</v>
      </c>
      <c r="V284">
        <v>0.26250000000000001</v>
      </c>
      <c r="W284">
        <v>0.19500000000000001</v>
      </c>
      <c r="X284">
        <v>-4.7499999999999432E-2</v>
      </c>
      <c r="Y284">
        <v>1.5000000000000568E-2</v>
      </c>
      <c r="Z284">
        <v>-0.10750000000000171</v>
      </c>
      <c r="AA284">
        <v>-9.4999999999998863E-2</v>
      </c>
    </row>
    <row r="285" spans="1:27" x14ac:dyDescent="0.3">
      <c r="A285">
        <v>71</v>
      </c>
      <c r="B285" t="s">
        <v>148</v>
      </c>
      <c r="C285" s="222">
        <v>45691.391168981485</v>
      </c>
      <c r="D285" t="b">
        <v>0</v>
      </c>
      <c r="E285" t="b">
        <v>1</v>
      </c>
      <c r="F285">
        <v>35.5</v>
      </c>
      <c r="G285">
        <v>5.0000000000000001E-3</v>
      </c>
      <c r="H285">
        <v>1765</v>
      </c>
      <c r="I285">
        <v>-1614</v>
      </c>
      <c r="J285">
        <v>-1204</v>
      </c>
      <c r="K285">
        <v>1442</v>
      </c>
      <c r="L285">
        <v>0.3775</v>
      </c>
      <c r="M285">
        <v>0.59499999999999997</v>
      </c>
      <c r="N285">
        <v>8.4474999999999998</v>
      </c>
      <c r="O285">
        <v>-6.6150000000000002</v>
      </c>
      <c r="P285">
        <v>8.4474999999999998</v>
      </c>
      <c r="Q285">
        <v>-6.6150000000000002</v>
      </c>
      <c r="R285">
        <v>-9.7500000000000142E-2</v>
      </c>
      <c r="S285">
        <v>-0.20000000000000018</v>
      </c>
      <c r="T285">
        <v>-6.0000000000000497E-2</v>
      </c>
      <c r="U285">
        <v>-0.11000000000000032</v>
      </c>
      <c r="V285">
        <v>0.27</v>
      </c>
      <c r="W285">
        <v>0.45999999999999996</v>
      </c>
      <c r="X285">
        <v>-6.0000000000000497E-2</v>
      </c>
      <c r="Y285">
        <v>-0.11000000000000032</v>
      </c>
      <c r="Z285">
        <v>-6.0000000000000497E-2</v>
      </c>
      <c r="AA285">
        <v>-0.11000000000000032</v>
      </c>
    </row>
    <row r="286" spans="1:27" x14ac:dyDescent="0.3">
      <c r="A286">
        <v>1</v>
      </c>
      <c r="B286" t="s">
        <v>148</v>
      </c>
      <c r="C286" s="222">
        <v>45699.424861111111</v>
      </c>
      <c r="D286" t="b">
        <v>0</v>
      </c>
      <c r="E286" t="b">
        <v>0</v>
      </c>
      <c r="F286">
        <v>0.5</v>
      </c>
      <c r="G286">
        <v>5.0000000000000001E-3</v>
      </c>
      <c r="H286">
        <v>-491</v>
      </c>
      <c r="I286">
        <v>645</v>
      </c>
      <c r="J286">
        <v>2750</v>
      </c>
      <c r="K286">
        <v>-2795</v>
      </c>
      <c r="L286">
        <v>0.38500000000000001</v>
      </c>
      <c r="M286">
        <v>-0.1125</v>
      </c>
      <c r="N286">
        <v>-2.84</v>
      </c>
      <c r="O286">
        <v>13.862500000000001</v>
      </c>
      <c r="P286">
        <v>373.27249999999998</v>
      </c>
      <c r="Q286">
        <v>122.55249999999998</v>
      </c>
      <c r="R286">
        <v>-0.24249999999999972</v>
      </c>
      <c r="S286">
        <v>7.2499999999999787E-2</v>
      </c>
      <c r="T286">
        <v>-2.7650000000001</v>
      </c>
      <c r="U286">
        <v>3.7399999999999807</v>
      </c>
      <c r="V286">
        <v>0.22750000000000001</v>
      </c>
      <c r="W286">
        <v>-0.36</v>
      </c>
      <c r="X286">
        <v>-0.14249999999999963</v>
      </c>
      <c r="Y286">
        <v>8.5000000000000853E-2</v>
      </c>
      <c r="Z286">
        <v>-2.7650000000001</v>
      </c>
      <c r="AA286">
        <v>3.7399999999999807</v>
      </c>
    </row>
    <row r="287" spans="1:27" x14ac:dyDescent="0.3">
      <c r="A287">
        <v>2</v>
      </c>
      <c r="B287" t="s">
        <v>148</v>
      </c>
      <c r="C287" s="222">
        <v>45699.424861111111</v>
      </c>
      <c r="D287" t="b">
        <v>0</v>
      </c>
      <c r="E287" t="b">
        <v>0</v>
      </c>
      <c r="F287">
        <v>1</v>
      </c>
      <c r="G287">
        <v>5.0000000000000001E-3</v>
      </c>
      <c r="H287">
        <v>-534</v>
      </c>
      <c r="I287">
        <v>712</v>
      </c>
      <c r="J287">
        <v>2620</v>
      </c>
      <c r="K287">
        <v>-2645</v>
      </c>
      <c r="L287">
        <v>0.44500000000000001</v>
      </c>
      <c r="M287">
        <v>-6.25E-2</v>
      </c>
      <c r="N287">
        <v>-3.1150000000000002</v>
      </c>
      <c r="O287">
        <v>13.1625</v>
      </c>
      <c r="P287">
        <v>376.11249999999995</v>
      </c>
      <c r="Q287">
        <v>108.68999999999998</v>
      </c>
      <c r="R287">
        <v>-0.22999999999999998</v>
      </c>
      <c r="S287">
        <v>0.11749999999999972</v>
      </c>
      <c r="T287">
        <v>-2.622500000000116</v>
      </c>
      <c r="U287">
        <v>3.6549999999999869</v>
      </c>
      <c r="V287">
        <v>0.17749999999999999</v>
      </c>
      <c r="W287">
        <v>-0.2225</v>
      </c>
      <c r="X287">
        <v>-0.18250000000000011</v>
      </c>
      <c r="Y287">
        <v>5.2500000000000213E-2</v>
      </c>
      <c r="Z287">
        <v>-2.622500000000116</v>
      </c>
      <c r="AA287">
        <v>3.6549999999999869</v>
      </c>
    </row>
    <row r="288" spans="1:27" x14ac:dyDescent="0.3">
      <c r="A288">
        <v>3</v>
      </c>
      <c r="B288" t="s">
        <v>148</v>
      </c>
      <c r="C288" s="222">
        <v>45699.424861111111</v>
      </c>
      <c r="D288" t="b">
        <v>0</v>
      </c>
      <c r="E288" t="b">
        <v>0</v>
      </c>
      <c r="F288">
        <v>1.5</v>
      </c>
      <c r="G288">
        <v>5.0000000000000001E-3</v>
      </c>
      <c r="H288">
        <v>104</v>
      </c>
      <c r="I288">
        <v>27</v>
      </c>
      <c r="J288">
        <v>1251</v>
      </c>
      <c r="K288">
        <v>-1357</v>
      </c>
      <c r="L288">
        <v>0.32750000000000001</v>
      </c>
      <c r="M288">
        <v>-0.26500000000000001</v>
      </c>
      <c r="N288">
        <v>0.1925</v>
      </c>
      <c r="O288">
        <v>6.5200000000000005</v>
      </c>
      <c r="P288">
        <v>379.22749999999996</v>
      </c>
      <c r="Q288">
        <v>95.527499999999989</v>
      </c>
      <c r="R288">
        <v>-4.7499999999999987E-2</v>
      </c>
      <c r="S288">
        <v>-0.1875</v>
      </c>
      <c r="T288">
        <v>-2.4400000000001114</v>
      </c>
      <c r="U288">
        <v>3.602499999999992</v>
      </c>
      <c r="V288">
        <v>0.36250000000000004</v>
      </c>
      <c r="W288">
        <v>-8.500000000000002E-2</v>
      </c>
      <c r="X288">
        <v>-2.2499999999999992E-2</v>
      </c>
      <c r="Y288">
        <v>-0.10999999999999943</v>
      </c>
      <c r="Z288">
        <v>-2.4400000000001114</v>
      </c>
      <c r="AA288">
        <v>3.602499999999992</v>
      </c>
    </row>
    <row r="289" spans="1:27" x14ac:dyDescent="0.3">
      <c r="A289">
        <v>4</v>
      </c>
      <c r="B289" t="s">
        <v>148</v>
      </c>
      <c r="C289" s="222">
        <v>45699.424861111111</v>
      </c>
      <c r="D289" t="b">
        <v>0</v>
      </c>
      <c r="E289" t="b">
        <v>0</v>
      </c>
      <c r="F289">
        <v>2</v>
      </c>
      <c r="G289">
        <v>5.0000000000000001E-3</v>
      </c>
      <c r="H289">
        <v>-19</v>
      </c>
      <c r="I289">
        <v>161</v>
      </c>
      <c r="J289">
        <v>1031</v>
      </c>
      <c r="K289">
        <v>-1075</v>
      </c>
      <c r="L289">
        <v>0.35499999999999998</v>
      </c>
      <c r="M289">
        <v>-0.11</v>
      </c>
      <c r="N289">
        <v>-0.45</v>
      </c>
      <c r="O289">
        <v>5.2649999999999997</v>
      </c>
      <c r="P289">
        <v>379.03499999999997</v>
      </c>
      <c r="Q289">
        <v>89.007499999999993</v>
      </c>
      <c r="R289">
        <v>-0.12</v>
      </c>
      <c r="S289">
        <v>-0.13500000000000068</v>
      </c>
      <c r="T289">
        <v>-2.4175000000001319</v>
      </c>
      <c r="U289">
        <v>3.7124999999999915</v>
      </c>
      <c r="V289">
        <v>0.27249999999999996</v>
      </c>
      <c r="W289">
        <v>-5.7500000000000002E-2</v>
      </c>
      <c r="X289">
        <v>-0.11249999999999999</v>
      </c>
      <c r="Y289">
        <v>-7.7500000000000568E-2</v>
      </c>
      <c r="Z289">
        <v>-2.4175000000001319</v>
      </c>
      <c r="AA289">
        <v>3.7124999999999915</v>
      </c>
    </row>
    <row r="290" spans="1:27" x14ac:dyDescent="0.3">
      <c r="A290">
        <v>5</v>
      </c>
      <c r="B290" t="s">
        <v>148</v>
      </c>
      <c r="C290" s="222">
        <v>45699.424861111111</v>
      </c>
      <c r="D290" t="b">
        <v>0</v>
      </c>
      <c r="E290" t="b">
        <v>0</v>
      </c>
      <c r="F290">
        <v>2.5</v>
      </c>
      <c r="G290">
        <v>5.0000000000000001E-3</v>
      </c>
      <c r="H290">
        <v>118</v>
      </c>
      <c r="I290">
        <v>27</v>
      </c>
      <c r="J290">
        <v>1018</v>
      </c>
      <c r="K290">
        <v>-1016</v>
      </c>
      <c r="L290">
        <v>0.36249999999999999</v>
      </c>
      <c r="M290">
        <v>5.0000000000000001E-3</v>
      </c>
      <c r="N290">
        <v>0.22750000000000001</v>
      </c>
      <c r="O290">
        <v>5.085</v>
      </c>
      <c r="P290">
        <v>379.48499999999996</v>
      </c>
      <c r="Q290">
        <v>83.742499999999993</v>
      </c>
      <c r="R290">
        <v>-0.10500000000000001</v>
      </c>
      <c r="S290">
        <v>-0.12999999999999989</v>
      </c>
      <c r="T290">
        <v>-2.3050000000001205</v>
      </c>
      <c r="U290">
        <v>3.789999999999992</v>
      </c>
      <c r="V290">
        <v>0.31</v>
      </c>
      <c r="W290">
        <v>-4.2500000000000003E-2</v>
      </c>
      <c r="X290">
        <v>-6.9999999999999979E-2</v>
      </c>
      <c r="Y290">
        <v>-0.14250000000000007</v>
      </c>
      <c r="Z290">
        <v>-2.3050000000001205</v>
      </c>
      <c r="AA290">
        <v>3.789999999999992</v>
      </c>
    </row>
    <row r="291" spans="1:27" x14ac:dyDescent="0.3">
      <c r="A291">
        <v>6</v>
      </c>
      <c r="B291" t="s">
        <v>148</v>
      </c>
      <c r="C291" s="222">
        <v>45699.424861111111</v>
      </c>
      <c r="D291" t="b">
        <v>0</v>
      </c>
      <c r="E291" t="b">
        <v>0</v>
      </c>
      <c r="F291">
        <v>3</v>
      </c>
      <c r="G291">
        <v>5.0000000000000001E-3</v>
      </c>
      <c r="H291">
        <v>1899</v>
      </c>
      <c r="I291">
        <v>-1756</v>
      </c>
      <c r="J291">
        <v>1251</v>
      </c>
      <c r="K291">
        <v>-1361</v>
      </c>
      <c r="L291">
        <v>0.35749999999999998</v>
      </c>
      <c r="M291">
        <v>-0.27500000000000002</v>
      </c>
      <c r="N291">
        <v>9.1375000000000011</v>
      </c>
      <c r="O291">
        <v>6.53</v>
      </c>
      <c r="P291">
        <v>379.25749999999994</v>
      </c>
      <c r="Q291">
        <v>78.657499999999999</v>
      </c>
      <c r="R291">
        <v>-2.4999999999998579E-2</v>
      </c>
      <c r="S291">
        <v>-5.7500000000000107E-2</v>
      </c>
      <c r="T291">
        <v>-2.2350000000001273</v>
      </c>
      <c r="U291">
        <v>3.9325000000000045</v>
      </c>
      <c r="V291">
        <v>0.22999999999999998</v>
      </c>
      <c r="W291">
        <v>-0.28750000000000003</v>
      </c>
      <c r="X291">
        <v>-1.9999999999999574E-2</v>
      </c>
      <c r="Y291">
        <v>8.7500000000000355E-2</v>
      </c>
      <c r="Z291">
        <v>-2.2350000000001273</v>
      </c>
      <c r="AA291">
        <v>3.9325000000000045</v>
      </c>
    </row>
    <row r="292" spans="1:27" x14ac:dyDescent="0.3">
      <c r="A292">
        <v>7</v>
      </c>
      <c r="B292" t="s">
        <v>148</v>
      </c>
      <c r="C292" s="222">
        <v>45699.424861111111</v>
      </c>
      <c r="D292" t="b">
        <v>0</v>
      </c>
      <c r="E292" t="b">
        <v>0</v>
      </c>
      <c r="F292">
        <v>3.5</v>
      </c>
      <c r="G292">
        <v>5.0000000000000001E-3</v>
      </c>
      <c r="H292">
        <v>2508</v>
      </c>
      <c r="I292">
        <v>-2370</v>
      </c>
      <c r="J292">
        <v>1416</v>
      </c>
      <c r="K292">
        <v>-1484</v>
      </c>
      <c r="L292">
        <v>0.34500000000000003</v>
      </c>
      <c r="M292">
        <v>-0.17</v>
      </c>
      <c r="N292">
        <v>12.195</v>
      </c>
      <c r="O292">
        <v>7.25</v>
      </c>
      <c r="P292">
        <v>370.11999999999995</v>
      </c>
      <c r="Q292">
        <v>72.127499999999998</v>
      </c>
      <c r="R292">
        <v>-2.5000000000000355E-2</v>
      </c>
      <c r="S292">
        <v>7.749999999999968E-2</v>
      </c>
      <c r="T292">
        <v>-2.2150000000000887</v>
      </c>
      <c r="U292">
        <v>3.8449999999999989</v>
      </c>
      <c r="V292">
        <v>0.23250000000000004</v>
      </c>
      <c r="W292">
        <v>-0.14500000000000002</v>
      </c>
      <c r="X292">
        <v>-1.7500000000000071E-2</v>
      </c>
      <c r="Y292">
        <v>3.0000000000000249E-2</v>
      </c>
      <c r="Z292">
        <v>-2.2150000000000887</v>
      </c>
      <c r="AA292">
        <v>3.8449999999999989</v>
      </c>
    </row>
    <row r="293" spans="1:27" x14ac:dyDescent="0.3">
      <c r="A293">
        <v>8</v>
      </c>
      <c r="B293" t="s">
        <v>148</v>
      </c>
      <c r="C293" s="222">
        <v>45699.424861111111</v>
      </c>
      <c r="D293" t="b">
        <v>0</v>
      </c>
      <c r="E293" t="b">
        <v>0</v>
      </c>
      <c r="F293">
        <v>4</v>
      </c>
      <c r="G293">
        <v>5.0000000000000001E-3</v>
      </c>
      <c r="H293">
        <v>2852</v>
      </c>
      <c r="I293">
        <v>-2710</v>
      </c>
      <c r="J293">
        <v>1559</v>
      </c>
      <c r="K293">
        <v>-1613</v>
      </c>
      <c r="L293">
        <v>0.35499999999999998</v>
      </c>
      <c r="M293">
        <v>-0.13500000000000001</v>
      </c>
      <c r="N293">
        <v>13.905000000000001</v>
      </c>
      <c r="O293">
        <v>7.9300000000000006</v>
      </c>
      <c r="P293">
        <v>357.92499999999995</v>
      </c>
      <c r="Q293">
        <v>64.877499999999998</v>
      </c>
      <c r="R293">
        <v>-4.249999999999865E-2</v>
      </c>
      <c r="S293">
        <v>9.5000000000000639E-2</v>
      </c>
      <c r="T293">
        <v>-2.1975000000001046</v>
      </c>
      <c r="U293">
        <v>3.8149999999999977</v>
      </c>
      <c r="V293">
        <v>0.245</v>
      </c>
      <c r="W293">
        <v>-0.22250000000000003</v>
      </c>
      <c r="X293">
        <v>-3.4999999999998366E-2</v>
      </c>
      <c r="Y293">
        <v>0.16750000000000043</v>
      </c>
      <c r="Z293">
        <v>-2.1975000000001046</v>
      </c>
      <c r="AA293">
        <v>3.8149999999999977</v>
      </c>
    </row>
    <row r="294" spans="1:27" x14ac:dyDescent="0.3">
      <c r="A294">
        <v>9</v>
      </c>
      <c r="B294" t="s">
        <v>148</v>
      </c>
      <c r="C294" s="222">
        <v>45699.424861111111</v>
      </c>
      <c r="D294" t="b">
        <v>0</v>
      </c>
      <c r="E294" t="b">
        <v>0</v>
      </c>
      <c r="F294">
        <v>4.5</v>
      </c>
      <c r="G294">
        <v>5.0000000000000001E-3</v>
      </c>
      <c r="H294">
        <v>3072</v>
      </c>
      <c r="I294">
        <v>-2934</v>
      </c>
      <c r="J294">
        <v>1601</v>
      </c>
      <c r="K294">
        <v>-1616</v>
      </c>
      <c r="L294">
        <v>0.34500000000000003</v>
      </c>
      <c r="M294">
        <v>-3.7499999999999999E-2</v>
      </c>
      <c r="N294">
        <v>15.015000000000001</v>
      </c>
      <c r="O294">
        <v>8.0425000000000004</v>
      </c>
      <c r="P294">
        <v>344.02</v>
      </c>
      <c r="Q294">
        <v>56.947499999999991</v>
      </c>
      <c r="R294">
        <v>-7.2499999999999787E-2</v>
      </c>
      <c r="S294">
        <v>0.21499999999999986</v>
      </c>
      <c r="T294">
        <v>-2.1625000000000796</v>
      </c>
      <c r="U294">
        <v>3.6474999999999937</v>
      </c>
      <c r="V294">
        <v>0.26500000000000001</v>
      </c>
      <c r="W294">
        <v>-6.5000000000000002E-2</v>
      </c>
      <c r="X294">
        <v>-7.0000000000000284E-2</v>
      </c>
      <c r="Y294">
        <v>0.22000000000000064</v>
      </c>
      <c r="Z294">
        <v>-2.1625000000000796</v>
      </c>
      <c r="AA294">
        <v>3.6474999999999937</v>
      </c>
    </row>
    <row r="295" spans="1:27" x14ac:dyDescent="0.3">
      <c r="A295">
        <v>10</v>
      </c>
      <c r="B295" t="s">
        <v>148</v>
      </c>
      <c r="C295" s="222">
        <v>45699.424861111111</v>
      </c>
      <c r="D295" t="b">
        <v>0</v>
      </c>
      <c r="E295" t="b">
        <v>0</v>
      </c>
      <c r="F295">
        <v>5</v>
      </c>
      <c r="G295">
        <v>5.0000000000000001E-3</v>
      </c>
      <c r="H295">
        <v>3168</v>
      </c>
      <c r="I295">
        <v>-3035</v>
      </c>
      <c r="J295">
        <v>1495</v>
      </c>
      <c r="K295">
        <v>-1525</v>
      </c>
      <c r="L295">
        <v>0.33250000000000002</v>
      </c>
      <c r="M295">
        <v>-7.4999999999999997E-2</v>
      </c>
      <c r="N295">
        <v>15.5075</v>
      </c>
      <c r="O295">
        <v>7.55</v>
      </c>
      <c r="P295">
        <v>329.005</v>
      </c>
      <c r="Q295">
        <v>48.904999999999994</v>
      </c>
      <c r="R295">
        <v>-8.5000000000000853E-2</v>
      </c>
      <c r="S295">
        <v>0.12249999999999961</v>
      </c>
      <c r="T295">
        <v>-2.0925000000000864</v>
      </c>
      <c r="U295">
        <v>3.4274999999999949</v>
      </c>
      <c r="V295">
        <v>0.24000000000000002</v>
      </c>
      <c r="W295">
        <v>-0.14000000000000001</v>
      </c>
      <c r="X295">
        <v>-8.5000000000000853E-2</v>
      </c>
      <c r="Y295">
        <v>1.9999999999999574E-2</v>
      </c>
      <c r="Z295">
        <v>-2.0925000000000864</v>
      </c>
      <c r="AA295">
        <v>3.4274999999999949</v>
      </c>
    </row>
    <row r="296" spans="1:27" x14ac:dyDescent="0.3">
      <c r="A296">
        <v>11</v>
      </c>
      <c r="B296" t="s">
        <v>148</v>
      </c>
      <c r="C296" s="222">
        <v>45699.424861111111</v>
      </c>
      <c r="D296" t="b">
        <v>0</v>
      </c>
      <c r="E296" t="b">
        <v>0</v>
      </c>
      <c r="F296">
        <v>5.5</v>
      </c>
      <c r="G296">
        <v>5.0000000000000001E-3</v>
      </c>
      <c r="H296">
        <v>3148</v>
      </c>
      <c r="I296">
        <v>-3001</v>
      </c>
      <c r="J296">
        <v>1137</v>
      </c>
      <c r="K296">
        <v>-1201</v>
      </c>
      <c r="L296">
        <v>0.36749999999999999</v>
      </c>
      <c r="M296">
        <v>-0.16</v>
      </c>
      <c r="N296">
        <v>15.3725</v>
      </c>
      <c r="O296">
        <v>5.8449999999999998</v>
      </c>
      <c r="P296">
        <v>313.4975</v>
      </c>
      <c r="Q296">
        <v>41.354999999999997</v>
      </c>
      <c r="R296">
        <v>-0.1225000000000005</v>
      </c>
      <c r="S296">
        <v>0.26750000000000007</v>
      </c>
      <c r="T296">
        <v>-2.00750000000005</v>
      </c>
      <c r="U296">
        <v>3.4074999999999989</v>
      </c>
      <c r="V296">
        <v>0.3125</v>
      </c>
      <c r="W296">
        <v>-0.1925</v>
      </c>
      <c r="X296">
        <v>-0.13250000000000028</v>
      </c>
      <c r="Y296">
        <v>2.4999999999995026E-3</v>
      </c>
      <c r="Z296">
        <v>-2.00750000000005</v>
      </c>
      <c r="AA296">
        <v>3.4074999999999989</v>
      </c>
    </row>
    <row r="297" spans="1:27" x14ac:dyDescent="0.3">
      <c r="A297">
        <v>12</v>
      </c>
      <c r="B297" t="s">
        <v>148</v>
      </c>
      <c r="C297" s="222">
        <v>45699.424861111111</v>
      </c>
      <c r="D297" t="b">
        <v>0</v>
      </c>
      <c r="E297" t="b">
        <v>0</v>
      </c>
      <c r="F297">
        <v>6</v>
      </c>
      <c r="G297">
        <v>5.0000000000000001E-3</v>
      </c>
      <c r="H297">
        <v>2626</v>
      </c>
      <c r="I297">
        <v>-2542</v>
      </c>
      <c r="J297">
        <v>-289</v>
      </c>
      <c r="K297">
        <v>229</v>
      </c>
      <c r="L297">
        <v>0.21</v>
      </c>
      <c r="M297">
        <v>-0.15</v>
      </c>
      <c r="N297">
        <v>12.92</v>
      </c>
      <c r="O297">
        <v>-1.2949999999999999</v>
      </c>
      <c r="P297">
        <v>298.125</v>
      </c>
      <c r="Q297">
        <v>35.51</v>
      </c>
      <c r="R297">
        <v>-2.4999999999995026E-3</v>
      </c>
      <c r="S297">
        <v>0.40250000000000008</v>
      </c>
      <c r="T297">
        <v>-1.8750000000000568</v>
      </c>
      <c r="U297">
        <v>3.4050000000000011</v>
      </c>
      <c r="V297">
        <v>0.10999999999999999</v>
      </c>
      <c r="W297">
        <v>-0.27500000000000002</v>
      </c>
      <c r="X297">
        <v>-2.5000000000000355E-2</v>
      </c>
      <c r="Y297">
        <v>0.33500000000000019</v>
      </c>
      <c r="Z297">
        <v>-1.8750000000000568</v>
      </c>
      <c r="AA297">
        <v>3.4050000000000011</v>
      </c>
    </row>
    <row r="298" spans="1:27" x14ac:dyDescent="0.3">
      <c r="A298">
        <v>13</v>
      </c>
      <c r="B298" t="s">
        <v>148</v>
      </c>
      <c r="C298" s="222">
        <v>45699.424861111111</v>
      </c>
      <c r="D298" t="b">
        <v>0</v>
      </c>
      <c r="E298" t="b">
        <v>0</v>
      </c>
      <c r="F298">
        <v>6.5</v>
      </c>
      <c r="G298">
        <v>5.0000000000000001E-3</v>
      </c>
      <c r="H298">
        <v>2336</v>
      </c>
      <c r="I298">
        <v>-2194</v>
      </c>
      <c r="J298">
        <v>-818</v>
      </c>
      <c r="K298">
        <v>830</v>
      </c>
      <c r="L298">
        <v>0.35499999999999998</v>
      </c>
      <c r="M298">
        <v>0.03</v>
      </c>
      <c r="N298">
        <v>11.325000000000001</v>
      </c>
      <c r="O298">
        <v>-4.12</v>
      </c>
      <c r="P298">
        <v>285.20499999999998</v>
      </c>
      <c r="Q298">
        <v>36.805</v>
      </c>
      <c r="R298">
        <v>3.5000000000000142E-2</v>
      </c>
      <c r="S298">
        <v>0.21750000000000025</v>
      </c>
      <c r="T298">
        <v>-1.8500000000000796</v>
      </c>
      <c r="U298">
        <v>3.0700000000000003</v>
      </c>
      <c r="V298">
        <v>0.27499999999999997</v>
      </c>
      <c r="W298">
        <v>2.4999999999999998E-2</v>
      </c>
      <c r="X298">
        <v>4.5000000000001705E-2</v>
      </c>
      <c r="Y298">
        <v>5.4999999999999716E-2</v>
      </c>
      <c r="Z298">
        <v>-1.8500000000000796</v>
      </c>
      <c r="AA298">
        <v>3.0700000000000003</v>
      </c>
    </row>
    <row r="299" spans="1:27" x14ac:dyDescent="0.3">
      <c r="A299">
        <v>14</v>
      </c>
      <c r="B299" t="s">
        <v>148</v>
      </c>
      <c r="C299" s="222">
        <v>45699.424861111111</v>
      </c>
      <c r="D299" t="b">
        <v>0</v>
      </c>
      <c r="E299" t="b">
        <v>0</v>
      </c>
      <c r="F299">
        <v>7</v>
      </c>
      <c r="G299">
        <v>5.0000000000000001E-3</v>
      </c>
      <c r="H299">
        <v>2037</v>
      </c>
      <c r="I299">
        <v>-1899</v>
      </c>
      <c r="J299">
        <v>-1273</v>
      </c>
      <c r="K299">
        <v>1256</v>
      </c>
      <c r="L299">
        <v>0.34500000000000003</v>
      </c>
      <c r="M299">
        <v>-4.2500000000000003E-2</v>
      </c>
      <c r="N299">
        <v>9.84</v>
      </c>
      <c r="O299">
        <v>-6.3224999999999998</v>
      </c>
      <c r="P299">
        <v>273.88</v>
      </c>
      <c r="Q299">
        <v>40.924999999999997</v>
      </c>
      <c r="R299">
        <v>4.9999999999998934E-2</v>
      </c>
      <c r="S299">
        <v>0</v>
      </c>
      <c r="T299">
        <v>-1.8950000000000955</v>
      </c>
      <c r="U299">
        <v>3.0150000000000006</v>
      </c>
      <c r="V299">
        <v>0.28750000000000003</v>
      </c>
      <c r="W299">
        <v>-0.10500000000000001</v>
      </c>
      <c r="X299">
        <v>5.7499999999999218E-2</v>
      </c>
      <c r="Y299">
        <v>9.5000000000000639E-2</v>
      </c>
      <c r="Z299">
        <v>-1.8950000000000955</v>
      </c>
      <c r="AA299">
        <v>3.0150000000000006</v>
      </c>
    </row>
    <row r="300" spans="1:27" x14ac:dyDescent="0.3">
      <c r="A300">
        <v>15</v>
      </c>
      <c r="B300" t="s">
        <v>148</v>
      </c>
      <c r="C300" s="222">
        <v>45699.424861111111</v>
      </c>
      <c r="D300" t="b">
        <v>0</v>
      </c>
      <c r="E300" t="b">
        <v>0</v>
      </c>
      <c r="F300">
        <v>7.5</v>
      </c>
      <c r="G300">
        <v>5.0000000000000001E-3</v>
      </c>
      <c r="H300">
        <v>1803</v>
      </c>
      <c r="I300">
        <v>-1653</v>
      </c>
      <c r="J300">
        <v>-1602</v>
      </c>
      <c r="K300">
        <v>1575</v>
      </c>
      <c r="L300">
        <v>0.375</v>
      </c>
      <c r="M300">
        <v>-6.7500000000000004E-2</v>
      </c>
      <c r="N300">
        <v>8.64</v>
      </c>
      <c r="O300">
        <v>-7.9424999999999999</v>
      </c>
      <c r="P300">
        <v>264.04000000000002</v>
      </c>
      <c r="Q300">
        <v>47.247499999999995</v>
      </c>
      <c r="R300">
        <v>0.12000000000000099</v>
      </c>
      <c r="S300">
        <v>1.5000000000000568E-2</v>
      </c>
      <c r="T300">
        <v>-1.9525000000000432</v>
      </c>
      <c r="U300">
        <v>2.9199999999999946</v>
      </c>
      <c r="V300">
        <v>0.3125</v>
      </c>
      <c r="W300">
        <v>-0.23500000000000001</v>
      </c>
      <c r="X300">
        <v>7.2499999999999787E-2</v>
      </c>
      <c r="Y300">
        <v>0.12500000000000089</v>
      </c>
      <c r="Z300">
        <v>-1.9525000000000432</v>
      </c>
      <c r="AA300">
        <v>2.9199999999999946</v>
      </c>
    </row>
    <row r="301" spans="1:27" x14ac:dyDescent="0.3">
      <c r="A301">
        <v>16</v>
      </c>
      <c r="B301" t="s">
        <v>148</v>
      </c>
      <c r="C301" s="222">
        <v>45699.424861111111</v>
      </c>
      <c r="D301" t="b">
        <v>0</v>
      </c>
      <c r="E301" t="b">
        <v>0</v>
      </c>
      <c r="F301">
        <v>8</v>
      </c>
      <c r="G301">
        <v>5.0000000000000001E-3</v>
      </c>
      <c r="H301">
        <v>1633</v>
      </c>
      <c r="I301">
        <v>-1493</v>
      </c>
      <c r="J301">
        <v>-1856</v>
      </c>
      <c r="K301">
        <v>1831</v>
      </c>
      <c r="L301">
        <v>0.35000000000000003</v>
      </c>
      <c r="M301">
        <v>-6.25E-2</v>
      </c>
      <c r="N301">
        <v>7.8150000000000004</v>
      </c>
      <c r="O301">
        <v>-9.2174999999999994</v>
      </c>
      <c r="P301">
        <v>255.4</v>
      </c>
      <c r="Q301">
        <v>55.19</v>
      </c>
      <c r="R301">
        <v>0.14000000000000057</v>
      </c>
      <c r="S301">
        <v>9.7500000000000142E-2</v>
      </c>
      <c r="T301">
        <v>-2.0250000000000625</v>
      </c>
      <c r="U301">
        <v>2.7949999999999946</v>
      </c>
      <c r="V301">
        <v>0.28000000000000003</v>
      </c>
      <c r="W301">
        <v>-0.23250000000000001</v>
      </c>
      <c r="X301">
        <v>7.0000000000000284E-2</v>
      </c>
      <c r="Y301">
        <v>5.7500000000000995E-2</v>
      </c>
      <c r="Z301">
        <v>-2.0250000000000625</v>
      </c>
      <c r="AA301">
        <v>2.7949999999999946</v>
      </c>
    </row>
    <row r="302" spans="1:27" x14ac:dyDescent="0.3">
      <c r="A302">
        <v>17</v>
      </c>
      <c r="B302" t="s">
        <v>148</v>
      </c>
      <c r="C302" s="222">
        <v>45699.424861111111</v>
      </c>
      <c r="D302" t="b">
        <v>0</v>
      </c>
      <c r="E302" t="b">
        <v>0</v>
      </c>
      <c r="F302">
        <v>8.5</v>
      </c>
      <c r="G302">
        <v>5.0000000000000001E-3</v>
      </c>
      <c r="H302">
        <v>1437</v>
      </c>
      <c r="I302">
        <v>-1293</v>
      </c>
      <c r="J302">
        <v>-1809</v>
      </c>
      <c r="K302">
        <v>1744</v>
      </c>
      <c r="L302">
        <v>0.36</v>
      </c>
      <c r="M302">
        <v>-0.16250000000000001</v>
      </c>
      <c r="N302">
        <v>6.8250000000000002</v>
      </c>
      <c r="O302">
        <v>-8.8825000000000003</v>
      </c>
      <c r="P302">
        <v>247.58500000000001</v>
      </c>
      <c r="Q302">
        <v>64.407499999999999</v>
      </c>
      <c r="R302">
        <v>8.9999999999999858E-2</v>
      </c>
      <c r="S302">
        <v>0.15499999999999936</v>
      </c>
      <c r="T302">
        <v>-2.0950000000000841</v>
      </c>
      <c r="U302">
        <v>2.7374999999999972</v>
      </c>
      <c r="V302">
        <v>0.21999999999999997</v>
      </c>
      <c r="W302">
        <v>-0.33750000000000002</v>
      </c>
      <c r="X302">
        <v>4.4999999999999929E-2</v>
      </c>
      <c r="Y302">
        <v>8.7500000000000355E-2</v>
      </c>
      <c r="Z302">
        <v>-2.0950000000000841</v>
      </c>
      <c r="AA302">
        <v>2.7374999999999972</v>
      </c>
    </row>
    <row r="303" spans="1:27" x14ac:dyDescent="0.3">
      <c r="A303">
        <v>18</v>
      </c>
      <c r="B303" t="s">
        <v>148</v>
      </c>
      <c r="C303" s="222">
        <v>45699.424861111111</v>
      </c>
      <c r="D303" t="b">
        <v>0</v>
      </c>
      <c r="E303" t="b">
        <v>0</v>
      </c>
      <c r="F303">
        <v>9</v>
      </c>
      <c r="G303">
        <v>5.0000000000000001E-3</v>
      </c>
      <c r="H303">
        <v>806</v>
      </c>
      <c r="I303">
        <v>-713</v>
      </c>
      <c r="J303">
        <v>-1149</v>
      </c>
      <c r="K303">
        <v>1038</v>
      </c>
      <c r="L303">
        <v>0.23250000000000001</v>
      </c>
      <c r="M303">
        <v>-0.27750000000000002</v>
      </c>
      <c r="N303">
        <v>3.7974999999999999</v>
      </c>
      <c r="O303">
        <v>-5.4675000000000002</v>
      </c>
      <c r="P303">
        <v>240.76000000000002</v>
      </c>
      <c r="Q303">
        <v>73.289999999999992</v>
      </c>
      <c r="R303">
        <v>0.17499999999999982</v>
      </c>
      <c r="S303">
        <v>9.2500000000000249E-2</v>
      </c>
      <c r="T303">
        <v>-2.1400000000000716</v>
      </c>
      <c r="U303">
        <v>2.6499999999999915</v>
      </c>
      <c r="V303">
        <v>0.1875</v>
      </c>
      <c r="W303">
        <v>-0.13250000000000003</v>
      </c>
      <c r="X303">
        <v>0.16249999999999964</v>
      </c>
      <c r="Y303">
        <v>-2.7499999999999858E-2</v>
      </c>
      <c r="Z303">
        <v>-2.1400000000000716</v>
      </c>
      <c r="AA303">
        <v>2.6499999999999915</v>
      </c>
    </row>
    <row r="304" spans="1:27" x14ac:dyDescent="0.3">
      <c r="A304">
        <v>19</v>
      </c>
      <c r="B304" t="s">
        <v>148</v>
      </c>
      <c r="C304" s="222">
        <v>45699.424861111111</v>
      </c>
      <c r="D304" t="b">
        <v>0</v>
      </c>
      <c r="E304" t="b">
        <v>0</v>
      </c>
      <c r="F304">
        <v>9.5</v>
      </c>
      <c r="G304">
        <v>5.0000000000000001E-3</v>
      </c>
      <c r="H304">
        <v>835</v>
      </c>
      <c r="I304">
        <v>-681</v>
      </c>
      <c r="J304">
        <v>-1095</v>
      </c>
      <c r="K304">
        <v>1041</v>
      </c>
      <c r="L304">
        <v>0.38500000000000001</v>
      </c>
      <c r="M304">
        <v>-0.13500000000000001</v>
      </c>
      <c r="N304">
        <v>3.79</v>
      </c>
      <c r="O304">
        <v>-5.34</v>
      </c>
      <c r="P304">
        <v>236.96250000000001</v>
      </c>
      <c r="Q304">
        <v>78.757499999999993</v>
      </c>
      <c r="R304">
        <v>8.9999999999999858E-2</v>
      </c>
      <c r="S304">
        <v>-3.2499999999999751E-2</v>
      </c>
      <c r="T304">
        <v>-2.3025000000000944</v>
      </c>
      <c r="U304">
        <v>2.6774999999999949</v>
      </c>
      <c r="V304">
        <v>0.28749999999999998</v>
      </c>
      <c r="W304">
        <v>-0.13500000000000001</v>
      </c>
      <c r="X304">
        <v>7.2499999999999787E-2</v>
      </c>
      <c r="Y304">
        <v>-9.9999999999997868E-3</v>
      </c>
      <c r="Z304">
        <v>-2.3025000000000944</v>
      </c>
      <c r="AA304">
        <v>2.6774999999999949</v>
      </c>
    </row>
    <row r="305" spans="1:27" x14ac:dyDescent="0.3">
      <c r="A305">
        <v>20</v>
      </c>
      <c r="B305" t="s">
        <v>148</v>
      </c>
      <c r="C305" s="222">
        <v>45699.424861111111</v>
      </c>
      <c r="D305" t="b">
        <v>0</v>
      </c>
      <c r="E305" t="b">
        <v>0</v>
      </c>
      <c r="F305">
        <v>10</v>
      </c>
      <c r="G305">
        <v>5.0000000000000001E-3</v>
      </c>
      <c r="H305">
        <v>857</v>
      </c>
      <c r="I305">
        <v>-703</v>
      </c>
      <c r="J305">
        <v>-1169</v>
      </c>
      <c r="K305">
        <v>1099</v>
      </c>
      <c r="L305">
        <v>0.38500000000000001</v>
      </c>
      <c r="M305">
        <v>-0.17500000000000002</v>
      </c>
      <c r="N305">
        <v>3.9</v>
      </c>
      <c r="O305">
        <v>-5.67</v>
      </c>
      <c r="P305">
        <v>233.17250000000001</v>
      </c>
      <c r="Q305">
        <v>84.097499999999997</v>
      </c>
      <c r="R305">
        <v>9.4999999999999751E-2</v>
      </c>
      <c r="S305">
        <v>2.0000000000000462E-2</v>
      </c>
      <c r="T305">
        <v>-2.3750000000000853</v>
      </c>
      <c r="U305">
        <v>2.6875</v>
      </c>
      <c r="V305">
        <v>0.28749999999999998</v>
      </c>
      <c r="W305">
        <v>-0.25</v>
      </c>
      <c r="X305">
        <v>3.7499999999999645E-2</v>
      </c>
      <c r="Y305">
        <v>-4.0000000000000036E-2</v>
      </c>
      <c r="Z305">
        <v>-2.3750000000000853</v>
      </c>
      <c r="AA305">
        <v>2.6875</v>
      </c>
    </row>
    <row r="306" spans="1:27" x14ac:dyDescent="0.3">
      <c r="A306">
        <v>21</v>
      </c>
      <c r="B306" t="s">
        <v>148</v>
      </c>
      <c r="C306" s="222">
        <v>45699.424861111111</v>
      </c>
      <c r="D306" t="b">
        <v>0</v>
      </c>
      <c r="E306" t="b">
        <v>0</v>
      </c>
      <c r="F306">
        <v>10.5</v>
      </c>
      <c r="G306">
        <v>5.0000000000000001E-3</v>
      </c>
      <c r="H306">
        <v>764</v>
      </c>
      <c r="I306">
        <v>-617</v>
      </c>
      <c r="J306">
        <v>-1178</v>
      </c>
      <c r="K306">
        <v>1148</v>
      </c>
      <c r="L306">
        <v>0.36749999999999999</v>
      </c>
      <c r="M306">
        <v>-7.4999999999999997E-2</v>
      </c>
      <c r="N306">
        <v>3.4525000000000001</v>
      </c>
      <c r="O306">
        <v>-5.8150000000000004</v>
      </c>
      <c r="P306">
        <v>229.27250000000001</v>
      </c>
      <c r="Q306">
        <v>89.767499999999998</v>
      </c>
      <c r="R306">
        <v>6.4999999999999947E-2</v>
      </c>
      <c r="S306">
        <v>-0.11250000000000071</v>
      </c>
      <c r="T306">
        <v>-2.4125000000000796</v>
      </c>
      <c r="U306">
        <v>2.7275000000000063</v>
      </c>
      <c r="V306">
        <v>0.27500000000000002</v>
      </c>
      <c r="W306">
        <v>-9.5000000000000001E-2</v>
      </c>
      <c r="X306">
        <v>3.0000000000000249E-2</v>
      </c>
      <c r="Y306">
        <v>-0.10000000000000053</v>
      </c>
      <c r="Z306">
        <v>-2.4125000000000796</v>
      </c>
      <c r="AA306">
        <v>2.7275000000000063</v>
      </c>
    </row>
    <row r="307" spans="1:27" x14ac:dyDescent="0.3">
      <c r="A307">
        <v>22</v>
      </c>
      <c r="B307" t="s">
        <v>148</v>
      </c>
      <c r="C307" s="222">
        <v>45699.424861111111</v>
      </c>
      <c r="D307" t="b">
        <v>0</v>
      </c>
      <c r="E307" t="b">
        <v>0</v>
      </c>
      <c r="F307">
        <v>11</v>
      </c>
      <c r="G307">
        <v>5.0000000000000001E-3</v>
      </c>
      <c r="H307">
        <v>714</v>
      </c>
      <c r="I307">
        <v>-562</v>
      </c>
      <c r="J307">
        <v>-1227</v>
      </c>
      <c r="K307">
        <v>1223</v>
      </c>
      <c r="L307">
        <v>0.38</v>
      </c>
      <c r="M307">
        <v>-0.01</v>
      </c>
      <c r="N307">
        <v>3.19</v>
      </c>
      <c r="O307">
        <v>-6.125</v>
      </c>
      <c r="P307">
        <v>225.82000000000002</v>
      </c>
      <c r="Q307">
        <v>95.582499999999996</v>
      </c>
      <c r="R307">
        <v>5.2499999999999769E-2</v>
      </c>
      <c r="S307">
        <v>-8.0000000000000071E-2</v>
      </c>
      <c r="T307">
        <v>-2.4425000000000523</v>
      </c>
      <c r="U307">
        <v>2.8275000000000006</v>
      </c>
      <c r="V307">
        <v>0.32</v>
      </c>
      <c r="W307">
        <v>-2.5000000000000001E-2</v>
      </c>
      <c r="X307">
        <v>4.4999999999999929E-2</v>
      </c>
      <c r="Y307">
        <v>-0.10499999999999954</v>
      </c>
      <c r="Z307">
        <v>-2.4425000000000523</v>
      </c>
      <c r="AA307">
        <v>2.8275000000000006</v>
      </c>
    </row>
    <row r="308" spans="1:27" x14ac:dyDescent="0.3">
      <c r="A308">
        <v>23</v>
      </c>
      <c r="B308" t="s">
        <v>148</v>
      </c>
      <c r="C308" s="222">
        <v>45699.424861111111</v>
      </c>
      <c r="D308" t="b">
        <v>0</v>
      </c>
      <c r="E308" t="b">
        <v>0</v>
      </c>
      <c r="F308">
        <v>11.5</v>
      </c>
      <c r="G308">
        <v>5.0000000000000001E-3</v>
      </c>
      <c r="H308">
        <v>613</v>
      </c>
      <c r="I308">
        <v>-475</v>
      </c>
      <c r="J308">
        <v>-1128</v>
      </c>
      <c r="K308">
        <v>1113</v>
      </c>
      <c r="L308">
        <v>0.34500000000000003</v>
      </c>
      <c r="M308">
        <v>-3.7499999999999999E-2</v>
      </c>
      <c r="N308">
        <v>2.72</v>
      </c>
      <c r="O308">
        <v>-5.6025</v>
      </c>
      <c r="P308">
        <v>222.63000000000002</v>
      </c>
      <c r="Q308">
        <v>101.7075</v>
      </c>
      <c r="R308">
        <v>9.7500000000000142E-2</v>
      </c>
      <c r="S308">
        <v>0.15500000000000025</v>
      </c>
      <c r="T308">
        <v>-2.4875000000000398</v>
      </c>
      <c r="U308">
        <v>2.9325000000000045</v>
      </c>
      <c r="V308">
        <v>0.32</v>
      </c>
      <c r="W308">
        <v>-0.13</v>
      </c>
      <c r="X308">
        <v>5.0000000000000266E-2</v>
      </c>
      <c r="Y308">
        <v>0.125</v>
      </c>
      <c r="Z308">
        <v>-2.4875000000000398</v>
      </c>
      <c r="AA308">
        <v>2.9325000000000045</v>
      </c>
    </row>
    <row r="309" spans="1:27" x14ac:dyDescent="0.3">
      <c r="A309">
        <v>24</v>
      </c>
      <c r="B309" t="s">
        <v>148</v>
      </c>
      <c r="C309" s="222">
        <v>45699.424861111111</v>
      </c>
      <c r="D309" t="b">
        <v>0</v>
      </c>
      <c r="E309" t="b">
        <v>0</v>
      </c>
      <c r="F309">
        <v>12</v>
      </c>
      <c r="G309">
        <v>5.0000000000000001E-3</v>
      </c>
      <c r="H309">
        <v>840</v>
      </c>
      <c r="I309">
        <v>-740</v>
      </c>
      <c r="J309">
        <v>-623</v>
      </c>
      <c r="K309">
        <v>541</v>
      </c>
      <c r="L309">
        <v>0.25</v>
      </c>
      <c r="M309">
        <v>-0.20500000000000002</v>
      </c>
      <c r="N309">
        <v>3.95</v>
      </c>
      <c r="O309">
        <v>-2.91</v>
      </c>
      <c r="P309">
        <v>219.91000000000003</v>
      </c>
      <c r="Q309">
        <v>107.31</v>
      </c>
      <c r="R309">
        <v>7.5000000000000178E-2</v>
      </c>
      <c r="S309">
        <v>-5.0000000000000266E-2</v>
      </c>
      <c r="T309">
        <v>-2.5375000000000512</v>
      </c>
      <c r="U309">
        <v>2.8075000000000045</v>
      </c>
      <c r="V309">
        <v>0.24</v>
      </c>
      <c r="W309">
        <v>-0.10250000000000001</v>
      </c>
      <c r="X309">
        <v>7.5000000000000178E-2</v>
      </c>
      <c r="Y309">
        <v>0.13249999999999984</v>
      </c>
      <c r="Z309">
        <v>-2.5375000000000512</v>
      </c>
      <c r="AA309">
        <v>2.8075000000000045</v>
      </c>
    </row>
    <row r="310" spans="1:27" x14ac:dyDescent="0.3">
      <c r="A310">
        <v>25</v>
      </c>
      <c r="B310" t="s">
        <v>148</v>
      </c>
      <c r="C310" s="222">
        <v>45699.424861111111</v>
      </c>
      <c r="D310" t="b">
        <v>0</v>
      </c>
      <c r="E310" t="b">
        <v>0</v>
      </c>
      <c r="F310">
        <v>12.5</v>
      </c>
      <c r="G310">
        <v>5.0000000000000001E-3</v>
      </c>
      <c r="H310">
        <v>540</v>
      </c>
      <c r="I310">
        <v>-419</v>
      </c>
      <c r="J310">
        <v>-124</v>
      </c>
      <c r="K310">
        <v>22</v>
      </c>
      <c r="L310">
        <v>0.30249999999999999</v>
      </c>
      <c r="M310">
        <v>-0.255</v>
      </c>
      <c r="N310">
        <v>2.3975</v>
      </c>
      <c r="O310">
        <v>-0.36499999999999999</v>
      </c>
      <c r="P310">
        <v>215.96000000000004</v>
      </c>
      <c r="Q310">
        <v>110.22</v>
      </c>
      <c r="R310">
        <v>7.4999999999998401E-3</v>
      </c>
      <c r="S310">
        <v>0.34499999999999997</v>
      </c>
      <c r="T310">
        <v>-2.6125000000000398</v>
      </c>
      <c r="U310">
        <v>2.6749999999999972</v>
      </c>
      <c r="V310">
        <v>0.22999999999999998</v>
      </c>
      <c r="W310">
        <v>-0.10750000000000001</v>
      </c>
      <c r="X310">
        <v>0</v>
      </c>
      <c r="Y310">
        <v>0.25250000000000006</v>
      </c>
      <c r="Z310">
        <v>-2.6125000000000398</v>
      </c>
      <c r="AA310">
        <v>2.6749999999999972</v>
      </c>
    </row>
    <row r="311" spans="1:27" x14ac:dyDescent="0.3">
      <c r="A311">
        <v>26</v>
      </c>
      <c r="B311" t="s">
        <v>148</v>
      </c>
      <c r="C311" s="222">
        <v>45699.424861111111</v>
      </c>
      <c r="D311" t="b">
        <v>0</v>
      </c>
      <c r="E311" t="b">
        <v>0</v>
      </c>
      <c r="F311">
        <v>13</v>
      </c>
      <c r="G311">
        <v>5.0000000000000001E-3</v>
      </c>
      <c r="H311">
        <v>506</v>
      </c>
      <c r="I311">
        <v>-369</v>
      </c>
      <c r="J311">
        <v>-163</v>
      </c>
      <c r="K311">
        <v>99</v>
      </c>
      <c r="L311">
        <v>0.34250000000000003</v>
      </c>
      <c r="M311">
        <v>-0.16</v>
      </c>
      <c r="N311">
        <v>2.1875</v>
      </c>
      <c r="O311">
        <v>-0.65500000000000003</v>
      </c>
      <c r="P311">
        <v>213.56250000000003</v>
      </c>
      <c r="Q311">
        <v>110.58499999999999</v>
      </c>
      <c r="R311">
        <v>2.0000000000000018E-2</v>
      </c>
      <c r="S311">
        <v>9.2500000000000027E-2</v>
      </c>
      <c r="T311">
        <v>-2.6125000000000398</v>
      </c>
      <c r="U311">
        <v>2.4224999999999852</v>
      </c>
      <c r="V311">
        <v>0.27250000000000002</v>
      </c>
      <c r="W311">
        <v>-0.17749999999999999</v>
      </c>
      <c r="X311">
        <v>-7.4999999999998401E-3</v>
      </c>
      <c r="Y311">
        <v>-4.7499999999999987E-2</v>
      </c>
      <c r="Z311">
        <v>-2.6125000000000398</v>
      </c>
      <c r="AA311">
        <v>2.4224999999999852</v>
      </c>
    </row>
    <row r="312" spans="1:27" x14ac:dyDescent="0.3">
      <c r="A312">
        <v>27</v>
      </c>
      <c r="B312" t="s">
        <v>148</v>
      </c>
      <c r="C312" s="222">
        <v>45699.424861111111</v>
      </c>
      <c r="D312" t="b">
        <v>0</v>
      </c>
      <c r="E312" t="b">
        <v>0</v>
      </c>
      <c r="F312">
        <v>13.5</v>
      </c>
      <c r="G312">
        <v>5.0000000000000001E-3</v>
      </c>
      <c r="H312">
        <v>291</v>
      </c>
      <c r="I312">
        <v>-146</v>
      </c>
      <c r="J312">
        <v>-233</v>
      </c>
      <c r="K312">
        <v>173</v>
      </c>
      <c r="L312">
        <v>0.36249999999999999</v>
      </c>
      <c r="M312">
        <v>-0.15</v>
      </c>
      <c r="N312">
        <v>1.0925</v>
      </c>
      <c r="O312">
        <v>-1.0150000000000001</v>
      </c>
      <c r="P312">
        <v>211.37500000000003</v>
      </c>
      <c r="Q312">
        <v>111.24</v>
      </c>
      <c r="R312">
        <v>4.2499999999999982E-2</v>
      </c>
      <c r="S312">
        <v>-7.5000000000000622E-3</v>
      </c>
      <c r="T312">
        <v>-2.6050000000000466</v>
      </c>
      <c r="U312">
        <v>2.4699999999999847</v>
      </c>
      <c r="V312">
        <v>0.27499999999999997</v>
      </c>
      <c r="W312">
        <v>-9.5000000000000001E-2</v>
      </c>
      <c r="X312">
        <v>0</v>
      </c>
      <c r="Y312">
        <v>-5.500000000000016E-2</v>
      </c>
      <c r="Z312">
        <v>-2.6050000000000466</v>
      </c>
      <c r="AA312">
        <v>2.4699999999999847</v>
      </c>
    </row>
    <row r="313" spans="1:27" x14ac:dyDescent="0.3">
      <c r="A313">
        <v>28</v>
      </c>
      <c r="B313" t="s">
        <v>148</v>
      </c>
      <c r="C313" s="222">
        <v>45699.424861111111</v>
      </c>
      <c r="D313" t="b">
        <v>0</v>
      </c>
      <c r="E313" t="b">
        <v>0</v>
      </c>
      <c r="F313">
        <v>14</v>
      </c>
      <c r="G313">
        <v>5.0000000000000001E-3</v>
      </c>
      <c r="H313">
        <v>328</v>
      </c>
      <c r="I313">
        <v>-193</v>
      </c>
      <c r="J313">
        <v>15</v>
      </c>
      <c r="K313">
        <v>-68</v>
      </c>
      <c r="L313">
        <v>0.33750000000000002</v>
      </c>
      <c r="M313">
        <v>-0.13250000000000001</v>
      </c>
      <c r="N313">
        <v>1.3025</v>
      </c>
      <c r="O313">
        <v>0.20750000000000002</v>
      </c>
      <c r="P313">
        <v>210.28250000000003</v>
      </c>
      <c r="Q313">
        <v>112.255</v>
      </c>
      <c r="R313">
        <v>-1.2499999999999956E-2</v>
      </c>
      <c r="S313">
        <v>7.2500000000000009E-2</v>
      </c>
      <c r="T313">
        <v>-2.6050000000000466</v>
      </c>
      <c r="U313">
        <v>2.5249999999999915</v>
      </c>
      <c r="V313">
        <v>0.25</v>
      </c>
      <c r="W313">
        <v>-0.22500000000000001</v>
      </c>
      <c r="X313">
        <v>-5.0000000000000044E-2</v>
      </c>
      <c r="Y313">
        <v>0.11500000000000002</v>
      </c>
      <c r="Z313">
        <v>-2.6050000000000466</v>
      </c>
      <c r="AA313">
        <v>2.5249999999999915</v>
      </c>
    </row>
    <row r="314" spans="1:27" x14ac:dyDescent="0.3">
      <c r="A314">
        <v>29</v>
      </c>
      <c r="B314" t="s">
        <v>148</v>
      </c>
      <c r="C314" s="222">
        <v>45699.424861111111</v>
      </c>
      <c r="D314" t="b">
        <v>0</v>
      </c>
      <c r="E314" t="b">
        <v>0</v>
      </c>
      <c r="F314">
        <v>14.5</v>
      </c>
      <c r="G314">
        <v>5.0000000000000001E-3</v>
      </c>
      <c r="H314">
        <v>320</v>
      </c>
      <c r="I314">
        <v>-201</v>
      </c>
      <c r="J314">
        <v>302</v>
      </c>
      <c r="K314">
        <v>-318</v>
      </c>
      <c r="L314">
        <v>0.29749999999999999</v>
      </c>
      <c r="M314">
        <v>-0.04</v>
      </c>
      <c r="N314">
        <v>1.3025</v>
      </c>
      <c r="O314">
        <v>1.55</v>
      </c>
      <c r="P314">
        <v>208.98000000000002</v>
      </c>
      <c r="Q314">
        <v>112.0475</v>
      </c>
      <c r="R314">
        <v>-1.5000000000000124E-2</v>
      </c>
      <c r="S314">
        <v>5.2499999999999991E-2</v>
      </c>
      <c r="T314">
        <v>-2.5550000000000637</v>
      </c>
      <c r="U314">
        <v>2.4099999999999966</v>
      </c>
      <c r="V314">
        <v>0.22999999999999998</v>
      </c>
      <c r="W314">
        <v>-0.185</v>
      </c>
      <c r="X314">
        <v>-7.4999999999999956E-2</v>
      </c>
      <c r="Y314">
        <v>0.29000000000000004</v>
      </c>
      <c r="Z314">
        <v>-2.5550000000000637</v>
      </c>
      <c r="AA314">
        <v>2.4099999999999966</v>
      </c>
    </row>
    <row r="315" spans="1:27" x14ac:dyDescent="0.3">
      <c r="A315">
        <v>30</v>
      </c>
      <c r="B315" t="s">
        <v>148</v>
      </c>
      <c r="C315" s="222">
        <v>45699.424861111111</v>
      </c>
      <c r="D315" t="b">
        <v>0</v>
      </c>
      <c r="E315" t="b">
        <v>0</v>
      </c>
      <c r="F315">
        <v>15</v>
      </c>
      <c r="G315">
        <v>5.0000000000000001E-3</v>
      </c>
      <c r="H315">
        <v>-178</v>
      </c>
      <c r="I315">
        <v>312</v>
      </c>
      <c r="J315">
        <v>266</v>
      </c>
      <c r="K315">
        <v>-347</v>
      </c>
      <c r="L315">
        <v>0.33500000000000002</v>
      </c>
      <c r="M315">
        <v>-0.20250000000000001</v>
      </c>
      <c r="N315">
        <v>-1.2250000000000001</v>
      </c>
      <c r="O315">
        <v>1.5325</v>
      </c>
      <c r="P315">
        <v>207.67750000000001</v>
      </c>
      <c r="Q315">
        <v>110.4975</v>
      </c>
      <c r="R315">
        <v>-4.0000000000000036E-2</v>
      </c>
      <c r="S315">
        <v>0.12250000000000005</v>
      </c>
      <c r="T315">
        <v>-2.480000000000075</v>
      </c>
      <c r="U315">
        <v>2.1200000000000045</v>
      </c>
      <c r="V315">
        <v>0.24500000000000002</v>
      </c>
      <c r="W315">
        <v>-0.24250000000000002</v>
      </c>
      <c r="X315">
        <v>-0.12000000000000011</v>
      </c>
      <c r="Y315">
        <v>0.19249999999999989</v>
      </c>
      <c r="Z315">
        <v>-2.480000000000075</v>
      </c>
      <c r="AA315">
        <v>2.1200000000000045</v>
      </c>
    </row>
    <row r="316" spans="1:27" x14ac:dyDescent="0.3">
      <c r="A316">
        <v>31</v>
      </c>
      <c r="B316" t="s">
        <v>148</v>
      </c>
      <c r="C316" s="222">
        <v>45699.424861111111</v>
      </c>
      <c r="D316" t="b">
        <v>0</v>
      </c>
      <c r="E316" t="b">
        <v>0</v>
      </c>
      <c r="F316">
        <v>15.5</v>
      </c>
      <c r="G316">
        <v>5.0000000000000001E-3</v>
      </c>
      <c r="H316">
        <v>-280</v>
      </c>
      <c r="I316">
        <v>414</v>
      </c>
      <c r="J316">
        <v>-89</v>
      </c>
      <c r="K316">
        <v>62</v>
      </c>
      <c r="L316">
        <v>0.33500000000000002</v>
      </c>
      <c r="M316">
        <v>-6.7500000000000004E-2</v>
      </c>
      <c r="N316">
        <v>-1.7350000000000001</v>
      </c>
      <c r="O316">
        <v>-0.3775</v>
      </c>
      <c r="P316">
        <v>208.9025</v>
      </c>
      <c r="Q316">
        <v>108.965</v>
      </c>
      <c r="R316">
        <v>-2.0000000000000018E-2</v>
      </c>
      <c r="S316">
        <v>-0.24</v>
      </c>
      <c r="T316">
        <v>-2.3600000000000705</v>
      </c>
      <c r="U316">
        <v>1.9275000000000091</v>
      </c>
      <c r="V316">
        <v>0.2525</v>
      </c>
      <c r="W316">
        <v>-1.5000000000000006E-2</v>
      </c>
      <c r="X316">
        <v>-5.7500000000000107E-2</v>
      </c>
      <c r="Y316">
        <v>2.5000000000000022E-2</v>
      </c>
      <c r="Z316">
        <v>-2.3600000000000705</v>
      </c>
      <c r="AA316">
        <v>1.9275000000000091</v>
      </c>
    </row>
    <row r="317" spans="1:27" x14ac:dyDescent="0.3">
      <c r="A317">
        <v>32</v>
      </c>
      <c r="B317" t="s">
        <v>148</v>
      </c>
      <c r="C317" s="222">
        <v>45699.424861111111</v>
      </c>
      <c r="D317" t="b">
        <v>0</v>
      </c>
      <c r="E317" t="b">
        <v>0</v>
      </c>
      <c r="F317">
        <v>16</v>
      </c>
      <c r="G317">
        <v>5.0000000000000001E-3</v>
      </c>
      <c r="H317">
        <v>-202</v>
      </c>
      <c r="I317">
        <v>347</v>
      </c>
      <c r="J317">
        <v>-362</v>
      </c>
      <c r="K317">
        <v>351</v>
      </c>
      <c r="L317">
        <v>0.36249999999999999</v>
      </c>
      <c r="M317">
        <v>-2.75E-2</v>
      </c>
      <c r="N317">
        <v>-1.3725000000000001</v>
      </c>
      <c r="O317">
        <v>-1.7825</v>
      </c>
      <c r="P317">
        <v>210.63750000000002</v>
      </c>
      <c r="Q317">
        <v>109.3425</v>
      </c>
      <c r="R317">
        <v>-1.7500000000000071E-2</v>
      </c>
      <c r="S317">
        <v>-5.2499999999999991E-2</v>
      </c>
      <c r="T317">
        <v>-2.3025000000000659</v>
      </c>
      <c r="U317">
        <v>1.9025000000000034</v>
      </c>
      <c r="V317">
        <v>0.27749999999999997</v>
      </c>
      <c r="W317">
        <v>-0.11</v>
      </c>
      <c r="X317">
        <v>-3.7500000000000089E-2</v>
      </c>
      <c r="Y317">
        <v>-1.4999999999999902E-2</v>
      </c>
      <c r="Z317">
        <v>-2.3025000000000659</v>
      </c>
      <c r="AA317">
        <v>1.9025000000000034</v>
      </c>
    </row>
    <row r="318" spans="1:27" x14ac:dyDescent="0.3">
      <c r="A318">
        <v>33</v>
      </c>
      <c r="B318" t="s">
        <v>148</v>
      </c>
      <c r="C318" s="222">
        <v>45699.424861111111</v>
      </c>
      <c r="D318" t="b">
        <v>0</v>
      </c>
      <c r="E318" t="b">
        <v>0</v>
      </c>
      <c r="F318">
        <v>16.5</v>
      </c>
      <c r="G318">
        <v>5.0000000000000001E-3</v>
      </c>
      <c r="H318">
        <v>-33</v>
      </c>
      <c r="I318">
        <v>170</v>
      </c>
      <c r="J318">
        <v>-476</v>
      </c>
      <c r="K318">
        <v>435</v>
      </c>
      <c r="L318">
        <v>0.34250000000000003</v>
      </c>
      <c r="M318">
        <v>-0.10250000000000001</v>
      </c>
      <c r="N318">
        <v>-0.50750000000000006</v>
      </c>
      <c r="O318">
        <v>-2.2774999999999999</v>
      </c>
      <c r="P318">
        <v>212.01000000000002</v>
      </c>
      <c r="Q318">
        <v>111.125</v>
      </c>
      <c r="R318">
        <v>4.9999999999998934E-3</v>
      </c>
      <c r="S318">
        <v>-4.9999999999999822E-2</v>
      </c>
      <c r="T318">
        <v>-2.2650000000000716</v>
      </c>
      <c r="U318">
        <v>1.917500000000004</v>
      </c>
      <c r="V318">
        <v>0.27</v>
      </c>
      <c r="W318">
        <v>-1.2500000000000011E-2</v>
      </c>
      <c r="X318">
        <v>-5.5000000000000049E-2</v>
      </c>
      <c r="Y318">
        <v>9.7500000000000142E-2</v>
      </c>
      <c r="Z318">
        <v>-2.2650000000000716</v>
      </c>
      <c r="AA318">
        <v>1.917500000000004</v>
      </c>
    </row>
    <row r="319" spans="1:27" x14ac:dyDescent="0.3">
      <c r="A319">
        <v>34</v>
      </c>
      <c r="B319" t="s">
        <v>148</v>
      </c>
      <c r="C319" s="222">
        <v>45699.424861111111</v>
      </c>
      <c r="D319" t="b">
        <v>0</v>
      </c>
      <c r="E319" t="b">
        <v>0</v>
      </c>
      <c r="F319">
        <v>17</v>
      </c>
      <c r="G319">
        <v>5.0000000000000001E-3</v>
      </c>
      <c r="H319">
        <v>249</v>
      </c>
      <c r="I319">
        <v>-100</v>
      </c>
      <c r="J319">
        <v>-483</v>
      </c>
      <c r="K319">
        <v>463</v>
      </c>
      <c r="L319">
        <v>0.3725</v>
      </c>
      <c r="M319">
        <v>-0.05</v>
      </c>
      <c r="N319">
        <v>0.87250000000000005</v>
      </c>
      <c r="O319">
        <v>-2.3650000000000002</v>
      </c>
      <c r="P319">
        <v>212.51750000000001</v>
      </c>
      <c r="Q319">
        <v>113.4025</v>
      </c>
      <c r="R319">
        <v>3.2500000000000084E-2</v>
      </c>
      <c r="S319">
        <v>6.0000000000000053E-2</v>
      </c>
      <c r="T319">
        <v>-2.2100000000000648</v>
      </c>
      <c r="U319">
        <v>1.8200000000000074</v>
      </c>
      <c r="V319">
        <v>0.30249999999999999</v>
      </c>
      <c r="W319">
        <v>-0.13250000000000001</v>
      </c>
      <c r="X319">
        <v>-3.2499999999999973E-2</v>
      </c>
      <c r="Y319">
        <v>0.13249999999999984</v>
      </c>
      <c r="Z319">
        <v>-2.2100000000000648</v>
      </c>
      <c r="AA319">
        <v>1.8200000000000074</v>
      </c>
    </row>
    <row r="320" spans="1:27" x14ac:dyDescent="0.3">
      <c r="A320">
        <v>35</v>
      </c>
      <c r="B320" t="s">
        <v>148</v>
      </c>
      <c r="C320" s="222">
        <v>45699.424861111111</v>
      </c>
      <c r="D320" t="b">
        <v>0</v>
      </c>
      <c r="E320" t="b">
        <v>0</v>
      </c>
      <c r="F320">
        <v>17.5</v>
      </c>
      <c r="G320">
        <v>5.0000000000000001E-3</v>
      </c>
      <c r="H320">
        <v>581</v>
      </c>
      <c r="I320">
        <v>-438</v>
      </c>
      <c r="J320">
        <v>-494</v>
      </c>
      <c r="K320">
        <v>510</v>
      </c>
      <c r="L320">
        <v>0.35749999999999998</v>
      </c>
      <c r="M320">
        <v>0.04</v>
      </c>
      <c r="N320">
        <v>2.5474999999999999</v>
      </c>
      <c r="O320">
        <v>-2.5100000000000002</v>
      </c>
      <c r="P320">
        <v>211.64500000000001</v>
      </c>
      <c r="Q320">
        <v>115.7675</v>
      </c>
      <c r="R320">
        <v>7.4999999999998401E-3</v>
      </c>
      <c r="S320">
        <v>-5.7500000000000107E-2</v>
      </c>
      <c r="T320">
        <v>-2.1775000000000659</v>
      </c>
      <c r="U320">
        <v>1.6875</v>
      </c>
      <c r="V320">
        <v>0.29249999999999998</v>
      </c>
      <c r="W320">
        <v>-0.1825</v>
      </c>
      <c r="X320">
        <v>-2.5000000000003908E-3</v>
      </c>
      <c r="Y320">
        <v>0.10250000000000004</v>
      </c>
      <c r="Z320">
        <v>-2.1775000000000659</v>
      </c>
      <c r="AA320">
        <v>1.6875</v>
      </c>
    </row>
    <row r="321" spans="1:27" x14ac:dyDescent="0.3">
      <c r="A321">
        <v>36</v>
      </c>
      <c r="B321" t="s">
        <v>148</v>
      </c>
      <c r="C321" s="222">
        <v>45699.424861111111</v>
      </c>
      <c r="D321" t="b">
        <v>0</v>
      </c>
      <c r="E321" t="b">
        <v>0</v>
      </c>
      <c r="F321">
        <v>18</v>
      </c>
      <c r="G321">
        <v>5.0000000000000001E-3</v>
      </c>
      <c r="H321">
        <v>1671</v>
      </c>
      <c r="I321">
        <v>-1550</v>
      </c>
      <c r="J321">
        <v>111</v>
      </c>
      <c r="K321">
        <v>-249</v>
      </c>
      <c r="L321">
        <v>0.30249999999999999</v>
      </c>
      <c r="M321">
        <v>-0.34500000000000003</v>
      </c>
      <c r="N321">
        <v>8.0525000000000002</v>
      </c>
      <c r="O321">
        <v>0.9</v>
      </c>
      <c r="P321">
        <v>209.0975</v>
      </c>
      <c r="Q321">
        <v>118.2775</v>
      </c>
      <c r="R321">
        <v>1.9999999999999574E-2</v>
      </c>
      <c r="S321">
        <v>0.13249999999999995</v>
      </c>
      <c r="T321">
        <v>-2.1750000000000682</v>
      </c>
      <c r="U321">
        <v>1.585000000000008</v>
      </c>
      <c r="V321">
        <v>0.255</v>
      </c>
      <c r="W321">
        <v>-0.21000000000000002</v>
      </c>
      <c r="X321">
        <v>1.9999999999999574E-2</v>
      </c>
      <c r="Y321">
        <v>8.9999999999999969E-2</v>
      </c>
      <c r="Z321">
        <v>-2.1750000000000682</v>
      </c>
      <c r="AA321">
        <v>1.585000000000008</v>
      </c>
    </row>
    <row r="322" spans="1:27" x14ac:dyDescent="0.3">
      <c r="A322">
        <v>37</v>
      </c>
      <c r="B322" t="s">
        <v>148</v>
      </c>
      <c r="C322" s="222">
        <v>45699.424861111111</v>
      </c>
      <c r="D322" t="b">
        <v>0</v>
      </c>
      <c r="E322" t="b">
        <v>0</v>
      </c>
      <c r="F322">
        <v>18.5</v>
      </c>
      <c r="G322">
        <v>5.0000000000000001E-3</v>
      </c>
      <c r="H322">
        <v>1994</v>
      </c>
      <c r="I322">
        <v>-1856</v>
      </c>
      <c r="J322">
        <v>385</v>
      </c>
      <c r="K322">
        <v>-419</v>
      </c>
      <c r="L322">
        <v>0.34500000000000003</v>
      </c>
      <c r="M322">
        <v>-8.5000000000000006E-2</v>
      </c>
      <c r="N322">
        <v>9.625</v>
      </c>
      <c r="O322">
        <v>2.0100000000000002</v>
      </c>
      <c r="P322">
        <v>201.04499999999999</v>
      </c>
      <c r="Q322">
        <v>117.3775</v>
      </c>
      <c r="R322">
        <v>9.9999999999997868E-3</v>
      </c>
      <c r="S322">
        <v>-1.2499999999999734E-2</v>
      </c>
      <c r="T322">
        <v>-2.1950000000000784</v>
      </c>
      <c r="U322">
        <v>1.4950000000000045</v>
      </c>
      <c r="V322">
        <v>0.25</v>
      </c>
      <c r="W322">
        <v>-8.7500000000000008E-2</v>
      </c>
      <c r="X322">
        <v>4.9999999999990052E-3</v>
      </c>
      <c r="Y322">
        <v>5.7500000000000107E-2</v>
      </c>
      <c r="Z322">
        <v>-2.1950000000000784</v>
      </c>
      <c r="AA322">
        <v>1.4950000000000045</v>
      </c>
    </row>
    <row r="323" spans="1:27" x14ac:dyDescent="0.3">
      <c r="A323">
        <v>38</v>
      </c>
      <c r="B323" t="s">
        <v>148</v>
      </c>
      <c r="C323" s="222">
        <v>45699.424861111111</v>
      </c>
      <c r="D323" t="b">
        <v>0</v>
      </c>
      <c r="E323" t="b">
        <v>0</v>
      </c>
      <c r="F323">
        <v>19</v>
      </c>
      <c r="G323">
        <v>5.0000000000000001E-3</v>
      </c>
      <c r="H323">
        <v>2068</v>
      </c>
      <c r="I323">
        <v>-1916</v>
      </c>
      <c r="J323">
        <v>440</v>
      </c>
      <c r="K323">
        <v>-479</v>
      </c>
      <c r="L323">
        <v>0.38</v>
      </c>
      <c r="M323">
        <v>-9.7500000000000003E-2</v>
      </c>
      <c r="N323">
        <v>9.9600000000000009</v>
      </c>
      <c r="O323">
        <v>2.2974999999999999</v>
      </c>
      <c r="P323">
        <v>191.42</v>
      </c>
      <c r="Q323">
        <v>115.36749999999999</v>
      </c>
      <c r="R323">
        <v>-4.9999999999990052E-3</v>
      </c>
      <c r="S323">
        <v>0.13249999999999984</v>
      </c>
      <c r="T323">
        <v>-2.2000000000000739</v>
      </c>
      <c r="U323">
        <v>1.4375</v>
      </c>
      <c r="V323">
        <v>0.29000000000000004</v>
      </c>
      <c r="W323">
        <v>-0.08</v>
      </c>
      <c r="X323">
        <v>-2.9999999999999361E-2</v>
      </c>
      <c r="Y323">
        <v>0.19999999999999973</v>
      </c>
      <c r="Z323">
        <v>-2.2000000000000739</v>
      </c>
      <c r="AA323">
        <v>1.4375</v>
      </c>
    </row>
    <row r="324" spans="1:27" x14ac:dyDescent="0.3">
      <c r="A324">
        <v>39</v>
      </c>
      <c r="B324" t="s">
        <v>148</v>
      </c>
      <c r="C324" s="222">
        <v>45699.424861111111</v>
      </c>
      <c r="D324" t="b">
        <v>0</v>
      </c>
      <c r="E324" t="b">
        <v>0</v>
      </c>
      <c r="F324">
        <v>19.5</v>
      </c>
      <c r="G324">
        <v>5.0000000000000001E-3</v>
      </c>
      <c r="H324">
        <v>1966</v>
      </c>
      <c r="I324">
        <v>-1815</v>
      </c>
      <c r="J324">
        <v>311</v>
      </c>
      <c r="K324">
        <v>-304</v>
      </c>
      <c r="L324">
        <v>0.3775</v>
      </c>
      <c r="M324">
        <v>1.7500000000000002E-2</v>
      </c>
      <c r="N324">
        <v>9.4525000000000006</v>
      </c>
      <c r="O324">
        <v>1.5375000000000001</v>
      </c>
      <c r="P324">
        <v>181.45999999999998</v>
      </c>
      <c r="Q324">
        <v>113.07</v>
      </c>
      <c r="R324">
        <v>-2.5000000000000355E-2</v>
      </c>
      <c r="S324">
        <v>4.7500000000000098E-2</v>
      </c>
      <c r="T324">
        <v>-2.1700000000000728</v>
      </c>
      <c r="U324">
        <v>1.2374999999999972</v>
      </c>
      <c r="V324">
        <v>0.26750000000000002</v>
      </c>
      <c r="W324">
        <v>0</v>
      </c>
      <c r="X324">
        <v>-1.7500000000000071E-2</v>
      </c>
      <c r="Y324">
        <v>3.5000000000000142E-2</v>
      </c>
      <c r="Z324">
        <v>-2.1700000000000728</v>
      </c>
      <c r="AA324">
        <v>1.2374999999999972</v>
      </c>
    </row>
    <row r="325" spans="1:27" x14ac:dyDescent="0.3">
      <c r="A325">
        <v>40</v>
      </c>
      <c r="B325" t="s">
        <v>148</v>
      </c>
      <c r="C325" s="222">
        <v>45699.424861111111</v>
      </c>
      <c r="D325" t="b">
        <v>0</v>
      </c>
      <c r="E325" t="b">
        <v>0</v>
      </c>
      <c r="F325">
        <v>20</v>
      </c>
      <c r="G325">
        <v>5.0000000000000001E-3</v>
      </c>
      <c r="H325">
        <v>1644</v>
      </c>
      <c r="I325">
        <v>-1502</v>
      </c>
      <c r="J325">
        <v>-147</v>
      </c>
      <c r="K325">
        <v>148</v>
      </c>
      <c r="L325">
        <v>0.35499999999999998</v>
      </c>
      <c r="M325">
        <v>2.5000000000000001E-3</v>
      </c>
      <c r="N325">
        <v>7.8650000000000002</v>
      </c>
      <c r="O325">
        <v>-0.73750000000000004</v>
      </c>
      <c r="P325">
        <v>172.00749999999999</v>
      </c>
      <c r="Q325">
        <v>111.5325</v>
      </c>
      <c r="R325">
        <v>-1.9999999999999574E-2</v>
      </c>
      <c r="S325">
        <v>-7.5000000000000622E-3</v>
      </c>
      <c r="T325">
        <v>-2.1525000000000603</v>
      </c>
      <c r="U325">
        <v>1.2025000000000006</v>
      </c>
      <c r="V325">
        <v>0.245</v>
      </c>
      <c r="W325">
        <v>-8.2500000000000004E-2</v>
      </c>
      <c r="X325">
        <v>-1.9999999999999574E-2</v>
      </c>
      <c r="Y325">
        <v>-6.7500000000000004E-2</v>
      </c>
      <c r="Z325">
        <v>-2.1525000000000603</v>
      </c>
      <c r="AA325">
        <v>1.2025000000000006</v>
      </c>
    </row>
    <row r="326" spans="1:27" x14ac:dyDescent="0.3">
      <c r="A326">
        <v>41</v>
      </c>
      <c r="B326" t="s">
        <v>148</v>
      </c>
      <c r="C326" s="222">
        <v>45699.424861111111</v>
      </c>
      <c r="D326" t="b">
        <v>0</v>
      </c>
      <c r="E326" t="b">
        <v>0</v>
      </c>
      <c r="F326">
        <v>20.5</v>
      </c>
      <c r="G326">
        <v>5.0000000000000001E-3</v>
      </c>
      <c r="H326">
        <v>1388</v>
      </c>
      <c r="I326">
        <v>-1250</v>
      </c>
      <c r="J326">
        <v>-357</v>
      </c>
      <c r="K326">
        <v>358</v>
      </c>
      <c r="L326">
        <v>0.34500000000000003</v>
      </c>
      <c r="M326">
        <v>2.5000000000000001E-3</v>
      </c>
      <c r="N326">
        <v>6.5949999999999998</v>
      </c>
      <c r="O326">
        <v>-1.7875000000000001</v>
      </c>
      <c r="P326">
        <v>164.14249999999998</v>
      </c>
      <c r="Q326">
        <v>112.27</v>
      </c>
      <c r="R326">
        <v>-2.5000000000003908E-3</v>
      </c>
      <c r="S326">
        <v>-1.5000000000000124E-2</v>
      </c>
      <c r="T326">
        <v>-2.1325000000000784</v>
      </c>
      <c r="U326">
        <v>1.269999999999996</v>
      </c>
      <c r="V326">
        <v>0.22750000000000004</v>
      </c>
      <c r="W326">
        <v>-0.155</v>
      </c>
      <c r="X326">
        <v>-1.7500000000000071E-2</v>
      </c>
      <c r="Y326">
        <v>1.4999999999999902E-2</v>
      </c>
      <c r="Z326">
        <v>-2.1325000000000784</v>
      </c>
      <c r="AA326">
        <v>1.269999999999996</v>
      </c>
    </row>
    <row r="327" spans="1:27" x14ac:dyDescent="0.3">
      <c r="A327">
        <v>42</v>
      </c>
      <c r="B327" t="s">
        <v>148</v>
      </c>
      <c r="C327" s="222">
        <v>45699.424861111111</v>
      </c>
      <c r="D327" t="b">
        <v>0</v>
      </c>
      <c r="E327" t="b">
        <v>0</v>
      </c>
      <c r="F327">
        <v>21</v>
      </c>
      <c r="G327">
        <v>5.0000000000000001E-3</v>
      </c>
      <c r="H327">
        <v>1105</v>
      </c>
      <c r="I327">
        <v>-990</v>
      </c>
      <c r="J327">
        <v>191</v>
      </c>
      <c r="K327">
        <v>-212</v>
      </c>
      <c r="L327">
        <v>0.28750000000000003</v>
      </c>
      <c r="M327">
        <v>-5.2499999999999998E-2</v>
      </c>
      <c r="N327">
        <v>5.2374999999999998</v>
      </c>
      <c r="O327">
        <v>1.0075000000000001</v>
      </c>
      <c r="P327">
        <v>157.54749999999999</v>
      </c>
      <c r="Q327">
        <v>114.05749999999999</v>
      </c>
      <c r="R327">
        <v>3.2499999999999751E-2</v>
      </c>
      <c r="S327">
        <v>0.22500000000000009</v>
      </c>
      <c r="T327">
        <v>-2.1150000000000659</v>
      </c>
      <c r="U327">
        <v>1.2549999999999955</v>
      </c>
      <c r="V327">
        <v>0.18750000000000003</v>
      </c>
      <c r="W327">
        <v>1.5000000000000006E-2</v>
      </c>
      <c r="X327">
        <v>-3.2500000000000639E-2</v>
      </c>
      <c r="Y327">
        <v>0.255</v>
      </c>
      <c r="Z327">
        <v>-2.1150000000000659</v>
      </c>
      <c r="AA327">
        <v>1.2549999999999955</v>
      </c>
    </row>
    <row r="328" spans="1:27" x14ac:dyDescent="0.3">
      <c r="A328">
        <v>43</v>
      </c>
      <c r="B328" t="s">
        <v>148</v>
      </c>
      <c r="C328" s="222">
        <v>45699.424861111111</v>
      </c>
      <c r="D328" t="b">
        <v>0</v>
      </c>
      <c r="E328" t="b">
        <v>0</v>
      </c>
      <c r="F328">
        <v>21.5</v>
      </c>
      <c r="G328">
        <v>5.0000000000000001E-3</v>
      </c>
      <c r="H328">
        <v>1175</v>
      </c>
      <c r="I328">
        <v>-1045</v>
      </c>
      <c r="J328">
        <v>664</v>
      </c>
      <c r="K328">
        <v>-660</v>
      </c>
      <c r="L328">
        <v>0.32500000000000001</v>
      </c>
      <c r="M328">
        <v>0.01</v>
      </c>
      <c r="N328">
        <v>5.55</v>
      </c>
      <c r="O328">
        <v>3.31</v>
      </c>
      <c r="P328">
        <v>152.30999999999997</v>
      </c>
      <c r="Q328">
        <v>113.05</v>
      </c>
      <c r="R328">
        <v>1.2499999999999289E-2</v>
      </c>
      <c r="S328">
        <v>6.7499999999999893E-2</v>
      </c>
      <c r="T328">
        <v>-2.0825000000000671</v>
      </c>
      <c r="U328">
        <v>1</v>
      </c>
      <c r="V328">
        <v>0.23500000000000001</v>
      </c>
      <c r="W328">
        <v>0</v>
      </c>
      <c r="X328">
        <v>-6.0000000000000497E-2</v>
      </c>
      <c r="Y328">
        <v>0.16999999999999993</v>
      </c>
      <c r="Z328">
        <v>-2.0825000000000671</v>
      </c>
      <c r="AA328">
        <v>1</v>
      </c>
    </row>
    <row r="329" spans="1:27" x14ac:dyDescent="0.3">
      <c r="A329">
        <v>44</v>
      </c>
      <c r="B329" t="s">
        <v>148</v>
      </c>
      <c r="C329" s="222">
        <v>45699.424861111111</v>
      </c>
      <c r="D329" t="b">
        <v>0</v>
      </c>
      <c r="E329" t="b">
        <v>0</v>
      </c>
      <c r="F329">
        <v>22</v>
      </c>
      <c r="G329">
        <v>5.0000000000000001E-3</v>
      </c>
      <c r="H329">
        <v>1330</v>
      </c>
      <c r="I329">
        <v>-1198</v>
      </c>
      <c r="J329">
        <v>1071</v>
      </c>
      <c r="K329">
        <v>-1060</v>
      </c>
      <c r="L329">
        <v>0.33</v>
      </c>
      <c r="M329">
        <v>2.75E-2</v>
      </c>
      <c r="N329">
        <v>6.32</v>
      </c>
      <c r="O329">
        <v>5.3274999999999997</v>
      </c>
      <c r="P329">
        <v>146.75999999999996</v>
      </c>
      <c r="Q329">
        <v>109.74</v>
      </c>
      <c r="R329">
        <v>2.2499999999999964E-2</v>
      </c>
      <c r="S329">
        <v>2.7499999999999858E-2</v>
      </c>
      <c r="T329">
        <v>-2.0225000000000648</v>
      </c>
      <c r="U329">
        <v>0.82999999999999829</v>
      </c>
      <c r="V329">
        <v>0.26250000000000001</v>
      </c>
      <c r="W329">
        <v>-1.7499999999999998E-2</v>
      </c>
      <c r="X329">
        <v>-7.2499999999999787E-2</v>
      </c>
      <c r="Y329">
        <v>0.1875</v>
      </c>
      <c r="Z329">
        <v>-2.0225000000000648</v>
      </c>
      <c r="AA329">
        <v>0.82999999999999829</v>
      </c>
    </row>
    <row r="330" spans="1:27" x14ac:dyDescent="0.3">
      <c r="A330">
        <v>45</v>
      </c>
      <c r="B330" t="s">
        <v>148</v>
      </c>
      <c r="C330" s="222">
        <v>45699.424861111111</v>
      </c>
      <c r="D330" t="b">
        <v>0</v>
      </c>
      <c r="E330" t="b">
        <v>0</v>
      </c>
      <c r="F330">
        <v>22.5</v>
      </c>
      <c r="G330">
        <v>5.0000000000000001E-3</v>
      </c>
      <c r="H330">
        <v>1599</v>
      </c>
      <c r="I330">
        <v>-1417</v>
      </c>
      <c r="J330">
        <v>1641</v>
      </c>
      <c r="K330">
        <v>-1701</v>
      </c>
      <c r="L330">
        <v>0.45500000000000002</v>
      </c>
      <c r="M330">
        <v>-0.15</v>
      </c>
      <c r="N330">
        <v>7.54</v>
      </c>
      <c r="O330">
        <v>8.3550000000000004</v>
      </c>
      <c r="P330">
        <v>140.43999999999997</v>
      </c>
      <c r="Q330">
        <v>104.41249999999999</v>
      </c>
      <c r="R330">
        <v>-4.9999999999998934E-3</v>
      </c>
      <c r="S330">
        <v>0.23499999999999943</v>
      </c>
      <c r="T330">
        <v>-1.9500000000000455</v>
      </c>
      <c r="U330">
        <v>0.64249999999999829</v>
      </c>
      <c r="V330">
        <v>0.26750000000000002</v>
      </c>
      <c r="W330">
        <v>-5.7499999999999996E-2</v>
      </c>
      <c r="X330">
        <v>-7.749999999999968E-2</v>
      </c>
      <c r="Y330">
        <v>0.21250000000000036</v>
      </c>
      <c r="Z330">
        <v>-1.9500000000000455</v>
      </c>
      <c r="AA330">
        <v>0.64249999999999829</v>
      </c>
    </row>
    <row r="331" spans="1:27" x14ac:dyDescent="0.3">
      <c r="A331">
        <v>46</v>
      </c>
      <c r="B331" t="s">
        <v>148</v>
      </c>
      <c r="C331" s="222">
        <v>45699.424861111111</v>
      </c>
      <c r="D331" t="b">
        <v>0</v>
      </c>
      <c r="E331" t="b">
        <v>0</v>
      </c>
      <c r="F331">
        <v>23</v>
      </c>
      <c r="G331">
        <v>5.0000000000000001E-3</v>
      </c>
      <c r="H331">
        <v>1470</v>
      </c>
      <c r="I331">
        <v>-1355</v>
      </c>
      <c r="J331">
        <v>1967</v>
      </c>
      <c r="K331">
        <v>-1971</v>
      </c>
      <c r="L331">
        <v>0.28750000000000003</v>
      </c>
      <c r="M331">
        <v>-0.01</v>
      </c>
      <c r="N331">
        <v>7.0625</v>
      </c>
      <c r="O331">
        <v>9.8450000000000006</v>
      </c>
      <c r="P331">
        <v>132.89999999999998</v>
      </c>
      <c r="Q331">
        <v>96.05749999999999</v>
      </c>
      <c r="R331">
        <v>-0.15249999999999986</v>
      </c>
      <c r="S331">
        <v>3.0000000000001137E-2</v>
      </c>
      <c r="T331">
        <v>-1.8725000000000307</v>
      </c>
      <c r="U331">
        <v>0.42999999999999261</v>
      </c>
      <c r="V331">
        <v>0.25000000000000006</v>
      </c>
      <c r="W331">
        <v>-3.7499999999999999E-2</v>
      </c>
      <c r="X331">
        <v>-0.12000000000000011</v>
      </c>
      <c r="Y331">
        <v>7.2499999999999787E-2</v>
      </c>
      <c r="Z331">
        <v>-1.8725000000000307</v>
      </c>
      <c r="AA331">
        <v>0.42999999999999261</v>
      </c>
    </row>
    <row r="332" spans="1:27" x14ac:dyDescent="0.3">
      <c r="A332">
        <v>47</v>
      </c>
      <c r="B332" t="s">
        <v>148</v>
      </c>
      <c r="C332" s="222">
        <v>45699.424861111111</v>
      </c>
      <c r="D332" t="b">
        <v>0</v>
      </c>
      <c r="E332" t="b">
        <v>0</v>
      </c>
      <c r="F332">
        <v>23.5</v>
      </c>
      <c r="G332">
        <v>5.0000000000000001E-3</v>
      </c>
      <c r="H332">
        <v>1294</v>
      </c>
      <c r="I332">
        <v>-1163</v>
      </c>
      <c r="J332">
        <v>1810</v>
      </c>
      <c r="K332">
        <v>-1772</v>
      </c>
      <c r="L332">
        <v>0.32750000000000001</v>
      </c>
      <c r="M332">
        <v>9.5000000000000001E-2</v>
      </c>
      <c r="N332">
        <v>6.1425000000000001</v>
      </c>
      <c r="O332">
        <v>8.9550000000000001</v>
      </c>
      <c r="P332">
        <v>125.83749999999999</v>
      </c>
      <c r="Q332">
        <v>86.212499999999991</v>
      </c>
      <c r="R332">
        <v>-0.11749999999999972</v>
      </c>
      <c r="S332">
        <v>3.9999999999999147E-2</v>
      </c>
      <c r="T332">
        <v>-1.7525000000000119</v>
      </c>
      <c r="U332">
        <v>0.35749999999998749</v>
      </c>
      <c r="V332">
        <v>0.24</v>
      </c>
      <c r="W332">
        <v>-0.10750000000000001</v>
      </c>
      <c r="X332">
        <v>-9.9999999999999645E-2</v>
      </c>
      <c r="Y332">
        <v>-1.2499999999999289E-2</v>
      </c>
      <c r="Z332">
        <v>-1.7525000000000119</v>
      </c>
      <c r="AA332">
        <v>0.35749999999998749</v>
      </c>
    </row>
    <row r="333" spans="1:27" x14ac:dyDescent="0.3">
      <c r="A333">
        <v>48</v>
      </c>
      <c r="B333" t="s">
        <v>148</v>
      </c>
      <c r="C333" s="222">
        <v>45699.424861111111</v>
      </c>
      <c r="D333" t="b">
        <v>0</v>
      </c>
      <c r="E333" t="b">
        <v>0</v>
      </c>
      <c r="F333">
        <v>24</v>
      </c>
      <c r="G333">
        <v>5.0000000000000001E-3</v>
      </c>
      <c r="H333">
        <v>440</v>
      </c>
      <c r="I333">
        <v>-342</v>
      </c>
      <c r="J333">
        <v>1115</v>
      </c>
      <c r="K333">
        <v>-1162</v>
      </c>
      <c r="L333">
        <v>0.245</v>
      </c>
      <c r="M333">
        <v>-0.11750000000000001</v>
      </c>
      <c r="N333">
        <v>1.9550000000000001</v>
      </c>
      <c r="O333">
        <v>5.6924999999999999</v>
      </c>
      <c r="P333">
        <v>119.69499999999999</v>
      </c>
      <c r="Q333">
        <v>77.257499999999993</v>
      </c>
      <c r="R333">
        <v>-9.7500000000000142E-2</v>
      </c>
      <c r="S333">
        <v>2.9999999999999361E-2</v>
      </c>
      <c r="T333">
        <v>-1.6525000000000176</v>
      </c>
      <c r="U333">
        <v>0.36999999999999034</v>
      </c>
      <c r="V333">
        <v>0.20249999999999999</v>
      </c>
      <c r="W333">
        <v>-0.11750000000000001</v>
      </c>
      <c r="X333">
        <v>-9.7500000000000142E-2</v>
      </c>
      <c r="Y333">
        <v>6.7499999999999893E-2</v>
      </c>
      <c r="Z333">
        <v>-1.6525000000000176</v>
      </c>
      <c r="AA333">
        <v>0.36999999999999034</v>
      </c>
    </row>
    <row r="334" spans="1:27" x14ac:dyDescent="0.3">
      <c r="A334">
        <v>49</v>
      </c>
      <c r="B334" t="s">
        <v>148</v>
      </c>
      <c r="C334" s="222">
        <v>45699.424861111111</v>
      </c>
      <c r="D334" t="b">
        <v>0</v>
      </c>
      <c r="E334" t="b">
        <v>0</v>
      </c>
      <c r="F334">
        <v>24.5</v>
      </c>
      <c r="G334">
        <v>5.0000000000000001E-3</v>
      </c>
      <c r="H334">
        <v>33</v>
      </c>
      <c r="I334">
        <v>112</v>
      </c>
      <c r="J334">
        <v>1041</v>
      </c>
      <c r="K334">
        <v>-1079</v>
      </c>
      <c r="L334">
        <v>0.36249999999999999</v>
      </c>
      <c r="M334">
        <v>-9.5000000000000001E-2</v>
      </c>
      <c r="N334">
        <v>-0.19750000000000001</v>
      </c>
      <c r="O334">
        <v>5.3</v>
      </c>
      <c r="P334">
        <v>117.74</v>
      </c>
      <c r="Q334">
        <v>71.564999999999998</v>
      </c>
      <c r="R334">
        <v>-5.7499999999999996E-2</v>
      </c>
      <c r="S334">
        <v>0.125</v>
      </c>
      <c r="T334">
        <v>-1.555000000000021</v>
      </c>
      <c r="U334">
        <v>0.30249999999999488</v>
      </c>
      <c r="V334">
        <v>0.29249999999999998</v>
      </c>
      <c r="W334">
        <v>-0.115</v>
      </c>
      <c r="X334">
        <v>-6.7500000000000004E-2</v>
      </c>
      <c r="Y334">
        <v>-5.0000000000000711E-2</v>
      </c>
      <c r="Z334">
        <v>-1.555000000000021</v>
      </c>
      <c r="AA334">
        <v>0.30249999999999488</v>
      </c>
    </row>
    <row r="335" spans="1:27" x14ac:dyDescent="0.3">
      <c r="A335">
        <v>50</v>
      </c>
      <c r="B335" t="s">
        <v>148</v>
      </c>
      <c r="C335" s="222">
        <v>45699.424861111111</v>
      </c>
      <c r="D335" t="b">
        <v>0</v>
      </c>
      <c r="E335" t="b">
        <v>0</v>
      </c>
      <c r="F335">
        <v>25</v>
      </c>
      <c r="G335">
        <v>5.0000000000000001E-3</v>
      </c>
      <c r="H335">
        <v>-159</v>
      </c>
      <c r="I335">
        <v>303</v>
      </c>
      <c r="J335">
        <v>1186</v>
      </c>
      <c r="K335">
        <v>-1206</v>
      </c>
      <c r="L335">
        <v>0.36</v>
      </c>
      <c r="M335">
        <v>-0.05</v>
      </c>
      <c r="N335">
        <v>-1.155</v>
      </c>
      <c r="O335">
        <v>5.98</v>
      </c>
      <c r="P335">
        <v>117.9375</v>
      </c>
      <c r="Q335">
        <v>66.265000000000001</v>
      </c>
      <c r="R335">
        <v>-5.7500000000000107E-2</v>
      </c>
      <c r="S335">
        <v>-5.7500000000000107E-2</v>
      </c>
      <c r="T335">
        <v>-1.4875000000000114</v>
      </c>
      <c r="U335">
        <v>0.35249999999999204</v>
      </c>
      <c r="V335">
        <v>0.3</v>
      </c>
      <c r="W335">
        <v>-0.05</v>
      </c>
      <c r="X335">
        <v>-9.000000000000008E-2</v>
      </c>
      <c r="Y335">
        <v>-6.9999999999999396E-2</v>
      </c>
      <c r="Z335">
        <v>-1.4875000000000114</v>
      </c>
      <c r="AA335">
        <v>0.35249999999999204</v>
      </c>
    </row>
    <row r="336" spans="1:27" x14ac:dyDescent="0.3">
      <c r="A336">
        <v>51</v>
      </c>
      <c r="B336" t="s">
        <v>148</v>
      </c>
      <c r="C336" s="222">
        <v>45699.424861111111</v>
      </c>
      <c r="D336" t="b">
        <v>0</v>
      </c>
      <c r="E336" t="b">
        <v>0</v>
      </c>
      <c r="F336">
        <v>25.5</v>
      </c>
      <c r="G336">
        <v>5.0000000000000001E-3</v>
      </c>
      <c r="H336">
        <v>-225</v>
      </c>
      <c r="I336">
        <v>367</v>
      </c>
      <c r="J336">
        <v>1327</v>
      </c>
      <c r="K336">
        <v>-1365</v>
      </c>
      <c r="L336">
        <v>0.35499999999999998</v>
      </c>
      <c r="M336">
        <v>-9.5000000000000001E-2</v>
      </c>
      <c r="N336">
        <v>-1.48</v>
      </c>
      <c r="O336">
        <v>6.73</v>
      </c>
      <c r="P336">
        <v>119.0925</v>
      </c>
      <c r="Q336">
        <v>60.284999999999997</v>
      </c>
      <c r="R336">
        <v>-2.2499999999999964E-2</v>
      </c>
      <c r="S336">
        <v>7.5000000000002842E-3</v>
      </c>
      <c r="T336">
        <v>-1.397500000000008</v>
      </c>
      <c r="U336">
        <v>0.42249999999998522</v>
      </c>
      <c r="V336">
        <v>0.29749999999999999</v>
      </c>
      <c r="W336">
        <v>-0.1275</v>
      </c>
      <c r="X336">
        <v>-8.2500000000000018E-2</v>
      </c>
      <c r="Y336">
        <v>6.7499999999999893E-2</v>
      </c>
      <c r="Z336">
        <v>-1.397500000000008</v>
      </c>
      <c r="AA336">
        <v>0.42249999999998522</v>
      </c>
    </row>
    <row r="337" spans="1:27" x14ac:dyDescent="0.3">
      <c r="A337">
        <v>52</v>
      </c>
      <c r="B337" t="s">
        <v>148</v>
      </c>
      <c r="C337" s="222">
        <v>45699.424861111111</v>
      </c>
      <c r="D337" t="b">
        <v>0</v>
      </c>
      <c r="E337" t="b">
        <v>0</v>
      </c>
      <c r="F337">
        <v>26</v>
      </c>
      <c r="G337">
        <v>5.0000000000000001E-3</v>
      </c>
      <c r="H337">
        <v>-219</v>
      </c>
      <c r="I337">
        <v>361</v>
      </c>
      <c r="J337">
        <v>1408</v>
      </c>
      <c r="K337">
        <v>-1437</v>
      </c>
      <c r="L337">
        <v>0.35499999999999998</v>
      </c>
      <c r="M337">
        <v>-7.2499999999999995E-2</v>
      </c>
      <c r="N337">
        <v>-1.45</v>
      </c>
      <c r="O337">
        <v>7.1124999999999998</v>
      </c>
      <c r="P337">
        <v>120.57250000000001</v>
      </c>
      <c r="Q337">
        <v>53.554999999999993</v>
      </c>
      <c r="R337">
        <v>-3.499999999999992E-2</v>
      </c>
      <c r="S337">
        <v>2.4999999999995026E-3</v>
      </c>
      <c r="T337">
        <v>-1.3149999999999977</v>
      </c>
      <c r="U337">
        <v>0.35499999999998266</v>
      </c>
      <c r="V337">
        <v>0.27499999999999997</v>
      </c>
      <c r="W337">
        <v>-0.125</v>
      </c>
      <c r="X337">
        <v>-6.4999999999999947E-2</v>
      </c>
      <c r="Y337">
        <v>7.4999999999999289E-2</v>
      </c>
      <c r="Z337">
        <v>-1.3149999999999977</v>
      </c>
      <c r="AA337">
        <v>0.35499999999998266</v>
      </c>
    </row>
    <row r="338" spans="1:27" x14ac:dyDescent="0.3">
      <c r="A338">
        <v>53</v>
      </c>
      <c r="B338" t="s">
        <v>148</v>
      </c>
      <c r="C338" s="222">
        <v>45699.424861111111</v>
      </c>
      <c r="D338" t="b">
        <v>0</v>
      </c>
      <c r="E338" t="b">
        <v>0</v>
      </c>
      <c r="F338">
        <v>26.5</v>
      </c>
      <c r="G338">
        <v>5.0000000000000001E-3</v>
      </c>
      <c r="H338">
        <v>-218</v>
      </c>
      <c r="I338">
        <v>352</v>
      </c>
      <c r="J338">
        <v>1453</v>
      </c>
      <c r="K338">
        <v>-1381</v>
      </c>
      <c r="L338">
        <v>0.33500000000000002</v>
      </c>
      <c r="M338">
        <v>0.18</v>
      </c>
      <c r="N338">
        <v>-1.425</v>
      </c>
      <c r="O338">
        <v>7.085</v>
      </c>
      <c r="P338">
        <v>122.02250000000001</v>
      </c>
      <c r="Q338">
        <v>46.442499999999995</v>
      </c>
      <c r="R338">
        <v>-6.0000000000000053E-2</v>
      </c>
      <c r="S338">
        <v>-6.5000000000000391E-2</v>
      </c>
      <c r="T338">
        <v>-1.25</v>
      </c>
      <c r="U338">
        <v>0.27999999999998693</v>
      </c>
      <c r="V338">
        <v>0.27750000000000002</v>
      </c>
      <c r="W338">
        <v>4.4999999999999984E-2</v>
      </c>
      <c r="X338">
        <v>-8.2500000000000018E-2</v>
      </c>
      <c r="Y338">
        <v>-7.5000000000000178E-2</v>
      </c>
      <c r="Z338">
        <v>-1.25</v>
      </c>
      <c r="AA338">
        <v>0.27999999999998693</v>
      </c>
    </row>
    <row r="339" spans="1:27" x14ac:dyDescent="0.3">
      <c r="A339">
        <v>54</v>
      </c>
      <c r="B339" t="s">
        <v>148</v>
      </c>
      <c r="C339" s="222">
        <v>45699.424861111111</v>
      </c>
      <c r="D339" t="b">
        <v>0</v>
      </c>
      <c r="E339" t="b">
        <v>0</v>
      </c>
      <c r="F339">
        <v>27</v>
      </c>
      <c r="G339">
        <v>5.0000000000000001E-3</v>
      </c>
      <c r="H339">
        <v>405</v>
      </c>
      <c r="I339">
        <v>-265</v>
      </c>
      <c r="J339">
        <v>1910</v>
      </c>
      <c r="K339">
        <v>-1962</v>
      </c>
      <c r="L339">
        <v>0.35000000000000003</v>
      </c>
      <c r="M339">
        <v>-0.13</v>
      </c>
      <c r="N339">
        <v>1.675</v>
      </c>
      <c r="O339">
        <v>9.68</v>
      </c>
      <c r="P339">
        <v>123.44750000000001</v>
      </c>
      <c r="Q339">
        <v>39.357499999999995</v>
      </c>
      <c r="R339">
        <v>-4.7500000000000098E-2</v>
      </c>
      <c r="S339">
        <v>0.16749999999999865</v>
      </c>
      <c r="T339">
        <v>-1.167500000000004</v>
      </c>
      <c r="U339">
        <v>0.35499999999998977</v>
      </c>
      <c r="V339">
        <v>0.27500000000000002</v>
      </c>
      <c r="W339">
        <v>-0.21500000000000002</v>
      </c>
      <c r="X339">
        <v>-0.16500000000000004</v>
      </c>
      <c r="Y339">
        <v>-4.4999999999999929E-2</v>
      </c>
      <c r="Z339">
        <v>-1.167500000000004</v>
      </c>
      <c r="AA339">
        <v>0.35499999999998977</v>
      </c>
    </row>
    <row r="340" spans="1:27" x14ac:dyDescent="0.3">
      <c r="A340">
        <v>55</v>
      </c>
      <c r="B340" t="s">
        <v>148</v>
      </c>
      <c r="C340" s="222">
        <v>45699.424861111111</v>
      </c>
      <c r="D340" t="b">
        <v>0</v>
      </c>
      <c r="E340" t="b">
        <v>0</v>
      </c>
      <c r="F340">
        <v>27.5</v>
      </c>
      <c r="G340">
        <v>5.0000000000000001E-3</v>
      </c>
      <c r="H340">
        <v>768</v>
      </c>
      <c r="I340">
        <v>-619</v>
      </c>
      <c r="J340">
        <v>2083</v>
      </c>
      <c r="K340">
        <v>-2095</v>
      </c>
      <c r="L340">
        <v>0.3725</v>
      </c>
      <c r="M340">
        <v>-0.03</v>
      </c>
      <c r="N340">
        <v>3.4675000000000002</v>
      </c>
      <c r="O340">
        <v>10.445</v>
      </c>
      <c r="P340">
        <v>121.77250000000001</v>
      </c>
      <c r="Q340">
        <v>29.677499999999995</v>
      </c>
      <c r="R340">
        <v>-8.7499999999999911E-2</v>
      </c>
      <c r="S340">
        <v>-8.2499999999999574E-2</v>
      </c>
      <c r="T340">
        <v>-1.0024999999999977</v>
      </c>
      <c r="U340">
        <v>0.39999999999999147</v>
      </c>
      <c r="V340">
        <v>0.26750000000000002</v>
      </c>
      <c r="W340">
        <v>-0.16250000000000001</v>
      </c>
      <c r="X340">
        <v>-0.14249999999999963</v>
      </c>
      <c r="Y340">
        <v>-5.2500000000000213E-2</v>
      </c>
      <c r="Z340">
        <v>-1.0024999999999977</v>
      </c>
      <c r="AA340">
        <v>0.39999999999999147</v>
      </c>
    </row>
    <row r="341" spans="1:27" x14ac:dyDescent="0.3">
      <c r="A341">
        <v>56</v>
      </c>
      <c r="B341" t="s">
        <v>148</v>
      </c>
      <c r="C341" s="222">
        <v>45699.424861111111</v>
      </c>
      <c r="D341" t="b">
        <v>0</v>
      </c>
      <c r="E341" t="b">
        <v>0</v>
      </c>
      <c r="F341">
        <v>28</v>
      </c>
      <c r="G341">
        <v>5.0000000000000001E-3</v>
      </c>
      <c r="H341">
        <v>1247</v>
      </c>
      <c r="I341">
        <v>-1091</v>
      </c>
      <c r="J341">
        <v>2371</v>
      </c>
      <c r="K341">
        <v>-2375</v>
      </c>
      <c r="L341">
        <v>0.39</v>
      </c>
      <c r="M341">
        <v>-0.01</v>
      </c>
      <c r="N341">
        <v>5.8449999999999998</v>
      </c>
      <c r="O341">
        <v>11.865</v>
      </c>
      <c r="P341">
        <v>118.30500000000001</v>
      </c>
      <c r="Q341">
        <v>19.232499999999995</v>
      </c>
      <c r="R341">
        <v>-0.1225000000000005</v>
      </c>
      <c r="S341">
        <v>0.17500000000000071</v>
      </c>
      <c r="T341">
        <v>-0.85999999999999943</v>
      </c>
      <c r="U341">
        <v>0.45249999999998991</v>
      </c>
      <c r="V341">
        <v>0.29749999999999999</v>
      </c>
      <c r="W341">
        <v>0</v>
      </c>
      <c r="X341">
        <v>-0.18250000000000011</v>
      </c>
      <c r="Y341">
        <v>5.0000000000000711E-2</v>
      </c>
      <c r="Z341">
        <v>-0.85999999999999943</v>
      </c>
      <c r="AA341">
        <v>0.45249999999998991</v>
      </c>
    </row>
    <row r="342" spans="1:27" x14ac:dyDescent="0.3">
      <c r="A342">
        <v>57</v>
      </c>
      <c r="B342" t="s">
        <v>148</v>
      </c>
      <c r="C342" s="222">
        <v>45699.424861111111</v>
      </c>
      <c r="D342" t="b">
        <v>0</v>
      </c>
      <c r="E342" t="b">
        <v>0</v>
      </c>
      <c r="F342">
        <v>28.5</v>
      </c>
      <c r="G342">
        <v>5.0000000000000001E-3</v>
      </c>
      <c r="H342">
        <v>1546</v>
      </c>
      <c r="I342">
        <v>-1415</v>
      </c>
      <c r="J342">
        <v>2321</v>
      </c>
      <c r="K342">
        <v>-2280</v>
      </c>
      <c r="L342">
        <v>0.32750000000000001</v>
      </c>
      <c r="M342">
        <v>0.10250000000000001</v>
      </c>
      <c r="N342">
        <v>7.4024999999999999</v>
      </c>
      <c r="O342">
        <v>11.5025</v>
      </c>
      <c r="P342">
        <v>112.46000000000001</v>
      </c>
      <c r="Q342">
        <v>7.3674999999999962</v>
      </c>
      <c r="R342">
        <v>-0.14000000000000057</v>
      </c>
      <c r="S342">
        <v>3.7499999999999645E-2</v>
      </c>
      <c r="T342">
        <v>-0.67749999999999488</v>
      </c>
      <c r="U342">
        <v>0.40249999999999098</v>
      </c>
      <c r="V342">
        <v>0.245</v>
      </c>
      <c r="W342">
        <v>-6.5000000000000002E-2</v>
      </c>
      <c r="X342">
        <v>-0.1800000000000006</v>
      </c>
      <c r="Y342">
        <v>-4.4999999999999929E-2</v>
      </c>
      <c r="Z342">
        <v>-0.67749999999999488</v>
      </c>
      <c r="AA342">
        <v>0.40249999999999098</v>
      </c>
    </row>
    <row r="343" spans="1:27" x14ac:dyDescent="0.3">
      <c r="A343">
        <v>58</v>
      </c>
      <c r="B343" t="s">
        <v>148</v>
      </c>
      <c r="C343" s="222">
        <v>45699.424861111111</v>
      </c>
      <c r="D343" t="b">
        <v>0</v>
      </c>
      <c r="E343" t="b">
        <v>0</v>
      </c>
      <c r="F343">
        <v>29</v>
      </c>
      <c r="G343">
        <v>5.0000000000000001E-3</v>
      </c>
      <c r="H343">
        <v>1654</v>
      </c>
      <c r="I343">
        <v>-1531</v>
      </c>
      <c r="J343">
        <v>1680</v>
      </c>
      <c r="K343">
        <v>-1666</v>
      </c>
      <c r="L343">
        <v>0.3075</v>
      </c>
      <c r="M343">
        <v>3.5000000000000003E-2</v>
      </c>
      <c r="N343">
        <v>7.9625000000000004</v>
      </c>
      <c r="O343">
        <v>8.3650000000000002</v>
      </c>
      <c r="P343">
        <v>105.0575</v>
      </c>
      <c r="Q343">
        <v>-4.1350000000000033</v>
      </c>
      <c r="R343">
        <v>-8.4999999999999076E-2</v>
      </c>
      <c r="S343">
        <v>6.0000000000000497E-2</v>
      </c>
      <c r="T343">
        <v>-0.49750000000000227</v>
      </c>
      <c r="U343">
        <v>0.44749999999999091</v>
      </c>
      <c r="V343">
        <v>0.21249999999999999</v>
      </c>
      <c r="W343">
        <v>-3.9999999999999994E-2</v>
      </c>
      <c r="X343">
        <v>-0.13749999999999929</v>
      </c>
      <c r="Y343">
        <v>-8.4999999999999076E-2</v>
      </c>
      <c r="Z343">
        <v>-0.49750000000000227</v>
      </c>
      <c r="AA343">
        <v>0.44749999999999091</v>
      </c>
    </row>
    <row r="344" spans="1:27" x14ac:dyDescent="0.3">
      <c r="A344">
        <v>59</v>
      </c>
      <c r="B344" t="s">
        <v>148</v>
      </c>
      <c r="C344" s="222">
        <v>45699.424861111111</v>
      </c>
      <c r="D344" t="b">
        <v>0</v>
      </c>
      <c r="E344" t="b">
        <v>0</v>
      </c>
      <c r="F344">
        <v>29.5</v>
      </c>
      <c r="G344">
        <v>5.0000000000000001E-3</v>
      </c>
      <c r="H344">
        <v>1588</v>
      </c>
      <c r="I344">
        <v>-1449</v>
      </c>
      <c r="J344">
        <v>905</v>
      </c>
      <c r="K344">
        <v>-822</v>
      </c>
      <c r="L344">
        <v>0.34750000000000003</v>
      </c>
      <c r="M344">
        <v>0.20750000000000002</v>
      </c>
      <c r="N344">
        <v>7.5925000000000002</v>
      </c>
      <c r="O344">
        <v>4.3174999999999999</v>
      </c>
      <c r="P344">
        <v>97.094999999999999</v>
      </c>
      <c r="Q344">
        <v>-12.500000000000004</v>
      </c>
      <c r="R344">
        <v>-1.7500000000000071E-2</v>
      </c>
      <c r="S344">
        <v>-1.7500000000000071E-2</v>
      </c>
      <c r="T344">
        <v>-0.36000000000001364</v>
      </c>
      <c r="U344">
        <v>0.53249999999998998</v>
      </c>
      <c r="V344">
        <v>0.27</v>
      </c>
      <c r="W344">
        <v>4.0000000000000008E-2</v>
      </c>
      <c r="X344">
        <v>-0.11000000000000032</v>
      </c>
      <c r="Y344">
        <v>-4.0000000000000036E-2</v>
      </c>
      <c r="Z344">
        <v>-0.36000000000001364</v>
      </c>
      <c r="AA344">
        <v>0.53249999999998998</v>
      </c>
    </row>
    <row r="345" spans="1:27" x14ac:dyDescent="0.3">
      <c r="A345">
        <v>60</v>
      </c>
      <c r="B345" t="s">
        <v>148</v>
      </c>
      <c r="C345" s="222">
        <v>45699.424861111111</v>
      </c>
      <c r="D345" t="b">
        <v>0</v>
      </c>
      <c r="E345" t="b">
        <v>0</v>
      </c>
      <c r="F345">
        <v>30</v>
      </c>
      <c r="G345">
        <v>5.0000000000000001E-3</v>
      </c>
      <c r="H345">
        <v>2021</v>
      </c>
      <c r="I345">
        <v>-1906</v>
      </c>
      <c r="J345">
        <v>731</v>
      </c>
      <c r="K345">
        <v>-754</v>
      </c>
      <c r="L345">
        <v>0.28750000000000003</v>
      </c>
      <c r="M345">
        <v>-5.7500000000000002E-2</v>
      </c>
      <c r="N345">
        <v>9.8175000000000008</v>
      </c>
      <c r="O345">
        <v>3.7124999999999999</v>
      </c>
      <c r="P345">
        <v>89.502499999999998</v>
      </c>
      <c r="Q345">
        <v>-16.817500000000003</v>
      </c>
      <c r="R345">
        <v>1.5000000000000568E-2</v>
      </c>
      <c r="S345">
        <v>7.749999999999968E-2</v>
      </c>
      <c r="T345">
        <v>-0.25000000000001421</v>
      </c>
      <c r="U345">
        <v>0.57249999999999091</v>
      </c>
      <c r="V345">
        <v>0.23250000000000004</v>
      </c>
      <c r="W345">
        <v>-6.5000000000000002E-2</v>
      </c>
      <c r="X345">
        <v>-8.2499999999999574E-2</v>
      </c>
      <c r="Y345">
        <v>9.4999999999999751E-2</v>
      </c>
      <c r="Z345">
        <v>-0.25000000000001421</v>
      </c>
      <c r="AA345">
        <v>0.57249999999999091</v>
      </c>
    </row>
    <row r="346" spans="1:27" x14ac:dyDescent="0.3">
      <c r="A346">
        <v>61</v>
      </c>
      <c r="B346" t="s">
        <v>148</v>
      </c>
      <c r="C346" s="222">
        <v>45699.424861111111</v>
      </c>
      <c r="D346" t="b">
        <v>0</v>
      </c>
      <c r="E346" t="b">
        <v>0</v>
      </c>
      <c r="F346">
        <v>30.5</v>
      </c>
      <c r="G346">
        <v>5.0000000000000001E-3</v>
      </c>
      <c r="H346">
        <v>2117</v>
      </c>
      <c r="I346">
        <v>-1989</v>
      </c>
      <c r="J346">
        <v>891</v>
      </c>
      <c r="K346">
        <v>-965</v>
      </c>
      <c r="L346">
        <v>0.32</v>
      </c>
      <c r="M346">
        <v>-0.185</v>
      </c>
      <c r="N346">
        <v>10.265000000000001</v>
      </c>
      <c r="O346">
        <v>4.6399999999999997</v>
      </c>
      <c r="P346">
        <v>79.685000000000002</v>
      </c>
      <c r="Q346">
        <v>-20.53</v>
      </c>
      <c r="R346">
        <v>-4.9999999999990052E-3</v>
      </c>
      <c r="S346">
        <v>0.16749999999999954</v>
      </c>
      <c r="T346">
        <v>-0.16750000000000398</v>
      </c>
      <c r="U346">
        <v>0.47749999999999204</v>
      </c>
      <c r="V346">
        <v>0.255</v>
      </c>
      <c r="W346">
        <v>-0.22</v>
      </c>
      <c r="X346">
        <v>-2.9999999999999361E-2</v>
      </c>
      <c r="Y346">
        <v>2.9999999999999361E-2</v>
      </c>
      <c r="Z346">
        <v>-0.16750000000000398</v>
      </c>
      <c r="AA346">
        <v>0.47749999999999204</v>
      </c>
    </row>
    <row r="347" spans="1:27" x14ac:dyDescent="0.3">
      <c r="A347">
        <v>62</v>
      </c>
      <c r="B347" t="s">
        <v>148</v>
      </c>
      <c r="C347" s="222">
        <v>45699.424861111111</v>
      </c>
      <c r="D347" t="b">
        <v>0</v>
      </c>
      <c r="E347" t="b">
        <v>0</v>
      </c>
      <c r="F347">
        <v>31</v>
      </c>
      <c r="G347">
        <v>5.0000000000000001E-3</v>
      </c>
      <c r="H347">
        <v>1920</v>
      </c>
      <c r="I347">
        <v>-1796</v>
      </c>
      <c r="J347">
        <v>932</v>
      </c>
      <c r="K347">
        <v>-967</v>
      </c>
      <c r="L347">
        <v>0.31</v>
      </c>
      <c r="M347">
        <v>-8.7500000000000008E-2</v>
      </c>
      <c r="N347">
        <v>9.2900000000000009</v>
      </c>
      <c r="O347">
        <v>4.7475000000000005</v>
      </c>
      <c r="P347">
        <v>69.42</v>
      </c>
      <c r="Q347">
        <v>-25.17</v>
      </c>
      <c r="R347">
        <v>-2.7499999999999858E-2</v>
      </c>
      <c r="S347">
        <v>7.5000000000000178E-2</v>
      </c>
      <c r="T347">
        <v>-0.13750000000000284</v>
      </c>
      <c r="U347">
        <v>0.44749999999999091</v>
      </c>
      <c r="V347">
        <v>0.22499999999999998</v>
      </c>
      <c r="W347">
        <v>-0.15750000000000003</v>
      </c>
      <c r="X347">
        <v>-5.4999999999999716E-2</v>
      </c>
      <c r="Y347">
        <v>3.7500000000000533E-2</v>
      </c>
      <c r="Z347">
        <v>-0.13750000000000284</v>
      </c>
      <c r="AA347">
        <v>0.44749999999999091</v>
      </c>
    </row>
    <row r="348" spans="1:27" x14ac:dyDescent="0.3">
      <c r="A348">
        <v>63</v>
      </c>
      <c r="B348" t="s">
        <v>148</v>
      </c>
      <c r="C348" s="222">
        <v>45699.424861111111</v>
      </c>
      <c r="D348" t="b">
        <v>0</v>
      </c>
      <c r="E348" t="b">
        <v>0</v>
      </c>
      <c r="F348">
        <v>31.5</v>
      </c>
      <c r="G348">
        <v>5.0000000000000001E-3</v>
      </c>
      <c r="H348">
        <v>1430</v>
      </c>
      <c r="I348">
        <v>-1299</v>
      </c>
      <c r="J348">
        <v>846</v>
      </c>
      <c r="K348">
        <v>-879</v>
      </c>
      <c r="L348">
        <v>0.32750000000000001</v>
      </c>
      <c r="M348">
        <v>-8.2500000000000004E-2</v>
      </c>
      <c r="N348">
        <v>6.8224999999999998</v>
      </c>
      <c r="O348">
        <v>4.3125</v>
      </c>
      <c r="P348">
        <v>60.129999999999995</v>
      </c>
      <c r="Q348">
        <v>-29.917500000000004</v>
      </c>
      <c r="R348">
        <v>-2.2499999999999964E-2</v>
      </c>
      <c r="S348">
        <v>-9.2500000000000249E-2</v>
      </c>
      <c r="T348">
        <v>-8.2500000000010232E-2</v>
      </c>
      <c r="U348">
        <v>0.40999999999998948</v>
      </c>
      <c r="V348">
        <v>0.23500000000000001</v>
      </c>
      <c r="W348">
        <v>-0.1275</v>
      </c>
      <c r="X348">
        <v>-4.4999999999999929E-2</v>
      </c>
      <c r="Y348">
        <v>-2.2499999999999964E-2</v>
      </c>
      <c r="Z348">
        <v>-8.2500000000010232E-2</v>
      </c>
      <c r="AA348">
        <v>0.40999999999998948</v>
      </c>
    </row>
    <row r="349" spans="1:27" x14ac:dyDescent="0.3">
      <c r="A349">
        <v>64</v>
      </c>
      <c r="B349" t="s">
        <v>148</v>
      </c>
      <c r="C349" s="222">
        <v>45699.424861111111</v>
      </c>
      <c r="D349" t="b">
        <v>0</v>
      </c>
      <c r="E349" t="b">
        <v>0</v>
      </c>
      <c r="F349">
        <v>32</v>
      </c>
      <c r="G349">
        <v>5.0000000000000001E-3</v>
      </c>
      <c r="H349">
        <v>1292</v>
      </c>
      <c r="I349">
        <v>-1156</v>
      </c>
      <c r="J349">
        <v>847</v>
      </c>
      <c r="K349">
        <v>-830</v>
      </c>
      <c r="L349">
        <v>0.34</v>
      </c>
      <c r="M349">
        <v>4.2500000000000003E-2</v>
      </c>
      <c r="N349">
        <v>6.12</v>
      </c>
      <c r="O349">
        <v>4.1924999999999999</v>
      </c>
      <c r="P349">
        <v>53.307499999999997</v>
      </c>
      <c r="Q349">
        <v>-34.230000000000004</v>
      </c>
      <c r="R349">
        <v>-2.5000000000003908E-3</v>
      </c>
      <c r="S349">
        <v>1.9999999999999574E-2</v>
      </c>
      <c r="T349">
        <v>-3.7500000000008527E-2</v>
      </c>
      <c r="U349">
        <v>0.43249999999999034</v>
      </c>
      <c r="V349">
        <v>0.26</v>
      </c>
      <c r="W349">
        <v>-0.13749999999999998</v>
      </c>
      <c r="X349">
        <v>-6.5000000000000391E-2</v>
      </c>
      <c r="Y349">
        <v>-7.5000000000002842E-3</v>
      </c>
      <c r="Z349">
        <v>-3.7500000000008527E-2</v>
      </c>
      <c r="AA349">
        <v>0.43249999999999034</v>
      </c>
    </row>
    <row r="350" spans="1:27" x14ac:dyDescent="0.3">
      <c r="A350">
        <v>65</v>
      </c>
      <c r="B350" t="s">
        <v>148</v>
      </c>
      <c r="C350" s="222">
        <v>45699.424861111111</v>
      </c>
      <c r="D350" t="b">
        <v>0</v>
      </c>
      <c r="E350" t="b">
        <v>0</v>
      </c>
      <c r="F350">
        <v>32.5</v>
      </c>
      <c r="G350">
        <v>5.0000000000000001E-3</v>
      </c>
      <c r="H350">
        <v>1269</v>
      </c>
      <c r="I350">
        <v>-1143</v>
      </c>
      <c r="J350">
        <v>801</v>
      </c>
      <c r="K350">
        <v>-762</v>
      </c>
      <c r="L350">
        <v>0.315</v>
      </c>
      <c r="M350">
        <v>9.7500000000000003E-2</v>
      </c>
      <c r="N350">
        <v>6.03</v>
      </c>
      <c r="O350">
        <v>3.9075000000000002</v>
      </c>
      <c r="P350">
        <v>47.1875</v>
      </c>
      <c r="Q350">
        <v>-38.422500000000007</v>
      </c>
      <c r="R350">
        <v>-4.4999999999999929E-2</v>
      </c>
      <c r="S350">
        <v>0.13000000000000034</v>
      </c>
      <c r="T350">
        <v>2.7499999999996305E-2</v>
      </c>
      <c r="U350">
        <v>0.43999999999999062</v>
      </c>
      <c r="V350">
        <v>0.20250000000000001</v>
      </c>
      <c r="W350">
        <v>-0.125</v>
      </c>
      <c r="X350">
        <v>-8.7499999999999467E-2</v>
      </c>
      <c r="Y350">
        <v>-8.9999999999999858E-2</v>
      </c>
      <c r="Z350">
        <v>2.7499999999996305E-2</v>
      </c>
      <c r="AA350">
        <v>0.43999999999999062</v>
      </c>
    </row>
    <row r="351" spans="1:27" x14ac:dyDescent="0.3">
      <c r="A351">
        <v>66</v>
      </c>
      <c r="B351" t="s">
        <v>148</v>
      </c>
      <c r="C351" s="222">
        <v>45699.424861111111</v>
      </c>
      <c r="D351" t="b">
        <v>0</v>
      </c>
      <c r="E351" t="b">
        <v>0</v>
      </c>
      <c r="F351">
        <v>33</v>
      </c>
      <c r="G351">
        <v>5.0000000000000001E-3</v>
      </c>
      <c r="H351">
        <v>1278</v>
      </c>
      <c r="I351">
        <v>-1159</v>
      </c>
      <c r="J351">
        <v>-566</v>
      </c>
      <c r="K351">
        <v>477</v>
      </c>
      <c r="L351">
        <v>0.29749999999999999</v>
      </c>
      <c r="M351">
        <v>-0.2225</v>
      </c>
      <c r="N351">
        <v>6.0925000000000002</v>
      </c>
      <c r="O351">
        <v>-2.6074999999999999</v>
      </c>
      <c r="P351">
        <v>41.157499999999999</v>
      </c>
      <c r="Q351">
        <v>-42.330000000000005</v>
      </c>
      <c r="R351">
        <v>2.5000000000003908E-3</v>
      </c>
      <c r="S351">
        <v>0.59750000000000014</v>
      </c>
      <c r="T351">
        <v>0.11499999999999488</v>
      </c>
      <c r="U351">
        <v>0.52999999999999403</v>
      </c>
      <c r="V351">
        <v>0.22249999999999998</v>
      </c>
      <c r="W351">
        <v>-0.21249999999999999</v>
      </c>
      <c r="X351">
        <v>-7.5000000000002842E-3</v>
      </c>
      <c r="Y351">
        <v>0.26750000000000007</v>
      </c>
      <c r="Z351">
        <v>0.11499999999999488</v>
      </c>
      <c r="AA351">
        <v>0.52999999999999403</v>
      </c>
    </row>
    <row r="352" spans="1:27" x14ac:dyDescent="0.3">
      <c r="A352">
        <v>67</v>
      </c>
      <c r="B352" t="s">
        <v>148</v>
      </c>
      <c r="C352" s="222">
        <v>45699.424861111111</v>
      </c>
      <c r="D352" t="b">
        <v>0</v>
      </c>
      <c r="E352" t="b">
        <v>0</v>
      </c>
      <c r="F352">
        <v>33.5</v>
      </c>
      <c r="G352">
        <v>5.0000000000000001E-3</v>
      </c>
      <c r="H352">
        <v>1232</v>
      </c>
      <c r="I352">
        <v>-1080</v>
      </c>
      <c r="J352">
        <v>-1553</v>
      </c>
      <c r="K352">
        <v>1585</v>
      </c>
      <c r="L352">
        <v>0.38</v>
      </c>
      <c r="M352">
        <v>0.08</v>
      </c>
      <c r="N352">
        <v>5.78</v>
      </c>
      <c r="O352">
        <v>-7.8449999999999998</v>
      </c>
      <c r="P352">
        <v>35.064999999999998</v>
      </c>
      <c r="Q352">
        <v>-39.722500000000004</v>
      </c>
      <c r="R352">
        <v>8.2500000000000462E-2</v>
      </c>
      <c r="S352">
        <v>0.19750000000000068</v>
      </c>
      <c r="T352">
        <v>0.12249999999999517</v>
      </c>
      <c r="U352">
        <v>0.26249999999999574</v>
      </c>
      <c r="V352">
        <v>0.28249999999999997</v>
      </c>
      <c r="W352">
        <v>-2.2500000000000006E-2</v>
      </c>
      <c r="X352">
        <v>4.750000000000032E-2</v>
      </c>
      <c r="Y352">
        <v>3.2500000000000639E-2</v>
      </c>
      <c r="Z352">
        <v>0.12249999999999517</v>
      </c>
      <c r="AA352">
        <v>0.26249999999999574</v>
      </c>
    </row>
    <row r="353" spans="1:27" x14ac:dyDescent="0.3">
      <c r="A353">
        <v>68</v>
      </c>
      <c r="B353" t="s">
        <v>148</v>
      </c>
      <c r="C353" s="222">
        <v>45699.424861111111</v>
      </c>
      <c r="D353" t="b">
        <v>0</v>
      </c>
      <c r="E353" t="b">
        <v>0</v>
      </c>
      <c r="F353">
        <v>34</v>
      </c>
      <c r="G353">
        <v>5.0000000000000001E-3</v>
      </c>
      <c r="H353">
        <v>1314</v>
      </c>
      <c r="I353">
        <v>-1174</v>
      </c>
      <c r="J353">
        <v>-1994</v>
      </c>
      <c r="K353">
        <v>2000</v>
      </c>
      <c r="L353">
        <v>0.35000000000000003</v>
      </c>
      <c r="M353">
        <v>1.4999999999999999E-2</v>
      </c>
      <c r="N353">
        <v>6.22</v>
      </c>
      <c r="O353">
        <v>-9.9849999999999994</v>
      </c>
      <c r="P353">
        <v>29.284999999999997</v>
      </c>
      <c r="Q353">
        <v>-31.877500000000001</v>
      </c>
      <c r="R353">
        <v>7.9999999999999183E-2</v>
      </c>
      <c r="S353">
        <v>0.10500000000000043</v>
      </c>
      <c r="T353">
        <v>7.4999999999992184E-2</v>
      </c>
      <c r="U353">
        <v>0.23000000000000043</v>
      </c>
      <c r="V353">
        <v>0.23500000000000004</v>
      </c>
      <c r="W353">
        <v>0.1</v>
      </c>
      <c r="X353">
        <v>2.9999999999999361E-2</v>
      </c>
      <c r="Y353">
        <v>5.5000000000001492E-2</v>
      </c>
      <c r="Z353">
        <v>7.4999999999992184E-2</v>
      </c>
      <c r="AA353">
        <v>0.23000000000000043</v>
      </c>
    </row>
    <row r="354" spans="1:27" x14ac:dyDescent="0.3">
      <c r="A354">
        <v>69</v>
      </c>
      <c r="B354" t="s">
        <v>148</v>
      </c>
      <c r="C354" s="222">
        <v>45699.424861111111</v>
      </c>
      <c r="D354" t="b">
        <v>0</v>
      </c>
      <c r="E354" t="b">
        <v>0</v>
      </c>
      <c r="F354">
        <v>34.5</v>
      </c>
      <c r="G354">
        <v>5.0000000000000001E-3</v>
      </c>
      <c r="H354">
        <v>1342</v>
      </c>
      <c r="I354">
        <v>-1207</v>
      </c>
      <c r="J354">
        <v>-1666</v>
      </c>
      <c r="K354">
        <v>1634</v>
      </c>
      <c r="L354">
        <v>0.33750000000000002</v>
      </c>
      <c r="M354">
        <v>-0.08</v>
      </c>
      <c r="N354">
        <v>6.3725000000000005</v>
      </c>
      <c r="O354">
        <v>-8.25</v>
      </c>
      <c r="P354">
        <v>23.064999999999998</v>
      </c>
      <c r="Q354">
        <v>-21.892500000000002</v>
      </c>
      <c r="R354">
        <v>4.0000000000000036E-2</v>
      </c>
      <c r="S354">
        <v>0.1899999999999995</v>
      </c>
      <c r="T354">
        <v>4.49999999999946E-2</v>
      </c>
      <c r="U354">
        <v>0.17500000000000071</v>
      </c>
      <c r="V354">
        <v>0.24500000000000002</v>
      </c>
      <c r="W354">
        <v>9.0000000000000011E-2</v>
      </c>
      <c r="X354">
        <v>-2.4999999999999467E-2</v>
      </c>
      <c r="Y354">
        <v>-0.15000000000000036</v>
      </c>
      <c r="Z354">
        <v>4.49999999999946E-2</v>
      </c>
      <c r="AA354">
        <v>0.17500000000000071</v>
      </c>
    </row>
    <row r="355" spans="1:27" x14ac:dyDescent="0.3">
      <c r="A355">
        <v>70</v>
      </c>
      <c r="B355" t="s">
        <v>148</v>
      </c>
      <c r="C355" s="222">
        <v>45699.424861111111</v>
      </c>
      <c r="D355" t="b">
        <v>0</v>
      </c>
      <c r="E355" t="b">
        <v>0</v>
      </c>
      <c r="F355">
        <v>35</v>
      </c>
      <c r="G355">
        <v>5.0000000000000001E-3</v>
      </c>
      <c r="H355">
        <v>1701</v>
      </c>
      <c r="I355">
        <v>-1557</v>
      </c>
      <c r="J355">
        <v>-1477</v>
      </c>
      <c r="K355">
        <v>1465</v>
      </c>
      <c r="L355">
        <v>0.36</v>
      </c>
      <c r="M355">
        <v>-0.03</v>
      </c>
      <c r="N355">
        <v>8.1449999999999996</v>
      </c>
      <c r="O355">
        <v>-7.3550000000000004</v>
      </c>
      <c r="P355">
        <v>16.692499999999999</v>
      </c>
      <c r="Q355">
        <v>-13.642500000000002</v>
      </c>
      <c r="R355">
        <v>7.7499999999998792E-2</v>
      </c>
      <c r="S355">
        <v>9.2499999999999361E-2</v>
      </c>
      <c r="T355">
        <v>6.9999999999996732E-2</v>
      </c>
      <c r="U355">
        <v>0.32499999999999929</v>
      </c>
      <c r="V355">
        <v>0.245</v>
      </c>
      <c r="W355">
        <v>-3.7499999999999999E-2</v>
      </c>
      <c r="X355">
        <v>2.9999999999999361E-2</v>
      </c>
      <c r="Y355">
        <v>0.10749999999999993</v>
      </c>
      <c r="Z355">
        <v>6.9999999999996732E-2</v>
      </c>
      <c r="AA355">
        <v>0.32499999999999929</v>
      </c>
    </row>
    <row r="356" spans="1:27" x14ac:dyDescent="0.3">
      <c r="A356">
        <v>71</v>
      </c>
      <c r="B356" t="s">
        <v>148</v>
      </c>
      <c r="C356" s="222">
        <v>45699.424861111111</v>
      </c>
      <c r="D356" t="b">
        <v>0</v>
      </c>
      <c r="E356" t="b">
        <v>0</v>
      </c>
      <c r="F356">
        <v>35.5</v>
      </c>
      <c r="G356">
        <v>5.0000000000000001E-3</v>
      </c>
      <c r="H356">
        <v>1779</v>
      </c>
      <c r="I356">
        <v>-1640</v>
      </c>
      <c r="J356">
        <v>-1254</v>
      </c>
      <c r="K356">
        <v>1261</v>
      </c>
      <c r="L356">
        <v>0.34750000000000003</v>
      </c>
      <c r="M356">
        <v>1.7500000000000002E-2</v>
      </c>
      <c r="N356">
        <v>8.5474999999999994</v>
      </c>
      <c r="O356">
        <v>-6.2875000000000005</v>
      </c>
      <c r="P356">
        <v>8.5474999999999994</v>
      </c>
      <c r="Q356">
        <v>-6.2875000000000005</v>
      </c>
      <c r="R356">
        <v>9.9999999999999645E-2</v>
      </c>
      <c r="S356">
        <v>0.32749999999999968</v>
      </c>
      <c r="T356">
        <v>3.9999999999999147E-2</v>
      </c>
      <c r="U356">
        <v>0.21749999999999936</v>
      </c>
      <c r="V356">
        <v>0.24000000000000005</v>
      </c>
      <c r="W356">
        <v>-0.11750000000000001</v>
      </c>
      <c r="X356">
        <v>3.9999999999999147E-2</v>
      </c>
      <c r="Y356">
        <v>0.21749999999999936</v>
      </c>
      <c r="Z356">
        <v>3.9999999999999147E-2</v>
      </c>
      <c r="AA356">
        <v>0.21749999999999936</v>
      </c>
    </row>
    <row r="357" spans="1:27" x14ac:dyDescent="0.3">
      <c r="A357">
        <v>1</v>
      </c>
      <c r="B357" t="s">
        <v>148</v>
      </c>
      <c r="C357" s="222">
        <v>45700.411168981482</v>
      </c>
      <c r="D357" t="b">
        <v>0</v>
      </c>
      <c r="E357" t="b">
        <v>0</v>
      </c>
      <c r="F357">
        <v>0.5</v>
      </c>
      <c r="G357">
        <v>5.0000000000000001E-3</v>
      </c>
      <c r="H357">
        <v>-492</v>
      </c>
      <c r="I357">
        <v>630</v>
      </c>
      <c r="J357">
        <v>2751</v>
      </c>
      <c r="K357">
        <v>-2711</v>
      </c>
      <c r="L357">
        <v>0.34500000000000003</v>
      </c>
      <c r="M357">
        <v>0.1</v>
      </c>
      <c r="N357">
        <v>-2.8050000000000002</v>
      </c>
      <c r="O357">
        <v>13.655000000000001</v>
      </c>
      <c r="P357">
        <v>374.28</v>
      </c>
      <c r="Q357">
        <v>110.12249999999997</v>
      </c>
      <c r="R357">
        <v>3.4999999999999698E-2</v>
      </c>
      <c r="S357">
        <v>-0.20749999999999957</v>
      </c>
      <c r="T357">
        <v>-1.7575000000001069</v>
      </c>
      <c r="U357">
        <v>-8.6900000000000261</v>
      </c>
      <c r="V357">
        <v>0.18750000000000003</v>
      </c>
      <c r="W357">
        <v>-0.14749999999999999</v>
      </c>
      <c r="X357">
        <v>-0.10749999999999993</v>
      </c>
      <c r="Y357">
        <v>-0.12249999999999872</v>
      </c>
      <c r="Z357">
        <v>-1.7575000000001069</v>
      </c>
      <c r="AA357">
        <v>-8.6900000000000261</v>
      </c>
    </row>
    <row r="358" spans="1:27" x14ac:dyDescent="0.3">
      <c r="A358">
        <v>2</v>
      </c>
      <c r="B358" t="s">
        <v>148</v>
      </c>
      <c r="C358" s="222">
        <v>45700.411168981482</v>
      </c>
      <c r="D358" t="b">
        <v>0</v>
      </c>
      <c r="E358" t="b">
        <v>0</v>
      </c>
      <c r="F358">
        <v>1</v>
      </c>
      <c r="G358">
        <v>5.0000000000000001E-3</v>
      </c>
      <c r="H358">
        <v>-540</v>
      </c>
      <c r="I358">
        <v>725</v>
      </c>
      <c r="J358">
        <v>2611</v>
      </c>
      <c r="K358">
        <v>-2573</v>
      </c>
      <c r="L358">
        <v>0.46250000000000002</v>
      </c>
      <c r="M358">
        <v>9.5000000000000001E-2</v>
      </c>
      <c r="N358">
        <v>-3.1625000000000001</v>
      </c>
      <c r="O358">
        <v>12.96</v>
      </c>
      <c r="P358">
        <v>377.08499999999998</v>
      </c>
      <c r="Q358">
        <v>96.467499999999973</v>
      </c>
      <c r="R358">
        <v>-4.7499999999999876E-2</v>
      </c>
      <c r="S358">
        <v>-0.20249999999999879</v>
      </c>
      <c r="T358">
        <v>-1.6500000000000909</v>
      </c>
      <c r="U358">
        <v>-8.5675000000000239</v>
      </c>
      <c r="V358">
        <v>0.19500000000000001</v>
      </c>
      <c r="W358">
        <v>-6.5000000000000002E-2</v>
      </c>
      <c r="X358">
        <v>-0.22999999999999998</v>
      </c>
      <c r="Y358">
        <v>-0.14999999999999858</v>
      </c>
      <c r="Z358">
        <v>-1.6500000000000909</v>
      </c>
      <c r="AA358">
        <v>-8.5675000000000239</v>
      </c>
    </row>
    <row r="359" spans="1:27" x14ac:dyDescent="0.3">
      <c r="A359">
        <v>3</v>
      </c>
      <c r="B359" t="s">
        <v>148</v>
      </c>
      <c r="C359" s="222">
        <v>45700.411168981482</v>
      </c>
      <c r="D359" t="b">
        <v>0</v>
      </c>
      <c r="E359" t="b">
        <v>0</v>
      </c>
      <c r="F359">
        <v>1.5</v>
      </c>
      <c r="G359">
        <v>5.0000000000000001E-3</v>
      </c>
      <c r="H359">
        <v>96</v>
      </c>
      <c r="I359">
        <v>24</v>
      </c>
      <c r="J359">
        <v>1281</v>
      </c>
      <c r="K359">
        <v>-1284</v>
      </c>
      <c r="L359">
        <v>0.3</v>
      </c>
      <c r="M359">
        <v>-7.4999999999999997E-3</v>
      </c>
      <c r="N359">
        <v>0.18</v>
      </c>
      <c r="O359">
        <v>6.4125000000000005</v>
      </c>
      <c r="P359">
        <v>380.2475</v>
      </c>
      <c r="Q359">
        <v>83.507499999999979</v>
      </c>
      <c r="R359">
        <v>-1.2500000000000011E-2</v>
      </c>
      <c r="S359">
        <v>-0.10749999999999993</v>
      </c>
      <c r="T359">
        <v>-1.4200000000000728</v>
      </c>
      <c r="U359">
        <v>-8.4175000000000182</v>
      </c>
      <c r="V359">
        <v>0.33499999999999996</v>
      </c>
      <c r="W359">
        <v>0.17249999999999999</v>
      </c>
      <c r="X359">
        <v>-3.5000000000000003E-2</v>
      </c>
      <c r="Y359">
        <v>-0.21749999999999936</v>
      </c>
      <c r="Z359">
        <v>-1.4200000000000728</v>
      </c>
      <c r="AA359">
        <v>-8.4175000000000182</v>
      </c>
    </row>
    <row r="360" spans="1:27" x14ac:dyDescent="0.3">
      <c r="A360">
        <v>4</v>
      </c>
      <c r="B360" t="s">
        <v>148</v>
      </c>
      <c r="C360" s="222">
        <v>45700.411168981482</v>
      </c>
      <c r="D360" t="b">
        <v>0</v>
      </c>
      <c r="E360" t="b">
        <v>0</v>
      </c>
      <c r="F360">
        <v>2</v>
      </c>
      <c r="G360">
        <v>5.0000000000000001E-3</v>
      </c>
      <c r="H360">
        <v>-7</v>
      </c>
      <c r="I360">
        <v>162</v>
      </c>
      <c r="J360">
        <v>1063</v>
      </c>
      <c r="K360">
        <v>-1063</v>
      </c>
      <c r="L360">
        <v>0.38750000000000001</v>
      </c>
      <c r="M360">
        <v>0</v>
      </c>
      <c r="N360">
        <v>-0.42249999999999999</v>
      </c>
      <c r="O360">
        <v>5.3150000000000004</v>
      </c>
      <c r="P360">
        <v>380.0675</v>
      </c>
      <c r="Q360">
        <v>77.094999999999985</v>
      </c>
      <c r="R360">
        <v>2.7500000000000024E-2</v>
      </c>
      <c r="S360">
        <v>5.0000000000000711E-2</v>
      </c>
      <c r="T360">
        <v>-1.3850000000001046</v>
      </c>
      <c r="U360">
        <v>-8.2000000000000171</v>
      </c>
      <c r="V360">
        <v>0.30499999999999999</v>
      </c>
      <c r="W360">
        <v>5.2499999999999998E-2</v>
      </c>
      <c r="X360">
        <v>-8.4999999999999964E-2</v>
      </c>
      <c r="Y360">
        <v>-2.7499999999999858E-2</v>
      </c>
      <c r="Z360">
        <v>-1.3850000000001046</v>
      </c>
      <c r="AA360">
        <v>-8.2000000000000171</v>
      </c>
    </row>
    <row r="361" spans="1:27" x14ac:dyDescent="0.3">
      <c r="A361">
        <v>5</v>
      </c>
      <c r="B361" t="s">
        <v>148</v>
      </c>
      <c r="C361" s="222">
        <v>45700.411168981482</v>
      </c>
      <c r="D361" t="b">
        <v>0</v>
      </c>
      <c r="E361" t="b">
        <v>0</v>
      </c>
      <c r="F361">
        <v>2.5</v>
      </c>
      <c r="G361">
        <v>5.0000000000000001E-3</v>
      </c>
      <c r="H361">
        <v>128</v>
      </c>
      <c r="I361">
        <v>36</v>
      </c>
      <c r="J361">
        <v>1015</v>
      </c>
      <c r="K361">
        <v>-967</v>
      </c>
      <c r="L361">
        <v>0.41000000000000003</v>
      </c>
      <c r="M361">
        <v>0.12</v>
      </c>
      <c r="N361">
        <v>0.23</v>
      </c>
      <c r="O361">
        <v>4.9550000000000001</v>
      </c>
      <c r="P361">
        <v>380.49</v>
      </c>
      <c r="Q361">
        <v>71.779999999999987</v>
      </c>
      <c r="R361">
        <v>2.5000000000000022E-3</v>
      </c>
      <c r="S361">
        <v>-0.12999999999999989</v>
      </c>
      <c r="T361">
        <v>-1.3000000000000682</v>
      </c>
      <c r="U361">
        <v>-8.1725000000000136</v>
      </c>
      <c r="V361">
        <v>0.35750000000000004</v>
      </c>
      <c r="W361">
        <v>7.2499999999999995E-2</v>
      </c>
      <c r="X361">
        <v>-6.7499999999999977E-2</v>
      </c>
      <c r="Y361">
        <v>-0.27249999999999996</v>
      </c>
      <c r="Z361">
        <v>-1.3000000000000682</v>
      </c>
      <c r="AA361">
        <v>-8.1725000000000136</v>
      </c>
    </row>
    <row r="362" spans="1:27" x14ac:dyDescent="0.3">
      <c r="A362">
        <v>6</v>
      </c>
      <c r="B362" t="s">
        <v>148</v>
      </c>
      <c r="C362" s="222">
        <v>45700.411168981482</v>
      </c>
      <c r="D362" t="b">
        <v>0</v>
      </c>
      <c r="E362" t="b">
        <v>0</v>
      </c>
      <c r="F362">
        <v>3</v>
      </c>
      <c r="G362">
        <v>5.0000000000000001E-3</v>
      </c>
      <c r="H362">
        <v>1900</v>
      </c>
      <c r="I362">
        <v>-1735</v>
      </c>
      <c r="J362">
        <v>1257</v>
      </c>
      <c r="K362">
        <v>-1282</v>
      </c>
      <c r="L362">
        <v>0.41250000000000003</v>
      </c>
      <c r="M362">
        <v>-6.25E-2</v>
      </c>
      <c r="N362">
        <v>9.0875000000000004</v>
      </c>
      <c r="O362">
        <v>6.3475000000000001</v>
      </c>
      <c r="P362">
        <v>380.26</v>
      </c>
      <c r="Q362">
        <v>66.824999999999989</v>
      </c>
      <c r="R362">
        <v>-5.0000000000000711E-2</v>
      </c>
      <c r="S362">
        <v>-0.18250000000000011</v>
      </c>
      <c r="T362">
        <v>-1.2325000000000728</v>
      </c>
      <c r="U362">
        <v>-7.9000000000000057</v>
      </c>
      <c r="V362">
        <v>0.28500000000000003</v>
      </c>
      <c r="W362">
        <v>-7.4999999999999997E-2</v>
      </c>
      <c r="X362">
        <v>-7.0000000000000284E-2</v>
      </c>
      <c r="Y362">
        <v>-9.4999999999999751E-2</v>
      </c>
      <c r="Z362">
        <v>-1.2325000000000728</v>
      </c>
      <c r="AA362">
        <v>-7.9000000000000057</v>
      </c>
    </row>
    <row r="363" spans="1:27" x14ac:dyDescent="0.3">
      <c r="A363">
        <v>7</v>
      </c>
      <c r="B363" t="s">
        <v>148</v>
      </c>
      <c r="C363" s="222">
        <v>45700.411168981482</v>
      </c>
      <c r="D363" t="b">
        <v>0</v>
      </c>
      <c r="E363" t="b">
        <v>0</v>
      </c>
      <c r="F363">
        <v>3.5</v>
      </c>
      <c r="G363">
        <v>5.0000000000000001E-3</v>
      </c>
      <c r="H363">
        <v>2513</v>
      </c>
      <c r="I363">
        <v>-2360</v>
      </c>
      <c r="J363">
        <v>1427</v>
      </c>
      <c r="K363">
        <v>-1443</v>
      </c>
      <c r="L363">
        <v>0.38250000000000001</v>
      </c>
      <c r="M363">
        <v>-0.04</v>
      </c>
      <c r="N363">
        <v>12.182500000000001</v>
      </c>
      <c r="O363">
        <v>7.1749999999999998</v>
      </c>
      <c r="P363">
        <v>371.17250000000001</v>
      </c>
      <c r="Q363">
        <v>60.477499999999992</v>
      </c>
      <c r="R363">
        <v>-1.2499999999999289E-2</v>
      </c>
      <c r="S363">
        <v>-7.5000000000000178E-2</v>
      </c>
      <c r="T363">
        <v>-1.1625000000000227</v>
      </c>
      <c r="U363">
        <v>-7.8050000000000068</v>
      </c>
      <c r="V363">
        <v>0.27</v>
      </c>
      <c r="W363">
        <v>-1.4999999999999999E-2</v>
      </c>
      <c r="X363">
        <v>-2.9999999999999361E-2</v>
      </c>
      <c r="Y363">
        <v>-4.4999999999999929E-2</v>
      </c>
      <c r="Z363">
        <v>-1.1625000000000227</v>
      </c>
      <c r="AA363">
        <v>-7.8050000000000068</v>
      </c>
    </row>
    <row r="364" spans="1:27" x14ac:dyDescent="0.3">
      <c r="A364">
        <v>8</v>
      </c>
      <c r="B364" t="s">
        <v>148</v>
      </c>
      <c r="C364" s="222">
        <v>45700.411168981482</v>
      </c>
      <c r="D364" t="b">
        <v>0</v>
      </c>
      <c r="E364" t="b">
        <v>0</v>
      </c>
      <c r="F364">
        <v>4</v>
      </c>
      <c r="G364">
        <v>5.0000000000000001E-3</v>
      </c>
      <c r="H364">
        <v>2864</v>
      </c>
      <c r="I364">
        <v>-2716</v>
      </c>
      <c r="J364">
        <v>1528</v>
      </c>
      <c r="K364">
        <v>-1564</v>
      </c>
      <c r="L364">
        <v>0.37</v>
      </c>
      <c r="M364">
        <v>-0.09</v>
      </c>
      <c r="N364">
        <v>13.950000000000001</v>
      </c>
      <c r="O364">
        <v>7.73</v>
      </c>
      <c r="P364">
        <v>358.99</v>
      </c>
      <c r="Q364">
        <v>53.302499999999995</v>
      </c>
      <c r="R364">
        <v>4.4999999999999929E-2</v>
      </c>
      <c r="S364">
        <v>-0.20000000000000018</v>
      </c>
      <c r="T364">
        <v>-1.13250000000005</v>
      </c>
      <c r="U364">
        <v>-7.7600000000000051</v>
      </c>
      <c r="V364">
        <v>0.26</v>
      </c>
      <c r="W364">
        <v>-0.17749999999999999</v>
      </c>
      <c r="X364">
        <v>1.0000000000001563E-2</v>
      </c>
      <c r="Y364">
        <v>-3.2499999999999751E-2</v>
      </c>
      <c r="Z364">
        <v>-1.13250000000005</v>
      </c>
      <c r="AA364">
        <v>-7.7600000000000051</v>
      </c>
    </row>
    <row r="365" spans="1:27" x14ac:dyDescent="0.3">
      <c r="A365">
        <v>9</v>
      </c>
      <c r="B365" t="s">
        <v>148</v>
      </c>
      <c r="C365" s="222">
        <v>45700.411168981482</v>
      </c>
      <c r="D365" t="b">
        <v>0</v>
      </c>
      <c r="E365" t="b">
        <v>0</v>
      </c>
      <c r="F365">
        <v>4.5</v>
      </c>
      <c r="G365">
        <v>5.0000000000000001E-3</v>
      </c>
      <c r="H365">
        <v>3082</v>
      </c>
      <c r="I365">
        <v>-2938</v>
      </c>
      <c r="J365">
        <v>1558</v>
      </c>
      <c r="K365">
        <v>-1585</v>
      </c>
      <c r="L365">
        <v>0.36</v>
      </c>
      <c r="M365">
        <v>-6.7500000000000004E-2</v>
      </c>
      <c r="N365">
        <v>15.05</v>
      </c>
      <c r="O365">
        <v>7.8574999999999999</v>
      </c>
      <c r="P365">
        <v>345.04</v>
      </c>
      <c r="Q365">
        <v>45.572499999999998</v>
      </c>
      <c r="R365">
        <v>3.5000000000000142E-2</v>
      </c>
      <c r="S365">
        <v>-0.1850000000000005</v>
      </c>
      <c r="T365">
        <v>-1.1425000000000409</v>
      </c>
      <c r="U365">
        <v>-7.7274999999999991</v>
      </c>
      <c r="V365">
        <v>0.27999999999999997</v>
      </c>
      <c r="W365">
        <v>-9.5000000000000001E-2</v>
      </c>
      <c r="X365">
        <v>-3.5000000000000142E-2</v>
      </c>
      <c r="Y365">
        <v>3.5000000000000142E-2</v>
      </c>
      <c r="Z365">
        <v>-1.1425000000000409</v>
      </c>
      <c r="AA365">
        <v>-7.7274999999999991</v>
      </c>
    </row>
    <row r="366" spans="1:27" x14ac:dyDescent="0.3">
      <c r="A366">
        <v>10</v>
      </c>
      <c r="B366" t="s">
        <v>148</v>
      </c>
      <c r="C366" s="222">
        <v>45700.411168981482</v>
      </c>
      <c r="D366" t="b">
        <v>0</v>
      </c>
      <c r="E366" t="b">
        <v>0</v>
      </c>
      <c r="F366">
        <v>5</v>
      </c>
      <c r="G366">
        <v>5.0000000000000001E-3</v>
      </c>
      <c r="H366">
        <v>3181</v>
      </c>
      <c r="I366">
        <v>-3034</v>
      </c>
      <c r="J366">
        <v>1513</v>
      </c>
      <c r="K366">
        <v>-1489</v>
      </c>
      <c r="L366">
        <v>0.36749999999999999</v>
      </c>
      <c r="M366">
        <v>0.06</v>
      </c>
      <c r="N366">
        <v>15.5375</v>
      </c>
      <c r="O366">
        <v>7.5049999999999999</v>
      </c>
      <c r="P366">
        <v>329.99</v>
      </c>
      <c r="Q366">
        <v>37.714999999999996</v>
      </c>
      <c r="R366">
        <v>2.9999999999999361E-2</v>
      </c>
      <c r="S366">
        <v>-4.4999999999999929E-2</v>
      </c>
      <c r="T366">
        <v>-1.1075000000000728</v>
      </c>
      <c r="U366">
        <v>-7.7625000000000028</v>
      </c>
      <c r="V366">
        <v>0.27500000000000002</v>
      </c>
      <c r="W366">
        <v>-5.0000000000000044E-3</v>
      </c>
      <c r="X366">
        <v>-5.5000000000001492E-2</v>
      </c>
      <c r="Y366">
        <v>-2.5000000000000355E-2</v>
      </c>
      <c r="Z366">
        <v>-1.1075000000000728</v>
      </c>
      <c r="AA366">
        <v>-7.7625000000000028</v>
      </c>
    </row>
    <row r="367" spans="1:27" x14ac:dyDescent="0.3">
      <c r="A367">
        <v>11</v>
      </c>
      <c r="B367" t="s">
        <v>148</v>
      </c>
      <c r="C367" s="222">
        <v>45700.411168981482</v>
      </c>
      <c r="D367" t="b">
        <v>0</v>
      </c>
      <c r="E367" t="b">
        <v>0</v>
      </c>
      <c r="F367">
        <v>5.5</v>
      </c>
      <c r="G367">
        <v>5.0000000000000001E-3</v>
      </c>
      <c r="H367">
        <v>3157</v>
      </c>
      <c r="I367">
        <v>-3001</v>
      </c>
      <c r="J367">
        <v>1145</v>
      </c>
      <c r="K367">
        <v>-1107</v>
      </c>
      <c r="L367">
        <v>0.39</v>
      </c>
      <c r="M367">
        <v>9.5000000000000001E-2</v>
      </c>
      <c r="N367">
        <v>15.395</v>
      </c>
      <c r="O367">
        <v>5.63</v>
      </c>
      <c r="P367">
        <v>314.45249999999999</v>
      </c>
      <c r="Q367">
        <v>30.209999999999997</v>
      </c>
      <c r="R367">
        <v>2.2499999999999076E-2</v>
      </c>
      <c r="S367">
        <v>-0.21499999999999986</v>
      </c>
      <c r="T367">
        <v>-1.0525000000000659</v>
      </c>
      <c r="U367">
        <v>-7.7375000000000007</v>
      </c>
      <c r="V367">
        <v>0.33500000000000002</v>
      </c>
      <c r="W367">
        <v>6.25E-2</v>
      </c>
      <c r="X367">
        <v>-0.11000000000000121</v>
      </c>
      <c r="Y367">
        <v>-0.21250000000000036</v>
      </c>
      <c r="Z367">
        <v>-1.0525000000000659</v>
      </c>
      <c r="AA367">
        <v>-7.7375000000000007</v>
      </c>
    </row>
    <row r="368" spans="1:27" x14ac:dyDescent="0.3">
      <c r="A368">
        <v>12</v>
      </c>
      <c r="B368" t="s">
        <v>148</v>
      </c>
      <c r="C368" s="222">
        <v>45700.411168981482</v>
      </c>
      <c r="D368" t="b">
        <v>0</v>
      </c>
      <c r="E368" t="b">
        <v>0</v>
      </c>
      <c r="F368">
        <v>6</v>
      </c>
      <c r="G368">
        <v>5.0000000000000001E-3</v>
      </c>
      <c r="H368">
        <v>2667</v>
      </c>
      <c r="I368">
        <v>-2524</v>
      </c>
      <c r="J368">
        <v>-312</v>
      </c>
      <c r="K368">
        <v>382</v>
      </c>
      <c r="L368">
        <v>0.35749999999999998</v>
      </c>
      <c r="M368">
        <v>0.17500000000000002</v>
      </c>
      <c r="N368">
        <v>12.977500000000001</v>
      </c>
      <c r="O368">
        <v>-1.7350000000000001</v>
      </c>
      <c r="P368">
        <v>299.0575</v>
      </c>
      <c r="Q368">
        <v>24.58</v>
      </c>
      <c r="R368">
        <v>5.7500000000000995E-2</v>
      </c>
      <c r="S368">
        <v>-0.44000000000000017</v>
      </c>
      <c r="T368">
        <v>-0.9425000000000523</v>
      </c>
      <c r="U368">
        <v>-7.5249999999999986</v>
      </c>
      <c r="V368">
        <v>0.25749999999999995</v>
      </c>
      <c r="W368">
        <v>5.0000000000000017E-2</v>
      </c>
      <c r="X368">
        <v>3.2500000000000639E-2</v>
      </c>
      <c r="Y368">
        <v>-0.10499999999999998</v>
      </c>
      <c r="Z368">
        <v>-0.9425000000000523</v>
      </c>
      <c r="AA368">
        <v>-7.5249999999999986</v>
      </c>
    </row>
    <row r="369" spans="1:27" x14ac:dyDescent="0.3">
      <c r="A369">
        <v>13</v>
      </c>
      <c r="B369" t="s">
        <v>148</v>
      </c>
      <c r="C369" s="222">
        <v>45700.411168981482</v>
      </c>
      <c r="D369" t="b">
        <v>0</v>
      </c>
      <c r="E369" t="b">
        <v>0</v>
      </c>
      <c r="F369">
        <v>6.5</v>
      </c>
      <c r="G369">
        <v>5.0000000000000001E-3</v>
      </c>
      <c r="H369">
        <v>2355</v>
      </c>
      <c r="I369">
        <v>-2182</v>
      </c>
      <c r="J369">
        <v>-834</v>
      </c>
      <c r="K369">
        <v>869</v>
      </c>
      <c r="L369">
        <v>0.4325</v>
      </c>
      <c r="M369">
        <v>8.7500000000000008E-2</v>
      </c>
      <c r="N369">
        <v>11.342499999999999</v>
      </c>
      <c r="O369">
        <v>-4.2575000000000003</v>
      </c>
      <c r="P369">
        <v>286.08</v>
      </c>
      <c r="Q369">
        <v>26.314999999999998</v>
      </c>
      <c r="R369">
        <v>1.7499999999998295E-2</v>
      </c>
      <c r="S369">
        <v>-0.13750000000000018</v>
      </c>
      <c r="T369">
        <v>-0.97500000000007958</v>
      </c>
      <c r="U369">
        <v>-7.4200000000000017</v>
      </c>
      <c r="V369">
        <v>0.35249999999999998</v>
      </c>
      <c r="W369">
        <v>8.2500000000000004E-2</v>
      </c>
      <c r="X369">
        <v>6.25E-2</v>
      </c>
      <c r="Y369">
        <v>-8.2500000000000462E-2</v>
      </c>
      <c r="Z369">
        <v>-0.97500000000007958</v>
      </c>
      <c r="AA369">
        <v>-7.4200000000000017</v>
      </c>
    </row>
    <row r="370" spans="1:27" x14ac:dyDescent="0.3">
      <c r="A370">
        <v>14</v>
      </c>
      <c r="B370" t="s">
        <v>148</v>
      </c>
      <c r="C370" s="222">
        <v>45700.411168981482</v>
      </c>
      <c r="D370" t="b">
        <v>0</v>
      </c>
      <c r="E370" t="b">
        <v>0</v>
      </c>
      <c r="F370">
        <v>7</v>
      </c>
      <c r="G370">
        <v>5.0000000000000001E-3</v>
      </c>
      <c r="H370">
        <v>2058</v>
      </c>
      <c r="I370">
        <v>-1887</v>
      </c>
      <c r="J370">
        <v>-1291</v>
      </c>
      <c r="K370">
        <v>1272</v>
      </c>
      <c r="L370">
        <v>0.42749999999999999</v>
      </c>
      <c r="M370">
        <v>-4.7500000000000001E-2</v>
      </c>
      <c r="N370">
        <v>9.8625000000000007</v>
      </c>
      <c r="O370">
        <v>-6.4074999999999998</v>
      </c>
      <c r="P370">
        <v>274.73750000000001</v>
      </c>
      <c r="Q370">
        <v>30.572499999999998</v>
      </c>
      <c r="R370">
        <v>2.2500000000000853E-2</v>
      </c>
      <c r="S370">
        <v>-8.4999999999999964E-2</v>
      </c>
      <c r="T370">
        <v>-1.0375000000000796</v>
      </c>
      <c r="U370">
        <v>-7.3374999999999986</v>
      </c>
      <c r="V370">
        <v>0.37</v>
      </c>
      <c r="W370">
        <v>-0.11</v>
      </c>
      <c r="X370">
        <v>8.0000000000000071E-2</v>
      </c>
      <c r="Y370">
        <v>1.0000000000000675E-2</v>
      </c>
      <c r="Z370">
        <v>-1.0375000000000796</v>
      </c>
      <c r="AA370">
        <v>-7.3374999999999986</v>
      </c>
    </row>
    <row r="371" spans="1:27" x14ac:dyDescent="0.3">
      <c r="A371">
        <v>15</v>
      </c>
      <c r="B371" t="s">
        <v>148</v>
      </c>
      <c r="C371" s="222">
        <v>45700.411168981482</v>
      </c>
      <c r="D371" t="b">
        <v>0</v>
      </c>
      <c r="E371" t="b">
        <v>0</v>
      </c>
      <c r="F371">
        <v>7.5</v>
      </c>
      <c r="G371">
        <v>5.0000000000000001E-3</v>
      </c>
      <c r="H371">
        <v>1811</v>
      </c>
      <c r="I371">
        <v>-1636</v>
      </c>
      <c r="J371">
        <v>-1625</v>
      </c>
      <c r="K371">
        <v>1603</v>
      </c>
      <c r="L371">
        <v>0.4375</v>
      </c>
      <c r="M371">
        <v>-5.5E-2</v>
      </c>
      <c r="N371">
        <v>8.6174999999999997</v>
      </c>
      <c r="O371">
        <v>-8.07</v>
      </c>
      <c r="P371">
        <v>264.875</v>
      </c>
      <c r="Q371">
        <v>36.979999999999997</v>
      </c>
      <c r="R371">
        <v>-2.2500000000000853E-2</v>
      </c>
      <c r="S371">
        <v>-0.12750000000000039</v>
      </c>
      <c r="T371">
        <v>-1.1175000000000637</v>
      </c>
      <c r="U371">
        <v>-7.3475000000000037</v>
      </c>
      <c r="V371">
        <v>0.375</v>
      </c>
      <c r="W371">
        <v>-0.2225</v>
      </c>
      <c r="X371">
        <v>4.9999999999998934E-2</v>
      </c>
      <c r="Y371">
        <v>-2.4999999999995026E-3</v>
      </c>
      <c r="Z371">
        <v>-1.1175000000000637</v>
      </c>
      <c r="AA371">
        <v>-7.3475000000000037</v>
      </c>
    </row>
    <row r="372" spans="1:27" x14ac:dyDescent="0.3">
      <c r="A372">
        <v>16</v>
      </c>
      <c r="B372" t="s">
        <v>148</v>
      </c>
      <c r="C372" s="222">
        <v>45700.411168981482</v>
      </c>
      <c r="D372" t="b">
        <v>0</v>
      </c>
      <c r="E372" t="b">
        <v>0</v>
      </c>
      <c r="F372">
        <v>8</v>
      </c>
      <c r="G372">
        <v>5.0000000000000001E-3</v>
      </c>
      <c r="H372">
        <v>1636</v>
      </c>
      <c r="I372">
        <v>-1468</v>
      </c>
      <c r="J372">
        <v>-1920</v>
      </c>
      <c r="K372">
        <v>1853</v>
      </c>
      <c r="L372">
        <v>0.42</v>
      </c>
      <c r="M372">
        <v>-0.16750000000000001</v>
      </c>
      <c r="N372">
        <v>7.76</v>
      </c>
      <c r="O372">
        <v>-9.432500000000001</v>
      </c>
      <c r="P372">
        <v>256.25749999999999</v>
      </c>
      <c r="Q372">
        <v>45.05</v>
      </c>
      <c r="R372">
        <v>-5.5000000000000604E-2</v>
      </c>
      <c r="S372">
        <v>-0.21500000000000163</v>
      </c>
      <c r="T372">
        <v>-1.167500000000075</v>
      </c>
      <c r="U372">
        <v>-7.345000000000006</v>
      </c>
      <c r="V372">
        <v>0.35</v>
      </c>
      <c r="W372">
        <v>-0.33750000000000002</v>
      </c>
      <c r="X372">
        <v>1.499999999999968E-2</v>
      </c>
      <c r="Y372">
        <v>-0.15750000000000064</v>
      </c>
      <c r="Z372">
        <v>-1.167500000000075</v>
      </c>
      <c r="AA372">
        <v>-7.345000000000006</v>
      </c>
    </row>
    <row r="373" spans="1:27" x14ac:dyDescent="0.3">
      <c r="A373">
        <v>17</v>
      </c>
      <c r="B373" t="s">
        <v>148</v>
      </c>
      <c r="C373" s="222">
        <v>45700.411168981482</v>
      </c>
      <c r="D373" t="b">
        <v>0</v>
      </c>
      <c r="E373" t="b">
        <v>0</v>
      </c>
      <c r="F373">
        <v>8.5</v>
      </c>
      <c r="G373">
        <v>5.0000000000000001E-3</v>
      </c>
      <c r="H373">
        <v>1454</v>
      </c>
      <c r="I373">
        <v>-1257</v>
      </c>
      <c r="J373">
        <v>-1824</v>
      </c>
      <c r="K373">
        <v>1832</v>
      </c>
      <c r="L373">
        <v>0.49249999999999999</v>
      </c>
      <c r="M373">
        <v>0.02</v>
      </c>
      <c r="N373">
        <v>6.7774999999999999</v>
      </c>
      <c r="O373">
        <v>-9.14</v>
      </c>
      <c r="P373">
        <v>248.49749999999997</v>
      </c>
      <c r="Q373">
        <v>54.482499999999995</v>
      </c>
      <c r="R373">
        <v>-4.750000000000032E-2</v>
      </c>
      <c r="S373">
        <v>-0.25750000000000028</v>
      </c>
      <c r="T373">
        <v>-1.1825000000001182</v>
      </c>
      <c r="U373">
        <v>-7.1875000000000071</v>
      </c>
      <c r="V373">
        <v>0.35249999999999998</v>
      </c>
      <c r="W373">
        <v>-0.15500000000000003</v>
      </c>
      <c r="X373">
        <v>-2.5000000000003908E-3</v>
      </c>
      <c r="Y373">
        <v>-0.16999999999999993</v>
      </c>
      <c r="Z373">
        <v>-1.1825000000001182</v>
      </c>
      <c r="AA373">
        <v>-7.1875000000000071</v>
      </c>
    </row>
    <row r="374" spans="1:27" x14ac:dyDescent="0.3">
      <c r="A374">
        <v>18</v>
      </c>
      <c r="B374" t="s">
        <v>148</v>
      </c>
      <c r="C374" s="222">
        <v>45700.411168981482</v>
      </c>
      <c r="D374" t="b">
        <v>0</v>
      </c>
      <c r="E374" t="b">
        <v>0</v>
      </c>
      <c r="F374">
        <v>9</v>
      </c>
      <c r="G374">
        <v>5.0000000000000001E-3</v>
      </c>
      <c r="H374">
        <v>793</v>
      </c>
      <c r="I374">
        <v>-694</v>
      </c>
      <c r="J374">
        <v>-1146</v>
      </c>
      <c r="K374">
        <v>1162</v>
      </c>
      <c r="L374">
        <v>0.2475</v>
      </c>
      <c r="M374">
        <v>0.04</v>
      </c>
      <c r="N374">
        <v>3.7175000000000002</v>
      </c>
      <c r="O374">
        <v>-5.7700000000000005</v>
      </c>
      <c r="P374">
        <v>241.71999999999997</v>
      </c>
      <c r="Q374">
        <v>63.622499999999995</v>
      </c>
      <c r="R374">
        <v>-7.9999999999999627E-2</v>
      </c>
      <c r="S374">
        <v>-0.30250000000000021</v>
      </c>
      <c r="T374">
        <v>-1.1800000000001205</v>
      </c>
      <c r="U374">
        <v>-7.0175000000000054</v>
      </c>
      <c r="V374">
        <v>0.20250000000000001</v>
      </c>
      <c r="W374">
        <v>0.185</v>
      </c>
      <c r="X374">
        <v>8.2500000000000018E-2</v>
      </c>
      <c r="Y374">
        <v>-0.33000000000000007</v>
      </c>
      <c r="Z374">
        <v>-1.1800000000001205</v>
      </c>
      <c r="AA374">
        <v>-7.0175000000000054</v>
      </c>
    </row>
    <row r="375" spans="1:27" x14ac:dyDescent="0.3">
      <c r="A375">
        <v>19</v>
      </c>
      <c r="B375" t="s">
        <v>148</v>
      </c>
      <c r="C375" s="222">
        <v>45700.411168981482</v>
      </c>
      <c r="D375" t="b">
        <v>0</v>
      </c>
      <c r="E375" t="b">
        <v>0</v>
      </c>
      <c r="F375">
        <v>9.5</v>
      </c>
      <c r="G375">
        <v>5.0000000000000001E-3</v>
      </c>
      <c r="H375">
        <v>828</v>
      </c>
      <c r="I375">
        <v>-664</v>
      </c>
      <c r="J375">
        <v>-1121</v>
      </c>
      <c r="K375">
        <v>1117</v>
      </c>
      <c r="L375">
        <v>0.41000000000000003</v>
      </c>
      <c r="M375">
        <v>-0.01</v>
      </c>
      <c r="N375">
        <v>3.73</v>
      </c>
      <c r="O375">
        <v>-5.5949999999999998</v>
      </c>
      <c r="P375">
        <v>238.00249999999997</v>
      </c>
      <c r="Q375">
        <v>69.392499999999998</v>
      </c>
      <c r="R375">
        <v>-6.0000000000000053E-2</v>
      </c>
      <c r="S375">
        <v>-0.25499999999999989</v>
      </c>
      <c r="T375">
        <v>-1.2625000000001307</v>
      </c>
      <c r="U375">
        <v>-6.6875</v>
      </c>
      <c r="V375">
        <v>0.3125</v>
      </c>
      <c r="W375">
        <v>-0.01</v>
      </c>
      <c r="X375">
        <v>1.2499999999999734E-2</v>
      </c>
      <c r="Y375">
        <v>-0.26499999999999968</v>
      </c>
      <c r="Z375">
        <v>-1.2625000000001307</v>
      </c>
      <c r="AA375">
        <v>-6.6875</v>
      </c>
    </row>
    <row r="376" spans="1:27" x14ac:dyDescent="0.3">
      <c r="A376">
        <v>20</v>
      </c>
      <c r="B376" t="s">
        <v>148</v>
      </c>
      <c r="C376" s="222">
        <v>45700.411168981482</v>
      </c>
      <c r="D376" t="b">
        <v>0</v>
      </c>
      <c r="E376" t="b">
        <v>0</v>
      </c>
      <c r="F376">
        <v>10</v>
      </c>
      <c r="G376">
        <v>5.0000000000000001E-3</v>
      </c>
      <c r="H376">
        <v>862</v>
      </c>
      <c r="I376">
        <v>-687</v>
      </c>
      <c r="J376">
        <v>-1170</v>
      </c>
      <c r="K376">
        <v>1145</v>
      </c>
      <c r="L376">
        <v>0.4375</v>
      </c>
      <c r="M376">
        <v>-6.25E-2</v>
      </c>
      <c r="N376">
        <v>3.8725000000000001</v>
      </c>
      <c r="O376">
        <v>-5.7875000000000005</v>
      </c>
      <c r="P376">
        <v>234.27249999999998</v>
      </c>
      <c r="Q376">
        <v>74.987499999999997</v>
      </c>
      <c r="R376">
        <v>-2.7499999999999858E-2</v>
      </c>
      <c r="S376">
        <v>-0.1175000000000006</v>
      </c>
      <c r="T376">
        <v>-1.2750000000001194</v>
      </c>
      <c r="U376">
        <v>-6.4224999999999994</v>
      </c>
      <c r="V376">
        <v>0.33999999999999997</v>
      </c>
      <c r="W376">
        <v>-0.13750000000000001</v>
      </c>
      <c r="X376">
        <v>9.9999999999997868E-3</v>
      </c>
      <c r="Y376">
        <v>-0.15750000000000064</v>
      </c>
      <c r="Z376">
        <v>-1.2750000000001194</v>
      </c>
      <c r="AA376">
        <v>-6.4224999999999994</v>
      </c>
    </row>
    <row r="377" spans="1:27" x14ac:dyDescent="0.3">
      <c r="A377">
        <v>21</v>
      </c>
      <c r="B377" t="s">
        <v>148</v>
      </c>
      <c r="C377" s="222">
        <v>45700.411168981482</v>
      </c>
      <c r="D377" t="b">
        <v>0</v>
      </c>
      <c r="E377" t="b">
        <v>0</v>
      </c>
      <c r="F377">
        <v>10.5</v>
      </c>
      <c r="G377">
        <v>5.0000000000000001E-3</v>
      </c>
      <c r="H377">
        <v>771</v>
      </c>
      <c r="I377">
        <v>-609</v>
      </c>
      <c r="J377">
        <v>-1168</v>
      </c>
      <c r="K377">
        <v>1150</v>
      </c>
      <c r="L377">
        <v>0.40500000000000003</v>
      </c>
      <c r="M377">
        <v>-4.4999999999999998E-2</v>
      </c>
      <c r="N377">
        <v>3.45</v>
      </c>
      <c r="O377">
        <v>-5.7949999999999999</v>
      </c>
      <c r="P377">
        <v>230.39999999999998</v>
      </c>
      <c r="Q377">
        <v>80.774999999999991</v>
      </c>
      <c r="R377">
        <v>-2.4999999999999467E-3</v>
      </c>
      <c r="S377">
        <v>2.0000000000000462E-2</v>
      </c>
      <c r="T377">
        <v>-1.2850000000001103</v>
      </c>
      <c r="U377">
        <v>-6.2650000000000006</v>
      </c>
      <c r="V377">
        <v>0.3125</v>
      </c>
      <c r="W377">
        <v>-6.5000000000000002E-2</v>
      </c>
      <c r="X377">
        <v>2.7500000000000302E-2</v>
      </c>
      <c r="Y377">
        <v>-8.0000000000000071E-2</v>
      </c>
      <c r="Z377">
        <v>-1.2850000000001103</v>
      </c>
      <c r="AA377">
        <v>-6.2650000000000006</v>
      </c>
    </row>
    <row r="378" spans="1:27" x14ac:dyDescent="0.3">
      <c r="A378">
        <v>22</v>
      </c>
      <c r="B378" t="s">
        <v>148</v>
      </c>
      <c r="C378" s="222">
        <v>45700.411168981482</v>
      </c>
      <c r="D378" t="b">
        <v>0</v>
      </c>
      <c r="E378" t="b">
        <v>0</v>
      </c>
      <c r="F378">
        <v>11</v>
      </c>
      <c r="G378">
        <v>5.0000000000000001E-3</v>
      </c>
      <c r="H378">
        <v>725</v>
      </c>
      <c r="I378">
        <v>-551</v>
      </c>
      <c r="J378">
        <v>-1221</v>
      </c>
      <c r="K378">
        <v>1234</v>
      </c>
      <c r="L378">
        <v>0.435</v>
      </c>
      <c r="M378">
        <v>3.2500000000000001E-2</v>
      </c>
      <c r="N378">
        <v>3.19</v>
      </c>
      <c r="O378">
        <v>-6.1375000000000002</v>
      </c>
      <c r="P378">
        <v>226.95</v>
      </c>
      <c r="Q378">
        <v>86.57</v>
      </c>
      <c r="R378">
        <v>0</v>
      </c>
      <c r="S378">
        <v>-1.2500000000000178E-2</v>
      </c>
      <c r="T378">
        <v>-1.3125000000000853</v>
      </c>
      <c r="U378">
        <v>-6.1850000000000023</v>
      </c>
      <c r="V378">
        <v>0.375</v>
      </c>
      <c r="W378">
        <v>1.7500000000000002E-2</v>
      </c>
      <c r="X378">
        <v>4.4999999999999929E-2</v>
      </c>
      <c r="Y378">
        <v>-0.11749999999999972</v>
      </c>
      <c r="Z378">
        <v>-1.3125000000000853</v>
      </c>
      <c r="AA378">
        <v>-6.1850000000000023</v>
      </c>
    </row>
    <row r="379" spans="1:27" x14ac:dyDescent="0.3">
      <c r="A379">
        <v>23</v>
      </c>
      <c r="B379" t="s">
        <v>148</v>
      </c>
      <c r="C379" s="222">
        <v>45700.411168981482</v>
      </c>
      <c r="D379" t="b">
        <v>0</v>
      </c>
      <c r="E379" t="b">
        <v>0</v>
      </c>
      <c r="F379">
        <v>11.5</v>
      </c>
      <c r="G379">
        <v>5.0000000000000001E-3</v>
      </c>
      <c r="H379">
        <v>629</v>
      </c>
      <c r="I379">
        <v>-463</v>
      </c>
      <c r="J379">
        <v>-1144</v>
      </c>
      <c r="K379">
        <v>1170</v>
      </c>
      <c r="L379">
        <v>0.41500000000000004</v>
      </c>
      <c r="M379">
        <v>6.5000000000000002E-2</v>
      </c>
      <c r="N379">
        <v>2.73</v>
      </c>
      <c r="O379">
        <v>-5.7850000000000001</v>
      </c>
      <c r="P379">
        <v>223.76</v>
      </c>
      <c r="Q379">
        <v>92.707499999999996</v>
      </c>
      <c r="R379">
        <v>9.9999999999997868E-3</v>
      </c>
      <c r="S379">
        <v>-0.18250000000000011</v>
      </c>
      <c r="T379">
        <v>-1.3575000000000728</v>
      </c>
      <c r="U379">
        <v>-6.0674999999999955</v>
      </c>
      <c r="V379">
        <v>0.39</v>
      </c>
      <c r="W379">
        <v>-2.7499999999999997E-2</v>
      </c>
      <c r="X379">
        <v>6.0000000000000053E-2</v>
      </c>
      <c r="Y379">
        <v>-5.7500000000000107E-2</v>
      </c>
      <c r="Z379">
        <v>-1.3575000000000728</v>
      </c>
      <c r="AA379">
        <v>-6.0674999999999955</v>
      </c>
    </row>
    <row r="380" spans="1:27" x14ac:dyDescent="0.3">
      <c r="A380">
        <v>24</v>
      </c>
      <c r="B380" t="s">
        <v>148</v>
      </c>
      <c r="C380" s="222">
        <v>45700.411168981482</v>
      </c>
      <c r="D380" t="b">
        <v>0</v>
      </c>
      <c r="E380" t="b">
        <v>0</v>
      </c>
      <c r="F380">
        <v>12</v>
      </c>
      <c r="G380">
        <v>5.0000000000000001E-3</v>
      </c>
      <c r="H380">
        <v>861</v>
      </c>
      <c r="I380">
        <v>-726</v>
      </c>
      <c r="J380">
        <v>-622</v>
      </c>
      <c r="K380">
        <v>648</v>
      </c>
      <c r="L380">
        <v>0.33750000000000002</v>
      </c>
      <c r="M380">
        <v>6.5000000000000002E-2</v>
      </c>
      <c r="N380">
        <v>3.9675000000000002</v>
      </c>
      <c r="O380">
        <v>-3.1750000000000003</v>
      </c>
      <c r="P380">
        <v>221.03</v>
      </c>
      <c r="Q380">
        <v>98.492499999999993</v>
      </c>
      <c r="R380">
        <v>1.7500000000000071E-2</v>
      </c>
      <c r="S380">
        <v>-0.26500000000000012</v>
      </c>
      <c r="T380">
        <v>-1.417500000000075</v>
      </c>
      <c r="U380">
        <v>-6.0100000000000051</v>
      </c>
      <c r="V380">
        <v>0.32750000000000001</v>
      </c>
      <c r="W380">
        <v>0.16750000000000001</v>
      </c>
      <c r="X380">
        <v>9.2500000000000249E-2</v>
      </c>
      <c r="Y380">
        <v>-0.13250000000000028</v>
      </c>
      <c r="Z380">
        <v>-1.417500000000075</v>
      </c>
      <c r="AA380">
        <v>-6.0100000000000051</v>
      </c>
    </row>
    <row r="381" spans="1:27" x14ac:dyDescent="0.3">
      <c r="A381">
        <v>25</v>
      </c>
      <c r="B381" t="s">
        <v>148</v>
      </c>
      <c r="C381" s="222">
        <v>45700.411168981482</v>
      </c>
      <c r="D381" t="b">
        <v>0</v>
      </c>
      <c r="E381" t="b">
        <v>0</v>
      </c>
      <c r="F381">
        <v>12.5</v>
      </c>
      <c r="G381">
        <v>5.0000000000000001E-3</v>
      </c>
      <c r="H381">
        <v>565</v>
      </c>
      <c r="I381">
        <v>-400</v>
      </c>
      <c r="J381">
        <v>-131</v>
      </c>
      <c r="K381">
        <v>130</v>
      </c>
      <c r="L381">
        <v>0.41250000000000003</v>
      </c>
      <c r="M381">
        <v>-2.5000000000000001E-3</v>
      </c>
      <c r="N381">
        <v>2.4125000000000001</v>
      </c>
      <c r="O381">
        <v>-0.65249999999999997</v>
      </c>
      <c r="P381">
        <v>217.0625</v>
      </c>
      <c r="Q381">
        <v>101.66749999999999</v>
      </c>
      <c r="R381">
        <v>1.5000000000000124E-2</v>
      </c>
      <c r="S381">
        <v>-0.28749999999999998</v>
      </c>
      <c r="T381">
        <v>-1.5100000000000762</v>
      </c>
      <c r="U381">
        <v>-5.8775000000000119</v>
      </c>
      <c r="V381">
        <v>0.34</v>
      </c>
      <c r="W381">
        <v>0.14499999999999999</v>
      </c>
      <c r="X381">
        <v>1.5000000000000124E-2</v>
      </c>
      <c r="Y381">
        <v>-3.499999999999992E-2</v>
      </c>
      <c r="Z381">
        <v>-1.5100000000000762</v>
      </c>
      <c r="AA381">
        <v>-5.8775000000000119</v>
      </c>
    </row>
    <row r="382" spans="1:27" x14ac:dyDescent="0.3">
      <c r="A382">
        <v>26</v>
      </c>
      <c r="B382" t="s">
        <v>148</v>
      </c>
      <c r="C382" s="222">
        <v>45700.411168981482</v>
      </c>
      <c r="D382" t="b">
        <v>0</v>
      </c>
      <c r="E382" t="b">
        <v>0</v>
      </c>
      <c r="F382">
        <v>13</v>
      </c>
      <c r="G382">
        <v>5.0000000000000001E-3</v>
      </c>
      <c r="H382">
        <v>531</v>
      </c>
      <c r="I382">
        <v>-356</v>
      </c>
      <c r="J382">
        <v>-206</v>
      </c>
      <c r="K382">
        <v>148</v>
      </c>
      <c r="L382">
        <v>0.4375</v>
      </c>
      <c r="M382">
        <v>-0.14499999999999999</v>
      </c>
      <c r="N382">
        <v>2.2175000000000002</v>
      </c>
      <c r="O382">
        <v>-0.88500000000000001</v>
      </c>
      <c r="P382">
        <v>214.65</v>
      </c>
      <c r="Q382">
        <v>102.32</v>
      </c>
      <c r="R382">
        <v>3.0000000000000249E-2</v>
      </c>
      <c r="S382">
        <v>-0.22999999999999998</v>
      </c>
      <c r="T382">
        <v>-1.5250000000000625</v>
      </c>
      <c r="U382">
        <v>-5.8425000000000153</v>
      </c>
      <c r="V382">
        <v>0.36749999999999999</v>
      </c>
      <c r="W382">
        <v>-0.16249999999999998</v>
      </c>
      <c r="X382">
        <v>2.2500000000000409E-2</v>
      </c>
      <c r="Y382">
        <v>-0.27749999999999997</v>
      </c>
      <c r="Z382">
        <v>-1.5250000000000625</v>
      </c>
      <c r="AA382">
        <v>-5.8425000000000153</v>
      </c>
    </row>
    <row r="383" spans="1:27" x14ac:dyDescent="0.3">
      <c r="A383">
        <v>27</v>
      </c>
      <c r="B383" t="s">
        <v>148</v>
      </c>
      <c r="C383" s="222">
        <v>45700.411168981482</v>
      </c>
      <c r="D383" t="b">
        <v>0</v>
      </c>
      <c r="E383" t="b">
        <v>0</v>
      </c>
      <c r="F383">
        <v>13.5</v>
      </c>
      <c r="G383">
        <v>5.0000000000000001E-3</v>
      </c>
      <c r="H383">
        <v>307</v>
      </c>
      <c r="I383">
        <v>-135</v>
      </c>
      <c r="J383">
        <v>-280</v>
      </c>
      <c r="K383">
        <v>194</v>
      </c>
      <c r="L383">
        <v>0.43</v>
      </c>
      <c r="M383">
        <v>-0.215</v>
      </c>
      <c r="N383">
        <v>1.105</v>
      </c>
      <c r="O383">
        <v>-1.1850000000000001</v>
      </c>
      <c r="P383">
        <v>212.4325</v>
      </c>
      <c r="Q383">
        <v>103.205</v>
      </c>
      <c r="R383">
        <v>1.2499999999999956E-2</v>
      </c>
      <c r="S383">
        <v>-0.16999999999999993</v>
      </c>
      <c r="T383">
        <v>-1.5475000000000705</v>
      </c>
      <c r="U383">
        <v>-5.5650000000000119</v>
      </c>
      <c r="V383">
        <v>0.34249999999999997</v>
      </c>
      <c r="W383">
        <v>-0.16</v>
      </c>
      <c r="X383">
        <v>1.2499999999999956E-2</v>
      </c>
      <c r="Y383">
        <v>-0.22500000000000009</v>
      </c>
      <c r="Z383">
        <v>-1.5475000000000705</v>
      </c>
      <c r="AA383">
        <v>-5.5650000000000119</v>
      </c>
    </row>
    <row r="384" spans="1:27" x14ac:dyDescent="0.3">
      <c r="A384">
        <v>28</v>
      </c>
      <c r="B384" t="s">
        <v>148</v>
      </c>
      <c r="C384" s="222">
        <v>45700.411168981482</v>
      </c>
      <c r="D384" t="b">
        <v>0</v>
      </c>
      <c r="E384" t="b">
        <v>0</v>
      </c>
      <c r="F384">
        <v>14</v>
      </c>
      <c r="G384">
        <v>5.0000000000000001E-3</v>
      </c>
      <c r="H384">
        <v>348</v>
      </c>
      <c r="I384">
        <v>-188</v>
      </c>
      <c r="J384">
        <v>-16</v>
      </c>
      <c r="K384">
        <v>-26</v>
      </c>
      <c r="L384">
        <v>0.4</v>
      </c>
      <c r="M384">
        <v>-0.105</v>
      </c>
      <c r="N384">
        <v>1.34</v>
      </c>
      <c r="O384">
        <v>2.5000000000000001E-2</v>
      </c>
      <c r="P384">
        <v>211.32750000000001</v>
      </c>
      <c r="Q384">
        <v>104.39</v>
      </c>
      <c r="R384">
        <v>3.7500000000000089E-2</v>
      </c>
      <c r="S384">
        <v>-0.18250000000000002</v>
      </c>
      <c r="T384">
        <v>-1.5600000000000591</v>
      </c>
      <c r="U384">
        <v>-5.3400000000000034</v>
      </c>
      <c r="V384">
        <v>0.3125</v>
      </c>
      <c r="W384">
        <v>-0.19750000000000001</v>
      </c>
      <c r="X384">
        <v>-1.2499999999999956E-2</v>
      </c>
      <c r="Y384">
        <v>-6.7500000000000004E-2</v>
      </c>
      <c r="Z384">
        <v>-1.5600000000000591</v>
      </c>
      <c r="AA384">
        <v>-5.3400000000000034</v>
      </c>
    </row>
    <row r="385" spans="1:27" x14ac:dyDescent="0.3">
      <c r="A385">
        <v>29</v>
      </c>
      <c r="B385" t="s">
        <v>148</v>
      </c>
      <c r="C385" s="222">
        <v>45700.411168981482</v>
      </c>
      <c r="D385" t="b">
        <v>0</v>
      </c>
      <c r="E385" t="b">
        <v>0</v>
      </c>
      <c r="F385">
        <v>14.5</v>
      </c>
      <c r="G385">
        <v>5.0000000000000001E-3</v>
      </c>
      <c r="H385">
        <v>332</v>
      </c>
      <c r="I385">
        <v>-185</v>
      </c>
      <c r="J385">
        <v>296</v>
      </c>
      <c r="K385">
        <v>-245</v>
      </c>
      <c r="L385">
        <v>0.36749999999999999</v>
      </c>
      <c r="M385">
        <v>0.1275</v>
      </c>
      <c r="N385">
        <v>1.2925</v>
      </c>
      <c r="O385">
        <v>1.3525</v>
      </c>
      <c r="P385">
        <v>209.98750000000001</v>
      </c>
      <c r="Q385">
        <v>104.36499999999999</v>
      </c>
      <c r="R385">
        <v>-1.0000000000000009E-2</v>
      </c>
      <c r="S385">
        <v>-0.19750000000000001</v>
      </c>
      <c r="T385">
        <v>-1.5475000000000705</v>
      </c>
      <c r="U385">
        <v>-5.272500000000008</v>
      </c>
      <c r="V385">
        <v>0.3</v>
      </c>
      <c r="W385">
        <v>-1.7499999999999988E-2</v>
      </c>
      <c r="X385">
        <v>-8.4999999999999964E-2</v>
      </c>
      <c r="Y385">
        <v>9.2500000000000027E-2</v>
      </c>
      <c r="Z385">
        <v>-1.5475000000000705</v>
      </c>
      <c r="AA385">
        <v>-5.272500000000008</v>
      </c>
    </row>
    <row r="386" spans="1:27" x14ac:dyDescent="0.3">
      <c r="A386">
        <v>30</v>
      </c>
      <c r="B386" t="s">
        <v>148</v>
      </c>
      <c r="C386" s="222">
        <v>45700.411168981482</v>
      </c>
      <c r="D386" t="b">
        <v>0</v>
      </c>
      <c r="E386" t="b">
        <v>0</v>
      </c>
      <c r="F386">
        <v>15</v>
      </c>
      <c r="G386">
        <v>5.0000000000000001E-3</v>
      </c>
      <c r="H386">
        <v>-183</v>
      </c>
      <c r="I386">
        <v>330</v>
      </c>
      <c r="J386">
        <v>227</v>
      </c>
      <c r="K386">
        <v>-239</v>
      </c>
      <c r="L386">
        <v>0.36749999999999999</v>
      </c>
      <c r="M386">
        <v>-0.03</v>
      </c>
      <c r="N386">
        <v>-1.2825</v>
      </c>
      <c r="O386">
        <v>1.165</v>
      </c>
      <c r="P386">
        <v>208.69500000000002</v>
      </c>
      <c r="Q386">
        <v>103.01249999999999</v>
      </c>
      <c r="R386">
        <v>-5.7499999999999885E-2</v>
      </c>
      <c r="S386">
        <v>-0.36749999999999994</v>
      </c>
      <c r="T386">
        <v>-1.4625000000000625</v>
      </c>
      <c r="U386">
        <v>-5.3650000000000091</v>
      </c>
      <c r="V386">
        <v>0.27749999999999997</v>
      </c>
      <c r="W386">
        <v>-7.0000000000000007E-2</v>
      </c>
      <c r="X386">
        <v>-0.17749999999999999</v>
      </c>
      <c r="Y386">
        <v>-0.17500000000000004</v>
      </c>
      <c r="Z386">
        <v>-1.4625000000000625</v>
      </c>
      <c r="AA386">
        <v>-5.3650000000000091</v>
      </c>
    </row>
    <row r="387" spans="1:27" x14ac:dyDescent="0.3">
      <c r="A387">
        <v>31</v>
      </c>
      <c r="B387" t="s">
        <v>148</v>
      </c>
      <c r="C387" s="222">
        <v>45700.411168981482</v>
      </c>
      <c r="D387" t="b">
        <v>0</v>
      </c>
      <c r="E387" t="b">
        <v>0</v>
      </c>
      <c r="F387">
        <v>15.5</v>
      </c>
      <c r="G387">
        <v>5.0000000000000001E-3</v>
      </c>
      <c r="H387">
        <v>-261</v>
      </c>
      <c r="I387">
        <v>420</v>
      </c>
      <c r="J387">
        <v>-133</v>
      </c>
      <c r="K387">
        <v>108</v>
      </c>
      <c r="L387">
        <v>0.39750000000000002</v>
      </c>
      <c r="M387">
        <v>-6.25E-2</v>
      </c>
      <c r="N387">
        <v>-1.7025000000000001</v>
      </c>
      <c r="O387">
        <v>-0.60250000000000004</v>
      </c>
      <c r="P387">
        <v>209.97750000000002</v>
      </c>
      <c r="Q387">
        <v>101.84749999999998</v>
      </c>
      <c r="R387">
        <v>3.2499999999999973E-2</v>
      </c>
      <c r="S387">
        <v>-0.22500000000000003</v>
      </c>
      <c r="T387">
        <v>-1.2850000000000534</v>
      </c>
      <c r="U387">
        <v>-5.1900000000000119</v>
      </c>
      <c r="V387">
        <v>0.315</v>
      </c>
      <c r="W387">
        <v>-1.0000000000000002E-2</v>
      </c>
      <c r="X387">
        <v>-2.5000000000000133E-2</v>
      </c>
      <c r="Y387">
        <v>-0.2</v>
      </c>
      <c r="Z387">
        <v>-1.2850000000000534</v>
      </c>
      <c r="AA387">
        <v>-5.1900000000000119</v>
      </c>
    </row>
    <row r="388" spans="1:27" x14ac:dyDescent="0.3">
      <c r="A388">
        <v>32</v>
      </c>
      <c r="B388" t="s">
        <v>148</v>
      </c>
      <c r="C388" s="222">
        <v>45700.411168981482</v>
      </c>
      <c r="D388" t="b">
        <v>0</v>
      </c>
      <c r="E388" t="b">
        <v>0</v>
      </c>
      <c r="F388">
        <v>16</v>
      </c>
      <c r="G388">
        <v>5.0000000000000001E-3</v>
      </c>
      <c r="H388">
        <v>-192</v>
      </c>
      <c r="I388">
        <v>351</v>
      </c>
      <c r="J388">
        <v>-395</v>
      </c>
      <c r="K388">
        <v>416</v>
      </c>
      <c r="L388">
        <v>0.39750000000000002</v>
      </c>
      <c r="M388">
        <v>5.2499999999999998E-2</v>
      </c>
      <c r="N388">
        <v>-1.3574999999999999</v>
      </c>
      <c r="O388">
        <v>-2.0274999999999999</v>
      </c>
      <c r="P388">
        <v>211.68</v>
      </c>
      <c r="Q388">
        <v>102.44999999999999</v>
      </c>
      <c r="R388">
        <v>1.5000000000000124E-2</v>
      </c>
      <c r="S388">
        <v>-0.24499999999999988</v>
      </c>
      <c r="T388">
        <v>-1.2600000000000762</v>
      </c>
      <c r="U388">
        <v>-4.9900000000000091</v>
      </c>
      <c r="V388">
        <v>0.3125</v>
      </c>
      <c r="W388">
        <v>-3.0000000000000006E-2</v>
      </c>
      <c r="X388">
        <v>-2.2499999999999964E-2</v>
      </c>
      <c r="Y388">
        <v>-0.25999999999999979</v>
      </c>
      <c r="Z388">
        <v>-1.2600000000000762</v>
      </c>
      <c r="AA388">
        <v>-4.9900000000000091</v>
      </c>
    </row>
    <row r="389" spans="1:27" x14ac:dyDescent="0.3">
      <c r="A389">
        <v>33</v>
      </c>
      <c r="B389" t="s">
        <v>148</v>
      </c>
      <c r="C389" s="222">
        <v>45700.411168981482</v>
      </c>
      <c r="D389" t="b">
        <v>0</v>
      </c>
      <c r="E389" t="b">
        <v>0</v>
      </c>
      <c r="F389">
        <v>16.5</v>
      </c>
      <c r="G389">
        <v>5.0000000000000001E-3</v>
      </c>
      <c r="H389">
        <v>-13</v>
      </c>
      <c r="I389">
        <v>164</v>
      </c>
      <c r="J389">
        <v>-479</v>
      </c>
      <c r="K389">
        <v>493</v>
      </c>
      <c r="L389">
        <v>0.3775</v>
      </c>
      <c r="M389">
        <v>3.5000000000000003E-2</v>
      </c>
      <c r="N389">
        <v>-0.4425</v>
      </c>
      <c r="O389">
        <v>-2.4300000000000002</v>
      </c>
      <c r="P389">
        <v>213.03749999999999</v>
      </c>
      <c r="Q389">
        <v>104.47749999999999</v>
      </c>
      <c r="R389">
        <v>6.5000000000000058E-2</v>
      </c>
      <c r="S389">
        <v>-0.1525000000000003</v>
      </c>
      <c r="T389">
        <v>-1.2375000000000966</v>
      </c>
      <c r="U389">
        <v>-4.730000000000004</v>
      </c>
      <c r="V389">
        <v>0.30499999999999999</v>
      </c>
      <c r="W389">
        <v>0.125</v>
      </c>
      <c r="X389">
        <v>1.0000000000000009E-2</v>
      </c>
      <c r="Y389">
        <v>-5.500000000000016E-2</v>
      </c>
      <c r="Z389">
        <v>-1.2375000000000966</v>
      </c>
      <c r="AA389">
        <v>-4.730000000000004</v>
      </c>
    </row>
    <row r="390" spans="1:27" x14ac:dyDescent="0.3">
      <c r="A390">
        <v>34</v>
      </c>
      <c r="B390" t="s">
        <v>148</v>
      </c>
      <c r="C390" s="222">
        <v>45700.411168981482</v>
      </c>
      <c r="D390" t="b">
        <v>0</v>
      </c>
      <c r="E390" t="b">
        <v>0</v>
      </c>
      <c r="F390">
        <v>17</v>
      </c>
      <c r="G390">
        <v>5.0000000000000001E-3</v>
      </c>
      <c r="H390">
        <v>267</v>
      </c>
      <c r="I390">
        <v>-105</v>
      </c>
      <c r="J390">
        <v>-517</v>
      </c>
      <c r="K390">
        <v>528</v>
      </c>
      <c r="L390">
        <v>0.40500000000000003</v>
      </c>
      <c r="M390">
        <v>2.75E-2</v>
      </c>
      <c r="N390">
        <v>0.93</v>
      </c>
      <c r="O390">
        <v>-2.6125000000000003</v>
      </c>
      <c r="P390">
        <v>213.48</v>
      </c>
      <c r="Q390">
        <v>106.9075</v>
      </c>
      <c r="R390">
        <v>5.7499999999999996E-2</v>
      </c>
      <c r="S390">
        <v>-0.24750000000000005</v>
      </c>
      <c r="T390">
        <v>-1.2475000000000875</v>
      </c>
      <c r="U390">
        <v>-4.6749999999999972</v>
      </c>
      <c r="V390">
        <v>0.33500000000000002</v>
      </c>
      <c r="W390">
        <v>-5.5000000000000007E-2</v>
      </c>
      <c r="X390">
        <v>2.5000000000000022E-2</v>
      </c>
      <c r="Y390">
        <v>-0.11500000000000021</v>
      </c>
      <c r="Z390">
        <v>-1.2475000000000875</v>
      </c>
      <c r="AA390">
        <v>-4.6749999999999972</v>
      </c>
    </row>
    <row r="391" spans="1:27" x14ac:dyDescent="0.3">
      <c r="A391">
        <v>35</v>
      </c>
      <c r="B391" t="s">
        <v>148</v>
      </c>
      <c r="C391" s="222">
        <v>45700.411168981482</v>
      </c>
      <c r="D391" t="b">
        <v>0</v>
      </c>
      <c r="E391" t="b">
        <v>0</v>
      </c>
      <c r="F391">
        <v>17.5</v>
      </c>
      <c r="G391">
        <v>5.0000000000000001E-3</v>
      </c>
      <c r="H391">
        <v>592</v>
      </c>
      <c r="I391">
        <v>-447</v>
      </c>
      <c r="J391">
        <v>-498</v>
      </c>
      <c r="K391">
        <v>536</v>
      </c>
      <c r="L391">
        <v>0.36249999999999999</v>
      </c>
      <c r="M391">
        <v>9.5000000000000001E-2</v>
      </c>
      <c r="N391">
        <v>2.5975000000000001</v>
      </c>
      <c r="O391">
        <v>-2.585</v>
      </c>
      <c r="P391">
        <v>212.54999999999998</v>
      </c>
      <c r="Q391">
        <v>109.52</v>
      </c>
      <c r="R391">
        <v>5.0000000000000266E-2</v>
      </c>
      <c r="S391">
        <v>-7.4999999999999734E-2</v>
      </c>
      <c r="T391">
        <v>-1.2725000000000932</v>
      </c>
      <c r="U391">
        <v>-4.5600000000000023</v>
      </c>
      <c r="V391">
        <v>0.29749999999999999</v>
      </c>
      <c r="W391">
        <v>-0.1275</v>
      </c>
      <c r="X391">
        <v>4.7499999999999876E-2</v>
      </c>
      <c r="Y391">
        <v>2.7500000000000302E-2</v>
      </c>
      <c r="Z391">
        <v>-1.2725000000000932</v>
      </c>
      <c r="AA391">
        <v>-4.5600000000000023</v>
      </c>
    </row>
    <row r="392" spans="1:27" x14ac:dyDescent="0.3">
      <c r="A392">
        <v>36</v>
      </c>
      <c r="B392" t="s">
        <v>148</v>
      </c>
      <c r="C392" s="222">
        <v>45700.411168981482</v>
      </c>
      <c r="D392" t="b">
        <v>0</v>
      </c>
      <c r="E392" t="b">
        <v>0</v>
      </c>
      <c r="F392">
        <v>18</v>
      </c>
      <c r="G392">
        <v>5.0000000000000001E-3</v>
      </c>
      <c r="H392">
        <v>1698</v>
      </c>
      <c r="I392">
        <v>-1557</v>
      </c>
      <c r="J392">
        <v>157</v>
      </c>
      <c r="K392">
        <v>-176</v>
      </c>
      <c r="L392">
        <v>0.35249999999999998</v>
      </c>
      <c r="M392">
        <v>-4.7500000000000001E-2</v>
      </c>
      <c r="N392">
        <v>8.1374999999999993</v>
      </c>
      <c r="O392">
        <v>0.83250000000000002</v>
      </c>
      <c r="P392">
        <v>209.95249999999999</v>
      </c>
      <c r="Q392">
        <v>112.10499999999999</v>
      </c>
      <c r="R392">
        <v>8.4999999999999076E-2</v>
      </c>
      <c r="S392">
        <v>-6.7500000000000004E-2</v>
      </c>
      <c r="T392">
        <v>-1.3200000000000784</v>
      </c>
      <c r="U392">
        <v>-4.5875000000000057</v>
      </c>
      <c r="V392">
        <v>0.30499999999999999</v>
      </c>
      <c r="W392">
        <v>8.7500000000000008E-2</v>
      </c>
      <c r="X392">
        <v>0.10499999999999865</v>
      </c>
      <c r="Y392">
        <v>2.2499999999999964E-2</v>
      </c>
      <c r="Z392">
        <v>-1.3200000000000784</v>
      </c>
      <c r="AA392">
        <v>-4.5875000000000057</v>
      </c>
    </row>
    <row r="393" spans="1:27" x14ac:dyDescent="0.3">
      <c r="A393">
        <v>37</v>
      </c>
      <c r="B393" t="s">
        <v>148</v>
      </c>
      <c r="C393" s="222">
        <v>45700.411168981482</v>
      </c>
      <c r="D393" t="b">
        <v>0</v>
      </c>
      <c r="E393" t="b">
        <v>0</v>
      </c>
      <c r="F393">
        <v>18.5</v>
      </c>
      <c r="G393">
        <v>5.0000000000000001E-3</v>
      </c>
      <c r="H393">
        <v>2006</v>
      </c>
      <c r="I393">
        <v>-1857</v>
      </c>
      <c r="J393">
        <v>370</v>
      </c>
      <c r="K393">
        <v>-367</v>
      </c>
      <c r="L393">
        <v>0.3725</v>
      </c>
      <c r="M393">
        <v>7.4999999999999997E-3</v>
      </c>
      <c r="N393">
        <v>9.6575000000000006</v>
      </c>
      <c r="O393">
        <v>1.8425</v>
      </c>
      <c r="P393">
        <v>201.815</v>
      </c>
      <c r="Q393">
        <v>111.27249999999999</v>
      </c>
      <c r="R393">
        <v>3.2500000000000639E-2</v>
      </c>
      <c r="S393">
        <v>-0.1675000000000002</v>
      </c>
      <c r="T393">
        <v>-1.4250000000000682</v>
      </c>
      <c r="U393">
        <v>-4.6099999999999994</v>
      </c>
      <c r="V393">
        <v>0.27749999999999997</v>
      </c>
      <c r="W393">
        <v>4.9999999999999992E-3</v>
      </c>
      <c r="X393">
        <v>3.7499999999999645E-2</v>
      </c>
      <c r="Y393">
        <v>-0.1100000000000001</v>
      </c>
      <c r="Z393">
        <v>-1.4250000000000682</v>
      </c>
      <c r="AA393">
        <v>-4.6099999999999994</v>
      </c>
    </row>
    <row r="394" spans="1:27" x14ac:dyDescent="0.3">
      <c r="A394">
        <v>38</v>
      </c>
      <c r="B394" t="s">
        <v>148</v>
      </c>
      <c r="C394" s="222">
        <v>45700.411168981482</v>
      </c>
      <c r="D394" t="b">
        <v>0</v>
      </c>
      <c r="E394" t="b">
        <v>0</v>
      </c>
      <c r="F394">
        <v>19</v>
      </c>
      <c r="G394">
        <v>5.0000000000000001E-3</v>
      </c>
      <c r="H394">
        <v>2075</v>
      </c>
      <c r="I394">
        <v>-1923</v>
      </c>
      <c r="J394">
        <v>416</v>
      </c>
      <c r="K394">
        <v>-437</v>
      </c>
      <c r="L394">
        <v>0.38</v>
      </c>
      <c r="M394">
        <v>-5.2499999999999998E-2</v>
      </c>
      <c r="N394">
        <v>9.995000000000001</v>
      </c>
      <c r="O394">
        <v>2.1324999999999998</v>
      </c>
      <c r="P394">
        <v>192.1575</v>
      </c>
      <c r="Q394">
        <v>109.42999999999999</v>
      </c>
      <c r="R394">
        <v>3.5000000000000142E-2</v>
      </c>
      <c r="S394">
        <v>-0.16500000000000004</v>
      </c>
      <c r="T394">
        <v>-1.4625000000000625</v>
      </c>
      <c r="U394">
        <v>-4.5</v>
      </c>
      <c r="V394">
        <v>0.29000000000000004</v>
      </c>
      <c r="W394">
        <v>-3.4999999999999996E-2</v>
      </c>
      <c r="X394">
        <v>5.0000000000007816E-3</v>
      </c>
      <c r="Y394">
        <v>3.4999999999999698E-2</v>
      </c>
      <c r="Z394">
        <v>-1.4625000000000625</v>
      </c>
      <c r="AA394">
        <v>-4.5</v>
      </c>
    </row>
    <row r="395" spans="1:27" x14ac:dyDescent="0.3">
      <c r="A395">
        <v>39</v>
      </c>
      <c r="B395" t="s">
        <v>148</v>
      </c>
      <c r="C395" s="222">
        <v>45700.411168981482</v>
      </c>
      <c r="D395" t="b">
        <v>0</v>
      </c>
      <c r="E395" t="b">
        <v>0</v>
      </c>
      <c r="F395">
        <v>19.5</v>
      </c>
      <c r="G395">
        <v>5.0000000000000001E-3</v>
      </c>
      <c r="H395">
        <v>1970</v>
      </c>
      <c r="I395">
        <v>-1818</v>
      </c>
      <c r="J395">
        <v>269</v>
      </c>
      <c r="K395">
        <v>-269</v>
      </c>
      <c r="L395">
        <v>0.38</v>
      </c>
      <c r="M395">
        <v>0</v>
      </c>
      <c r="N395">
        <v>9.4700000000000006</v>
      </c>
      <c r="O395">
        <v>1.345</v>
      </c>
      <c r="P395">
        <v>182.16249999999999</v>
      </c>
      <c r="Q395">
        <v>107.2975</v>
      </c>
      <c r="R395">
        <v>1.7500000000000071E-2</v>
      </c>
      <c r="S395">
        <v>-0.19250000000000012</v>
      </c>
      <c r="T395">
        <v>-1.467500000000058</v>
      </c>
      <c r="U395">
        <v>-4.5349999999999966</v>
      </c>
      <c r="V395">
        <v>0.27</v>
      </c>
      <c r="W395">
        <v>-1.7500000000000002E-2</v>
      </c>
      <c r="X395">
        <v>0</v>
      </c>
      <c r="Y395">
        <v>-0.15749999999999997</v>
      </c>
      <c r="Z395">
        <v>-1.467500000000058</v>
      </c>
      <c r="AA395">
        <v>-4.5349999999999966</v>
      </c>
    </row>
    <row r="396" spans="1:27" x14ac:dyDescent="0.3">
      <c r="A396">
        <v>40</v>
      </c>
      <c r="B396" t="s">
        <v>148</v>
      </c>
      <c r="C396" s="222">
        <v>45700.411168981482</v>
      </c>
      <c r="D396" t="b">
        <v>0</v>
      </c>
      <c r="E396" t="b">
        <v>0</v>
      </c>
      <c r="F396">
        <v>20</v>
      </c>
      <c r="G396">
        <v>5.0000000000000001E-3</v>
      </c>
      <c r="H396">
        <v>1651</v>
      </c>
      <c r="I396">
        <v>-1499</v>
      </c>
      <c r="J396">
        <v>-213</v>
      </c>
      <c r="K396">
        <v>171</v>
      </c>
      <c r="L396">
        <v>0.38</v>
      </c>
      <c r="M396">
        <v>-0.105</v>
      </c>
      <c r="N396">
        <v>7.875</v>
      </c>
      <c r="O396">
        <v>-0.96</v>
      </c>
      <c r="P396">
        <v>172.6925</v>
      </c>
      <c r="Q396">
        <v>105.9525</v>
      </c>
      <c r="R396">
        <v>9.9999999999997868E-3</v>
      </c>
      <c r="S396">
        <v>-0.22249999999999992</v>
      </c>
      <c r="T396">
        <v>-1.467500000000058</v>
      </c>
      <c r="U396">
        <v>-4.3774999999999977</v>
      </c>
      <c r="V396">
        <v>0.27</v>
      </c>
      <c r="W396">
        <v>-0.19</v>
      </c>
      <c r="X396">
        <v>-9.9999999999997868E-3</v>
      </c>
      <c r="Y396">
        <v>-0.28999999999999992</v>
      </c>
      <c r="Z396">
        <v>-1.467500000000058</v>
      </c>
      <c r="AA396">
        <v>-4.3774999999999977</v>
      </c>
    </row>
    <row r="397" spans="1:27" x14ac:dyDescent="0.3">
      <c r="A397">
        <v>41</v>
      </c>
      <c r="B397" t="s">
        <v>148</v>
      </c>
      <c r="C397" s="222">
        <v>45700.411168981482</v>
      </c>
      <c r="D397" t="b">
        <v>0</v>
      </c>
      <c r="E397" t="b">
        <v>0</v>
      </c>
      <c r="F397">
        <v>20.5</v>
      </c>
      <c r="G397">
        <v>5.0000000000000001E-3</v>
      </c>
      <c r="H397">
        <v>1397</v>
      </c>
      <c r="I397">
        <v>-1243</v>
      </c>
      <c r="J397">
        <v>-343</v>
      </c>
      <c r="K397">
        <v>378</v>
      </c>
      <c r="L397">
        <v>0.38500000000000001</v>
      </c>
      <c r="M397">
        <v>8.7500000000000008E-2</v>
      </c>
      <c r="N397">
        <v>6.6000000000000005</v>
      </c>
      <c r="O397">
        <v>-1.8025</v>
      </c>
      <c r="P397">
        <v>164.8175</v>
      </c>
      <c r="Q397">
        <v>106.91249999999999</v>
      </c>
      <c r="R397">
        <v>5.0000000000007816E-3</v>
      </c>
      <c r="S397">
        <v>-1.4999999999999902E-2</v>
      </c>
      <c r="T397">
        <v>-1.4575000000000671</v>
      </c>
      <c r="U397">
        <v>-4.0875000000000057</v>
      </c>
      <c r="V397">
        <v>0.26750000000000002</v>
      </c>
      <c r="W397">
        <v>-6.9999999999999993E-2</v>
      </c>
      <c r="X397">
        <v>-1.2499999999999289E-2</v>
      </c>
      <c r="Y397">
        <v>0</v>
      </c>
      <c r="Z397">
        <v>-1.4575000000000671</v>
      </c>
      <c r="AA397">
        <v>-4.0875000000000057</v>
      </c>
    </row>
    <row r="398" spans="1:27" x14ac:dyDescent="0.3">
      <c r="A398">
        <v>42</v>
      </c>
      <c r="B398" t="s">
        <v>148</v>
      </c>
      <c r="C398" s="222">
        <v>45700.411168981482</v>
      </c>
      <c r="D398" t="b">
        <v>0</v>
      </c>
      <c r="E398" t="b">
        <v>0</v>
      </c>
      <c r="F398">
        <v>21</v>
      </c>
      <c r="G398">
        <v>5.0000000000000001E-3</v>
      </c>
      <c r="H398">
        <v>1117</v>
      </c>
      <c r="I398">
        <v>-968</v>
      </c>
      <c r="J398">
        <v>131</v>
      </c>
      <c r="K398">
        <v>-104</v>
      </c>
      <c r="L398">
        <v>0.3725</v>
      </c>
      <c r="M398">
        <v>6.7500000000000004E-2</v>
      </c>
      <c r="N398">
        <v>5.2125000000000004</v>
      </c>
      <c r="O398">
        <v>0.58750000000000002</v>
      </c>
      <c r="P398">
        <v>158.2175</v>
      </c>
      <c r="Q398">
        <v>108.71499999999999</v>
      </c>
      <c r="R398">
        <v>-2.4999999999999467E-2</v>
      </c>
      <c r="S398">
        <v>-0.42000000000000004</v>
      </c>
      <c r="T398">
        <v>-1.44500000000005</v>
      </c>
      <c r="U398">
        <v>-4.0875000000000057</v>
      </c>
      <c r="V398">
        <v>0.27249999999999996</v>
      </c>
      <c r="W398">
        <v>0.13500000000000001</v>
      </c>
      <c r="X398">
        <v>-5.7500000000000107E-2</v>
      </c>
      <c r="Y398">
        <v>-0.16500000000000004</v>
      </c>
      <c r="Z398">
        <v>-1.44500000000005</v>
      </c>
      <c r="AA398">
        <v>-4.0875000000000057</v>
      </c>
    </row>
    <row r="399" spans="1:27" x14ac:dyDescent="0.3">
      <c r="A399">
        <v>43</v>
      </c>
      <c r="B399" t="s">
        <v>148</v>
      </c>
      <c r="C399" s="222">
        <v>45700.411168981482</v>
      </c>
      <c r="D399" t="b">
        <v>0</v>
      </c>
      <c r="E399" t="b">
        <v>0</v>
      </c>
      <c r="F399">
        <v>21.5</v>
      </c>
      <c r="G399">
        <v>5.0000000000000001E-3</v>
      </c>
      <c r="H399">
        <v>1195</v>
      </c>
      <c r="I399">
        <v>-1032</v>
      </c>
      <c r="J399">
        <v>630</v>
      </c>
      <c r="K399">
        <v>-631</v>
      </c>
      <c r="L399">
        <v>0.40750000000000003</v>
      </c>
      <c r="M399">
        <v>-2.5000000000000001E-3</v>
      </c>
      <c r="N399">
        <v>5.5674999999999999</v>
      </c>
      <c r="O399">
        <v>3.1524999999999999</v>
      </c>
      <c r="P399">
        <v>153.005</v>
      </c>
      <c r="Q399">
        <v>108.12749999999998</v>
      </c>
      <c r="R399">
        <v>1.7500000000000071E-2</v>
      </c>
      <c r="S399">
        <v>-0.1575000000000002</v>
      </c>
      <c r="T399">
        <v>-1.3875000000000455</v>
      </c>
      <c r="U399">
        <v>-3.9225000000000136</v>
      </c>
      <c r="V399">
        <v>0.3175</v>
      </c>
      <c r="W399">
        <v>-1.2500000000000001E-2</v>
      </c>
      <c r="X399">
        <v>-4.2500000000000426E-2</v>
      </c>
      <c r="Y399">
        <v>1.2499999999999734E-2</v>
      </c>
      <c r="Z399">
        <v>-1.3875000000000455</v>
      </c>
      <c r="AA399">
        <v>-3.9225000000000136</v>
      </c>
    </row>
    <row r="400" spans="1:27" x14ac:dyDescent="0.3">
      <c r="A400">
        <v>44</v>
      </c>
      <c r="B400" t="s">
        <v>148</v>
      </c>
      <c r="C400" s="222">
        <v>45700.411168981482</v>
      </c>
      <c r="D400" t="b">
        <v>0</v>
      </c>
      <c r="E400" t="b">
        <v>0</v>
      </c>
      <c r="F400">
        <v>22</v>
      </c>
      <c r="G400">
        <v>5.0000000000000001E-3</v>
      </c>
      <c r="H400">
        <v>1351</v>
      </c>
      <c r="I400">
        <v>-1190</v>
      </c>
      <c r="J400">
        <v>1067</v>
      </c>
      <c r="K400">
        <v>-1035</v>
      </c>
      <c r="L400">
        <v>0.40250000000000002</v>
      </c>
      <c r="M400">
        <v>0.08</v>
      </c>
      <c r="N400">
        <v>6.3525</v>
      </c>
      <c r="O400">
        <v>5.2549999999999999</v>
      </c>
      <c r="P400">
        <v>147.4375</v>
      </c>
      <c r="Q400">
        <v>104.97499999999998</v>
      </c>
      <c r="R400">
        <v>3.2499999999999751E-2</v>
      </c>
      <c r="S400">
        <v>-7.2499999999999787E-2</v>
      </c>
      <c r="T400">
        <v>-1.3450000000000273</v>
      </c>
      <c r="U400">
        <v>-3.9350000000000165</v>
      </c>
      <c r="V400">
        <v>0.33500000000000002</v>
      </c>
      <c r="W400">
        <v>3.5000000000000003E-2</v>
      </c>
      <c r="X400">
        <v>-4.0000000000000036E-2</v>
      </c>
      <c r="Y400">
        <v>0.11500000000000021</v>
      </c>
      <c r="Z400">
        <v>-1.3450000000000273</v>
      </c>
      <c r="AA400">
        <v>-3.9350000000000165</v>
      </c>
    </row>
    <row r="401" spans="1:27" x14ac:dyDescent="0.3">
      <c r="A401">
        <v>45</v>
      </c>
      <c r="B401" t="s">
        <v>148</v>
      </c>
      <c r="C401" s="222">
        <v>45700.411168981482</v>
      </c>
      <c r="D401" t="b">
        <v>0</v>
      </c>
      <c r="E401" t="b">
        <v>0</v>
      </c>
      <c r="F401">
        <v>22.5</v>
      </c>
      <c r="G401">
        <v>5.0000000000000001E-3</v>
      </c>
      <c r="H401">
        <v>1615</v>
      </c>
      <c r="I401">
        <v>-1407</v>
      </c>
      <c r="J401">
        <v>1644</v>
      </c>
      <c r="K401">
        <v>-1600</v>
      </c>
      <c r="L401">
        <v>0.52</v>
      </c>
      <c r="M401">
        <v>0.11</v>
      </c>
      <c r="N401">
        <v>7.5549999999999997</v>
      </c>
      <c r="O401">
        <v>8.11</v>
      </c>
      <c r="P401">
        <v>141.08500000000001</v>
      </c>
      <c r="Q401">
        <v>99.719999999999985</v>
      </c>
      <c r="R401">
        <v>1.499999999999968E-2</v>
      </c>
      <c r="S401">
        <v>-0.24500000000000099</v>
      </c>
      <c r="T401">
        <v>-1.3050000000000068</v>
      </c>
      <c r="U401">
        <v>-4.0500000000000114</v>
      </c>
      <c r="V401">
        <v>0.33250000000000002</v>
      </c>
      <c r="W401">
        <v>0.20250000000000001</v>
      </c>
      <c r="X401">
        <v>-6.25E-2</v>
      </c>
      <c r="Y401">
        <v>-3.2500000000000639E-2</v>
      </c>
      <c r="Z401">
        <v>-1.3050000000000068</v>
      </c>
      <c r="AA401">
        <v>-4.0500000000000114</v>
      </c>
    </row>
    <row r="402" spans="1:27" x14ac:dyDescent="0.3">
      <c r="A402">
        <v>46</v>
      </c>
      <c r="B402" t="s">
        <v>148</v>
      </c>
      <c r="C402" s="222">
        <v>45700.411168981482</v>
      </c>
      <c r="D402" t="b">
        <v>0</v>
      </c>
      <c r="E402" t="b">
        <v>0</v>
      </c>
      <c r="F402">
        <v>23</v>
      </c>
      <c r="G402">
        <v>5.0000000000000001E-3</v>
      </c>
      <c r="H402">
        <v>1469</v>
      </c>
      <c r="I402">
        <v>-1355</v>
      </c>
      <c r="J402">
        <v>1945</v>
      </c>
      <c r="K402">
        <v>-1963</v>
      </c>
      <c r="L402">
        <v>0.28500000000000003</v>
      </c>
      <c r="M402">
        <v>-4.4999999999999998E-2</v>
      </c>
      <c r="N402">
        <v>7.0600000000000005</v>
      </c>
      <c r="O402">
        <v>9.77</v>
      </c>
      <c r="P402">
        <v>133.53</v>
      </c>
      <c r="Q402">
        <v>91.609999999999985</v>
      </c>
      <c r="R402">
        <v>-2.4999999999995026E-3</v>
      </c>
      <c r="S402">
        <v>-7.5000000000001066E-2</v>
      </c>
      <c r="T402">
        <v>-1.2425000000000068</v>
      </c>
      <c r="U402">
        <v>-4.0175000000000125</v>
      </c>
      <c r="V402">
        <v>0.24750000000000003</v>
      </c>
      <c r="W402">
        <v>-7.2499999999999995E-2</v>
      </c>
      <c r="X402">
        <v>-0.12249999999999961</v>
      </c>
      <c r="Y402">
        <v>-2.500000000001279E-3</v>
      </c>
      <c r="Z402">
        <v>-1.2425000000000068</v>
      </c>
      <c r="AA402">
        <v>-4.0175000000000125</v>
      </c>
    </row>
    <row r="403" spans="1:27" x14ac:dyDescent="0.3">
      <c r="A403">
        <v>47</v>
      </c>
      <c r="B403" t="s">
        <v>148</v>
      </c>
      <c r="C403" s="222">
        <v>45700.411168981482</v>
      </c>
      <c r="D403" t="b">
        <v>0</v>
      </c>
      <c r="E403" t="b">
        <v>0</v>
      </c>
      <c r="F403">
        <v>23.5</v>
      </c>
      <c r="G403">
        <v>5.0000000000000001E-3</v>
      </c>
      <c r="H403">
        <v>1297</v>
      </c>
      <c r="I403">
        <v>-1160</v>
      </c>
      <c r="J403">
        <v>1829</v>
      </c>
      <c r="K403">
        <v>-1747</v>
      </c>
      <c r="L403">
        <v>0.34250000000000003</v>
      </c>
      <c r="M403">
        <v>0.20500000000000002</v>
      </c>
      <c r="N403">
        <v>6.1425000000000001</v>
      </c>
      <c r="O403">
        <v>8.94</v>
      </c>
      <c r="P403">
        <v>126.47</v>
      </c>
      <c r="Q403">
        <v>81.839999999999989</v>
      </c>
      <c r="R403">
        <v>0</v>
      </c>
      <c r="S403">
        <v>-1.5000000000000568E-2</v>
      </c>
      <c r="T403">
        <v>-1.1200000000000045</v>
      </c>
      <c r="U403">
        <v>-4.0150000000000148</v>
      </c>
      <c r="V403">
        <v>0.255</v>
      </c>
      <c r="W403">
        <v>2.5000000000000022E-3</v>
      </c>
      <c r="X403">
        <v>-9.9999999999999645E-2</v>
      </c>
      <c r="Y403">
        <v>-2.7499999999999858E-2</v>
      </c>
      <c r="Z403">
        <v>-1.1200000000000045</v>
      </c>
      <c r="AA403">
        <v>-4.0150000000000148</v>
      </c>
    </row>
    <row r="404" spans="1:27" x14ac:dyDescent="0.3">
      <c r="A404">
        <v>48</v>
      </c>
      <c r="B404" t="s">
        <v>148</v>
      </c>
      <c r="C404" s="222">
        <v>45700.411168981482</v>
      </c>
      <c r="D404" t="b">
        <v>0</v>
      </c>
      <c r="E404" t="b">
        <v>0</v>
      </c>
      <c r="F404">
        <v>24</v>
      </c>
      <c r="G404">
        <v>5.0000000000000001E-3</v>
      </c>
      <c r="H404">
        <v>432</v>
      </c>
      <c r="I404">
        <v>-320</v>
      </c>
      <c r="J404">
        <v>1066</v>
      </c>
      <c r="K404">
        <v>-1109</v>
      </c>
      <c r="L404">
        <v>0.28000000000000003</v>
      </c>
      <c r="M404">
        <v>-0.1075</v>
      </c>
      <c r="N404">
        <v>1.8800000000000001</v>
      </c>
      <c r="O404">
        <v>5.4375</v>
      </c>
      <c r="P404">
        <v>120.3275</v>
      </c>
      <c r="Q404">
        <v>72.899999999999991</v>
      </c>
      <c r="R404">
        <v>-7.4999999999999956E-2</v>
      </c>
      <c r="S404">
        <v>-0.25499999999999989</v>
      </c>
      <c r="T404">
        <v>-1.0200000000000102</v>
      </c>
      <c r="U404">
        <v>-3.9875000000000114</v>
      </c>
      <c r="V404">
        <v>0.23750000000000002</v>
      </c>
      <c r="W404">
        <v>-0.1075</v>
      </c>
      <c r="X404">
        <v>-0.1725000000000001</v>
      </c>
      <c r="Y404">
        <v>-0.1875</v>
      </c>
      <c r="Z404">
        <v>-1.0200000000000102</v>
      </c>
      <c r="AA404">
        <v>-3.9875000000000114</v>
      </c>
    </row>
    <row r="405" spans="1:27" x14ac:dyDescent="0.3">
      <c r="A405">
        <v>49</v>
      </c>
      <c r="B405" t="s">
        <v>148</v>
      </c>
      <c r="C405" s="222">
        <v>45700.411168981482</v>
      </c>
      <c r="D405" t="b">
        <v>0</v>
      </c>
      <c r="E405" t="b">
        <v>0</v>
      </c>
      <c r="F405">
        <v>24.5</v>
      </c>
      <c r="G405">
        <v>5.0000000000000001E-3</v>
      </c>
      <c r="H405">
        <v>43</v>
      </c>
      <c r="I405">
        <v>111</v>
      </c>
      <c r="J405">
        <v>1038</v>
      </c>
      <c r="K405">
        <v>-1043</v>
      </c>
      <c r="L405">
        <v>0.38500000000000001</v>
      </c>
      <c r="M405">
        <v>-1.2500000000000001E-2</v>
      </c>
      <c r="N405">
        <v>-0.17</v>
      </c>
      <c r="O405">
        <v>5.2024999999999997</v>
      </c>
      <c r="P405">
        <v>118.44750000000001</v>
      </c>
      <c r="Q405">
        <v>67.462499999999991</v>
      </c>
      <c r="R405">
        <v>2.7499999999999997E-2</v>
      </c>
      <c r="S405">
        <v>-9.7500000000000142E-2</v>
      </c>
      <c r="T405">
        <v>-0.8475000000000108</v>
      </c>
      <c r="U405">
        <v>-3.8000000000000114</v>
      </c>
      <c r="V405">
        <v>0.315</v>
      </c>
      <c r="W405">
        <v>-3.2500000000000001E-2</v>
      </c>
      <c r="X405">
        <v>-4.0000000000000008E-2</v>
      </c>
      <c r="Y405">
        <v>-0.14750000000000085</v>
      </c>
      <c r="Z405">
        <v>-0.8475000000000108</v>
      </c>
      <c r="AA405">
        <v>-3.8000000000000114</v>
      </c>
    </row>
    <row r="406" spans="1:27" x14ac:dyDescent="0.3">
      <c r="A406">
        <v>50</v>
      </c>
      <c r="B406" t="s">
        <v>148</v>
      </c>
      <c r="C406" s="222">
        <v>45700.411168981482</v>
      </c>
      <c r="D406" t="b">
        <v>0</v>
      </c>
      <c r="E406" t="b">
        <v>0</v>
      </c>
      <c r="F406">
        <v>25</v>
      </c>
      <c r="G406">
        <v>5.0000000000000001E-3</v>
      </c>
      <c r="H406">
        <v>-147</v>
      </c>
      <c r="I406">
        <v>301</v>
      </c>
      <c r="J406">
        <v>1171</v>
      </c>
      <c r="K406">
        <v>-1177</v>
      </c>
      <c r="L406">
        <v>0.38500000000000001</v>
      </c>
      <c r="M406">
        <v>-1.4999999999999999E-2</v>
      </c>
      <c r="N406">
        <v>-1.1200000000000001</v>
      </c>
      <c r="O406">
        <v>5.87</v>
      </c>
      <c r="P406">
        <v>118.61750000000001</v>
      </c>
      <c r="Q406">
        <v>62.26</v>
      </c>
      <c r="R406">
        <v>3.499999999999992E-2</v>
      </c>
      <c r="S406">
        <v>-0.11000000000000032</v>
      </c>
      <c r="T406">
        <v>-0.80750000000000455</v>
      </c>
      <c r="U406">
        <v>-3.6525000000000105</v>
      </c>
      <c r="V406">
        <v>0.32500000000000001</v>
      </c>
      <c r="W406">
        <v>-1.4999999999999999E-2</v>
      </c>
      <c r="X406">
        <v>-5.500000000000016E-2</v>
      </c>
      <c r="Y406">
        <v>-0.17999999999999972</v>
      </c>
      <c r="Z406">
        <v>-0.80750000000000455</v>
      </c>
      <c r="AA406">
        <v>-3.6525000000000105</v>
      </c>
    </row>
    <row r="407" spans="1:27" x14ac:dyDescent="0.3">
      <c r="A407">
        <v>51</v>
      </c>
      <c r="B407" t="s">
        <v>148</v>
      </c>
      <c r="C407" s="222">
        <v>45700.411168981482</v>
      </c>
      <c r="D407" t="b">
        <v>0</v>
      </c>
      <c r="E407" t="b">
        <v>0</v>
      </c>
      <c r="F407">
        <v>25.5</v>
      </c>
      <c r="G407">
        <v>5.0000000000000001E-3</v>
      </c>
      <c r="H407">
        <v>-214</v>
      </c>
      <c r="I407">
        <v>364</v>
      </c>
      <c r="J407">
        <v>1311</v>
      </c>
      <c r="K407">
        <v>-1313</v>
      </c>
      <c r="L407">
        <v>0.375</v>
      </c>
      <c r="M407">
        <v>-5.0000000000000001E-3</v>
      </c>
      <c r="N407">
        <v>-1.4450000000000001</v>
      </c>
      <c r="O407">
        <v>6.5600000000000005</v>
      </c>
      <c r="P407">
        <v>119.73750000000001</v>
      </c>
      <c r="Q407">
        <v>56.39</v>
      </c>
      <c r="R407">
        <v>3.499999999999992E-2</v>
      </c>
      <c r="S407">
        <v>-0.16999999999999993</v>
      </c>
      <c r="T407">
        <v>-0.75249999999999773</v>
      </c>
      <c r="U407">
        <v>-3.4725000000000108</v>
      </c>
      <c r="V407">
        <v>0.3175</v>
      </c>
      <c r="W407">
        <v>-3.7499999999999999E-2</v>
      </c>
      <c r="X407">
        <v>-4.7500000000000098E-2</v>
      </c>
      <c r="Y407">
        <v>-0.10250000000000004</v>
      </c>
      <c r="Z407">
        <v>-0.75249999999999773</v>
      </c>
      <c r="AA407">
        <v>-3.4725000000000108</v>
      </c>
    </row>
    <row r="408" spans="1:27" x14ac:dyDescent="0.3">
      <c r="A408">
        <v>52</v>
      </c>
      <c r="B408" t="s">
        <v>148</v>
      </c>
      <c r="C408" s="222">
        <v>45700.411168981482</v>
      </c>
      <c r="D408" t="b">
        <v>0</v>
      </c>
      <c r="E408" t="b">
        <v>0</v>
      </c>
      <c r="F408">
        <v>26</v>
      </c>
      <c r="G408">
        <v>5.0000000000000001E-3</v>
      </c>
      <c r="H408">
        <v>-206</v>
      </c>
      <c r="I408">
        <v>359</v>
      </c>
      <c r="J408">
        <v>1383</v>
      </c>
      <c r="K408">
        <v>-1402</v>
      </c>
      <c r="L408">
        <v>0.38250000000000001</v>
      </c>
      <c r="M408">
        <v>-4.7500000000000001E-2</v>
      </c>
      <c r="N408">
        <v>-1.4125000000000001</v>
      </c>
      <c r="O408">
        <v>6.9625000000000004</v>
      </c>
      <c r="P408">
        <v>121.1825</v>
      </c>
      <c r="Q408">
        <v>49.83</v>
      </c>
      <c r="R408">
        <v>3.7499999999999867E-2</v>
      </c>
      <c r="S408">
        <v>-0.14999999999999947</v>
      </c>
      <c r="T408">
        <v>-0.70499999999999829</v>
      </c>
      <c r="U408">
        <v>-3.3700000000000117</v>
      </c>
      <c r="V408">
        <v>0.30249999999999999</v>
      </c>
      <c r="W408">
        <v>-0.1</v>
      </c>
      <c r="X408">
        <v>-2.750000000000008E-2</v>
      </c>
      <c r="Y408">
        <v>-7.5000000000000178E-2</v>
      </c>
      <c r="Z408">
        <v>-0.70499999999999829</v>
      </c>
      <c r="AA408">
        <v>-3.3700000000000117</v>
      </c>
    </row>
    <row r="409" spans="1:27" x14ac:dyDescent="0.3">
      <c r="A409">
        <v>53</v>
      </c>
      <c r="B409" t="s">
        <v>148</v>
      </c>
      <c r="C409" s="222">
        <v>45700.411168981482</v>
      </c>
      <c r="D409" t="b">
        <v>0</v>
      </c>
      <c r="E409" t="b">
        <v>0</v>
      </c>
      <c r="F409">
        <v>26.5</v>
      </c>
      <c r="G409">
        <v>5.0000000000000001E-3</v>
      </c>
      <c r="H409">
        <v>-199</v>
      </c>
      <c r="I409">
        <v>361</v>
      </c>
      <c r="J409">
        <v>1435</v>
      </c>
      <c r="K409">
        <v>-1378</v>
      </c>
      <c r="L409">
        <v>0.40500000000000003</v>
      </c>
      <c r="M409">
        <v>0.14250000000000002</v>
      </c>
      <c r="N409">
        <v>-1.4000000000000001</v>
      </c>
      <c r="O409">
        <v>7.0324999999999998</v>
      </c>
      <c r="P409">
        <v>122.595</v>
      </c>
      <c r="Q409">
        <v>42.8675</v>
      </c>
      <c r="R409">
        <v>2.4999999999999911E-2</v>
      </c>
      <c r="S409">
        <v>-5.2500000000000213E-2</v>
      </c>
      <c r="T409">
        <v>-0.67750000000000909</v>
      </c>
      <c r="U409">
        <v>-3.2950000000000088</v>
      </c>
      <c r="V409">
        <v>0.34750000000000003</v>
      </c>
      <c r="W409">
        <v>7.5000000000000067E-3</v>
      </c>
      <c r="X409">
        <v>-5.7500000000000107E-2</v>
      </c>
      <c r="Y409">
        <v>-0.12750000000000039</v>
      </c>
      <c r="Z409">
        <v>-0.67750000000000909</v>
      </c>
      <c r="AA409">
        <v>-3.2950000000000088</v>
      </c>
    </row>
    <row r="410" spans="1:27" x14ac:dyDescent="0.3">
      <c r="A410">
        <v>54</v>
      </c>
      <c r="B410" t="s">
        <v>148</v>
      </c>
      <c r="C410" s="222">
        <v>45700.411168981482</v>
      </c>
      <c r="D410" t="b">
        <v>0</v>
      </c>
      <c r="E410" t="b">
        <v>0</v>
      </c>
      <c r="F410">
        <v>27</v>
      </c>
      <c r="G410">
        <v>5.0000000000000001E-3</v>
      </c>
      <c r="H410">
        <v>436</v>
      </c>
      <c r="I410">
        <v>-281</v>
      </c>
      <c r="J410">
        <v>1922</v>
      </c>
      <c r="K410">
        <v>-1906</v>
      </c>
      <c r="L410">
        <v>0.38750000000000001</v>
      </c>
      <c r="M410">
        <v>0.04</v>
      </c>
      <c r="N410">
        <v>1.7925</v>
      </c>
      <c r="O410">
        <v>9.57</v>
      </c>
      <c r="P410">
        <v>123.995</v>
      </c>
      <c r="Q410">
        <v>35.835000000000001</v>
      </c>
      <c r="R410">
        <v>0.11749999999999994</v>
      </c>
      <c r="S410">
        <v>-0.10999999999999943</v>
      </c>
      <c r="T410">
        <v>-0.62000000000000455</v>
      </c>
      <c r="U410">
        <v>-3.167500000000004</v>
      </c>
      <c r="V410">
        <v>0.3125</v>
      </c>
      <c r="W410">
        <v>-4.5000000000000005E-2</v>
      </c>
      <c r="X410">
        <v>-4.7500000000000098E-2</v>
      </c>
      <c r="Y410">
        <v>-0.15499999999999936</v>
      </c>
      <c r="Z410">
        <v>-0.62000000000000455</v>
      </c>
      <c r="AA410">
        <v>-3.167500000000004</v>
      </c>
    </row>
    <row r="411" spans="1:27" x14ac:dyDescent="0.3">
      <c r="A411">
        <v>55</v>
      </c>
      <c r="B411" t="s">
        <v>148</v>
      </c>
      <c r="C411" s="222">
        <v>45700.411168981482</v>
      </c>
      <c r="D411" t="b">
        <v>0</v>
      </c>
      <c r="E411" t="b">
        <v>0</v>
      </c>
      <c r="F411">
        <v>27.5</v>
      </c>
      <c r="G411">
        <v>5.0000000000000001E-3</v>
      </c>
      <c r="H411">
        <v>782</v>
      </c>
      <c r="I411">
        <v>-636</v>
      </c>
      <c r="J411">
        <v>2074</v>
      </c>
      <c r="K411">
        <v>-2049</v>
      </c>
      <c r="L411">
        <v>0.36499999999999999</v>
      </c>
      <c r="M411">
        <v>6.25E-2</v>
      </c>
      <c r="N411">
        <v>3.5449999999999999</v>
      </c>
      <c r="O411">
        <v>10.307500000000001</v>
      </c>
      <c r="P411">
        <v>122.2025</v>
      </c>
      <c r="Q411">
        <v>26.265000000000001</v>
      </c>
      <c r="R411">
        <v>7.749999999999968E-2</v>
      </c>
      <c r="S411">
        <v>-0.13749999999999929</v>
      </c>
      <c r="T411">
        <v>-0.57250000000000512</v>
      </c>
      <c r="U411">
        <v>-3.0125000000000028</v>
      </c>
      <c r="V411">
        <v>0.26</v>
      </c>
      <c r="W411">
        <v>-7.0000000000000007E-2</v>
      </c>
      <c r="X411">
        <v>-6.4999999999999947E-2</v>
      </c>
      <c r="Y411">
        <v>-0.1899999999999995</v>
      </c>
      <c r="Z411">
        <v>-0.57250000000000512</v>
      </c>
      <c r="AA411">
        <v>-3.0125000000000028</v>
      </c>
    </row>
    <row r="412" spans="1:27" x14ac:dyDescent="0.3">
      <c r="A412">
        <v>56</v>
      </c>
      <c r="B412" t="s">
        <v>148</v>
      </c>
      <c r="C412" s="222">
        <v>45700.411168981482</v>
      </c>
      <c r="D412" t="b">
        <v>0</v>
      </c>
      <c r="E412" t="b">
        <v>0</v>
      </c>
      <c r="F412">
        <v>28</v>
      </c>
      <c r="G412">
        <v>5.0000000000000001E-3</v>
      </c>
      <c r="H412">
        <v>1261</v>
      </c>
      <c r="I412">
        <v>-1119</v>
      </c>
      <c r="J412">
        <v>2368</v>
      </c>
      <c r="K412">
        <v>-2331</v>
      </c>
      <c r="L412">
        <v>0.35499999999999998</v>
      </c>
      <c r="M412">
        <v>9.2499999999999999E-2</v>
      </c>
      <c r="N412">
        <v>5.95</v>
      </c>
      <c r="O412">
        <v>11.7475</v>
      </c>
      <c r="P412">
        <v>118.6575</v>
      </c>
      <c r="Q412">
        <v>15.9575</v>
      </c>
      <c r="R412">
        <v>0.10500000000000043</v>
      </c>
      <c r="S412">
        <v>-0.11749999999999972</v>
      </c>
      <c r="T412">
        <v>-0.50750000000000739</v>
      </c>
      <c r="U412">
        <v>-2.8225000000000051</v>
      </c>
      <c r="V412">
        <v>0.26249999999999996</v>
      </c>
      <c r="W412">
        <v>0.10249999999999999</v>
      </c>
      <c r="X412">
        <v>-7.749999999999968E-2</v>
      </c>
      <c r="Y412">
        <v>-6.7499999999999005E-2</v>
      </c>
      <c r="Z412">
        <v>-0.50750000000000739</v>
      </c>
      <c r="AA412">
        <v>-2.8225000000000051</v>
      </c>
    </row>
    <row r="413" spans="1:27" x14ac:dyDescent="0.3">
      <c r="A413">
        <v>57</v>
      </c>
      <c r="B413" t="s">
        <v>148</v>
      </c>
      <c r="C413" s="222">
        <v>45700.411168981482</v>
      </c>
      <c r="D413" t="b">
        <v>0</v>
      </c>
      <c r="E413" t="b">
        <v>0</v>
      </c>
      <c r="F413">
        <v>28.5</v>
      </c>
      <c r="G413">
        <v>5.0000000000000001E-3</v>
      </c>
      <c r="H413">
        <v>1556</v>
      </c>
      <c r="I413">
        <v>-1442</v>
      </c>
      <c r="J413">
        <v>2299</v>
      </c>
      <c r="K413">
        <v>-2234</v>
      </c>
      <c r="L413">
        <v>0.28500000000000003</v>
      </c>
      <c r="M413">
        <v>0.16250000000000001</v>
      </c>
      <c r="N413">
        <v>7.4950000000000001</v>
      </c>
      <c r="O413">
        <v>11.3325</v>
      </c>
      <c r="P413">
        <v>112.7075</v>
      </c>
      <c r="Q413">
        <v>4.2099999999999991</v>
      </c>
      <c r="R413">
        <v>9.2500000000000249E-2</v>
      </c>
      <c r="S413">
        <v>-0.16999999999999993</v>
      </c>
      <c r="T413">
        <v>-0.43000000000000682</v>
      </c>
      <c r="U413">
        <v>-2.7550000000000061</v>
      </c>
      <c r="V413">
        <v>0.20250000000000001</v>
      </c>
      <c r="W413">
        <v>-5.0000000000000044E-3</v>
      </c>
      <c r="X413">
        <v>-8.7500000000000355E-2</v>
      </c>
      <c r="Y413">
        <v>-0.21499999999999986</v>
      </c>
      <c r="Z413">
        <v>-0.43000000000000682</v>
      </c>
      <c r="AA413">
        <v>-2.7550000000000061</v>
      </c>
    </row>
    <row r="414" spans="1:27" x14ac:dyDescent="0.3">
      <c r="A414">
        <v>58</v>
      </c>
      <c r="B414" t="s">
        <v>148</v>
      </c>
      <c r="C414" s="222">
        <v>45700.411168981482</v>
      </c>
      <c r="D414" t="b">
        <v>0</v>
      </c>
      <c r="E414" t="b">
        <v>0</v>
      </c>
      <c r="F414">
        <v>29</v>
      </c>
      <c r="G414">
        <v>5.0000000000000001E-3</v>
      </c>
      <c r="H414">
        <v>1650</v>
      </c>
      <c r="I414">
        <v>-1532</v>
      </c>
      <c r="J414">
        <v>1630</v>
      </c>
      <c r="K414">
        <v>-1573</v>
      </c>
      <c r="L414">
        <v>0.29499999999999998</v>
      </c>
      <c r="M414">
        <v>0.14250000000000002</v>
      </c>
      <c r="N414">
        <v>7.9550000000000001</v>
      </c>
      <c r="O414">
        <v>8.0075000000000003</v>
      </c>
      <c r="P414">
        <v>105.21249999999999</v>
      </c>
      <c r="Q414">
        <v>-7.1225000000000005</v>
      </c>
      <c r="R414">
        <v>-7.5000000000002842E-3</v>
      </c>
      <c r="S414">
        <v>-0.35749999999999993</v>
      </c>
      <c r="T414">
        <v>-0.34250000000001535</v>
      </c>
      <c r="U414">
        <v>-2.5400000000000063</v>
      </c>
      <c r="V414">
        <v>0.19999999999999998</v>
      </c>
      <c r="W414">
        <v>6.7500000000000018E-2</v>
      </c>
      <c r="X414">
        <v>-0.14499999999999957</v>
      </c>
      <c r="Y414">
        <v>-0.44249999999999901</v>
      </c>
      <c r="Z414">
        <v>-0.34250000000001535</v>
      </c>
      <c r="AA414">
        <v>-2.5400000000000063</v>
      </c>
    </row>
    <row r="415" spans="1:27" x14ac:dyDescent="0.3">
      <c r="A415">
        <v>59</v>
      </c>
      <c r="B415" t="s">
        <v>148</v>
      </c>
      <c r="C415" s="222">
        <v>45700.411168981482</v>
      </c>
      <c r="D415" t="b">
        <v>0</v>
      </c>
      <c r="E415" t="b">
        <v>0</v>
      </c>
      <c r="F415">
        <v>29.5</v>
      </c>
      <c r="G415">
        <v>5.0000000000000001E-3</v>
      </c>
      <c r="H415">
        <v>1599</v>
      </c>
      <c r="I415">
        <v>-1454</v>
      </c>
      <c r="J415">
        <v>895</v>
      </c>
      <c r="K415">
        <v>-784</v>
      </c>
      <c r="L415">
        <v>0.36249999999999999</v>
      </c>
      <c r="M415">
        <v>0.27750000000000002</v>
      </c>
      <c r="N415">
        <v>7.6325000000000003</v>
      </c>
      <c r="O415">
        <v>4.1974999999999998</v>
      </c>
      <c r="P415">
        <v>97.257499999999993</v>
      </c>
      <c r="Q415">
        <v>-15.13</v>
      </c>
      <c r="R415">
        <v>4.0000000000000036E-2</v>
      </c>
      <c r="S415">
        <v>-0.12000000000000011</v>
      </c>
      <c r="T415">
        <v>-0.19750000000001933</v>
      </c>
      <c r="U415">
        <v>-2.0975000000000072</v>
      </c>
      <c r="V415">
        <v>0.28499999999999998</v>
      </c>
      <c r="W415">
        <v>0.11000000000000001</v>
      </c>
      <c r="X415">
        <v>-7.0000000000000284E-2</v>
      </c>
      <c r="Y415">
        <v>-0.16000000000000014</v>
      </c>
      <c r="Z415">
        <v>-0.19750000000001933</v>
      </c>
      <c r="AA415">
        <v>-2.0975000000000072</v>
      </c>
    </row>
    <row r="416" spans="1:27" x14ac:dyDescent="0.3">
      <c r="A416">
        <v>60</v>
      </c>
      <c r="B416" t="s">
        <v>148</v>
      </c>
      <c r="C416" s="222">
        <v>45700.411168981482</v>
      </c>
      <c r="D416" t="b">
        <v>0</v>
      </c>
      <c r="E416" t="b">
        <v>0</v>
      </c>
      <c r="F416">
        <v>30</v>
      </c>
      <c r="G416">
        <v>5.0000000000000001E-3</v>
      </c>
      <c r="H416">
        <v>2041</v>
      </c>
      <c r="I416">
        <v>-1898</v>
      </c>
      <c r="J416">
        <v>710</v>
      </c>
      <c r="K416">
        <v>-659</v>
      </c>
      <c r="L416">
        <v>0.35749999999999998</v>
      </c>
      <c r="M416">
        <v>0.1275</v>
      </c>
      <c r="N416">
        <v>9.8475000000000001</v>
      </c>
      <c r="O416">
        <v>3.4224999999999999</v>
      </c>
      <c r="P416">
        <v>89.625</v>
      </c>
      <c r="Q416">
        <v>-19.327500000000001</v>
      </c>
      <c r="R416">
        <v>2.9999999999999361E-2</v>
      </c>
      <c r="S416">
        <v>-0.29000000000000004</v>
      </c>
      <c r="T416">
        <v>-0.12750000000001194</v>
      </c>
      <c r="U416">
        <v>-1.9375000000000071</v>
      </c>
      <c r="V416">
        <v>0.30249999999999999</v>
      </c>
      <c r="W416">
        <v>0.12</v>
      </c>
      <c r="X416">
        <v>-5.2500000000000213E-2</v>
      </c>
      <c r="Y416">
        <v>-0.19500000000000028</v>
      </c>
      <c r="Z416">
        <v>-0.12750000000001194</v>
      </c>
      <c r="AA416">
        <v>-1.9375000000000071</v>
      </c>
    </row>
    <row r="417" spans="1:27" x14ac:dyDescent="0.3">
      <c r="A417">
        <v>61</v>
      </c>
      <c r="B417" t="s">
        <v>148</v>
      </c>
      <c r="C417" s="222">
        <v>45700.411168981482</v>
      </c>
      <c r="D417" t="b">
        <v>0</v>
      </c>
      <c r="E417" t="b">
        <v>0</v>
      </c>
      <c r="F417">
        <v>30.5</v>
      </c>
      <c r="G417">
        <v>5.0000000000000001E-3</v>
      </c>
      <c r="H417">
        <v>2137</v>
      </c>
      <c r="I417">
        <v>-1971</v>
      </c>
      <c r="J417">
        <v>886</v>
      </c>
      <c r="K417">
        <v>-911</v>
      </c>
      <c r="L417">
        <v>0.41500000000000004</v>
      </c>
      <c r="M417">
        <v>-6.25E-2</v>
      </c>
      <c r="N417">
        <v>10.27</v>
      </c>
      <c r="O417">
        <v>4.4924999999999997</v>
      </c>
      <c r="P417">
        <v>79.777500000000003</v>
      </c>
      <c r="Q417">
        <v>-22.75</v>
      </c>
      <c r="R417">
        <v>4.9999999999990052E-3</v>
      </c>
      <c r="S417">
        <v>-0.14749999999999996</v>
      </c>
      <c r="T417">
        <v>-7.5000000000002842E-2</v>
      </c>
      <c r="U417">
        <v>-1.7425000000000068</v>
      </c>
      <c r="V417">
        <v>0.35000000000000003</v>
      </c>
      <c r="W417">
        <v>-9.7500000000000003E-2</v>
      </c>
      <c r="X417">
        <v>-2.5000000000000355E-2</v>
      </c>
      <c r="Y417">
        <v>-0.1175000000000006</v>
      </c>
      <c r="Z417">
        <v>-7.5000000000002842E-2</v>
      </c>
      <c r="AA417">
        <v>-1.7425000000000068</v>
      </c>
    </row>
    <row r="418" spans="1:27" x14ac:dyDescent="0.3">
      <c r="A418">
        <v>62</v>
      </c>
      <c r="B418" t="s">
        <v>148</v>
      </c>
      <c r="C418" s="222">
        <v>45700.411168981482</v>
      </c>
      <c r="D418" t="b">
        <v>0</v>
      </c>
      <c r="E418" t="b">
        <v>0</v>
      </c>
      <c r="F418">
        <v>31</v>
      </c>
      <c r="G418">
        <v>5.0000000000000001E-3</v>
      </c>
      <c r="H418">
        <v>1940</v>
      </c>
      <c r="I418">
        <v>-1780</v>
      </c>
      <c r="J418">
        <v>911</v>
      </c>
      <c r="K418">
        <v>-926</v>
      </c>
      <c r="L418">
        <v>0.4</v>
      </c>
      <c r="M418">
        <v>-3.7499999999999999E-2</v>
      </c>
      <c r="N418">
        <v>9.3000000000000007</v>
      </c>
      <c r="O418">
        <v>4.5925000000000002</v>
      </c>
      <c r="P418">
        <v>69.507500000000007</v>
      </c>
      <c r="Q418">
        <v>-27.2425</v>
      </c>
      <c r="R418">
        <v>9.9999999999997868E-3</v>
      </c>
      <c r="S418">
        <v>-0.15500000000000025</v>
      </c>
      <c r="T418">
        <v>-4.9999999999997158E-2</v>
      </c>
      <c r="U418">
        <v>-1.6250000000000071</v>
      </c>
      <c r="V418">
        <v>0.315</v>
      </c>
      <c r="W418">
        <v>-0.10750000000000001</v>
      </c>
      <c r="X418">
        <v>-4.4999999999999929E-2</v>
      </c>
      <c r="Y418">
        <v>-0.11749999999999972</v>
      </c>
      <c r="Z418">
        <v>-4.9999999999997158E-2</v>
      </c>
      <c r="AA418">
        <v>-1.6250000000000071</v>
      </c>
    </row>
    <row r="419" spans="1:27" x14ac:dyDescent="0.3">
      <c r="A419">
        <v>63</v>
      </c>
      <c r="B419" t="s">
        <v>148</v>
      </c>
      <c r="C419" s="222">
        <v>45700.411168981482</v>
      </c>
      <c r="D419" t="b">
        <v>0</v>
      </c>
      <c r="E419" t="b">
        <v>0</v>
      </c>
      <c r="F419">
        <v>31.5</v>
      </c>
      <c r="G419">
        <v>5.0000000000000001E-3</v>
      </c>
      <c r="H419">
        <v>1437</v>
      </c>
      <c r="I419">
        <v>-1283</v>
      </c>
      <c r="J419">
        <v>844</v>
      </c>
      <c r="K419">
        <v>-866</v>
      </c>
      <c r="L419">
        <v>0.38500000000000001</v>
      </c>
      <c r="M419">
        <v>-5.5E-2</v>
      </c>
      <c r="N419">
        <v>6.8</v>
      </c>
      <c r="O419">
        <v>4.2750000000000004</v>
      </c>
      <c r="P419">
        <v>60.207500000000003</v>
      </c>
      <c r="Q419">
        <v>-31.835000000000001</v>
      </c>
      <c r="R419">
        <v>-2.2499999999999964E-2</v>
      </c>
      <c r="S419">
        <v>-3.7499999999999645E-2</v>
      </c>
      <c r="T419">
        <v>-5.000000000002558E-3</v>
      </c>
      <c r="U419">
        <v>-1.5075000000000074</v>
      </c>
      <c r="V419">
        <v>0.29249999999999998</v>
      </c>
      <c r="W419">
        <v>-0.1</v>
      </c>
      <c r="X419">
        <v>-6.7499999999999893E-2</v>
      </c>
      <c r="Y419">
        <v>-5.9999999999999609E-2</v>
      </c>
      <c r="Z419">
        <v>-5.000000000002558E-3</v>
      </c>
      <c r="AA419">
        <v>-1.5075000000000074</v>
      </c>
    </row>
    <row r="420" spans="1:27" x14ac:dyDescent="0.3">
      <c r="A420">
        <v>64</v>
      </c>
      <c r="B420" t="s">
        <v>148</v>
      </c>
      <c r="C420" s="222">
        <v>45700.411168981482</v>
      </c>
      <c r="D420" t="b">
        <v>0</v>
      </c>
      <c r="E420" t="b">
        <v>0</v>
      </c>
      <c r="F420">
        <v>32</v>
      </c>
      <c r="G420">
        <v>5.0000000000000001E-3</v>
      </c>
      <c r="H420">
        <v>1305</v>
      </c>
      <c r="I420">
        <v>-1160</v>
      </c>
      <c r="J420">
        <v>807</v>
      </c>
      <c r="K420">
        <v>-831</v>
      </c>
      <c r="L420">
        <v>0.36249999999999999</v>
      </c>
      <c r="M420">
        <v>-0.06</v>
      </c>
      <c r="N420">
        <v>6.1625000000000005</v>
      </c>
      <c r="O420">
        <v>4.0949999999999998</v>
      </c>
      <c r="P420">
        <v>53.407500000000006</v>
      </c>
      <c r="Q420">
        <v>-36.11</v>
      </c>
      <c r="R420">
        <v>4.2500000000000426E-2</v>
      </c>
      <c r="S420">
        <v>-9.7500000000000142E-2</v>
      </c>
      <c r="T420">
        <v>6.25E-2</v>
      </c>
      <c r="U420">
        <v>-1.4475000000000051</v>
      </c>
      <c r="V420">
        <v>0.28249999999999997</v>
      </c>
      <c r="W420">
        <v>-0.24</v>
      </c>
      <c r="X420">
        <v>-2.2499999999999964E-2</v>
      </c>
      <c r="Y420">
        <v>-0.10500000000000043</v>
      </c>
      <c r="Z420">
        <v>6.25E-2</v>
      </c>
      <c r="AA420">
        <v>-1.4475000000000051</v>
      </c>
    </row>
    <row r="421" spans="1:27" x14ac:dyDescent="0.3">
      <c r="A421">
        <v>65</v>
      </c>
      <c r="B421" t="s">
        <v>148</v>
      </c>
      <c r="C421" s="222">
        <v>45700.411168981482</v>
      </c>
      <c r="D421" t="b">
        <v>0</v>
      </c>
      <c r="E421" t="b">
        <v>0</v>
      </c>
      <c r="F421">
        <v>32.5</v>
      </c>
      <c r="G421">
        <v>5.0000000000000001E-3</v>
      </c>
      <c r="H421">
        <v>1295</v>
      </c>
      <c r="I421">
        <v>-1135</v>
      </c>
      <c r="J421">
        <v>786</v>
      </c>
      <c r="K421">
        <v>-697</v>
      </c>
      <c r="L421">
        <v>0.4</v>
      </c>
      <c r="M421">
        <v>0.2225</v>
      </c>
      <c r="N421">
        <v>6.0750000000000002</v>
      </c>
      <c r="O421">
        <v>3.7075</v>
      </c>
      <c r="P421">
        <v>47.245000000000005</v>
      </c>
      <c r="Q421">
        <v>-40.204999999999998</v>
      </c>
      <c r="R421">
        <v>4.4999999999999929E-2</v>
      </c>
      <c r="S421">
        <v>-0.20000000000000018</v>
      </c>
      <c r="T421">
        <v>8.5000000000000853E-2</v>
      </c>
      <c r="U421">
        <v>-1.3425000000000011</v>
      </c>
      <c r="V421">
        <v>0.28750000000000003</v>
      </c>
      <c r="W421">
        <v>0</v>
      </c>
      <c r="X421">
        <v>-4.2499999999999538E-2</v>
      </c>
      <c r="Y421">
        <v>-0.29000000000000004</v>
      </c>
      <c r="Z421">
        <v>8.5000000000000853E-2</v>
      </c>
      <c r="AA421">
        <v>-1.3425000000000011</v>
      </c>
    </row>
    <row r="422" spans="1:27" x14ac:dyDescent="0.3">
      <c r="A422">
        <v>66</v>
      </c>
      <c r="B422" t="s">
        <v>148</v>
      </c>
      <c r="C422" s="222">
        <v>45700.411168981482</v>
      </c>
      <c r="D422" t="b">
        <v>0</v>
      </c>
      <c r="E422" t="b">
        <v>0</v>
      </c>
      <c r="F422">
        <v>33</v>
      </c>
      <c r="G422">
        <v>5.0000000000000001E-3</v>
      </c>
      <c r="H422">
        <v>1296</v>
      </c>
      <c r="I422">
        <v>-1141</v>
      </c>
      <c r="J422">
        <v>-653</v>
      </c>
      <c r="K422">
        <v>634</v>
      </c>
      <c r="L422">
        <v>0.38750000000000001</v>
      </c>
      <c r="M422">
        <v>-4.7500000000000001E-2</v>
      </c>
      <c r="N422">
        <v>6.0925000000000002</v>
      </c>
      <c r="O422">
        <v>-3.2175000000000002</v>
      </c>
      <c r="P422">
        <v>41.17</v>
      </c>
      <c r="Q422">
        <v>-43.912500000000001</v>
      </c>
      <c r="R422">
        <v>0</v>
      </c>
      <c r="S422">
        <v>-0.61000000000000032</v>
      </c>
      <c r="T422">
        <v>0.12749999999999773</v>
      </c>
      <c r="U422">
        <v>-1.052500000000002</v>
      </c>
      <c r="V422">
        <v>0.3125</v>
      </c>
      <c r="W422">
        <v>-3.7499999999999999E-2</v>
      </c>
      <c r="X422">
        <v>-7.5000000000002842E-3</v>
      </c>
      <c r="Y422">
        <v>-0.34250000000000025</v>
      </c>
      <c r="Z422">
        <v>0.12749999999999773</v>
      </c>
      <c r="AA422">
        <v>-1.052500000000002</v>
      </c>
    </row>
    <row r="423" spans="1:27" x14ac:dyDescent="0.3">
      <c r="A423">
        <v>67</v>
      </c>
      <c r="B423" t="s">
        <v>148</v>
      </c>
      <c r="C423" s="222">
        <v>45700.411168981482</v>
      </c>
      <c r="D423" t="b">
        <v>0</v>
      </c>
      <c r="E423" t="b">
        <v>0</v>
      </c>
      <c r="F423">
        <v>33.5</v>
      </c>
      <c r="G423">
        <v>5.0000000000000001E-3</v>
      </c>
      <c r="H423">
        <v>1244</v>
      </c>
      <c r="I423">
        <v>-1058</v>
      </c>
      <c r="J423">
        <v>-1617</v>
      </c>
      <c r="K423">
        <v>1627</v>
      </c>
      <c r="L423">
        <v>0.46500000000000002</v>
      </c>
      <c r="M423">
        <v>2.5000000000000001E-2</v>
      </c>
      <c r="N423">
        <v>5.7549999999999999</v>
      </c>
      <c r="O423">
        <v>-8.11</v>
      </c>
      <c r="P423">
        <v>35.077500000000001</v>
      </c>
      <c r="Q423">
        <v>-40.695</v>
      </c>
      <c r="R423">
        <v>-2.5000000000000355E-2</v>
      </c>
      <c r="S423">
        <v>-0.26499999999999968</v>
      </c>
      <c r="T423">
        <v>0.13499999999999801</v>
      </c>
      <c r="U423">
        <v>-0.71000000000000085</v>
      </c>
      <c r="V423">
        <v>0.36750000000000005</v>
      </c>
      <c r="W423">
        <v>-7.7500000000000013E-2</v>
      </c>
      <c r="X423">
        <v>2.2499999999999964E-2</v>
      </c>
      <c r="Y423">
        <v>-0.23249999999999904</v>
      </c>
      <c r="Z423">
        <v>0.13499999999999801</v>
      </c>
      <c r="AA423">
        <v>-0.71000000000000085</v>
      </c>
    </row>
    <row r="424" spans="1:27" x14ac:dyDescent="0.3">
      <c r="A424">
        <v>68</v>
      </c>
      <c r="B424" t="s">
        <v>148</v>
      </c>
      <c r="C424" s="222">
        <v>45700.411168981482</v>
      </c>
      <c r="D424" t="b">
        <v>0</v>
      </c>
      <c r="E424" t="b">
        <v>0</v>
      </c>
      <c r="F424">
        <v>34</v>
      </c>
      <c r="G424">
        <v>5.0000000000000001E-3</v>
      </c>
      <c r="H424">
        <v>1335</v>
      </c>
      <c r="I424">
        <v>-1155</v>
      </c>
      <c r="J424">
        <v>-2024</v>
      </c>
      <c r="K424">
        <v>2088</v>
      </c>
      <c r="L424">
        <v>0.45</v>
      </c>
      <c r="M424">
        <v>0.16</v>
      </c>
      <c r="N424">
        <v>6.2250000000000005</v>
      </c>
      <c r="O424">
        <v>-10.28</v>
      </c>
      <c r="P424">
        <v>29.322500000000002</v>
      </c>
      <c r="Q424">
        <v>-32.585000000000001</v>
      </c>
      <c r="R424">
        <v>5.0000000000007816E-3</v>
      </c>
      <c r="S424">
        <v>-0.29499999999999993</v>
      </c>
      <c r="T424">
        <v>0.11249999999999716</v>
      </c>
      <c r="U424">
        <v>-0.47749999999999915</v>
      </c>
      <c r="V424">
        <v>0.33500000000000002</v>
      </c>
      <c r="W424">
        <v>0.245</v>
      </c>
      <c r="X424">
        <v>3.5000000000000142E-2</v>
      </c>
      <c r="Y424">
        <v>-0.23999999999999844</v>
      </c>
      <c r="Z424">
        <v>0.11249999999999716</v>
      </c>
      <c r="AA424">
        <v>-0.47749999999999915</v>
      </c>
    </row>
    <row r="425" spans="1:27" x14ac:dyDescent="0.3">
      <c r="A425">
        <v>69</v>
      </c>
      <c r="B425" t="s">
        <v>148</v>
      </c>
      <c r="C425" s="222">
        <v>45700.411168981482</v>
      </c>
      <c r="D425" t="b">
        <v>0</v>
      </c>
      <c r="E425" t="b">
        <v>0</v>
      </c>
      <c r="F425">
        <v>34.5</v>
      </c>
      <c r="G425">
        <v>5.0000000000000001E-3</v>
      </c>
      <c r="H425">
        <v>1371</v>
      </c>
      <c r="I425">
        <v>-1201</v>
      </c>
      <c r="J425">
        <v>-1671</v>
      </c>
      <c r="K425">
        <v>1667</v>
      </c>
      <c r="L425">
        <v>0.42499999999999999</v>
      </c>
      <c r="M425">
        <v>-0.01</v>
      </c>
      <c r="N425">
        <v>6.43</v>
      </c>
      <c r="O425">
        <v>-8.3450000000000006</v>
      </c>
      <c r="P425">
        <v>23.0975</v>
      </c>
      <c r="Q425">
        <v>-22.305</v>
      </c>
      <c r="R425">
        <v>5.7499999999999218E-2</v>
      </c>
      <c r="S425">
        <v>-9.5000000000000639E-2</v>
      </c>
      <c r="T425">
        <v>7.7499999999997016E-2</v>
      </c>
      <c r="U425">
        <v>-0.23749999999999716</v>
      </c>
      <c r="V425">
        <v>0.33250000000000002</v>
      </c>
      <c r="W425">
        <v>0.16</v>
      </c>
      <c r="X425">
        <v>3.2499999999999751E-2</v>
      </c>
      <c r="Y425">
        <v>-0.24500000000000099</v>
      </c>
      <c r="Z425">
        <v>7.7499999999997016E-2</v>
      </c>
      <c r="AA425">
        <v>-0.23749999999999716</v>
      </c>
    </row>
    <row r="426" spans="1:27" x14ac:dyDescent="0.3">
      <c r="A426">
        <v>70</v>
      </c>
      <c r="B426" t="s">
        <v>148</v>
      </c>
      <c r="C426" s="222">
        <v>45700.411168981482</v>
      </c>
      <c r="D426" t="b">
        <v>0</v>
      </c>
      <c r="E426" t="b">
        <v>0</v>
      </c>
      <c r="F426">
        <v>35</v>
      </c>
      <c r="G426">
        <v>5.0000000000000001E-3</v>
      </c>
      <c r="H426">
        <v>1708</v>
      </c>
      <c r="I426">
        <v>-1543</v>
      </c>
      <c r="J426">
        <v>-1472</v>
      </c>
      <c r="K426">
        <v>1520</v>
      </c>
      <c r="L426">
        <v>0.41250000000000003</v>
      </c>
      <c r="M426">
        <v>0.12</v>
      </c>
      <c r="N426">
        <v>8.1274999999999995</v>
      </c>
      <c r="O426">
        <v>-7.48</v>
      </c>
      <c r="P426">
        <v>16.6675</v>
      </c>
      <c r="Q426">
        <v>-13.96</v>
      </c>
      <c r="R426">
        <v>-1.7500000000000071E-2</v>
      </c>
      <c r="S426">
        <v>-0.125</v>
      </c>
      <c r="T426">
        <v>4.4999999999998153E-2</v>
      </c>
      <c r="U426">
        <v>7.5000000000002842E-3</v>
      </c>
      <c r="V426">
        <v>0.29750000000000004</v>
      </c>
      <c r="W426">
        <v>0.11249999999999999</v>
      </c>
      <c r="X426">
        <v>1.2499999999999289E-2</v>
      </c>
      <c r="Y426">
        <v>-1.7500000000000071E-2</v>
      </c>
      <c r="Z426">
        <v>4.4999999999998153E-2</v>
      </c>
      <c r="AA426">
        <v>7.5000000000002842E-3</v>
      </c>
    </row>
    <row r="427" spans="1:27" x14ac:dyDescent="0.3">
      <c r="A427">
        <v>71</v>
      </c>
      <c r="B427" t="s">
        <v>148</v>
      </c>
      <c r="C427" s="222">
        <v>45700.411168981482</v>
      </c>
      <c r="D427" t="b">
        <v>0</v>
      </c>
      <c r="E427" t="b">
        <v>0</v>
      </c>
      <c r="F427">
        <v>35.5</v>
      </c>
      <c r="G427">
        <v>5.0000000000000001E-3</v>
      </c>
      <c r="H427">
        <v>1790</v>
      </c>
      <c r="I427">
        <v>-1626</v>
      </c>
      <c r="J427">
        <v>-1269</v>
      </c>
      <c r="K427">
        <v>1323</v>
      </c>
      <c r="L427">
        <v>0.41000000000000003</v>
      </c>
      <c r="M427">
        <v>0.13500000000000001</v>
      </c>
      <c r="N427">
        <v>8.5400000000000009</v>
      </c>
      <c r="O427">
        <v>-6.48</v>
      </c>
      <c r="P427">
        <v>8.5400000000000009</v>
      </c>
      <c r="Q427">
        <v>-6.48</v>
      </c>
      <c r="R427">
        <v>-7.4999999999985079E-3</v>
      </c>
      <c r="S427">
        <v>-0.19249999999999989</v>
      </c>
      <c r="T427">
        <v>3.2500000000000639E-2</v>
      </c>
      <c r="U427">
        <v>2.4999999999999467E-2</v>
      </c>
      <c r="V427">
        <v>0.30250000000000005</v>
      </c>
      <c r="W427">
        <v>0</v>
      </c>
      <c r="X427">
        <v>3.2500000000000639E-2</v>
      </c>
      <c r="Y427">
        <v>2.4999999999999467E-2</v>
      </c>
      <c r="Z427">
        <v>3.2500000000000639E-2</v>
      </c>
      <c r="AA427">
        <v>2.4999999999999467E-2</v>
      </c>
    </row>
    <row r="428" spans="1:27" x14ac:dyDescent="0.3">
      <c r="A428">
        <v>1</v>
      </c>
      <c r="B428" t="s">
        <v>148</v>
      </c>
      <c r="C428" s="222">
        <v>45701.619583333333</v>
      </c>
      <c r="D428" t="b">
        <v>1</v>
      </c>
      <c r="E428" t="b">
        <v>1</v>
      </c>
      <c r="F428">
        <v>0.5</v>
      </c>
      <c r="G428">
        <v>5.0000000000000001E-3</v>
      </c>
      <c r="H428">
        <v>-623</v>
      </c>
      <c r="I428">
        <v>459</v>
      </c>
      <c r="J428">
        <v>2770</v>
      </c>
      <c r="K428">
        <v>-2763</v>
      </c>
      <c r="L428">
        <v>-0.41000000000000003</v>
      </c>
      <c r="M428">
        <v>1.7500000000000002E-2</v>
      </c>
      <c r="N428">
        <v>-2.7050000000000001</v>
      </c>
      <c r="O428">
        <v>13.8325</v>
      </c>
      <c r="P428">
        <v>374.42250000000001</v>
      </c>
      <c r="Q428">
        <v>114.87499999999999</v>
      </c>
      <c r="R428">
        <v>0</v>
      </c>
      <c r="S428">
        <v>0</v>
      </c>
      <c r="T428">
        <v>-1.9749999999999659</v>
      </c>
      <c r="U428">
        <v>-1.1074999999999875</v>
      </c>
      <c r="V428">
        <v>0</v>
      </c>
      <c r="W428">
        <v>0</v>
      </c>
      <c r="X428">
        <v>0</v>
      </c>
      <c r="Y428">
        <v>0</v>
      </c>
      <c r="Z428">
        <v>-1.9749999999999659</v>
      </c>
      <c r="AA428">
        <v>-1.1074999999999875</v>
      </c>
    </row>
    <row r="429" spans="1:27" x14ac:dyDescent="0.3">
      <c r="A429">
        <v>2</v>
      </c>
      <c r="B429" t="s">
        <v>148</v>
      </c>
      <c r="C429" s="222">
        <v>45701.619583333333</v>
      </c>
      <c r="D429" t="b">
        <v>1</v>
      </c>
      <c r="E429" t="b">
        <v>1</v>
      </c>
      <c r="F429">
        <v>1</v>
      </c>
      <c r="G429">
        <v>5.0000000000000001E-3</v>
      </c>
      <c r="H429">
        <v>-693</v>
      </c>
      <c r="I429">
        <v>549</v>
      </c>
      <c r="J429">
        <v>2637</v>
      </c>
      <c r="K429">
        <v>-2584</v>
      </c>
      <c r="L429">
        <v>-0.36</v>
      </c>
      <c r="M429">
        <v>0.13250000000000001</v>
      </c>
      <c r="N429">
        <v>-3.105</v>
      </c>
      <c r="O429">
        <v>13.0525</v>
      </c>
      <c r="P429">
        <v>377.1275</v>
      </c>
      <c r="Q429">
        <v>101.04249999999999</v>
      </c>
      <c r="R429">
        <v>0</v>
      </c>
      <c r="S429">
        <v>0</v>
      </c>
      <c r="T429">
        <v>-2.0749999999999318</v>
      </c>
      <c r="U429">
        <v>-1.1199999999999903</v>
      </c>
      <c r="V429">
        <v>0</v>
      </c>
      <c r="W429">
        <v>0</v>
      </c>
      <c r="X429">
        <v>0</v>
      </c>
      <c r="Y429">
        <v>0</v>
      </c>
      <c r="Z429">
        <v>-2.0749999999999318</v>
      </c>
      <c r="AA429">
        <v>-1.1199999999999903</v>
      </c>
    </row>
    <row r="430" spans="1:27" x14ac:dyDescent="0.3">
      <c r="A430">
        <v>3</v>
      </c>
      <c r="B430" t="s">
        <v>148</v>
      </c>
      <c r="C430" s="222">
        <v>45701.619583333333</v>
      </c>
      <c r="D430" t="b">
        <v>1</v>
      </c>
      <c r="E430" t="b">
        <v>1</v>
      </c>
      <c r="F430">
        <v>1.5</v>
      </c>
      <c r="G430">
        <v>5.0000000000000001E-3</v>
      </c>
      <c r="H430">
        <v>-20</v>
      </c>
      <c r="I430">
        <v>-138</v>
      </c>
      <c r="J430">
        <v>1275</v>
      </c>
      <c r="K430">
        <v>-1381</v>
      </c>
      <c r="L430">
        <v>-0.39500000000000002</v>
      </c>
      <c r="M430">
        <v>-0.26500000000000001</v>
      </c>
      <c r="N430">
        <v>0.29499999999999998</v>
      </c>
      <c r="O430">
        <v>6.6400000000000006</v>
      </c>
      <c r="P430">
        <v>380.23250000000002</v>
      </c>
      <c r="Q430">
        <v>87.99</v>
      </c>
      <c r="R430">
        <v>0</v>
      </c>
      <c r="S430">
        <v>0</v>
      </c>
      <c r="T430">
        <v>-2.1224999999999454</v>
      </c>
      <c r="U430">
        <v>-1.0549999999999926</v>
      </c>
      <c r="V430">
        <v>0</v>
      </c>
      <c r="W430">
        <v>0</v>
      </c>
      <c r="X430">
        <v>0</v>
      </c>
      <c r="Y430">
        <v>0</v>
      </c>
      <c r="Z430">
        <v>-2.1224999999999454</v>
      </c>
      <c r="AA430">
        <v>-1.0549999999999926</v>
      </c>
    </row>
    <row r="431" spans="1:27" x14ac:dyDescent="0.3">
      <c r="A431">
        <v>4</v>
      </c>
      <c r="B431" t="s">
        <v>148</v>
      </c>
      <c r="C431" s="222">
        <v>45701.619583333333</v>
      </c>
      <c r="D431" t="b">
        <v>1</v>
      </c>
      <c r="E431" t="b">
        <v>1</v>
      </c>
      <c r="F431">
        <v>2</v>
      </c>
      <c r="G431">
        <v>5.0000000000000001E-3</v>
      </c>
      <c r="H431">
        <v>-152</v>
      </c>
      <c r="I431">
        <v>-7</v>
      </c>
      <c r="J431">
        <v>1069</v>
      </c>
      <c r="K431">
        <v>-1097</v>
      </c>
      <c r="L431">
        <v>-0.39750000000000002</v>
      </c>
      <c r="M431">
        <v>-7.0000000000000007E-2</v>
      </c>
      <c r="N431">
        <v>-0.36249999999999999</v>
      </c>
      <c r="O431">
        <v>5.415</v>
      </c>
      <c r="P431">
        <v>379.9375</v>
      </c>
      <c r="Q431">
        <v>81.349999999999994</v>
      </c>
      <c r="R431">
        <v>0</v>
      </c>
      <c r="S431">
        <v>0</v>
      </c>
      <c r="T431">
        <v>-2.1474999999999795</v>
      </c>
      <c r="U431">
        <v>-1.1324999999999932</v>
      </c>
      <c r="V431">
        <v>0</v>
      </c>
      <c r="W431">
        <v>0</v>
      </c>
      <c r="X431">
        <v>0</v>
      </c>
      <c r="Y431">
        <v>0</v>
      </c>
      <c r="Z431">
        <v>-2.1474999999999795</v>
      </c>
      <c r="AA431">
        <v>-1.1324999999999932</v>
      </c>
    </row>
    <row r="432" spans="1:27" x14ac:dyDescent="0.3">
      <c r="A432">
        <v>5</v>
      </c>
      <c r="B432" t="s">
        <v>148</v>
      </c>
      <c r="C432" s="222">
        <v>45701.619583333333</v>
      </c>
      <c r="D432" t="b">
        <v>1</v>
      </c>
      <c r="E432" t="b">
        <v>1</v>
      </c>
      <c r="F432">
        <v>2.5</v>
      </c>
      <c r="G432">
        <v>5.0000000000000001E-3</v>
      </c>
      <c r="H432">
        <v>-29</v>
      </c>
      <c r="I432">
        <v>-129</v>
      </c>
      <c r="J432">
        <v>1025</v>
      </c>
      <c r="K432">
        <v>-1037</v>
      </c>
      <c r="L432">
        <v>-0.39500000000000002</v>
      </c>
      <c r="M432">
        <v>-0.03</v>
      </c>
      <c r="N432">
        <v>0.25</v>
      </c>
      <c r="O432">
        <v>5.1550000000000002</v>
      </c>
      <c r="P432">
        <v>380.3</v>
      </c>
      <c r="Q432">
        <v>75.934999999999988</v>
      </c>
      <c r="R432">
        <v>0</v>
      </c>
      <c r="S432">
        <v>0</v>
      </c>
      <c r="T432">
        <v>-2.1549999999999727</v>
      </c>
      <c r="U432">
        <v>-1.1899999999999977</v>
      </c>
      <c r="V432">
        <v>0</v>
      </c>
      <c r="W432">
        <v>0</v>
      </c>
      <c r="X432">
        <v>0</v>
      </c>
      <c r="Y432">
        <v>0</v>
      </c>
      <c r="Z432">
        <v>-2.1549999999999727</v>
      </c>
      <c r="AA432">
        <v>-1.1899999999999977</v>
      </c>
    </row>
    <row r="433" spans="1:27" x14ac:dyDescent="0.3">
      <c r="A433">
        <v>6</v>
      </c>
      <c r="B433" t="s">
        <v>148</v>
      </c>
      <c r="C433" s="222">
        <v>45701.619583333333</v>
      </c>
      <c r="D433" t="b">
        <v>1</v>
      </c>
      <c r="E433" t="b">
        <v>1</v>
      </c>
      <c r="F433">
        <v>3</v>
      </c>
      <c r="G433">
        <v>5.0000000000000001E-3</v>
      </c>
      <c r="H433">
        <v>1760</v>
      </c>
      <c r="I433">
        <v>-1913</v>
      </c>
      <c r="J433">
        <v>1270</v>
      </c>
      <c r="K433">
        <v>-1316</v>
      </c>
      <c r="L433">
        <v>-0.38250000000000001</v>
      </c>
      <c r="M433">
        <v>-0.115</v>
      </c>
      <c r="N433">
        <v>9.182500000000001</v>
      </c>
      <c r="O433">
        <v>6.4649999999999999</v>
      </c>
      <c r="P433">
        <v>380.05</v>
      </c>
      <c r="Q433">
        <v>70.779999999999987</v>
      </c>
      <c r="R433">
        <v>0</v>
      </c>
      <c r="S433">
        <v>0</v>
      </c>
      <c r="T433">
        <v>-2.1899999999999409</v>
      </c>
      <c r="U433">
        <v>-1.1774999999999949</v>
      </c>
      <c r="V433">
        <v>0</v>
      </c>
      <c r="W433">
        <v>0</v>
      </c>
      <c r="X433">
        <v>0</v>
      </c>
      <c r="Y433">
        <v>0</v>
      </c>
      <c r="Z433">
        <v>-2.1899999999999409</v>
      </c>
      <c r="AA433">
        <v>-1.1774999999999949</v>
      </c>
    </row>
    <row r="434" spans="1:27" x14ac:dyDescent="0.3">
      <c r="A434">
        <v>7</v>
      </c>
      <c r="B434" t="s">
        <v>148</v>
      </c>
      <c r="C434" s="222">
        <v>45701.619583333333</v>
      </c>
      <c r="D434" t="b">
        <v>1</v>
      </c>
      <c r="E434" t="b">
        <v>1</v>
      </c>
      <c r="F434">
        <v>3.5</v>
      </c>
      <c r="G434">
        <v>5.0000000000000001E-3</v>
      </c>
      <c r="H434">
        <v>2366</v>
      </c>
      <c r="I434">
        <v>-2526</v>
      </c>
      <c r="J434">
        <v>1377</v>
      </c>
      <c r="K434">
        <v>-1422</v>
      </c>
      <c r="L434">
        <v>-0.4</v>
      </c>
      <c r="M434">
        <v>-0.1125</v>
      </c>
      <c r="N434">
        <v>12.23</v>
      </c>
      <c r="O434">
        <v>6.9975000000000005</v>
      </c>
      <c r="P434">
        <v>370.86750000000001</v>
      </c>
      <c r="Q434">
        <v>64.314999999999984</v>
      </c>
      <c r="R434">
        <v>0</v>
      </c>
      <c r="S434">
        <v>0</v>
      </c>
      <c r="T434">
        <v>-2.1949999999999363</v>
      </c>
      <c r="U434">
        <v>-1.3225000000000051</v>
      </c>
      <c r="V434">
        <v>0</v>
      </c>
      <c r="W434">
        <v>0</v>
      </c>
      <c r="X434">
        <v>0</v>
      </c>
      <c r="Y434">
        <v>0</v>
      </c>
      <c r="Z434">
        <v>-2.1949999999999363</v>
      </c>
      <c r="AA434">
        <v>-1.3225000000000051</v>
      </c>
    </row>
    <row r="435" spans="1:27" x14ac:dyDescent="0.3">
      <c r="A435">
        <v>8</v>
      </c>
      <c r="B435" t="s">
        <v>148</v>
      </c>
      <c r="C435" s="222">
        <v>45701.619583333333</v>
      </c>
      <c r="D435" t="b">
        <v>1</v>
      </c>
      <c r="E435" t="b">
        <v>1</v>
      </c>
      <c r="F435">
        <v>4</v>
      </c>
      <c r="G435">
        <v>5.0000000000000001E-3</v>
      </c>
      <c r="H435">
        <v>2710</v>
      </c>
      <c r="I435">
        <v>-2867</v>
      </c>
      <c r="J435">
        <v>1535</v>
      </c>
      <c r="K435">
        <v>-1538</v>
      </c>
      <c r="L435">
        <v>-0.39250000000000002</v>
      </c>
      <c r="M435">
        <v>-7.4999999999999997E-3</v>
      </c>
      <c r="N435">
        <v>13.942500000000001</v>
      </c>
      <c r="O435">
        <v>7.6825000000000001</v>
      </c>
      <c r="P435">
        <v>358.63749999999999</v>
      </c>
      <c r="Q435">
        <v>57.317499999999988</v>
      </c>
      <c r="R435">
        <v>0</v>
      </c>
      <c r="S435">
        <v>0</v>
      </c>
      <c r="T435">
        <v>-2.2024999999999864</v>
      </c>
      <c r="U435">
        <v>-1.2750000000000057</v>
      </c>
      <c r="V435">
        <v>0</v>
      </c>
      <c r="W435">
        <v>0</v>
      </c>
      <c r="X435">
        <v>0</v>
      </c>
      <c r="Y435">
        <v>0</v>
      </c>
      <c r="Z435">
        <v>-2.2024999999999864</v>
      </c>
      <c r="AA435">
        <v>-1.2750000000000057</v>
      </c>
    </row>
    <row r="436" spans="1:27" x14ac:dyDescent="0.3">
      <c r="A436">
        <v>9</v>
      </c>
      <c r="B436" t="s">
        <v>148</v>
      </c>
      <c r="C436" s="222">
        <v>45701.619583333333</v>
      </c>
      <c r="D436" t="b">
        <v>1</v>
      </c>
      <c r="E436" t="b">
        <v>1</v>
      </c>
      <c r="F436">
        <v>4.5</v>
      </c>
      <c r="G436">
        <v>5.0000000000000001E-3</v>
      </c>
      <c r="H436">
        <v>2932</v>
      </c>
      <c r="I436">
        <v>-3086</v>
      </c>
      <c r="J436">
        <v>1531</v>
      </c>
      <c r="K436">
        <v>-1601</v>
      </c>
      <c r="L436">
        <v>-0.38500000000000001</v>
      </c>
      <c r="M436">
        <v>-0.17500000000000002</v>
      </c>
      <c r="N436">
        <v>15.045</v>
      </c>
      <c r="O436">
        <v>7.83</v>
      </c>
      <c r="P436">
        <v>344.69499999999999</v>
      </c>
      <c r="Q436">
        <v>49.634999999999991</v>
      </c>
      <c r="R436">
        <v>0</v>
      </c>
      <c r="S436">
        <v>0</v>
      </c>
      <c r="T436">
        <v>-2.2099999999999795</v>
      </c>
      <c r="U436">
        <v>-1.3475000000000037</v>
      </c>
      <c r="V436">
        <v>0</v>
      </c>
      <c r="W436">
        <v>0</v>
      </c>
      <c r="X436">
        <v>0</v>
      </c>
      <c r="Y436">
        <v>0</v>
      </c>
      <c r="Z436">
        <v>-2.2099999999999795</v>
      </c>
      <c r="AA436">
        <v>-1.3475000000000037</v>
      </c>
    </row>
    <row r="437" spans="1:27" x14ac:dyDescent="0.3">
      <c r="A437">
        <v>10</v>
      </c>
      <c r="B437" t="s">
        <v>148</v>
      </c>
      <c r="C437" s="222">
        <v>45701.619583333333</v>
      </c>
      <c r="D437" t="b">
        <v>1</v>
      </c>
      <c r="E437" t="b">
        <v>1</v>
      </c>
      <c r="F437">
        <v>5</v>
      </c>
      <c r="G437">
        <v>5.0000000000000001E-3</v>
      </c>
      <c r="H437">
        <v>3028</v>
      </c>
      <c r="I437">
        <v>-3188</v>
      </c>
      <c r="J437">
        <v>1475</v>
      </c>
      <c r="K437">
        <v>-1441</v>
      </c>
      <c r="L437">
        <v>-0.4</v>
      </c>
      <c r="M437">
        <v>8.5000000000000006E-2</v>
      </c>
      <c r="N437">
        <v>15.540000000000001</v>
      </c>
      <c r="O437">
        <v>7.29</v>
      </c>
      <c r="P437">
        <v>329.65</v>
      </c>
      <c r="Q437">
        <v>41.804999999999993</v>
      </c>
      <c r="R437">
        <v>0</v>
      </c>
      <c r="S437">
        <v>0</v>
      </c>
      <c r="T437">
        <v>-2.2124999999999773</v>
      </c>
      <c r="U437">
        <v>-1.3525000000000063</v>
      </c>
      <c r="V437">
        <v>0</v>
      </c>
      <c r="W437">
        <v>0</v>
      </c>
      <c r="X437">
        <v>0</v>
      </c>
      <c r="Y437">
        <v>0</v>
      </c>
      <c r="Z437">
        <v>-2.2124999999999773</v>
      </c>
      <c r="AA437">
        <v>-1.3525000000000063</v>
      </c>
    </row>
    <row r="438" spans="1:27" x14ac:dyDescent="0.3">
      <c r="A438">
        <v>11</v>
      </c>
      <c r="B438" t="s">
        <v>148</v>
      </c>
      <c r="C438" s="222">
        <v>45701.619583333333</v>
      </c>
      <c r="D438" t="b">
        <v>1</v>
      </c>
      <c r="E438" t="b">
        <v>1</v>
      </c>
      <c r="F438">
        <v>5.5</v>
      </c>
      <c r="G438">
        <v>5.0000000000000001E-3</v>
      </c>
      <c r="H438">
        <v>3010</v>
      </c>
      <c r="I438">
        <v>-3145</v>
      </c>
      <c r="J438">
        <v>1085</v>
      </c>
      <c r="K438">
        <v>-1109</v>
      </c>
      <c r="L438">
        <v>-0.33750000000000002</v>
      </c>
      <c r="M438">
        <v>-0.06</v>
      </c>
      <c r="N438">
        <v>15.387500000000001</v>
      </c>
      <c r="O438">
        <v>5.4850000000000003</v>
      </c>
      <c r="P438">
        <v>314.10999999999996</v>
      </c>
      <c r="Q438">
        <v>34.514999999999993</v>
      </c>
      <c r="R438">
        <v>0</v>
      </c>
      <c r="S438">
        <v>0</v>
      </c>
      <c r="T438">
        <v>-2.2124999999999773</v>
      </c>
      <c r="U438">
        <v>-1.2500000000000071</v>
      </c>
      <c r="V438">
        <v>0</v>
      </c>
      <c r="W438">
        <v>0</v>
      </c>
      <c r="X438">
        <v>0</v>
      </c>
      <c r="Y438">
        <v>0</v>
      </c>
      <c r="Z438">
        <v>-2.2124999999999773</v>
      </c>
      <c r="AA438">
        <v>-1.2500000000000071</v>
      </c>
    </row>
    <row r="439" spans="1:27" x14ac:dyDescent="0.3">
      <c r="A439">
        <v>12</v>
      </c>
      <c r="B439" t="s">
        <v>148</v>
      </c>
      <c r="C439" s="222">
        <v>45701.619583333333</v>
      </c>
      <c r="D439" t="b">
        <v>1</v>
      </c>
      <c r="E439" t="b">
        <v>1</v>
      </c>
      <c r="F439">
        <v>6</v>
      </c>
      <c r="G439">
        <v>5.0000000000000001E-3</v>
      </c>
      <c r="H439">
        <v>2496</v>
      </c>
      <c r="I439">
        <v>-2663</v>
      </c>
      <c r="J439">
        <v>-366</v>
      </c>
      <c r="K439">
        <v>324</v>
      </c>
      <c r="L439">
        <v>-0.41749999999999998</v>
      </c>
      <c r="M439">
        <v>-0.105</v>
      </c>
      <c r="N439">
        <v>12.897500000000001</v>
      </c>
      <c r="O439">
        <v>-1.7250000000000001</v>
      </c>
      <c r="P439">
        <v>298.72249999999997</v>
      </c>
      <c r="Q439">
        <v>29.029999999999994</v>
      </c>
      <c r="R439">
        <v>0</v>
      </c>
      <c r="S439">
        <v>0</v>
      </c>
      <c r="T439">
        <v>-2.2024999999999864</v>
      </c>
      <c r="U439">
        <v>-0.98500000000000298</v>
      </c>
      <c r="V439">
        <v>0</v>
      </c>
      <c r="W439">
        <v>0</v>
      </c>
      <c r="X439">
        <v>0</v>
      </c>
      <c r="Y439">
        <v>0</v>
      </c>
      <c r="Z439">
        <v>-2.2024999999999864</v>
      </c>
      <c r="AA439">
        <v>-0.98500000000000298</v>
      </c>
    </row>
    <row r="440" spans="1:27" x14ac:dyDescent="0.3">
      <c r="A440">
        <v>13</v>
      </c>
      <c r="B440" t="s">
        <v>148</v>
      </c>
      <c r="C440" s="222">
        <v>45701.619583333333</v>
      </c>
      <c r="D440" t="b">
        <v>1</v>
      </c>
      <c r="E440" t="b">
        <v>1</v>
      </c>
      <c r="F440">
        <v>6.5</v>
      </c>
      <c r="G440">
        <v>5.0000000000000001E-3</v>
      </c>
      <c r="H440">
        <v>2176</v>
      </c>
      <c r="I440">
        <v>-2319</v>
      </c>
      <c r="J440">
        <v>-875</v>
      </c>
      <c r="K440">
        <v>850</v>
      </c>
      <c r="L440">
        <v>-0.35749999999999998</v>
      </c>
      <c r="M440">
        <v>-6.25E-2</v>
      </c>
      <c r="N440">
        <v>11.237500000000001</v>
      </c>
      <c r="O440">
        <v>-4.3125</v>
      </c>
      <c r="P440">
        <v>285.82499999999999</v>
      </c>
      <c r="Q440">
        <v>30.754999999999995</v>
      </c>
      <c r="R440">
        <v>0</v>
      </c>
      <c r="S440">
        <v>0</v>
      </c>
      <c r="T440">
        <v>-2.1800000000000068</v>
      </c>
      <c r="U440">
        <v>-0.91750000000000398</v>
      </c>
      <c r="V440">
        <v>0</v>
      </c>
      <c r="W440">
        <v>0</v>
      </c>
      <c r="X440">
        <v>0</v>
      </c>
      <c r="Y440">
        <v>0</v>
      </c>
      <c r="Z440">
        <v>-2.1800000000000068</v>
      </c>
      <c r="AA440">
        <v>-0.91750000000000398</v>
      </c>
    </row>
    <row r="441" spans="1:27" x14ac:dyDescent="0.3">
      <c r="A441">
        <v>14</v>
      </c>
      <c r="B441" t="s">
        <v>148</v>
      </c>
      <c r="C441" s="222">
        <v>45701.619583333333</v>
      </c>
      <c r="D441" t="b">
        <v>1</v>
      </c>
      <c r="E441" t="b">
        <v>1</v>
      </c>
      <c r="F441">
        <v>7</v>
      </c>
      <c r="G441">
        <v>5.0000000000000001E-3</v>
      </c>
      <c r="H441">
        <v>1876</v>
      </c>
      <c r="I441">
        <v>-2024</v>
      </c>
      <c r="J441">
        <v>-1306</v>
      </c>
      <c r="K441">
        <v>1255</v>
      </c>
      <c r="L441">
        <v>-0.37</v>
      </c>
      <c r="M441">
        <v>-0.1275</v>
      </c>
      <c r="N441">
        <v>9.75</v>
      </c>
      <c r="O441">
        <v>-6.4024999999999999</v>
      </c>
      <c r="P441">
        <v>274.58749999999998</v>
      </c>
      <c r="Q441">
        <v>35.067499999999995</v>
      </c>
      <c r="R441">
        <v>0</v>
      </c>
      <c r="S441">
        <v>0</v>
      </c>
      <c r="T441">
        <v>-2.1900000000000546</v>
      </c>
      <c r="U441">
        <v>-0.75500000000000256</v>
      </c>
      <c r="V441">
        <v>0</v>
      </c>
      <c r="W441">
        <v>0</v>
      </c>
      <c r="X441">
        <v>0</v>
      </c>
      <c r="Y441">
        <v>0</v>
      </c>
      <c r="Z441">
        <v>-2.1900000000000546</v>
      </c>
      <c r="AA441">
        <v>-0.75500000000000256</v>
      </c>
    </row>
    <row r="442" spans="1:27" x14ac:dyDescent="0.3">
      <c r="A442">
        <v>15</v>
      </c>
      <c r="B442" t="s">
        <v>148</v>
      </c>
      <c r="C442" s="222">
        <v>45701.619583333333</v>
      </c>
      <c r="D442" t="b">
        <v>1</v>
      </c>
      <c r="E442" t="b">
        <v>1</v>
      </c>
      <c r="F442">
        <v>7.5</v>
      </c>
      <c r="G442">
        <v>5.0000000000000001E-3</v>
      </c>
      <c r="H442">
        <v>1627</v>
      </c>
      <c r="I442">
        <v>-1775</v>
      </c>
      <c r="J442">
        <v>-1640</v>
      </c>
      <c r="K442">
        <v>1584</v>
      </c>
      <c r="L442">
        <v>-0.37</v>
      </c>
      <c r="M442">
        <v>-0.14000000000000001</v>
      </c>
      <c r="N442">
        <v>8.5050000000000008</v>
      </c>
      <c r="O442">
        <v>-8.06</v>
      </c>
      <c r="P442">
        <v>264.83749999999998</v>
      </c>
      <c r="Q442">
        <v>41.47</v>
      </c>
      <c r="R442">
        <v>0</v>
      </c>
      <c r="S442">
        <v>0</v>
      </c>
      <c r="T442">
        <v>-2.1975000000000477</v>
      </c>
      <c r="U442">
        <v>-0.85000000000000853</v>
      </c>
      <c r="V442">
        <v>0</v>
      </c>
      <c r="W442">
        <v>0</v>
      </c>
      <c r="X442">
        <v>0</v>
      </c>
      <c r="Y442">
        <v>0</v>
      </c>
      <c r="Z442">
        <v>-2.1975000000000477</v>
      </c>
      <c r="AA442">
        <v>-0.85000000000000853</v>
      </c>
    </row>
    <row r="443" spans="1:27" x14ac:dyDescent="0.3">
      <c r="A443">
        <v>16</v>
      </c>
      <c r="B443" t="s">
        <v>148</v>
      </c>
      <c r="C443" s="222">
        <v>45701.619583333333</v>
      </c>
      <c r="D443" t="b">
        <v>1</v>
      </c>
      <c r="E443" t="b">
        <v>1</v>
      </c>
      <c r="F443">
        <v>8</v>
      </c>
      <c r="G443">
        <v>5.0000000000000001E-3</v>
      </c>
      <c r="H443">
        <v>1459</v>
      </c>
      <c r="I443">
        <v>-1614</v>
      </c>
      <c r="J443">
        <v>-1874</v>
      </c>
      <c r="K443">
        <v>1821</v>
      </c>
      <c r="L443">
        <v>-0.38750000000000001</v>
      </c>
      <c r="M443">
        <v>-0.13250000000000001</v>
      </c>
      <c r="N443">
        <v>7.6825000000000001</v>
      </c>
      <c r="O443">
        <v>-9.2375000000000007</v>
      </c>
      <c r="P443">
        <v>256.33249999999998</v>
      </c>
      <c r="Q443">
        <v>49.53</v>
      </c>
      <c r="R443">
        <v>0</v>
      </c>
      <c r="S443">
        <v>0</v>
      </c>
      <c r="T443">
        <v>-2.1500000000000625</v>
      </c>
      <c r="U443">
        <v>-0.96000000000000796</v>
      </c>
      <c r="V443">
        <v>0</v>
      </c>
      <c r="W443">
        <v>0</v>
      </c>
      <c r="X443">
        <v>0</v>
      </c>
      <c r="Y443">
        <v>0</v>
      </c>
      <c r="Z443">
        <v>-2.1500000000000625</v>
      </c>
      <c r="AA443">
        <v>-0.96000000000000796</v>
      </c>
    </row>
    <row r="444" spans="1:27" x14ac:dyDescent="0.3">
      <c r="A444">
        <v>17</v>
      </c>
      <c r="B444" t="s">
        <v>148</v>
      </c>
      <c r="C444" s="222">
        <v>45701.619583333333</v>
      </c>
      <c r="D444" t="b">
        <v>1</v>
      </c>
      <c r="E444" t="b">
        <v>1</v>
      </c>
      <c r="F444">
        <v>8.5</v>
      </c>
      <c r="G444">
        <v>5.0000000000000001E-3</v>
      </c>
      <c r="H444">
        <v>1266</v>
      </c>
      <c r="I444">
        <v>-1408</v>
      </c>
      <c r="J444">
        <v>-1774</v>
      </c>
      <c r="K444">
        <v>1780</v>
      </c>
      <c r="L444">
        <v>-0.35499999999999998</v>
      </c>
      <c r="M444">
        <v>1.4999999999999999E-2</v>
      </c>
      <c r="N444">
        <v>6.6850000000000005</v>
      </c>
      <c r="O444">
        <v>-8.8849999999999998</v>
      </c>
      <c r="P444">
        <v>248.64999999999998</v>
      </c>
      <c r="Q444">
        <v>58.767500000000005</v>
      </c>
      <c r="R444">
        <v>0</v>
      </c>
      <c r="S444">
        <v>0</v>
      </c>
      <c r="T444">
        <v>-2.0800000000000978</v>
      </c>
      <c r="U444">
        <v>-0.92000000000000881</v>
      </c>
      <c r="V444">
        <v>0</v>
      </c>
      <c r="W444">
        <v>0</v>
      </c>
      <c r="X444">
        <v>0</v>
      </c>
      <c r="Y444">
        <v>0</v>
      </c>
      <c r="Z444">
        <v>-2.0800000000000978</v>
      </c>
      <c r="AA444">
        <v>-0.92000000000000881</v>
      </c>
    </row>
    <row r="445" spans="1:27" x14ac:dyDescent="0.3">
      <c r="A445">
        <v>18</v>
      </c>
      <c r="B445" t="s">
        <v>148</v>
      </c>
      <c r="C445" s="222">
        <v>45701.619583333333</v>
      </c>
      <c r="D445" t="b">
        <v>1</v>
      </c>
      <c r="E445" t="b">
        <v>1</v>
      </c>
      <c r="F445">
        <v>9</v>
      </c>
      <c r="G445">
        <v>5.0000000000000001E-3</v>
      </c>
      <c r="H445">
        <v>648</v>
      </c>
      <c r="I445">
        <v>-820</v>
      </c>
      <c r="J445">
        <v>-1117</v>
      </c>
      <c r="K445">
        <v>1101</v>
      </c>
      <c r="L445">
        <v>-0.43</v>
      </c>
      <c r="M445">
        <v>-0.04</v>
      </c>
      <c r="N445">
        <v>3.67</v>
      </c>
      <c r="O445">
        <v>-5.5449999999999999</v>
      </c>
      <c r="P445">
        <v>241.96499999999997</v>
      </c>
      <c r="Q445">
        <v>67.652500000000003</v>
      </c>
      <c r="R445">
        <v>0</v>
      </c>
      <c r="S445">
        <v>0</v>
      </c>
      <c r="T445">
        <v>-2.0350000000001103</v>
      </c>
      <c r="U445">
        <v>-0.85250000000000625</v>
      </c>
      <c r="V445">
        <v>0</v>
      </c>
      <c r="W445">
        <v>0</v>
      </c>
      <c r="X445">
        <v>0</v>
      </c>
      <c r="Y445">
        <v>0</v>
      </c>
      <c r="Z445">
        <v>-2.0350000000001103</v>
      </c>
      <c r="AA445">
        <v>-0.85250000000000625</v>
      </c>
    </row>
    <row r="446" spans="1:27" x14ac:dyDescent="0.3">
      <c r="A446">
        <v>19</v>
      </c>
      <c r="B446" t="s">
        <v>148</v>
      </c>
      <c r="C446" s="222">
        <v>45701.619583333333</v>
      </c>
      <c r="D446" t="b">
        <v>1</v>
      </c>
      <c r="E446" t="b">
        <v>1</v>
      </c>
      <c r="F446">
        <v>9.5</v>
      </c>
      <c r="G446">
        <v>5.0000000000000001E-3</v>
      </c>
      <c r="H446">
        <v>659</v>
      </c>
      <c r="I446">
        <v>-817</v>
      </c>
      <c r="J446">
        <v>-1080</v>
      </c>
      <c r="K446">
        <v>1111</v>
      </c>
      <c r="L446">
        <v>-0.39500000000000002</v>
      </c>
      <c r="M446">
        <v>7.7499999999999999E-2</v>
      </c>
      <c r="N446">
        <v>3.69</v>
      </c>
      <c r="O446">
        <v>-5.4775</v>
      </c>
      <c r="P446">
        <v>238.29499999999999</v>
      </c>
      <c r="Q446">
        <v>73.197500000000005</v>
      </c>
      <c r="R446">
        <v>0</v>
      </c>
      <c r="S446">
        <v>0</v>
      </c>
      <c r="T446">
        <v>-2.0225000000001216</v>
      </c>
      <c r="U446">
        <v>-0.73250000000000171</v>
      </c>
      <c r="V446">
        <v>0</v>
      </c>
      <c r="W446">
        <v>0</v>
      </c>
      <c r="X446">
        <v>0</v>
      </c>
      <c r="Y446">
        <v>0</v>
      </c>
      <c r="Z446">
        <v>-2.0225000000001216</v>
      </c>
      <c r="AA446">
        <v>-0.73250000000000171</v>
      </c>
    </row>
    <row r="447" spans="1:27" x14ac:dyDescent="0.3">
      <c r="A447">
        <v>20</v>
      </c>
      <c r="B447" t="s">
        <v>148</v>
      </c>
      <c r="C447" s="222">
        <v>45701.619583333333</v>
      </c>
      <c r="D447" t="b">
        <v>1</v>
      </c>
      <c r="E447" t="b">
        <v>1</v>
      </c>
      <c r="F447">
        <v>10</v>
      </c>
      <c r="G447">
        <v>5.0000000000000001E-3</v>
      </c>
      <c r="H447">
        <v>685</v>
      </c>
      <c r="I447">
        <v>-842</v>
      </c>
      <c r="J447">
        <v>-1175</v>
      </c>
      <c r="K447">
        <v>1183</v>
      </c>
      <c r="L447">
        <v>-0.39250000000000002</v>
      </c>
      <c r="M447">
        <v>0.02</v>
      </c>
      <c r="N447">
        <v>3.8174999999999999</v>
      </c>
      <c r="O447">
        <v>-5.8950000000000005</v>
      </c>
      <c r="P447">
        <v>234.60499999999999</v>
      </c>
      <c r="Q447">
        <v>78.675000000000011</v>
      </c>
      <c r="R447">
        <v>0</v>
      </c>
      <c r="S447">
        <v>0</v>
      </c>
      <c r="T447">
        <v>-2.0050000000001091</v>
      </c>
      <c r="U447">
        <v>-0.75499999999999545</v>
      </c>
      <c r="V447">
        <v>0</v>
      </c>
      <c r="W447">
        <v>0</v>
      </c>
      <c r="X447">
        <v>0</v>
      </c>
      <c r="Y447">
        <v>0</v>
      </c>
      <c r="Z447">
        <v>-2.0050000000001091</v>
      </c>
      <c r="AA447">
        <v>-0.75499999999999545</v>
      </c>
    </row>
    <row r="448" spans="1:27" x14ac:dyDescent="0.3">
      <c r="A448">
        <v>21</v>
      </c>
      <c r="B448" t="s">
        <v>148</v>
      </c>
      <c r="C448" s="222">
        <v>45701.619583333333</v>
      </c>
      <c r="D448" t="b">
        <v>1</v>
      </c>
      <c r="E448" t="b">
        <v>1</v>
      </c>
      <c r="F448">
        <v>10.5</v>
      </c>
      <c r="G448">
        <v>5.0000000000000001E-3</v>
      </c>
      <c r="H448">
        <v>599</v>
      </c>
      <c r="I448">
        <v>-755</v>
      </c>
      <c r="J448">
        <v>-1159</v>
      </c>
      <c r="K448">
        <v>1171</v>
      </c>
      <c r="L448">
        <v>-0.39</v>
      </c>
      <c r="M448">
        <v>0.03</v>
      </c>
      <c r="N448">
        <v>3.3850000000000002</v>
      </c>
      <c r="O448">
        <v>-5.8250000000000002</v>
      </c>
      <c r="P448">
        <v>230.78749999999999</v>
      </c>
      <c r="Q448">
        <v>84.570000000000007</v>
      </c>
      <c r="R448">
        <v>0</v>
      </c>
      <c r="S448">
        <v>0</v>
      </c>
      <c r="T448">
        <v>-1.9475000000001046</v>
      </c>
      <c r="U448">
        <v>-0.69499999999999318</v>
      </c>
      <c r="V448">
        <v>0</v>
      </c>
      <c r="W448">
        <v>0</v>
      </c>
      <c r="X448">
        <v>0</v>
      </c>
      <c r="Y448">
        <v>0</v>
      </c>
      <c r="Z448">
        <v>-1.9475000000001046</v>
      </c>
      <c r="AA448">
        <v>-0.69499999999999318</v>
      </c>
    </row>
    <row r="449" spans="1:27" x14ac:dyDescent="0.3">
      <c r="A449">
        <v>22</v>
      </c>
      <c r="B449" t="s">
        <v>148</v>
      </c>
      <c r="C449" s="222">
        <v>45701.619583333333</v>
      </c>
      <c r="D449" t="b">
        <v>1</v>
      </c>
      <c r="E449" t="b">
        <v>1</v>
      </c>
      <c r="F449">
        <v>11</v>
      </c>
      <c r="G449">
        <v>5.0000000000000001E-3</v>
      </c>
      <c r="H449">
        <v>547</v>
      </c>
      <c r="I449">
        <v>-700</v>
      </c>
      <c r="J449">
        <v>-1230</v>
      </c>
      <c r="K449">
        <v>1263</v>
      </c>
      <c r="L449">
        <v>-0.38250000000000001</v>
      </c>
      <c r="M449">
        <v>8.2500000000000004E-2</v>
      </c>
      <c r="N449">
        <v>3.1175000000000002</v>
      </c>
      <c r="O449">
        <v>-6.2324999999999999</v>
      </c>
      <c r="P449">
        <v>227.4025</v>
      </c>
      <c r="Q449">
        <v>90.39500000000001</v>
      </c>
      <c r="R449">
        <v>0</v>
      </c>
      <c r="S449">
        <v>0</v>
      </c>
      <c r="T449">
        <v>-1.9125000000000796</v>
      </c>
      <c r="U449">
        <v>-0.70749999999999602</v>
      </c>
      <c r="V449">
        <v>0</v>
      </c>
      <c r="W449">
        <v>0</v>
      </c>
      <c r="X449">
        <v>0</v>
      </c>
      <c r="Y449">
        <v>0</v>
      </c>
      <c r="Z449">
        <v>-1.9125000000000796</v>
      </c>
      <c r="AA449">
        <v>-0.70749999999999602</v>
      </c>
    </row>
    <row r="450" spans="1:27" x14ac:dyDescent="0.3">
      <c r="A450">
        <v>23</v>
      </c>
      <c r="B450" t="s">
        <v>148</v>
      </c>
      <c r="C450" s="222">
        <v>45701.619583333333</v>
      </c>
      <c r="D450" t="b">
        <v>1</v>
      </c>
      <c r="E450" t="b">
        <v>1</v>
      </c>
      <c r="F450">
        <v>11.5</v>
      </c>
      <c r="G450">
        <v>5.0000000000000001E-3</v>
      </c>
      <c r="H450">
        <v>460</v>
      </c>
      <c r="I450">
        <v>-610</v>
      </c>
      <c r="J450">
        <v>-1163</v>
      </c>
      <c r="K450">
        <v>1133</v>
      </c>
      <c r="L450">
        <v>-0.375</v>
      </c>
      <c r="M450">
        <v>-7.4999999999999997E-2</v>
      </c>
      <c r="N450">
        <v>2.6750000000000003</v>
      </c>
      <c r="O450">
        <v>-5.74</v>
      </c>
      <c r="P450">
        <v>224.285</v>
      </c>
      <c r="Q450">
        <v>96.627500000000012</v>
      </c>
      <c r="R450">
        <v>0</v>
      </c>
      <c r="S450">
        <v>0</v>
      </c>
      <c r="T450">
        <v>-1.905000000000058</v>
      </c>
      <c r="U450">
        <v>-0.68249999999999034</v>
      </c>
      <c r="V450">
        <v>0</v>
      </c>
      <c r="W450">
        <v>0</v>
      </c>
      <c r="X450">
        <v>0</v>
      </c>
      <c r="Y450">
        <v>0</v>
      </c>
      <c r="Z450">
        <v>-1.905000000000058</v>
      </c>
      <c r="AA450">
        <v>-0.68249999999999034</v>
      </c>
    </row>
    <row r="451" spans="1:27" x14ac:dyDescent="0.3">
      <c r="A451">
        <v>24</v>
      </c>
      <c r="B451" t="s">
        <v>148</v>
      </c>
      <c r="C451" s="222">
        <v>45701.619583333333</v>
      </c>
      <c r="D451" t="b">
        <v>1</v>
      </c>
      <c r="E451" t="b">
        <v>1</v>
      </c>
      <c r="F451">
        <v>12</v>
      </c>
      <c r="G451">
        <v>5.0000000000000001E-3</v>
      </c>
      <c r="H451">
        <v>692</v>
      </c>
      <c r="I451">
        <v>-860</v>
      </c>
      <c r="J451">
        <v>-564</v>
      </c>
      <c r="K451">
        <v>595</v>
      </c>
      <c r="L451">
        <v>-0.42</v>
      </c>
      <c r="M451">
        <v>7.7499999999999999E-2</v>
      </c>
      <c r="N451">
        <v>3.88</v>
      </c>
      <c r="O451">
        <v>-2.8975</v>
      </c>
      <c r="P451">
        <v>221.60999999999999</v>
      </c>
      <c r="Q451">
        <v>102.36750000000001</v>
      </c>
      <c r="R451">
        <v>0</v>
      </c>
      <c r="S451">
        <v>0</v>
      </c>
      <c r="T451">
        <v>-1.8575000000000728</v>
      </c>
      <c r="U451">
        <v>-0.65250000000000341</v>
      </c>
      <c r="V451">
        <v>0</v>
      </c>
      <c r="W451">
        <v>0</v>
      </c>
      <c r="X451">
        <v>0</v>
      </c>
      <c r="Y451">
        <v>0</v>
      </c>
      <c r="Z451">
        <v>-1.8575000000000728</v>
      </c>
      <c r="AA451">
        <v>-0.65250000000000341</v>
      </c>
    </row>
    <row r="452" spans="1:27" x14ac:dyDescent="0.3">
      <c r="A452">
        <v>25</v>
      </c>
      <c r="B452" t="s">
        <v>148</v>
      </c>
      <c r="C452" s="222">
        <v>45701.619583333333</v>
      </c>
      <c r="D452" t="b">
        <v>1</v>
      </c>
      <c r="E452" t="b">
        <v>1</v>
      </c>
      <c r="F452">
        <v>12.5</v>
      </c>
      <c r="G452">
        <v>5.0000000000000001E-3</v>
      </c>
      <c r="H452">
        <v>400</v>
      </c>
      <c r="I452">
        <v>-555</v>
      </c>
      <c r="J452">
        <v>-147</v>
      </c>
      <c r="K452">
        <v>95</v>
      </c>
      <c r="L452">
        <v>-0.38750000000000001</v>
      </c>
      <c r="M452">
        <v>-0.13</v>
      </c>
      <c r="N452">
        <v>2.3875000000000002</v>
      </c>
      <c r="O452">
        <v>-0.60499999999999998</v>
      </c>
      <c r="P452">
        <v>217.73</v>
      </c>
      <c r="Q452">
        <v>105.265</v>
      </c>
      <c r="R452">
        <v>0</v>
      </c>
      <c r="S452">
        <v>0</v>
      </c>
      <c r="T452">
        <v>-1.8575000000000728</v>
      </c>
      <c r="U452">
        <v>-0.83500000000000796</v>
      </c>
      <c r="V452">
        <v>0</v>
      </c>
      <c r="W452">
        <v>0</v>
      </c>
      <c r="X452">
        <v>0</v>
      </c>
      <c r="Y452">
        <v>0</v>
      </c>
      <c r="Z452">
        <v>-1.8575000000000728</v>
      </c>
      <c r="AA452">
        <v>-0.83500000000000796</v>
      </c>
    </row>
    <row r="453" spans="1:27" x14ac:dyDescent="0.3">
      <c r="A453">
        <v>26</v>
      </c>
      <c r="B453" t="s">
        <v>148</v>
      </c>
      <c r="C453" s="222">
        <v>45701.619583333333</v>
      </c>
      <c r="D453" t="b">
        <v>1</v>
      </c>
      <c r="E453" t="b">
        <v>1</v>
      </c>
      <c r="F453">
        <v>13</v>
      </c>
      <c r="G453">
        <v>5.0000000000000001E-3</v>
      </c>
      <c r="H453">
        <v>354</v>
      </c>
      <c r="I453">
        <v>-508</v>
      </c>
      <c r="J453">
        <v>-196</v>
      </c>
      <c r="K453">
        <v>173</v>
      </c>
      <c r="L453">
        <v>-0.38500000000000001</v>
      </c>
      <c r="M453">
        <v>-5.7500000000000002E-2</v>
      </c>
      <c r="N453">
        <v>2.1550000000000002</v>
      </c>
      <c r="O453">
        <v>-0.92249999999999999</v>
      </c>
      <c r="P453">
        <v>215.3425</v>
      </c>
      <c r="Q453">
        <v>105.87</v>
      </c>
      <c r="R453">
        <v>0</v>
      </c>
      <c r="S453">
        <v>0</v>
      </c>
      <c r="T453">
        <v>-1.8500000000000512</v>
      </c>
      <c r="U453">
        <v>-0.74250000000002103</v>
      </c>
      <c r="V453">
        <v>0</v>
      </c>
      <c r="W453">
        <v>0</v>
      </c>
      <c r="X453">
        <v>0</v>
      </c>
      <c r="Y453">
        <v>0</v>
      </c>
      <c r="Z453">
        <v>-1.8500000000000512</v>
      </c>
      <c r="AA453">
        <v>-0.74250000000002103</v>
      </c>
    </row>
    <row r="454" spans="1:27" x14ac:dyDescent="0.3">
      <c r="A454">
        <v>27</v>
      </c>
      <c r="B454" t="s">
        <v>148</v>
      </c>
      <c r="C454" s="222">
        <v>45701.619583333333</v>
      </c>
      <c r="D454" t="b">
        <v>1</v>
      </c>
      <c r="E454" t="b">
        <v>1</v>
      </c>
      <c r="F454">
        <v>13.5</v>
      </c>
      <c r="G454">
        <v>5.0000000000000001E-3</v>
      </c>
      <c r="H454">
        <v>142</v>
      </c>
      <c r="I454">
        <v>-293</v>
      </c>
      <c r="J454">
        <v>-224</v>
      </c>
      <c r="K454">
        <v>216</v>
      </c>
      <c r="L454">
        <v>-0.3775</v>
      </c>
      <c r="M454">
        <v>-0.02</v>
      </c>
      <c r="N454">
        <v>1.0875000000000001</v>
      </c>
      <c r="O454">
        <v>-1.1000000000000001</v>
      </c>
      <c r="P454">
        <v>213.1875</v>
      </c>
      <c r="Q454">
        <v>106.7925</v>
      </c>
      <c r="R454">
        <v>0</v>
      </c>
      <c r="S454">
        <v>0</v>
      </c>
      <c r="T454">
        <v>-1.8225000000000477</v>
      </c>
      <c r="U454">
        <v>-0.60250000000002046</v>
      </c>
      <c r="V454">
        <v>0</v>
      </c>
      <c r="W454">
        <v>0</v>
      </c>
      <c r="X454">
        <v>0</v>
      </c>
      <c r="Y454">
        <v>0</v>
      </c>
      <c r="Z454">
        <v>-1.8225000000000477</v>
      </c>
      <c r="AA454">
        <v>-0.60250000000002046</v>
      </c>
    </row>
    <row r="455" spans="1:27" x14ac:dyDescent="0.3">
      <c r="A455">
        <v>28</v>
      </c>
      <c r="B455" t="s">
        <v>148</v>
      </c>
      <c r="C455" s="222">
        <v>45701.619583333333</v>
      </c>
      <c r="D455" t="b">
        <v>1</v>
      </c>
      <c r="E455" t="b">
        <v>1</v>
      </c>
      <c r="F455">
        <v>14</v>
      </c>
      <c r="G455">
        <v>5.0000000000000001E-3</v>
      </c>
      <c r="H455">
        <v>194</v>
      </c>
      <c r="I455">
        <v>-348</v>
      </c>
      <c r="J455">
        <v>18</v>
      </c>
      <c r="K455">
        <v>-26</v>
      </c>
      <c r="L455">
        <v>-0.38500000000000001</v>
      </c>
      <c r="M455">
        <v>-0.02</v>
      </c>
      <c r="N455">
        <v>1.355</v>
      </c>
      <c r="O455">
        <v>0.11</v>
      </c>
      <c r="P455">
        <v>212.1</v>
      </c>
      <c r="Q455">
        <v>107.8925</v>
      </c>
      <c r="R455">
        <v>0</v>
      </c>
      <c r="S455">
        <v>0</v>
      </c>
      <c r="T455">
        <v>-1.780000000000058</v>
      </c>
      <c r="U455">
        <v>-0.55500000000002103</v>
      </c>
      <c r="V455">
        <v>0</v>
      </c>
      <c r="W455">
        <v>0</v>
      </c>
      <c r="X455">
        <v>0</v>
      </c>
      <c r="Y455">
        <v>0</v>
      </c>
      <c r="Z455">
        <v>-1.780000000000058</v>
      </c>
      <c r="AA455">
        <v>-0.55500000000002103</v>
      </c>
    </row>
    <row r="456" spans="1:27" x14ac:dyDescent="0.3">
      <c r="A456">
        <v>29</v>
      </c>
      <c r="B456" t="s">
        <v>148</v>
      </c>
      <c r="C456" s="222">
        <v>45701.619583333333</v>
      </c>
      <c r="D456" t="b">
        <v>1</v>
      </c>
      <c r="E456" t="b">
        <v>1</v>
      </c>
      <c r="F456">
        <v>14.5</v>
      </c>
      <c r="G456">
        <v>5.0000000000000001E-3</v>
      </c>
      <c r="H456">
        <v>181</v>
      </c>
      <c r="I456">
        <v>-348</v>
      </c>
      <c r="J456">
        <v>279</v>
      </c>
      <c r="K456">
        <v>-269</v>
      </c>
      <c r="L456">
        <v>-0.41749999999999998</v>
      </c>
      <c r="M456">
        <v>2.5000000000000001E-2</v>
      </c>
      <c r="N456">
        <v>1.3225</v>
      </c>
      <c r="O456">
        <v>1.37</v>
      </c>
      <c r="P456">
        <v>210.745</v>
      </c>
      <c r="Q456">
        <v>107.7825</v>
      </c>
      <c r="R456">
        <v>0</v>
      </c>
      <c r="S456">
        <v>0</v>
      </c>
      <c r="T456">
        <v>-1.7425000000000637</v>
      </c>
      <c r="U456">
        <v>-0.59750000000002501</v>
      </c>
      <c r="V456">
        <v>0</v>
      </c>
      <c r="W456">
        <v>0</v>
      </c>
      <c r="X456">
        <v>0</v>
      </c>
      <c r="Y456">
        <v>0</v>
      </c>
      <c r="Z456">
        <v>-1.7425000000000637</v>
      </c>
      <c r="AA456">
        <v>-0.59750000000002501</v>
      </c>
    </row>
    <row r="457" spans="1:27" x14ac:dyDescent="0.3">
      <c r="A457">
        <v>30</v>
      </c>
      <c r="B457" t="s">
        <v>148</v>
      </c>
      <c r="C457" s="222">
        <v>45701.619583333333</v>
      </c>
      <c r="D457" t="b">
        <v>1</v>
      </c>
      <c r="E457" t="b">
        <v>1</v>
      </c>
      <c r="F457">
        <v>15</v>
      </c>
      <c r="G457">
        <v>5.0000000000000001E-3</v>
      </c>
      <c r="H457">
        <v>-323</v>
      </c>
      <c r="I457">
        <v>177</v>
      </c>
      <c r="J457">
        <v>262</v>
      </c>
      <c r="K457">
        <v>-236</v>
      </c>
      <c r="L457">
        <v>-0.36499999999999999</v>
      </c>
      <c r="M457">
        <v>6.5000000000000002E-2</v>
      </c>
      <c r="N457">
        <v>-1.25</v>
      </c>
      <c r="O457">
        <v>1.2450000000000001</v>
      </c>
      <c r="P457">
        <v>209.42250000000001</v>
      </c>
      <c r="Q457">
        <v>106.41249999999999</v>
      </c>
      <c r="R457">
        <v>0</v>
      </c>
      <c r="S457">
        <v>0</v>
      </c>
      <c r="T457">
        <v>-1.6825000000000614</v>
      </c>
      <c r="U457">
        <v>-0.83500000000002217</v>
      </c>
      <c r="V457">
        <v>0</v>
      </c>
      <c r="W457">
        <v>0</v>
      </c>
      <c r="X457">
        <v>0</v>
      </c>
      <c r="Y457">
        <v>0</v>
      </c>
      <c r="Z457">
        <v>-1.6825000000000614</v>
      </c>
      <c r="AA457">
        <v>-0.83500000000002217</v>
      </c>
    </row>
    <row r="458" spans="1:27" x14ac:dyDescent="0.3">
      <c r="A458">
        <v>31</v>
      </c>
      <c r="B458" t="s">
        <v>148</v>
      </c>
      <c r="C458" s="222">
        <v>45701.619583333333</v>
      </c>
      <c r="D458" t="b">
        <v>1</v>
      </c>
      <c r="E458" t="b">
        <v>1</v>
      </c>
      <c r="F458">
        <v>15.5</v>
      </c>
      <c r="G458">
        <v>5.0000000000000001E-3</v>
      </c>
      <c r="H458">
        <v>-419</v>
      </c>
      <c r="I458">
        <v>260</v>
      </c>
      <c r="J458">
        <v>-90</v>
      </c>
      <c r="K458">
        <v>128</v>
      </c>
      <c r="L458">
        <v>-0.39750000000000002</v>
      </c>
      <c r="M458">
        <v>9.5000000000000001E-2</v>
      </c>
      <c r="N458">
        <v>-1.6975</v>
      </c>
      <c r="O458">
        <v>-0.54500000000000004</v>
      </c>
      <c r="P458">
        <v>210.67250000000001</v>
      </c>
      <c r="Q458">
        <v>105.16749999999999</v>
      </c>
      <c r="R458">
        <v>0</v>
      </c>
      <c r="S458">
        <v>0</v>
      </c>
      <c r="T458">
        <v>-1.6025000000000489</v>
      </c>
      <c r="U458">
        <v>-0.90500000000001535</v>
      </c>
      <c r="V458">
        <v>0</v>
      </c>
      <c r="W458">
        <v>0</v>
      </c>
      <c r="X458">
        <v>0</v>
      </c>
      <c r="Y458">
        <v>0</v>
      </c>
      <c r="Z458">
        <v>-1.6025000000000489</v>
      </c>
      <c r="AA458">
        <v>-0.90500000000001535</v>
      </c>
    </row>
    <row r="459" spans="1:27" x14ac:dyDescent="0.3">
      <c r="A459">
        <v>32</v>
      </c>
      <c r="B459" t="s">
        <v>148</v>
      </c>
      <c r="C459" s="222">
        <v>45701.619583333333</v>
      </c>
      <c r="D459" t="b">
        <v>1</v>
      </c>
      <c r="E459" t="b">
        <v>1</v>
      </c>
      <c r="F459">
        <v>16</v>
      </c>
      <c r="G459">
        <v>5.0000000000000001E-3</v>
      </c>
      <c r="H459">
        <v>-342</v>
      </c>
      <c r="I459">
        <v>184</v>
      </c>
      <c r="J459">
        <v>-372</v>
      </c>
      <c r="K459">
        <v>385</v>
      </c>
      <c r="L459">
        <v>-0.39500000000000002</v>
      </c>
      <c r="M459">
        <v>3.2500000000000001E-2</v>
      </c>
      <c r="N459">
        <v>-1.3149999999999999</v>
      </c>
      <c r="O459">
        <v>-1.8925000000000001</v>
      </c>
      <c r="P459">
        <v>212.37</v>
      </c>
      <c r="Q459">
        <v>105.71249999999999</v>
      </c>
      <c r="R459">
        <v>0</v>
      </c>
      <c r="S459">
        <v>0</v>
      </c>
      <c r="T459">
        <v>-1.5650000000000546</v>
      </c>
      <c r="U459">
        <v>-1.1700000000000159</v>
      </c>
      <c r="V459">
        <v>0</v>
      </c>
      <c r="W459">
        <v>0</v>
      </c>
      <c r="X459">
        <v>0</v>
      </c>
      <c r="Y459">
        <v>0</v>
      </c>
      <c r="Z459">
        <v>-1.5650000000000546</v>
      </c>
      <c r="AA459">
        <v>-1.1700000000000159</v>
      </c>
    </row>
    <row r="460" spans="1:27" x14ac:dyDescent="0.3">
      <c r="A460">
        <v>33</v>
      </c>
      <c r="B460" t="s">
        <v>148</v>
      </c>
      <c r="C460" s="222">
        <v>45701.619583333333</v>
      </c>
      <c r="D460" t="b">
        <v>1</v>
      </c>
      <c r="E460" t="b">
        <v>1</v>
      </c>
      <c r="F460">
        <v>16.5</v>
      </c>
      <c r="G460">
        <v>5.0000000000000001E-3</v>
      </c>
      <c r="H460">
        <v>-160</v>
      </c>
      <c r="I460">
        <v>9</v>
      </c>
      <c r="J460">
        <v>-468</v>
      </c>
      <c r="K460">
        <v>454</v>
      </c>
      <c r="L460">
        <v>-0.3775</v>
      </c>
      <c r="M460">
        <v>-3.5000000000000003E-2</v>
      </c>
      <c r="N460">
        <v>-0.42249999999999999</v>
      </c>
      <c r="O460">
        <v>-2.3050000000000002</v>
      </c>
      <c r="P460">
        <v>213.685</v>
      </c>
      <c r="Q460">
        <v>107.60499999999999</v>
      </c>
      <c r="R460">
        <v>0</v>
      </c>
      <c r="S460">
        <v>0</v>
      </c>
      <c r="T460">
        <v>-1.5450000000000728</v>
      </c>
      <c r="U460">
        <v>-1.2075000000000102</v>
      </c>
      <c r="V460">
        <v>0</v>
      </c>
      <c r="W460">
        <v>0</v>
      </c>
      <c r="X460">
        <v>0</v>
      </c>
      <c r="Y460">
        <v>0</v>
      </c>
      <c r="Z460">
        <v>-1.5450000000000728</v>
      </c>
      <c r="AA460">
        <v>-1.2075000000000102</v>
      </c>
    </row>
    <row r="461" spans="1:27" x14ac:dyDescent="0.3">
      <c r="A461">
        <v>34</v>
      </c>
      <c r="B461" t="s">
        <v>148</v>
      </c>
      <c r="C461" s="222">
        <v>45701.619583333333</v>
      </c>
      <c r="D461" t="b">
        <v>1</v>
      </c>
      <c r="E461" t="b">
        <v>1</v>
      </c>
      <c r="F461">
        <v>17</v>
      </c>
      <c r="G461">
        <v>5.0000000000000001E-3</v>
      </c>
      <c r="H461">
        <v>118</v>
      </c>
      <c r="I461">
        <v>-278</v>
      </c>
      <c r="J461">
        <v>-524</v>
      </c>
      <c r="K461">
        <v>514</v>
      </c>
      <c r="L461">
        <v>-0.4</v>
      </c>
      <c r="M461">
        <v>-2.5000000000000001E-2</v>
      </c>
      <c r="N461">
        <v>0.99</v>
      </c>
      <c r="O461">
        <v>-2.5950000000000002</v>
      </c>
      <c r="P461">
        <v>214.10750000000002</v>
      </c>
      <c r="Q461">
        <v>109.91</v>
      </c>
      <c r="R461">
        <v>0</v>
      </c>
      <c r="S461">
        <v>0</v>
      </c>
      <c r="T461">
        <v>-1.4850000000000705</v>
      </c>
      <c r="U461">
        <v>-1.355000000000004</v>
      </c>
      <c r="V461">
        <v>0</v>
      </c>
      <c r="W461">
        <v>0</v>
      </c>
      <c r="X461">
        <v>0</v>
      </c>
      <c r="Y461">
        <v>0</v>
      </c>
      <c r="Z461">
        <v>-1.4850000000000705</v>
      </c>
      <c r="AA461">
        <v>-1.355000000000004</v>
      </c>
    </row>
    <row r="462" spans="1:27" x14ac:dyDescent="0.3">
      <c r="A462">
        <v>35</v>
      </c>
      <c r="B462" t="s">
        <v>148</v>
      </c>
      <c r="C462" s="222">
        <v>45701.619583333333</v>
      </c>
      <c r="D462" t="b">
        <v>1</v>
      </c>
      <c r="E462" t="b">
        <v>1</v>
      </c>
      <c r="F462">
        <v>17.5</v>
      </c>
      <c r="G462">
        <v>5.0000000000000001E-3</v>
      </c>
      <c r="H462">
        <v>449</v>
      </c>
      <c r="I462">
        <v>-610</v>
      </c>
      <c r="J462">
        <v>-518</v>
      </c>
      <c r="K462">
        <v>500</v>
      </c>
      <c r="L462">
        <v>-0.40250000000000002</v>
      </c>
      <c r="M462">
        <v>-4.4999999999999998E-2</v>
      </c>
      <c r="N462">
        <v>2.6475</v>
      </c>
      <c r="O462">
        <v>-2.5449999999999999</v>
      </c>
      <c r="P462">
        <v>213.11750000000001</v>
      </c>
      <c r="Q462">
        <v>112.505</v>
      </c>
      <c r="R462">
        <v>0</v>
      </c>
      <c r="S462">
        <v>0</v>
      </c>
      <c r="T462">
        <v>-1.4200000000000728</v>
      </c>
      <c r="U462">
        <v>-1.4275000000000091</v>
      </c>
      <c r="V462">
        <v>0</v>
      </c>
      <c r="W462">
        <v>0</v>
      </c>
      <c r="X462">
        <v>0</v>
      </c>
      <c r="Y462">
        <v>0</v>
      </c>
      <c r="Z462">
        <v>-1.4200000000000728</v>
      </c>
      <c r="AA462">
        <v>-1.4275000000000091</v>
      </c>
    </row>
    <row r="463" spans="1:27" x14ac:dyDescent="0.3">
      <c r="A463">
        <v>36</v>
      </c>
      <c r="B463" t="s">
        <v>148</v>
      </c>
      <c r="C463" s="222">
        <v>45701.619583333333</v>
      </c>
      <c r="D463" t="b">
        <v>1</v>
      </c>
      <c r="E463" t="b">
        <v>1</v>
      </c>
      <c r="F463">
        <v>18</v>
      </c>
      <c r="G463">
        <v>5.0000000000000001E-3</v>
      </c>
      <c r="H463">
        <v>1612</v>
      </c>
      <c r="I463">
        <v>-1773</v>
      </c>
      <c r="J463">
        <v>201</v>
      </c>
      <c r="K463">
        <v>-257</v>
      </c>
      <c r="L463">
        <v>-0.40250000000000002</v>
      </c>
      <c r="M463">
        <v>-0.14000000000000001</v>
      </c>
      <c r="N463">
        <v>8.4625000000000004</v>
      </c>
      <c r="O463">
        <v>1.145</v>
      </c>
      <c r="P463">
        <v>210.47</v>
      </c>
      <c r="Q463">
        <v>115.05</v>
      </c>
      <c r="R463">
        <v>0</v>
      </c>
      <c r="S463">
        <v>0</v>
      </c>
      <c r="T463">
        <v>-1.4100000000000534</v>
      </c>
      <c r="U463">
        <v>-1.5875000000000057</v>
      </c>
      <c r="V463">
        <v>0</v>
      </c>
      <c r="W463">
        <v>0</v>
      </c>
      <c r="X463">
        <v>0</v>
      </c>
      <c r="Y463">
        <v>0</v>
      </c>
      <c r="Z463">
        <v>-1.4100000000000534</v>
      </c>
      <c r="AA463">
        <v>-1.5875000000000057</v>
      </c>
    </row>
    <row r="464" spans="1:27" x14ac:dyDescent="0.3">
      <c r="A464">
        <v>37</v>
      </c>
      <c r="B464" t="s">
        <v>148</v>
      </c>
      <c r="C464" s="222">
        <v>45701.619583333333</v>
      </c>
      <c r="D464" t="b">
        <v>1</v>
      </c>
      <c r="E464" t="b">
        <v>1</v>
      </c>
      <c r="F464">
        <v>18.5</v>
      </c>
      <c r="G464">
        <v>5.0000000000000001E-3</v>
      </c>
      <c r="H464">
        <v>1855</v>
      </c>
      <c r="I464">
        <v>-2012</v>
      </c>
      <c r="J464">
        <v>386</v>
      </c>
      <c r="K464">
        <v>-416</v>
      </c>
      <c r="L464">
        <v>-0.39250000000000002</v>
      </c>
      <c r="M464">
        <v>-7.4999999999999997E-2</v>
      </c>
      <c r="N464">
        <v>9.6675000000000004</v>
      </c>
      <c r="O464">
        <v>2.0049999999999999</v>
      </c>
      <c r="P464">
        <v>202.00749999999999</v>
      </c>
      <c r="Q464">
        <v>113.905</v>
      </c>
      <c r="R464">
        <v>0</v>
      </c>
      <c r="S464">
        <v>0</v>
      </c>
      <c r="T464">
        <v>-1.4100000000000534</v>
      </c>
      <c r="U464">
        <v>-1.5450000000000017</v>
      </c>
      <c r="V464">
        <v>0</v>
      </c>
      <c r="W464">
        <v>0</v>
      </c>
      <c r="X464">
        <v>0</v>
      </c>
      <c r="Y464">
        <v>0</v>
      </c>
      <c r="Z464">
        <v>-1.4100000000000534</v>
      </c>
      <c r="AA464">
        <v>-1.5450000000000017</v>
      </c>
    </row>
    <row r="465" spans="1:27" x14ac:dyDescent="0.3">
      <c r="A465">
        <v>38</v>
      </c>
      <c r="B465" t="s">
        <v>148</v>
      </c>
      <c r="C465" s="222">
        <v>45701.619583333333</v>
      </c>
      <c r="D465" t="b">
        <v>1</v>
      </c>
      <c r="E465" t="b">
        <v>1</v>
      </c>
      <c r="F465">
        <v>19</v>
      </c>
      <c r="G465">
        <v>5.0000000000000001E-3</v>
      </c>
      <c r="H465">
        <v>1913</v>
      </c>
      <c r="I465">
        <v>-2072</v>
      </c>
      <c r="J465">
        <v>423</v>
      </c>
      <c r="K465">
        <v>-415</v>
      </c>
      <c r="L465">
        <v>-0.39750000000000002</v>
      </c>
      <c r="M465">
        <v>0.02</v>
      </c>
      <c r="N465">
        <v>9.9625000000000004</v>
      </c>
      <c r="O465">
        <v>2.0950000000000002</v>
      </c>
      <c r="P465">
        <v>192.34</v>
      </c>
      <c r="Q465">
        <v>111.9</v>
      </c>
      <c r="R465">
        <v>0</v>
      </c>
      <c r="S465">
        <v>0</v>
      </c>
      <c r="T465">
        <v>-1.405000000000058</v>
      </c>
      <c r="U465">
        <v>-1.6149999999999949</v>
      </c>
      <c r="V465">
        <v>0</v>
      </c>
      <c r="W465">
        <v>0</v>
      </c>
      <c r="X465">
        <v>0</v>
      </c>
      <c r="Y465">
        <v>0</v>
      </c>
      <c r="Z465">
        <v>-1.405000000000058</v>
      </c>
      <c r="AA465">
        <v>-1.6149999999999949</v>
      </c>
    </row>
    <row r="466" spans="1:27" x14ac:dyDescent="0.3">
      <c r="A466">
        <v>39</v>
      </c>
      <c r="B466" t="s">
        <v>148</v>
      </c>
      <c r="C466" s="222">
        <v>45701.619583333333</v>
      </c>
      <c r="D466" t="b">
        <v>1</v>
      </c>
      <c r="E466" t="b">
        <v>1</v>
      </c>
      <c r="F466">
        <v>19.5</v>
      </c>
      <c r="G466">
        <v>5.0000000000000001E-3</v>
      </c>
      <c r="H466">
        <v>1793</v>
      </c>
      <c r="I466">
        <v>-1945</v>
      </c>
      <c r="J466">
        <v>272</v>
      </c>
      <c r="K466">
        <v>-301</v>
      </c>
      <c r="L466">
        <v>-0.38</v>
      </c>
      <c r="M466">
        <v>-7.2499999999999995E-2</v>
      </c>
      <c r="N466">
        <v>9.3450000000000006</v>
      </c>
      <c r="O466">
        <v>1.4325000000000001</v>
      </c>
      <c r="P466">
        <v>182.3775</v>
      </c>
      <c r="Q466">
        <v>109.80500000000001</v>
      </c>
      <c r="R466">
        <v>0</v>
      </c>
      <c r="S466">
        <v>0</v>
      </c>
      <c r="T466">
        <v>-1.3800000000000523</v>
      </c>
      <c r="U466">
        <v>-1.6825000000000045</v>
      </c>
      <c r="V466">
        <v>0</v>
      </c>
      <c r="W466">
        <v>0</v>
      </c>
      <c r="X466">
        <v>0</v>
      </c>
      <c r="Y466">
        <v>0</v>
      </c>
      <c r="Z466">
        <v>-1.3800000000000523</v>
      </c>
      <c r="AA466">
        <v>-1.6825000000000045</v>
      </c>
    </row>
    <row r="467" spans="1:27" x14ac:dyDescent="0.3">
      <c r="A467">
        <v>40</v>
      </c>
      <c r="B467" t="s">
        <v>148</v>
      </c>
      <c r="C467" s="222">
        <v>45701.619583333333</v>
      </c>
      <c r="D467" t="b">
        <v>1</v>
      </c>
      <c r="E467" t="b">
        <v>1</v>
      </c>
      <c r="F467">
        <v>20</v>
      </c>
      <c r="G467">
        <v>5.0000000000000001E-3</v>
      </c>
      <c r="H467">
        <v>1458</v>
      </c>
      <c r="I467">
        <v>-1617</v>
      </c>
      <c r="J467">
        <v>-182</v>
      </c>
      <c r="K467">
        <v>155</v>
      </c>
      <c r="L467">
        <v>-0.39750000000000002</v>
      </c>
      <c r="M467">
        <v>-6.7500000000000004E-2</v>
      </c>
      <c r="N467">
        <v>7.6875</v>
      </c>
      <c r="O467">
        <v>-0.84250000000000003</v>
      </c>
      <c r="P467">
        <v>173.0325</v>
      </c>
      <c r="Q467">
        <v>108.3725</v>
      </c>
      <c r="R467">
        <v>0</v>
      </c>
      <c r="S467">
        <v>0</v>
      </c>
      <c r="T467">
        <v>-1.3875000000000455</v>
      </c>
      <c r="U467">
        <v>-1.6700000000000017</v>
      </c>
      <c r="V467">
        <v>0</v>
      </c>
      <c r="W467">
        <v>0</v>
      </c>
      <c r="X467">
        <v>0</v>
      </c>
      <c r="Y467">
        <v>0</v>
      </c>
      <c r="Z467">
        <v>-1.3875000000000455</v>
      </c>
      <c r="AA467">
        <v>-1.6700000000000017</v>
      </c>
    </row>
    <row r="468" spans="1:27" x14ac:dyDescent="0.3">
      <c r="A468">
        <v>41</v>
      </c>
      <c r="B468" t="s">
        <v>148</v>
      </c>
      <c r="C468" s="222">
        <v>45701.619583333333</v>
      </c>
      <c r="D468" t="b">
        <v>1</v>
      </c>
      <c r="E468" t="b">
        <v>1</v>
      </c>
      <c r="F468">
        <v>20.5</v>
      </c>
      <c r="G468">
        <v>5.0000000000000001E-3</v>
      </c>
      <c r="H468">
        <v>1226</v>
      </c>
      <c r="I468">
        <v>-1385</v>
      </c>
      <c r="J468">
        <v>-352</v>
      </c>
      <c r="K468">
        <v>358</v>
      </c>
      <c r="L468">
        <v>-0.39750000000000002</v>
      </c>
      <c r="M468">
        <v>1.4999999999999999E-2</v>
      </c>
      <c r="N468">
        <v>6.5274999999999999</v>
      </c>
      <c r="O468">
        <v>-1.7750000000000001</v>
      </c>
      <c r="P468">
        <v>165.345</v>
      </c>
      <c r="Q468">
        <v>109.215</v>
      </c>
      <c r="R468">
        <v>0</v>
      </c>
      <c r="S468">
        <v>0</v>
      </c>
      <c r="T468">
        <v>-1.3875000000000455</v>
      </c>
      <c r="U468">
        <v>-1.6099999999999994</v>
      </c>
      <c r="V468">
        <v>0</v>
      </c>
      <c r="W468">
        <v>0</v>
      </c>
      <c r="X468">
        <v>0</v>
      </c>
      <c r="Y468">
        <v>0</v>
      </c>
      <c r="Z468">
        <v>-1.3875000000000455</v>
      </c>
      <c r="AA468">
        <v>-1.6099999999999994</v>
      </c>
    </row>
    <row r="469" spans="1:27" x14ac:dyDescent="0.3">
      <c r="A469">
        <v>42</v>
      </c>
      <c r="B469" t="s">
        <v>148</v>
      </c>
      <c r="C469" s="222">
        <v>45701.619583333333</v>
      </c>
      <c r="D469" t="b">
        <v>1</v>
      </c>
      <c r="E469" t="b">
        <v>1</v>
      </c>
      <c r="F469">
        <v>21</v>
      </c>
      <c r="G469">
        <v>5.0000000000000001E-3</v>
      </c>
      <c r="H469">
        <v>956</v>
      </c>
      <c r="I469">
        <v>-1110</v>
      </c>
      <c r="J469">
        <v>194</v>
      </c>
      <c r="K469">
        <v>-288</v>
      </c>
      <c r="L469">
        <v>-0.38500000000000001</v>
      </c>
      <c r="M469">
        <v>-0.23500000000000001</v>
      </c>
      <c r="N469">
        <v>5.165</v>
      </c>
      <c r="O469">
        <v>1.2050000000000001</v>
      </c>
      <c r="P469">
        <v>158.8175</v>
      </c>
      <c r="Q469">
        <v>110.99000000000001</v>
      </c>
      <c r="R469">
        <v>0</v>
      </c>
      <c r="S469">
        <v>0</v>
      </c>
      <c r="T469">
        <v>-1.3725000000000307</v>
      </c>
      <c r="U469">
        <v>-1.6400000000000006</v>
      </c>
      <c r="V469">
        <v>0</v>
      </c>
      <c r="W469">
        <v>0</v>
      </c>
      <c r="X469">
        <v>0</v>
      </c>
      <c r="Y469">
        <v>0</v>
      </c>
      <c r="Z469">
        <v>-1.3725000000000307</v>
      </c>
      <c r="AA469">
        <v>-1.6400000000000006</v>
      </c>
    </row>
    <row r="470" spans="1:27" x14ac:dyDescent="0.3">
      <c r="A470">
        <v>43</v>
      </c>
      <c r="B470" t="s">
        <v>148</v>
      </c>
      <c r="C470" s="222">
        <v>45701.619583333333</v>
      </c>
      <c r="D470" t="b">
        <v>1</v>
      </c>
      <c r="E470" t="b">
        <v>1</v>
      </c>
      <c r="F470">
        <v>21.5</v>
      </c>
      <c r="G470">
        <v>5.0000000000000001E-3</v>
      </c>
      <c r="H470">
        <v>1047</v>
      </c>
      <c r="I470">
        <v>-1202</v>
      </c>
      <c r="J470">
        <v>657</v>
      </c>
      <c r="K470">
        <v>-684</v>
      </c>
      <c r="L470">
        <v>-0.38750000000000001</v>
      </c>
      <c r="M470">
        <v>-6.7500000000000004E-2</v>
      </c>
      <c r="N470">
        <v>5.6225000000000005</v>
      </c>
      <c r="O470">
        <v>3.3525</v>
      </c>
      <c r="P470">
        <v>153.6525</v>
      </c>
      <c r="Q470">
        <v>109.78500000000001</v>
      </c>
      <c r="R470">
        <v>0</v>
      </c>
      <c r="S470">
        <v>0</v>
      </c>
      <c r="T470">
        <v>-1.307500000000033</v>
      </c>
      <c r="U470">
        <v>-1.6700000000000017</v>
      </c>
      <c r="V470">
        <v>0</v>
      </c>
      <c r="W470">
        <v>0</v>
      </c>
      <c r="X470">
        <v>0</v>
      </c>
      <c r="Y470">
        <v>0</v>
      </c>
      <c r="Z470">
        <v>-1.307500000000033</v>
      </c>
      <c r="AA470">
        <v>-1.6700000000000017</v>
      </c>
    </row>
    <row r="471" spans="1:27" x14ac:dyDescent="0.3">
      <c r="A471">
        <v>44</v>
      </c>
      <c r="B471" t="s">
        <v>148</v>
      </c>
      <c r="C471" s="222">
        <v>45701.619583333333</v>
      </c>
      <c r="D471" t="b">
        <v>1</v>
      </c>
      <c r="E471" t="b">
        <v>1</v>
      </c>
      <c r="F471">
        <v>22</v>
      </c>
      <c r="G471">
        <v>5.0000000000000001E-3</v>
      </c>
      <c r="H471">
        <v>1214</v>
      </c>
      <c r="I471">
        <v>-1370</v>
      </c>
      <c r="J471">
        <v>1068</v>
      </c>
      <c r="K471">
        <v>-1107</v>
      </c>
      <c r="L471">
        <v>-0.39</v>
      </c>
      <c r="M471">
        <v>-9.7500000000000003E-2</v>
      </c>
      <c r="N471">
        <v>6.46</v>
      </c>
      <c r="O471">
        <v>5.4375</v>
      </c>
      <c r="P471">
        <v>148.03</v>
      </c>
      <c r="Q471">
        <v>106.4325</v>
      </c>
      <c r="R471">
        <v>0</v>
      </c>
      <c r="S471">
        <v>0</v>
      </c>
      <c r="T471">
        <v>-1.2350000000000136</v>
      </c>
      <c r="U471">
        <v>-1.772500000000008</v>
      </c>
      <c r="V471">
        <v>0</v>
      </c>
      <c r="W471">
        <v>0</v>
      </c>
      <c r="X471">
        <v>0</v>
      </c>
      <c r="Y471">
        <v>0</v>
      </c>
      <c r="Z471">
        <v>-1.2350000000000136</v>
      </c>
      <c r="AA471">
        <v>-1.772500000000008</v>
      </c>
    </row>
    <row r="472" spans="1:27" x14ac:dyDescent="0.3">
      <c r="A472">
        <v>45</v>
      </c>
      <c r="B472" t="s">
        <v>148</v>
      </c>
      <c r="C472" s="222">
        <v>45701.619583333333</v>
      </c>
      <c r="D472" t="b">
        <v>1</v>
      </c>
      <c r="E472" t="b">
        <v>1</v>
      </c>
      <c r="F472">
        <v>22.5</v>
      </c>
      <c r="G472">
        <v>5.0000000000000001E-3</v>
      </c>
      <c r="H472">
        <v>1461</v>
      </c>
      <c r="I472">
        <v>-1596</v>
      </c>
      <c r="J472">
        <v>1662</v>
      </c>
      <c r="K472">
        <v>-1682</v>
      </c>
      <c r="L472">
        <v>-0.33750000000000002</v>
      </c>
      <c r="M472">
        <v>-0.05</v>
      </c>
      <c r="N472">
        <v>7.6425000000000001</v>
      </c>
      <c r="O472">
        <v>8.36</v>
      </c>
      <c r="P472">
        <v>141.57</v>
      </c>
      <c r="Q472">
        <v>100.995</v>
      </c>
      <c r="R472">
        <v>0</v>
      </c>
      <c r="S472">
        <v>0</v>
      </c>
      <c r="T472">
        <v>-1.1400000000000148</v>
      </c>
      <c r="U472">
        <v>-1.9325000000000045</v>
      </c>
      <c r="V472">
        <v>0</v>
      </c>
      <c r="W472">
        <v>0</v>
      </c>
      <c r="X472">
        <v>0</v>
      </c>
      <c r="Y472">
        <v>0</v>
      </c>
      <c r="Z472">
        <v>-1.1400000000000148</v>
      </c>
      <c r="AA472">
        <v>-1.9325000000000045</v>
      </c>
    </row>
    <row r="473" spans="1:27" x14ac:dyDescent="0.3">
      <c r="A473">
        <v>46</v>
      </c>
      <c r="B473" t="s">
        <v>148</v>
      </c>
      <c r="C473" s="222">
        <v>45701.619583333333</v>
      </c>
      <c r="D473" t="b">
        <v>1</v>
      </c>
      <c r="E473" t="b">
        <v>1</v>
      </c>
      <c r="F473">
        <v>23</v>
      </c>
      <c r="G473">
        <v>5.0000000000000001E-3</v>
      </c>
      <c r="H473">
        <v>1331</v>
      </c>
      <c r="I473">
        <v>-1486</v>
      </c>
      <c r="J473">
        <v>1974</v>
      </c>
      <c r="K473">
        <v>-1962</v>
      </c>
      <c r="L473">
        <v>-0.38750000000000001</v>
      </c>
      <c r="M473">
        <v>0.03</v>
      </c>
      <c r="N473">
        <v>7.0425000000000004</v>
      </c>
      <c r="O473">
        <v>9.84</v>
      </c>
      <c r="P473">
        <v>133.92749999999998</v>
      </c>
      <c r="Q473">
        <v>92.635000000000005</v>
      </c>
      <c r="R473">
        <v>0</v>
      </c>
      <c r="S473">
        <v>0</v>
      </c>
      <c r="T473">
        <v>-1.0674999999999955</v>
      </c>
      <c r="U473">
        <v>-1.9100000000000108</v>
      </c>
      <c r="V473">
        <v>0</v>
      </c>
      <c r="W473">
        <v>0</v>
      </c>
      <c r="X473">
        <v>0</v>
      </c>
      <c r="Y473">
        <v>0</v>
      </c>
      <c r="Z473">
        <v>-1.0674999999999955</v>
      </c>
      <c r="AA473">
        <v>-1.9100000000000108</v>
      </c>
    </row>
    <row r="474" spans="1:27" x14ac:dyDescent="0.3">
      <c r="A474">
        <v>47</v>
      </c>
      <c r="B474" t="s">
        <v>148</v>
      </c>
      <c r="C474" s="222">
        <v>45701.619583333333</v>
      </c>
      <c r="D474" t="b">
        <v>1</v>
      </c>
      <c r="E474" t="b">
        <v>1</v>
      </c>
      <c r="F474">
        <v>23.5</v>
      </c>
      <c r="G474">
        <v>5.0000000000000001E-3</v>
      </c>
      <c r="H474">
        <v>1144</v>
      </c>
      <c r="I474">
        <v>-1295</v>
      </c>
      <c r="J474">
        <v>1768</v>
      </c>
      <c r="K474">
        <v>-1775</v>
      </c>
      <c r="L474">
        <v>-0.3775</v>
      </c>
      <c r="M474">
        <v>-1.7500000000000002E-2</v>
      </c>
      <c r="N474">
        <v>6.0975000000000001</v>
      </c>
      <c r="O474">
        <v>8.8574999999999999</v>
      </c>
      <c r="P474">
        <v>126.88499999999999</v>
      </c>
      <c r="Q474">
        <v>82.795000000000002</v>
      </c>
      <c r="R474">
        <v>0</v>
      </c>
      <c r="S474">
        <v>0</v>
      </c>
      <c r="T474">
        <v>-1.0999999999999943</v>
      </c>
      <c r="U474">
        <v>-1.9525000000000148</v>
      </c>
      <c r="V474">
        <v>0</v>
      </c>
      <c r="W474">
        <v>0</v>
      </c>
      <c r="X474">
        <v>0</v>
      </c>
      <c r="Y474">
        <v>0</v>
      </c>
      <c r="Z474">
        <v>-1.0999999999999943</v>
      </c>
      <c r="AA474">
        <v>-1.9525000000000148</v>
      </c>
    </row>
    <row r="475" spans="1:27" x14ac:dyDescent="0.3">
      <c r="A475">
        <v>48</v>
      </c>
      <c r="B475" t="s">
        <v>148</v>
      </c>
      <c r="C475" s="222">
        <v>45701.619583333333</v>
      </c>
      <c r="D475" t="b">
        <v>1</v>
      </c>
      <c r="E475" t="b">
        <v>1</v>
      </c>
      <c r="F475">
        <v>24</v>
      </c>
      <c r="G475">
        <v>5.0000000000000001E-3</v>
      </c>
      <c r="H475">
        <v>202</v>
      </c>
      <c r="I475">
        <v>-366</v>
      </c>
      <c r="J475">
        <v>1065</v>
      </c>
      <c r="K475">
        <v>-1061</v>
      </c>
      <c r="L475">
        <v>-0.41000000000000003</v>
      </c>
      <c r="M475">
        <v>0.01</v>
      </c>
      <c r="N475">
        <v>1.42</v>
      </c>
      <c r="O475">
        <v>5.3150000000000004</v>
      </c>
      <c r="P475">
        <v>120.78749999999999</v>
      </c>
      <c r="Q475">
        <v>73.9375</v>
      </c>
      <c r="R475">
        <v>0</v>
      </c>
      <c r="S475">
        <v>0</v>
      </c>
      <c r="T475">
        <v>-1.1175000000000068</v>
      </c>
      <c r="U475">
        <v>-1.9000000000000199</v>
      </c>
      <c r="V475">
        <v>0</v>
      </c>
      <c r="W475">
        <v>0</v>
      </c>
      <c r="X475">
        <v>0</v>
      </c>
      <c r="Y475">
        <v>0</v>
      </c>
      <c r="Z475">
        <v>-1.1175000000000068</v>
      </c>
      <c r="AA475">
        <v>-1.9000000000000199</v>
      </c>
    </row>
    <row r="476" spans="1:27" x14ac:dyDescent="0.3">
      <c r="A476">
        <v>49</v>
      </c>
      <c r="B476" t="s">
        <v>148</v>
      </c>
      <c r="C476" s="222">
        <v>45701.619583333333</v>
      </c>
      <c r="D476" t="b">
        <v>1</v>
      </c>
      <c r="E476" t="b">
        <v>1</v>
      </c>
      <c r="F476">
        <v>24.5</v>
      </c>
      <c r="G476">
        <v>5.0000000000000001E-3</v>
      </c>
      <c r="H476">
        <v>-123</v>
      </c>
      <c r="I476">
        <v>-31</v>
      </c>
      <c r="J476">
        <v>1090</v>
      </c>
      <c r="K476">
        <v>-1063</v>
      </c>
      <c r="L476">
        <v>-0.38500000000000001</v>
      </c>
      <c r="M476">
        <v>6.7500000000000004E-2</v>
      </c>
      <c r="N476">
        <v>-0.23</v>
      </c>
      <c r="O476">
        <v>5.3825000000000003</v>
      </c>
      <c r="P476">
        <v>119.36749999999999</v>
      </c>
      <c r="Q476">
        <v>68.622500000000002</v>
      </c>
      <c r="R476">
        <v>0</v>
      </c>
      <c r="S476">
        <v>0</v>
      </c>
      <c r="T476">
        <v>-1.1175000000000068</v>
      </c>
      <c r="U476">
        <v>-1.9375000000000142</v>
      </c>
      <c r="V476">
        <v>0</v>
      </c>
      <c r="W476">
        <v>0</v>
      </c>
      <c r="X476">
        <v>0</v>
      </c>
      <c r="Y476">
        <v>0</v>
      </c>
      <c r="Z476">
        <v>-1.1175000000000068</v>
      </c>
      <c r="AA476">
        <v>-1.9375000000000142</v>
      </c>
    </row>
    <row r="477" spans="1:27" x14ac:dyDescent="0.3">
      <c r="A477">
        <v>50</v>
      </c>
      <c r="B477" t="s">
        <v>148</v>
      </c>
      <c r="C477" s="222">
        <v>45701.619583333333</v>
      </c>
      <c r="D477" t="b">
        <v>1</v>
      </c>
      <c r="E477" t="b">
        <v>1</v>
      </c>
      <c r="F477">
        <v>25</v>
      </c>
      <c r="G477">
        <v>5.0000000000000001E-3</v>
      </c>
      <c r="H477">
        <v>-315</v>
      </c>
      <c r="I477">
        <v>156</v>
      </c>
      <c r="J477">
        <v>1214</v>
      </c>
      <c r="K477">
        <v>-1231</v>
      </c>
      <c r="L477">
        <v>-0.39750000000000002</v>
      </c>
      <c r="M477">
        <v>-4.2500000000000003E-2</v>
      </c>
      <c r="N477">
        <v>-1.1775</v>
      </c>
      <c r="O477">
        <v>6.1124999999999998</v>
      </c>
      <c r="P477">
        <v>119.5975</v>
      </c>
      <c r="Q477">
        <v>63.239999999999995</v>
      </c>
      <c r="R477">
        <v>0</v>
      </c>
      <c r="S477">
        <v>0</v>
      </c>
      <c r="T477">
        <v>-1.1075000000000017</v>
      </c>
      <c r="U477">
        <v>-1.7625000000000171</v>
      </c>
      <c r="V477">
        <v>0</v>
      </c>
      <c r="W477">
        <v>0</v>
      </c>
      <c r="X477">
        <v>0</v>
      </c>
      <c r="Y477">
        <v>0</v>
      </c>
      <c r="Z477">
        <v>-1.1075000000000017</v>
      </c>
      <c r="AA477">
        <v>-1.7625000000000171</v>
      </c>
    </row>
    <row r="478" spans="1:27" x14ac:dyDescent="0.3">
      <c r="A478">
        <v>51</v>
      </c>
      <c r="B478" t="s">
        <v>148</v>
      </c>
      <c r="C478" s="222">
        <v>45701.619583333333</v>
      </c>
      <c r="D478" t="b">
        <v>1</v>
      </c>
      <c r="E478" t="b">
        <v>1</v>
      </c>
      <c r="F478">
        <v>25.5</v>
      </c>
      <c r="G478">
        <v>5.0000000000000001E-3</v>
      </c>
      <c r="H478">
        <v>-352</v>
      </c>
      <c r="I478">
        <v>202</v>
      </c>
      <c r="J478">
        <v>1352</v>
      </c>
      <c r="K478">
        <v>-1334</v>
      </c>
      <c r="L478">
        <v>-0.375</v>
      </c>
      <c r="M478">
        <v>4.4999999999999998E-2</v>
      </c>
      <c r="N478">
        <v>-1.385</v>
      </c>
      <c r="O478">
        <v>6.7149999999999999</v>
      </c>
      <c r="P478">
        <v>120.77499999999999</v>
      </c>
      <c r="Q478">
        <v>57.127499999999998</v>
      </c>
      <c r="R478">
        <v>0</v>
      </c>
      <c r="S478">
        <v>0</v>
      </c>
      <c r="T478">
        <v>-1.0750000000000028</v>
      </c>
      <c r="U478">
        <v>-1.7500000000000142</v>
      </c>
      <c r="V478">
        <v>0</v>
      </c>
      <c r="W478">
        <v>0</v>
      </c>
      <c r="X478">
        <v>0</v>
      </c>
      <c r="Y478">
        <v>0</v>
      </c>
      <c r="Z478">
        <v>-1.0750000000000028</v>
      </c>
      <c r="AA478">
        <v>-1.7500000000000142</v>
      </c>
    </row>
    <row r="479" spans="1:27" x14ac:dyDescent="0.3">
      <c r="A479">
        <v>52</v>
      </c>
      <c r="B479" t="s">
        <v>148</v>
      </c>
      <c r="C479" s="222">
        <v>45701.619583333333</v>
      </c>
      <c r="D479" t="b">
        <v>1</v>
      </c>
      <c r="E479" t="b">
        <v>1</v>
      </c>
      <c r="F479">
        <v>26</v>
      </c>
      <c r="G479">
        <v>5.0000000000000001E-3</v>
      </c>
      <c r="H479">
        <v>-355</v>
      </c>
      <c r="I479">
        <v>200</v>
      </c>
      <c r="J479">
        <v>1424</v>
      </c>
      <c r="K479">
        <v>-1418</v>
      </c>
      <c r="L479">
        <v>-0.38750000000000001</v>
      </c>
      <c r="M479">
        <v>1.4999999999999999E-2</v>
      </c>
      <c r="N479">
        <v>-1.3875</v>
      </c>
      <c r="O479">
        <v>7.1050000000000004</v>
      </c>
      <c r="P479">
        <v>122.16</v>
      </c>
      <c r="Q479">
        <v>50.412499999999994</v>
      </c>
      <c r="R479">
        <v>0</v>
      </c>
      <c r="S479">
        <v>0</v>
      </c>
      <c r="T479">
        <v>-1.0150000000000006</v>
      </c>
      <c r="U479">
        <v>-1.8100000000000094</v>
      </c>
      <c r="V479">
        <v>0</v>
      </c>
      <c r="W479">
        <v>0</v>
      </c>
      <c r="X479">
        <v>0</v>
      </c>
      <c r="Y479">
        <v>0</v>
      </c>
      <c r="Z479">
        <v>-1.0150000000000006</v>
      </c>
      <c r="AA479">
        <v>-1.8100000000000094</v>
      </c>
    </row>
    <row r="480" spans="1:27" x14ac:dyDescent="0.3">
      <c r="A480">
        <v>53</v>
      </c>
      <c r="B480" t="s">
        <v>148</v>
      </c>
      <c r="C480" s="222">
        <v>45701.619583333333</v>
      </c>
      <c r="D480" t="b">
        <v>1</v>
      </c>
      <c r="E480" t="b">
        <v>1</v>
      </c>
      <c r="F480">
        <v>26.5</v>
      </c>
      <c r="G480">
        <v>5.0000000000000001E-3</v>
      </c>
      <c r="H480">
        <v>-356</v>
      </c>
      <c r="I480">
        <v>207</v>
      </c>
      <c r="J480">
        <v>1382</v>
      </c>
      <c r="K480">
        <v>-1456</v>
      </c>
      <c r="L480">
        <v>-0.3725</v>
      </c>
      <c r="M480">
        <v>-0.185</v>
      </c>
      <c r="N480">
        <v>-1.4075</v>
      </c>
      <c r="O480">
        <v>7.0949999999999998</v>
      </c>
      <c r="P480">
        <v>123.5475</v>
      </c>
      <c r="Q480">
        <v>43.307499999999997</v>
      </c>
      <c r="R480">
        <v>0</v>
      </c>
      <c r="S480">
        <v>0</v>
      </c>
      <c r="T480">
        <v>-0.98499999999999943</v>
      </c>
      <c r="U480">
        <v>-1.8825000000000074</v>
      </c>
      <c r="V480">
        <v>0</v>
      </c>
      <c r="W480">
        <v>0</v>
      </c>
      <c r="X480">
        <v>0</v>
      </c>
      <c r="Y480">
        <v>0</v>
      </c>
      <c r="Z480">
        <v>-0.98499999999999943</v>
      </c>
      <c r="AA480">
        <v>-1.8825000000000074</v>
      </c>
    </row>
    <row r="481" spans="1:27" x14ac:dyDescent="0.3">
      <c r="A481">
        <v>54</v>
      </c>
      <c r="B481" t="s">
        <v>148</v>
      </c>
      <c r="C481" s="222">
        <v>45701.619583333333</v>
      </c>
      <c r="D481" t="b">
        <v>1</v>
      </c>
      <c r="E481" t="b">
        <v>1</v>
      </c>
      <c r="F481">
        <v>27</v>
      </c>
      <c r="G481">
        <v>5.0000000000000001E-3</v>
      </c>
      <c r="H481">
        <v>390</v>
      </c>
      <c r="I481">
        <v>-564</v>
      </c>
      <c r="J481">
        <v>1945</v>
      </c>
      <c r="K481">
        <v>-1990</v>
      </c>
      <c r="L481">
        <v>-0.435</v>
      </c>
      <c r="M481">
        <v>-0.1125</v>
      </c>
      <c r="N481">
        <v>2.3850000000000002</v>
      </c>
      <c r="O481">
        <v>9.8375000000000004</v>
      </c>
      <c r="P481">
        <v>124.955</v>
      </c>
      <c r="Q481">
        <v>36.212499999999999</v>
      </c>
      <c r="R481">
        <v>0</v>
      </c>
      <c r="S481">
        <v>0</v>
      </c>
      <c r="T481">
        <v>-0.96250000000000568</v>
      </c>
      <c r="U481">
        <v>-1.8725000000000023</v>
      </c>
      <c r="V481">
        <v>0</v>
      </c>
      <c r="W481">
        <v>0</v>
      </c>
      <c r="X481">
        <v>0</v>
      </c>
      <c r="Y481">
        <v>0</v>
      </c>
      <c r="Z481">
        <v>-0.96250000000000568</v>
      </c>
      <c r="AA481">
        <v>-1.8725000000000023</v>
      </c>
    </row>
    <row r="482" spans="1:27" x14ac:dyDescent="0.3">
      <c r="A482">
        <v>55</v>
      </c>
      <c r="B482" t="s">
        <v>148</v>
      </c>
      <c r="C482" s="222">
        <v>45701.619583333333</v>
      </c>
      <c r="D482" t="b">
        <v>1</v>
      </c>
      <c r="E482" t="b">
        <v>1</v>
      </c>
      <c r="F482">
        <v>27.5</v>
      </c>
      <c r="G482">
        <v>5.0000000000000001E-3</v>
      </c>
      <c r="H482">
        <v>651</v>
      </c>
      <c r="I482">
        <v>-801</v>
      </c>
      <c r="J482">
        <v>2094</v>
      </c>
      <c r="K482">
        <v>-2009</v>
      </c>
      <c r="L482">
        <v>-0.375</v>
      </c>
      <c r="M482">
        <v>0.21249999999999999</v>
      </c>
      <c r="N482">
        <v>3.63</v>
      </c>
      <c r="O482">
        <v>10.2575</v>
      </c>
      <c r="P482">
        <v>122.57</v>
      </c>
      <c r="Q482">
        <v>26.374999999999996</v>
      </c>
      <c r="R482">
        <v>0</v>
      </c>
      <c r="S482">
        <v>0</v>
      </c>
      <c r="T482">
        <v>-0.84499999999999886</v>
      </c>
      <c r="U482">
        <v>-1.6600000000000001</v>
      </c>
      <c r="V482">
        <v>0</v>
      </c>
      <c r="W482">
        <v>0</v>
      </c>
      <c r="X482">
        <v>0</v>
      </c>
      <c r="Y482">
        <v>0</v>
      </c>
      <c r="Z482">
        <v>-0.84499999999999886</v>
      </c>
      <c r="AA482">
        <v>-1.6600000000000001</v>
      </c>
    </row>
    <row r="483" spans="1:27" x14ac:dyDescent="0.3">
      <c r="A483">
        <v>56</v>
      </c>
      <c r="B483" t="s">
        <v>148</v>
      </c>
      <c r="C483" s="222">
        <v>45701.619583333333</v>
      </c>
      <c r="D483" t="b">
        <v>1</v>
      </c>
      <c r="E483" t="b">
        <v>1</v>
      </c>
      <c r="F483">
        <v>28</v>
      </c>
      <c r="G483">
        <v>5.0000000000000001E-3</v>
      </c>
      <c r="H483">
        <v>1190</v>
      </c>
      <c r="I483">
        <v>-1309</v>
      </c>
      <c r="J483">
        <v>2451</v>
      </c>
      <c r="K483">
        <v>-2439</v>
      </c>
      <c r="L483">
        <v>-0.29749999999999999</v>
      </c>
      <c r="M483">
        <v>0.03</v>
      </c>
      <c r="N483">
        <v>6.2475000000000005</v>
      </c>
      <c r="O483">
        <v>12.225</v>
      </c>
      <c r="P483">
        <v>118.94</v>
      </c>
      <c r="Q483">
        <v>16.117499999999996</v>
      </c>
      <c r="R483">
        <v>0</v>
      </c>
      <c r="S483">
        <v>0</v>
      </c>
      <c r="T483">
        <v>-0.79000000000000625</v>
      </c>
      <c r="U483">
        <v>-1.6900000000000013</v>
      </c>
      <c r="V483">
        <v>0</v>
      </c>
      <c r="W483">
        <v>0</v>
      </c>
      <c r="X483">
        <v>0</v>
      </c>
      <c r="Y483">
        <v>0</v>
      </c>
      <c r="Z483">
        <v>-0.79000000000000625</v>
      </c>
      <c r="AA483">
        <v>-1.6900000000000013</v>
      </c>
    </row>
    <row r="484" spans="1:27" x14ac:dyDescent="0.3">
      <c r="A484">
        <v>57</v>
      </c>
      <c r="B484" t="s">
        <v>148</v>
      </c>
      <c r="C484" s="222">
        <v>45701.619583333333</v>
      </c>
      <c r="D484" t="b">
        <v>1</v>
      </c>
      <c r="E484" t="b">
        <v>1</v>
      </c>
      <c r="F484">
        <v>28.5</v>
      </c>
      <c r="G484">
        <v>5.0000000000000001E-3</v>
      </c>
      <c r="H484">
        <v>1472</v>
      </c>
      <c r="I484">
        <v>-1621</v>
      </c>
      <c r="J484">
        <v>2286</v>
      </c>
      <c r="K484">
        <v>-2336</v>
      </c>
      <c r="L484">
        <v>-0.3725</v>
      </c>
      <c r="M484">
        <v>-0.125</v>
      </c>
      <c r="N484">
        <v>7.7324999999999999</v>
      </c>
      <c r="O484">
        <v>11.555</v>
      </c>
      <c r="P484">
        <v>112.6925</v>
      </c>
      <c r="Q484">
        <v>3.8924999999999956</v>
      </c>
      <c r="R484">
        <v>0</v>
      </c>
      <c r="S484">
        <v>0</v>
      </c>
      <c r="T484">
        <v>-0.73000000000000398</v>
      </c>
      <c r="U484">
        <v>-1.5650000000000031</v>
      </c>
      <c r="V484">
        <v>0</v>
      </c>
      <c r="W484">
        <v>0</v>
      </c>
      <c r="X484">
        <v>0</v>
      </c>
      <c r="Y484">
        <v>0</v>
      </c>
      <c r="Z484">
        <v>-0.73000000000000398</v>
      </c>
      <c r="AA484">
        <v>-1.5650000000000031</v>
      </c>
    </row>
    <row r="485" spans="1:27" x14ac:dyDescent="0.3">
      <c r="A485">
        <v>58</v>
      </c>
      <c r="B485" t="s">
        <v>148</v>
      </c>
      <c r="C485" s="222">
        <v>45701.619583333333</v>
      </c>
      <c r="D485" t="b">
        <v>1</v>
      </c>
      <c r="E485" t="b">
        <v>1</v>
      </c>
      <c r="F485">
        <v>29</v>
      </c>
      <c r="G485">
        <v>5.0000000000000001E-3</v>
      </c>
      <c r="H485">
        <v>1505</v>
      </c>
      <c r="I485">
        <v>-1653</v>
      </c>
      <c r="J485">
        <v>1496</v>
      </c>
      <c r="K485">
        <v>-1531</v>
      </c>
      <c r="L485">
        <v>-0.37</v>
      </c>
      <c r="M485">
        <v>-8.7500000000000008E-2</v>
      </c>
      <c r="N485">
        <v>7.8950000000000005</v>
      </c>
      <c r="O485">
        <v>7.5674999999999999</v>
      </c>
      <c r="P485">
        <v>104.96</v>
      </c>
      <c r="Q485">
        <v>-7.6625000000000041</v>
      </c>
      <c r="R485">
        <v>0</v>
      </c>
      <c r="S485">
        <v>0</v>
      </c>
      <c r="T485">
        <v>-0.69000000000001194</v>
      </c>
      <c r="U485">
        <v>-1.4825000000000035</v>
      </c>
      <c r="V485">
        <v>0</v>
      </c>
      <c r="W485">
        <v>0</v>
      </c>
      <c r="X485">
        <v>0</v>
      </c>
      <c r="Y485">
        <v>0</v>
      </c>
      <c r="Z485">
        <v>-0.69000000000001194</v>
      </c>
      <c r="AA485">
        <v>-1.4825000000000035</v>
      </c>
    </row>
    <row r="486" spans="1:27" x14ac:dyDescent="0.3">
      <c r="A486">
        <v>59</v>
      </c>
      <c r="B486" t="s">
        <v>148</v>
      </c>
      <c r="C486" s="222">
        <v>45701.619583333333</v>
      </c>
      <c r="D486" t="b">
        <v>1</v>
      </c>
      <c r="E486" t="b">
        <v>1</v>
      </c>
      <c r="F486">
        <v>29.5</v>
      </c>
      <c r="G486">
        <v>5.0000000000000001E-3</v>
      </c>
      <c r="H486">
        <v>1462</v>
      </c>
      <c r="I486">
        <v>-1613</v>
      </c>
      <c r="J486">
        <v>828</v>
      </c>
      <c r="K486">
        <v>-763</v>
      </c>
      <c r="L486">
        <v>-0.3775</v>
      </c>
      <c r="M486">
        <v>0.16250000000000001</v>
      </c>
      <c r="N486">
        <v>7.6875</v>
      </c>
      <c r="O486">
        <v>3.9775</v>
      </c>
      <c r="P486">
        <v>97.064999999999998</v>
      </c>
      <c r="Q486">
        <v>-15.230000000000004</v>
      </c>
      <c r="R486">
        <v>0</v>
      </c>
      <c r="S486">
        <v>0</v>
      </c>
      <c r="T486">
        <v>-0.63750000000001705</v>
      </c>
      <c r="U486">
        <v>-1.3375000000000039</v>
      </c>
      <c r="V486">
        <v>0</v>
      </c>
      <c r="W486">
        <v>0</v>
      </c>
      <c r="X486">
        <v>0</v>
      </c>
      <c r="Y486">
        <v>0</v>
      </c>
      <c r="Z486">
        <v>-0.63750000000001705</v>
      </c>
      <c r="AA486">
        <v>-1.3375000000000039</v>
      </c>
    </row>
    <row r="487" spans="1:27" x14ac:dyDescent="0.3">
      <c r="A487">
        <v>60</v>
      </c>
      <c r="B487" t="s">
        <v>148</v>
      </c>
      <c r="C487" s="222">
        <v>45701.619583333333</v>
      </c>
      <c r="D487" t="b">
        <v>1</v>
      </c>
      <c r="E487" t="b">
        <v>1</v>
      </c>
      <c r="F487">
        <v>30</v>
      </c>
      <c r="G487">
        <v>5.0000000000000001E-3</v>
      </c>
      <c r="H487">
        <v>1940</v>
      </c>
      <c r="I487">
        <v>-2100</v>
      </c>
      <c r="J487">
        <v>754</v>
      </c>
      <c r="K487">
        <v>-763</v>
      </c>
      <c r="L487">
        <v>-0.4</v>
      </c>
      <c r="M487">
        <v>-2.2499999999999999E-2</v>
      </c>
      <c r="N487">
        <v>10.1</v>
      </c>
      <c r="O487">
        <v>3.7925</v>
      </c>
      <c r="P487">
        <v>89.377499999999998</v>
      </c>
      <c r="Q487">
        <v>-19.207500000000003</v>
      </c>
      <c r="R487">
        <v>0</v>
      </c>
      <c r="S487">
        <v>0</v>
      </c>
      <c r="T487">
        <v>-0.54500000000001592</v>
      </c>
      <c r="U487">
        <v>-1.3150000000000048</v>
      </c>
      <c r="V487">
        <v>0</v>
      </c>
      <c r="W487">
        <v>0</v>
      </c>
      <c r="X487">
        <v>0</v>
      </c>
      <c r="Y487">
        <v>0</v>
      </c>
      <c r="Z487">
        <v>-0.54500000000001592</v>
      </c>
      <c r="AA487">
        <v>-1.3150000000000048</v>
      </c>
    </row>
    <row r="488" spans="1:27" x14ac:dyDescent="0.3">
      <c r="A488">
        <v>61</v>
      </c>
      <c r="B488" t="s">
        <v>148</v>
      </c>
      <c r="C488" s="222">
        <v>45701.619583333333</v>
      </c>
      <c r="D488" t="b">
        <v>1</v>
      </c>
      <c r="E488" t="b">
        <v>1</v>
      </c>
      <c r="F488">
        <v>30.5</v>
      </c>
      <c r="G488">
        <v>5.0000000000000001E-3</v>
      </c>
      <c r="H488">
        <v>1961</v>
      </c>
      <c r="I488">
        <v>-2117</v>
      </c>
      <c r="J488">
        <v>905</v>
      </c>
      <c r="K488">
        <v>-915</v>
      </c>
      <c r="L488">
        <v>-0.39</v>
      </c>
      <c r="M488">
        <v>-2.5000000000000001E-2</v>
      </c>
      <c r="N488">
        <v>10.195</v>
      </c>
      <c r="O488">
        <v>4.55</v>
      </c>
      <c r="P488">
        <v>79.277500000000003</v>
      </c>
      <c r="Q488">
        <v>-23.000000000000004</v>
      </c>
      <c r="R488">
        <v>0</v>
      </c>
      <c r="S488">
        <v>0</v>
      </c>
      <c r="T488">
        <v>-0.44750000000000512</v>
      </c>
      <c r="U488">
        <v>-1.3325000000000067</v>
      </c>
      <c r="V488">
        <v>0</v>
      </c>
      <c r="W488">
        <v>0</v>
      </c>
      <c r="X488">
        <v>0</v>
      </c>
      <c r="Y488">
        <v>0</v>
      </c>
      <c r="Z488">
        <v>-0.44750000000000512</v>
      </c>
      <c r="AA488">
        <v>-1.3325000000000067</v>
      </c>
    </row>
    <row r="489" spans="1:27" x14ac:dyDescent="0.3">
      <c r="A489">
        <v>62</v>
      </c>
      <c r="B489" t="s">
        <v>148</v>
      </c>
      <c r="C489" s="222">
        <v>45701.619583333333</v>
      </c>
      <c r="D489" t="b">
        <v>1</v>
      </c>
      <c r="E489" t="b">
        <v>1</v>
      </c>
      <c r="F489">
        <v>31</v>
      </c>
      <c r="G489">
        <v>5.0000000000000001E-3</v>
      </c>
      <c r="H489">
        <v>1736</v>
      </c>
      <c r="I489">
        <v>-1887</v>
      </c>
      <c r="J489">
        <v>943</v>
      </c>
      <c r="K489">
        <v>-911</v>
      </c>
      <c r="L489">
        <v>-0.3775</v>
      </c>
      <c r="M489">
        <v>0.08</v>
      </c>
      <c r="N489">
        <v>9.057500000000001</v>
      </c>
      <c r="O489">
        <v>4.6349999999999998</v>
      </c>
      <c r="P489">
        <v>69.082499999999996</v>
      </c>
      <c r="Q489">
        <v>-27.550000000000004</v>
      </c>
      <c r="R489">
        <v>0</v>
      </c>
      <c r="S489">
        <v>0</v>
      </c>
      <c r="T489">
        <v>-0.42249999999999943</v>
      </c>
      <c r="U489">
        <v>-1.1950000000000074</v>
      </c>
      <c r="V489">
        <v>0</v>
      </c>
      <c r="W489">
        <v>0</v>
      </c>
      <c r="X489">
        <v>0</v>
      </c>
      <c r="Y489">
        <v>0</v>
      </c>
      <c r="Z489">
        <v>-0.42249999999999943</v>
      </c>
      <c r="AA489">
        <v>-1.1950000000000074</v>
      </c>
    </row>
    <row r="490" spans="1:27" x14ac:dyDescent="0.3">
      <c r="A490">
        <v>63</v>
      </c>
      <c r="B490" t="s">
        <v>148</v>
      </c>
      <c r="C490" s="222">
        <v>45701.619583333333</v>
      </c>
      <c r="D490" t="b">
        <v>1</v>
      </c>
      <c r="E490" t="b">
        <v>1</v>
      </c>
      <c r="F490">
        <v>31.5</v>
      </c>
      <c r="G490">
        <v>5.0000000000000001E-3</v>
      </c>
      <c r="H490">
        <v>1238</v>
      </c>
      <c r="I490">
        <v>-1392</v>
      </c>
      <c r="J490">
        <v>879</v>
      </c>
      <c r="K490">
        <v>-851</v>
      </c>
      <c r="L490">
        <v>-0.38500000000000001</v>
      </c>
      <c r="M490">
        <v>7.0000000000000007E-2</v>
      </c>
      <c r="N490">
        <v>6.5750000000000002</v>
      </c>
      <c r="O490">
        <v>4.3250000000000002</v>
      </c>
      <c r="P490">
        <v>60.024999999999999</v>
      </c>
      <c r="Q490">
        <v>-32.185000000000002</v>
      </c>
      <c r="R490">
        <v>0</v>
      </c>
      <c r="S490">
        <v>0</v>
      </c>
      <c r="T490">
        <v>-0.39499999999999602</v>
      </c>
      <c r="U490">
        <v>-1.157500000000006</v>
      </c>
      <c r="V490">
        <v>0</v>
      </c>
      <c r="W490">
        <v>0</v>
      </c>
      <c r="X490">
        <v>0</v>
      </c>
      <c r="Y490">
        <v>0</v>
      </c>
      <c r="Z490">
        <v>-0.39499999999999602</v>
      </c>
      <c r="AA490">
        <v>-1.157500000000006</v>
      </c>
    </row>
    <row r="491" spans="1:27" x14ac:dyDescent="0.3">
      <c r="A491">
        <v>64</v>
      </c>
      <c r="B491" t="s">
        <v>148</v>
      </c>
      <c r="C491" s="222">
        <v>45701.619583333333</v>
      </c>
      <c r="D491" t="b">
        <v>1</v>
      </c>
      <c r="E491" t="b">
        <v>1</v>
      </c>
      <c r="F491">
        <v>32</v>
      </c>
      <c r="G491">
        <v>5.0000000000000001E-3</v>
      </c>
      <c r="H491">
        <v>1154</v>
      </c>
      <c r="I491">
        <v>-1306</v>
      </c>
      <c r="J491">
        <v>827</v>
      </c>
      <c r="K491">
        <v>-807</v>
      </c>
      <c r="L491">
        <v>-0.38</v>
      </c>
      <c r="M491">
        <v>0.05</v>
      </c>
      <c r="N491">
        <v>6.15</v>
      </c>
      <c r="O491">
        <v>4.085</v>
      </c>
      <c r="P491">
        <v>53.449999999999996</v>
      </c>
      <c r="Q491">
        <v>-36.510000000000005</v>
      </c>
      <c r="R491">
        <v>0</v>
      </c>
      <c r="S491">
        <v>0</v>
      </c>
      <c r="T491">
        <v>-0.37249999999999517</v>
      </c>
      <c r="U491">
        <v>-1.2275000000000063</v>
      </c>
      <c r="V491">
        <v>0</v>
      </c>
      <c r="W491">
        <v>0</v>
      </c>
      <c r="X491">
        <v>0</v>
      </c>
      <c r="Y491">
        <v>0</v>
      </c>
      <c r="Z491">
        <v>-0.37249999999999517</v>
      </c>
      <c r="AA491">
        <v>-1.2275000000000063</v>
      </c>
    </row>
    <row r="492" spans="1:27" x14ac:dyDescent="0.3">
      <c r="A492">
        <v>65</v>
      </c>
      <c r="B492" t="s">
        <v>148</v>
      </c>
      <c r="C492" s="222">
        <v>45701.619583333333</v>
      </c>
      <c r="D492" t="b">
        <v>1</v>
      </c>
      <c r="E492" t="b">
        <v>1</v>
      </c>
      <c r="F492">
        <v>32.5</v>
      </c>
      <c r="G492">
        <v>5.0000000000000001E-3</v>
      </c>
      <c r="H492">
        <v>1143</v>
      </c>
      <c r="I492">
        <v>-1301</v>
      </c>
      <c r="J492">
        <v>703</v>
      </c>
      <c r="K492">
        <v>-770</v>
      </c>
      <c r="L492">
        <v>-0.39500000000000002</v>
      </c>
      <c r="M492">
        <v>-0.16750000000000001</v>
      </c>
      <c r="N492">
        <v>6.11</v>
      </c>
      <c r="O492">
        <v>3.6825000000000001</v>
      </c>
      <c r="P492">
        <v>47.3</v>
      </c>
      <c r="Q492">
        <v>-40.595000000000006</v>
      </c>
      <c r="R492">
        <v>0</v>
      </c>
      <c r="S492">
        <v>0</v>
      </c>
      <c r="T492">
        <v>-0.30999999999999517</v>
      </c>
      <c r="U492">
        <v>-1.2000000000000028</v>
      </c>
      <c r="V492">
        <v>0</v>
      </c>
      <c r="W492">
        <v>0</v>
      </c>
      <c r="X492">
        <v>0</v>
      </c>
      <c r="Y492">
        <v>0</v>
      </c>
      <c r="Z492">
        <v>-0.30999999999999517</v>
      </c>
      <c r="AA492">
        <v>-1.2000000000000028</v>
      </c>
    </row>
    <row r="493" spans="1:27" x14ac:dyDescent="0.3">
      <c r="A493">
        <v>66</v>
      </c>
      <c r="B493" t="s">
        <v>148</v>
      </c>
      <c r="C493" s="222">
        <v>45701.619583333333</v>
      </c>
      <c r="D493" t="b">
        <v>1</v>
      </c>
      <c r="E493" t="b">
        <v>1</v>
      </c>
      <c r="F493">
        <v>33</v>
      </c>
      <c r="G493">
        <v>5.0000000000000001E-3</v>
      </c>
      <c r="H493">
        <v>1130</v>
      </c>
      <c r="I493">
        <v>-1270</v>
      </c>
      <c r="J493">
        <v>-877</v>
      </c>
      <c r="K493">
        <v>840</v>
      </c>
      <c r="L493">
        <v>-0.35000000000000003</v>
      </c>
      <c r="M493">
        <v>-9.2499999999999999E-2</v>
      </c>
      <c r="N493">
        <v>6</v>
      </c>
      <c r="O493">
        <v>-4.2925000000000004</v>
      </c>
      <c r="P493">
        <v>41.19</v>
      </c>
      <c r="Q493">
        <v>-44.277500000000003</v>
      </c>
      <c r="R493">
        <v>0</v>
      </c>
      <c r="S493">
        <v>0</v>
      </c>
      <c r="T493">
        <v>-0.26749999999999829</v>
      </c>
      <c r="U493">
        <v>-0.98000000000000398</v>
      </c>
      <c r="V493">
        <v>0</v>
      </c>
      <c r="W493">
        <v>0</v>
      </c>
      <c r="X493">
        <v>0</v>
      </c>
      <c r="Y493">
        <v>0</v>
      </c>
      <c r="Z493">
        <v>-0.26749999999999829</v>
      </c>
      <c r="AA493">
        <v>-0.98000000000000398</v>
      </c>
    </row>
    <row r="494" spans="1:27" x14ac:dyDescent="0.3">
      <c r="A494">
        <v>67</v>
      </c>
      <c r="B494" t="s">
        <v>148</v>
      </c>
      <c r="C494" s="222">
        <v>45701.619583333333</v>
      </c>
      <c r="D494" t="b">
        <v>1</v>
      </c>
      <c r="E494" t="b">
        <v>1</v>
      </c>
      <c r="F494">
        <v>33.5</v>
      </c>
      <c r="G494">
        <v>5.0000000000000001E-3</v>
      </c>
      <c r="H494">
        <v>1077</v>
      </c>
      <c r="I494">
        <v>-1220</v>
      </c>
      <c r="J494">
        <v>-1704</v>
      </c>
      <c r="K494">
        <v>1660</v>
      </c>
      <c r="L494">
        <v>-0.35749999999999998</v>
      </c>
      <c r="M494">
        <v>-0.11</v>
      </c>
      <c r="N494">
        <v>5.7424999999999997</v>
      </c>
      <c r="O494">
        <v>-8.41</v>
      </c>
      <c r="P494">
        <v>35.19</v>
      </c>
      <c r="Q494">
        <v>-39.984999999999999</v>
      </c>
      <c r="R494">
        <v>0</v>
      </c>
      <c r="S494">
        <v>0</v>
      </c>
      <c r="T494">
        <v>-0.25750000000000028</v>
      </c>
      <c r="U494">
        <v>-0.65000000000000568</v>
      </c>
      <c r="V494">
        <v>0</v>
      </c>
      <c r="W494">
        <v>0</v>
      </c>
      <c r="X494">
        <v>0</v>
      </c>
      <c r="Y494">
        <v>0</v>
      </c>
      <c r="Z494">
        <v>-0.25750000000000028</v>
      </c>
      <c r="AA494">
        <v>-0.65000000000000568</v>
      </c>
    </row>
    <row r="495" spans="1:27" x14ac:dyDescent="0.3">
      <c r="A495">
        <v>68</v>
      </c>
      <c r="B495" t="s">
        <v>148</v>
      </c>
      <c r="C495" s="222">
        <v>45701.619583333333</v>
      </c>
      <c r="D495" t="b">
        <v>1</v>
      </c>
      <c r="E495" t="b">
        <v>1</v>
      </c>
      <c r="F495">
        <v>34</v>
      </c>
      <c r="G495">
        <v>5.0000000000000001E-3</v>
      </c>
      <c r="H495">
        <v>1144</v>
      </c>
      <c r="I495">
        <v>-1288</v>
      </c>
      <c r="J495">
        <v>-1980</v>
      </c>
      <c r="K495">
        <v>1982</v>
      </c>
      <c r="L495">
        <v>-0.36</v>
      </c>
      <c r="M495">
        <v>5.0000000000000001E-3</v>
      </c>
      <c r="N495">
        <v>6.08</v>
      </c>
      <c r="O495">
        <v>-9.9049999999999994</v>
      </c>
      <c r="P495">
        <v>29.447499999999998</v>
      </c>
      <c r="Q495">
        <v>-31.575000000000003</v>
      </c>
      <c r="R495">
        <v>0</v>
      </c>
      <c r="S495">
        <v>0</v>
      </c>
      <c r="T495">
        <v>-0.22250000000000369</v>
      </c>
      <c r="U495">
        <v>-0.48499999999999943</v>
      </c>
      <c r="V495">
        <v>0</v>
      </c>
      <c r="W495">
        <v>0</v>
      </c>
      <c r="X495">
        <v>0</v>
      </c>
      <c r="Y495">
        <v>0</v>
      </c>
      <c r="Z495">
        <v>-0.22250000000000369</v>
      </c>
      <c r="AA495">
        <v>-0.48499999999999943</v>
      </c>
    </row>
    <row r="496" spans="1:27" x14ac:dyDescent="0.3">
      <c r="A496">
        <v>69</v>
      </c>
      <c r="B496" t="s">
        <v>148</v>
      </c>
      <c r="C496" s="222">
        <v>45701.619583333333</v>
      </c>
      <c r="D496" t="b">
        <v>1</v>
      </c>
      <c r="E496" t="b">
        <v>1</v>
      </c>
      <c r="F496">
        <v>34.5</v>
      </c>
      <c r="G496">
        <v>5.0000000000000001E-3</v>
      </c>
      <c r="H496">
        <v>1262</v>
      </c>
      <c r="I496">
        <v>-1421</v>
      </c>
      <c r="J496">
        <v>-1630</v>
      </c>
      <c r="K496">
        <v>1613</v>
      </c>
      <c r="L496">
        <v>-0.39750000000000002</v>
      </c>
      <c r="M496">
        <v>-4.2500000000000003E-2</v>
      </c>
      <c r="N496">
        <v>6.7075000000000005</v>
      </c>
      <c r="O496">
        <v>-8.1074999999999999</v>
      </c>
      <c r="P496">
        <v>23.3675</v>
      </c>
      <c r="Q496">
        <v>-21.67</v>
      </c>
      <c r="R496">
        <v>0</v>
      </c>
      <c r="S496">
        <v>0</v>
      </c>
      <c r="T496">
        <v>-0.17250000000000298</v>
      </c>
      <c r="U496">
        <v>-0.43499999999999517</v>
      </c>
      <c r="V496">
        <v>0</v>
      </c>
      <c r="W496">
        <v>0</v>
      </c>
      <c r="X496">
        <v>0</v>
      </c>
      <c r="Y496">
        <v>0</v>
      </c>
      <c r="Z496">
        <v>-0.17250000000000298</v>
      </c>
      <c r="AA496">
        <v>-0.43499999999999517</v>
      </c>
    </row>
    <row r="497" spans="1:27" x14ac:dyDescent="0.3">
      <c r="A497">
        <v>70</v>
      </c>
      <c r="B497" t="s">
        <v>148</v>
      </c>
      <c r="C497" s="222">
        <v>45701.619583333333</v>
      </c>
      <c r="D497" t="b">
        <v>1</v>
      </c>
      <c r="E497" t="b">
        <v>1</v>
      </c>
      <c r="F497">
        <v>35</v>
      </c>
      <c r="G497">
        <v>5.0000000000000001E-3</v>
      </c>
      <c r="H497">
        <v>1552</v>
      </c>
      <c r="I497">
        <v>-1712</v>
      </c>
      <c r="J497">
        <v>-1465</v>
      </c>
      <c r="K497">
        <v>1417</v>
      </c>
      <c r="L497">
        <v>-0.4</v>
      </c>
      <c r="M497">
        <v>-0.12</v>
      </c>
      <c r="N497">
        <v>8.16</v>
      </c>
      <c r="O497">
        <v>-7.2050000000000001</v>
      </c>
      <c r="P497">
        <v>16.66</v>
      </c>
      <c r="Q497">
        <v>-13.5625</v>
      </c>
      <c r="R497">
        <v>0</v>
      </c>
      <c r="S497">
        <v>0</v>
      </c>
      <c r="T497">
        <v>-0.10750000000000171</v>
      </c>
      <c r="U497">
        <v>-9.4999999999998863E-2</v>
      </c>
      <c r="V497">
        <v>0</v>
      </c>
      <c r="W497">
        <v>0</v>
      </c>
      <c r="X497">
        <v>0</v>
      </c>
      <c r="Y497">
        <v>0</v>
      </c>
      <c r="Z497">
        <v>-0.10750000000000171</v>
      </c>
      <c r="AA497">
        <v>-9.4999999999998863E-2</v>
      </c>
    </row>
    <row r="498" spans="1:27" x14ac:dyDescent="0.3">
      <c r="A498">
        <v>71</v>
      </c>
      <c r="B498" t="s">
        <v>148</v>
      </c>
      <c r="C498" s="222">
        <v>45701.619583333333</v>
      </c>
      <c r="D498" t="b">
        <v>1</v>
      </c>
      <c r="E498" t="b">
        <v>1</v>
      </c>
      <c r="F498">
        <v>35.5</v>
      </c>
      <c r="G498">
        <v>5.0000000000000001E-3</v>
      </c>
      <c r="H498">
        <v>1631</v>
      </c>
      <c r="I498">
        <v>-1769</v>
      </c>
      <c r="J498">
        <v>-1320</v>
      </c>
      <c r="K498">
        <v>1223</v>
      </c>
      <c r="L498">
        <v>-0.34500000000000003</v>
      </c>
      <c r="M498">
        <v>-0.24249999999999999</v>
      </c>
      <c r="N498">
        <v>8.5</v>
      </c>
      <c r="O498">
        <v>-6.3574999999999999</v>
      </c>
      <c r="P498">
        <v>8.5</v>
      </c>
      <c r="Q498">
        <v>-6.3574999999999999</v>
      </c>
      <c r="R498">
        <v>0</v>
      </c>
      <c r="S498">
        <v>0</v>
      </c>
      <c r="T498">
        <v>-6.0000000000000497E-2</v>
      </c>
      <c r="U498">
        <v>-0.11000000000000032</v>
      </c>
      <c r="V498">
        <v>0</v>
      </c>
      <c r="W498">
        <v>0</v>
      </c>
      <c r="X498">
        <v>0</v>
      </c>
      <c r="Y498">
        <v>0</v>
      </c>
      <c r="Z498">
        <v>-6.0000000000000497E-2</v>
      </c>
      <c r="AA498">
        <v>-0.11000000000000032</v>
      </c>
    </row>
    <row r="499" spans="1:27" x14ac:dyDescent="0.3">
      <c r="A499">
        <v>1</v>
      </c>
      <c r="B499" t="s">
        <v>148</v>
      </c>
      <c r="C499" s="222">
        <v>45702.442187499997</v>
      </c>
      <c r="D499" t="b">
        <v>0</v>
      </c>
      <c r="E499" t="b">
        <v>1</v>
      </c>
      <c r="F499">
        <v>0.5</v>
      </c>
      <c r="G499">
        <v>5.0000000000000001E-3</v>
      </c>
      <c r="H499">
        <v>-611</v>
      </c>
      <c r="I499">
        <v>448</v>
      </c>
      <c r="J499">
        <v>2767</v>
      </c>
      <c r="K499">
        <v>-2766</v>
      </c>
      <c r="L499">
        <v>-0.40750000000000003</v>
      </c>
      <c r="M499">
        <v>2.5000000000000001E-3</v>
      </c>
      <c r="N499">
        <v>-2.6475</v>
      </c>
      <c r="O499">
        <v>13.8325</v>
      </c>
      <c r="P499">
        <v>374.3950000000001</v>
      </c>
      <c r="Q499">
        <v>114.58000000000003</v>
      </c>
      <c r="R499">
        <v>5.7500000000000107E-2</v>
      </c>
      <c r="S499">
        <v>0</v>
      </c>
      <c r="T499">
        <v>-2.002499999999884</v>
      </c>
      <c r="U499">
        <v>-1.4024999999999466</v>
      </c>
      <c r="V499">
        <v>2.5000000000000022E-3</v>
      </c>
      <c r="W499">
        <v>-1.5000000000000001E-2</v>
      </c>
      <c r="X499">
        <v>5.7500000000000107E-2</v>
      </c>
      <c r="Y499">
        <v>0</v>
      </c>
      <c r="Z499">
        <v>-2.002499999999884</v>
      </c>
      <c r="AA499">
        <v>-1.4024999999999466</v>
      </c>
    </row>
    <row r="500" spans="1:27" x14ac:dyDescent="0.3">
      <c r="A500">
        <v>2</v>
      </c>
      <c r="B500" t="s">
        <v>148</v>
      </c>
      <c r="C500" s="222">
        <v>45702.442187499997</v>
      </c>
      <c r="D500" t="b">
        <v>0</v>
      </c>
      <c r="E500" t="b">
        <v>1</v>
      </c>
      <c r="F500">
        <v>1</v>
      </c>
      <c r="G500">
        <v>5.0000000000000001E-3</v>
      </c>
      <c r="H500">
        <v>-688</v>
      </c>
      <c r="I500">
        <v>547</v>
      </c>
      <c r="J500">
        <v>2597</v>
      </c>
      <c r="K500">
        <v>-2556</v>
      </c>
      <c r="L500">
        <v>-0.35249999999999998</v>
      </c>
      <c r="M500">
        <v>0.10250000000000001</v>
      </c>
      <c r="N500">
        <v>-3.0874999999999999</v>
      </c>
      <c r="O500">
        <v>12.8825</v>
      </c>
      <c r="P500">
        <v>377.04250000000008</v>
      </c>
      <c r="Q500">
        <v>100.74750000000003</v>
      </c>
      <c r="R500">
        <v>1.7500000000000071E-2</v>
      </c>
      <c r="S500">
        <v>-0.16999999999999993</v>
      </c>
      <c r="T500">
        <v>-2.1599999999998545</v>
      </c>
      <c r="U500">
        <v>-1.4149999999999494</v>
      </c>
      <c r="V500">
        <v>7.5000000000000067E-3</v>
      </c>
      <c r="W500">
        <v>-0.03</v>
      </c>
      <c r="X500">
        <v>1.7500000000000071E-2</v>
      </c>
      <c r="Y500">
        <v>-0.16999999999999993</v>
      </c>
      <c r="Z500">
        <v>-2.1599999999998545</v>
      </c>
      <c r="AA500">
        <v>-1.4149999999999494</v>
      </c>
    </row>
    <row r="501" spans="1:27" x14ac:dyDescent="0.3">
      <c r="A501">
        <v>3</v>
      </c>
      <c r="B501" t="s">
        <v>148</v>
      </c>
      <c r="C501" s="222">
        <v>45702.442187499997</v>
      </c>
      <c r="D501" t="b">
        <v>0</v>
      </c>
      <c r="E501" t="b">
        <v>1</v>
      </c>
      <c r="F501">
        <v>1.5</v>
      </c>
      <c r="G501">
        <v>5.0000000000000001E-3</v>
      </c>
      <c r="H501">
        <v>-21</v>
      </c>
      <c r="I501">
        <v>-138</v>
      </c>
      <c r="J501">
        <v>1282</v>
      </c>
      <c r="K501">
        <v>-1355</v>
      </c>
      <c r="L501">
        <v>-0.39750000000000002</v>
      </c>
      <c r="M501">
        <v>-0.1825</v>
      </c>
      <c r="N501">
        <v>0.29249999999999998</v>
      </c>
      <c r="O501">
        <v>6.5925000000000002</v>
      </c>
      <c r="P501">
        <v>380.13000000000005</v>
      </c>
      <c r="Q501">
        <v>87.865000000000023</v>
      </c>
      <c r="R501">
        <v>-2.5000000000000022E-3</v>
      </c>
      <c r="S501">
        <v>-4.750000000000032E-2</v>
      </c>
      <c r="T501">
        <v>-2.2249999999999091</v>
      </c>
      <c r="U501">
        <v>-1.1799999999999642</v>
      </c>
      <c r="V501">
        <v>-2.5000000000000022E-3</v>
      </c>
      <c r="W501">
        <v>8.2500000000000018E-2</v>
      </c>
      <c r="X501">
        <v>-2.5000000000000022E-3</v>
      </c>
      <c r="Y501">
        <v>-4.750000000000032E-2</v>
      </c>
      <c r="Z501">
        <v>-2.2249999999999091</v>
      </c>
      <c r="AA501">
        <v>-1.1799999999999642</v>
      </c>
    </row>
    <row r="502" spans="1:27" x14ac:dyDescent="0.3">
      <c r="A502">
        <v>4</v>
      </c>
      <c r="B502" t="s">
        <v>148</v>
      </c>
      <c r="C502" s="222">
        <v>45702.442187499997</v>
      </c>
      <c r="D502" t="b">
        <v>0</v>
      </c>
      <c r="E502" t="b">
        <v>1</v>
      </c>
      <c r="F502">
        <v>2</v>
      </c>
      <c r="G502">
        <v>5.0000000000000001E-3</v>
      </c>
      <c r="H502">
        <v>-151</v>
      </c>
      <c r="I502">
        <v>-9</v>
      </c>
      <c r="J502">
        <v>1088</v>
      </c>
      <c r="K502">
        <v>-1053</v>
      </c>
      <c r="L502">
        <v>-0.4</v>
      </c>
      <c r="M502">
        <v>8.7500000000000008E-2</v>
      </c>
      <c r="N502">
        <v>-0.35499999999999998</v>
      </c>
      <c r="O502">
        <v>5.3525</v>
      </c>
      <c r="P502">
        <v>379.83750000000003</v>
      </c>
      <c r="Q502">
        <v>81.272500000000022</v>
      </c>
      <c r="R502">
        <v>7.5000000000000067E-3</v>
      </c>
      <c r="S502">
        <v>-6.25E-2</v>
      </c>
      <c r="T502">
        <v>-2.2474999999999454</v>
      </c>
      <c r="U502">
        <v>-1.2099999999999653</v>
      </c>
      <c r="V502">
        <v>-2.5000000000000022E-3</v>
      </c>
      <c r="W502">
        <v>0.15750000000000003</v>
      </c>
      <c r="X502">
        <v>7.5000000000000067E-3</v>
      </c>
      <c r="Y502">
        <v>-6.25E-2</v>
      </c>
      <c r="Z502">
        <v>-2.2474999999999454</v>
      </c>
      <c r="AA502">
        <v>-1.2099999999999653</v>
      </c>
    </row>
    <row r="503" spans="1:27" x14ac:dyDescent="0.3">
      <c r="A503">
        <v>5</v>
      </c>
      <c r="B503" t="s">
        <v>148</v>
      </c>
      <c r="C503" s="222">
        <v>45702.442187499997</v>
      </c>
      <c r="D503" t="b">
        <v>0</v>
      </c>
      <c r="E503" t="b">
        <v>1</v>
      </c>
      <c r="F503">
        <v>2.5</v>
      </c>
      <c r="G503">
        <v>5.0000000000000001E-3</v>
      </c>
      <c r="H503">
        <v>-30</v>
      </c>
      <c r="I503">
        <v>-133</v>
      </c>
      <c r="J503">
        <v>1027</v>
      </c>
      <c r="K503">
        <v>-998</v>
      </c>
      <c r="L503">
        <v>-0.40750000000000003</v>
      </c>
      <c r="M503">
        <v>7.2499999999999995E-2</v>
      </c>
      <c r="N503">
        <v>0.25750000000000001</v>
      </c>
      <c r="O503">
        <v>5.0625</v>
      </c>
      <c r="P503">
        <v>380.19250000000005</v>
      </c>
      <c r="Q503">
        <v>75.920000000000016</v>
      </c>
      <c r="R503">
        <v>7.5000000000000067E-3</v>
      </c>
      <c r="S503">
        <v>-9.2500000000000249E-2</v>
      </c>
      <c r="T503">
        <v>-2.2624999999999318</v>
      </c>
      <c r="U503">
        <v>-1.2049999999999699</v>
      </c>
      <c r="V503">
        <v>-1.2500000000000011E-2</v>
      </c>
      <c r="W503">
        <v>0.10249999999999999</v>
      </c>
      <c r="X503">
        <v>7.5000000000000067E-3</v>
      </c>
      <c r="Y503">
        <v>-9.2500000000000249E-2</v>
      </c>
      <c r="Z503">
        <v>-2.2624999999999318</v>
      </c>
      <c r="AA503">
        <v>-1.2049999999999699</v>
      </c>
    </row>
    <row r="504" spans="1:27" x14ac:dyDescent="0.3">
      <c r="A504">
        <v>6</v>
      </c>
      <c r="B504" t="s">
        <v>148</v>
      </c>
      <c r="C504" s="222">
        <v>45702.442187499997</v>
      </c>
      <c r="D504" t="b">
        <v>0</v>
      </c>
      <c r="E504" t="b">
        <v>1</v>
      </c>
      <c r="F504">
        <v>3</v>
      </c>
      <c r="G504">
        <v>5.0000000000000001E-3</v>
      </c>
      <c r="H504">
        <v>1762</v>
      </c>
      <c r="I504">
        <v>-1912</v>
      </c>
      <c r="J504">
        <v>1265</v>
      </c>
      <c r="K504">
        <v>-1291</v>
      </c>
      <c r="L504">
        <v>-0.375</v>
      </c>
      <c r="M504">
        <v>-6.5000000000000002E-2</v>
      </c>
      <c r="N504">
        <v>9.1850000000000005</v>
      </c>
      <c r="O504">
        <v>6.3900000000000006</v>
      </c>
      <c r="P504">
        <v>379.93500000000006</v>
      </c>
      <c r="Q504">
        <v>70.857500000000016</v>
      </c>
      <c r="R504">
        <v>2.4999999999995026E-3</v>
      </c>
      <c r="S504">
        <v>-7.4999999999999289E-2</v>
      </c>
      <c r="T504">
        <v>-2.3049999999998931</v>
      </c>
      <c r="U504">
        <v>-1.0999999999999659</v>
      </c>
      <c r="V504">
        <v>7.5000000000000067E-3</v>
      </c>
      <c r="W504">
        <v>0.05</v>
      </c>
      <c r="X504">
        <v>2.4999999999995026E-3</v>
      </c>
      <c r="Y504">
        <v>-7.4999999999999289E-2</v>
      </c>
      <c r="Z504">
        <v>-2.3049999999998931</v>
      </c>
      <c r="AA504">
        <v>-1.0999999999999659</v>
      </c>
    </row>
    <row r="505" spans="1:27" x14ac:dyDescent="0.3">
      <c r="A505">
        <v>7</v>
      </c>
      <c r="B505" t="s">
        <v>148</v>
      </c>
      <c r="C505" s="222">
        <v>45702.442187499997</v>
      </c>
      <c r="D505" t="b">
        <v>0</v>
      </c>
      <c r="E505" t="b">
        <v>1</v>
      </c>
      <c r="F505">
        <v>3.5</v>
      </c>
      <c r="G505">
        <v>5.0000000000000001E-3</v>
      </c>
      <c r="H505">
        <v>2371</v>
      </c>
      <c r="I505">
        <v>-2522</v>
      </c>
      <c r="J505">
        <v>1441</v>
      </c>
      <c r="K505">
        <v>-1433</v>
      </c>
      <c r="L505">
        <v>-0.3775</v>
      </c>
      <c r="M505">
        <v>0.02</v>
      </c>
      <c r="N505">
        <v>12.2325</v>
      </c>
      <c r="O505">
        <v>7.1850000000000005</v>
      </c>
      <c r="P505">
        <v>370.75000000000006</v>
      </c>
      <c r="Q505">
        <v>64.467500000000015</v>
      </c>
      <c r="R505">
        <v>2.4999999999995026E-3</v>
      </c>
      <c r="S505">
        <v>0.1875</v>
      </c>
      <c r="T505">
        <v>-2.3124999999998863</v>
      </c>
      <c r="U505">
        <v>-1.1699999999999733</v>
      </c>
      <c r="V505">
        <v>2.250000000000002E-2</v>
      </c>
      <c r="W505">
        <v>0.13250000000000001</v>
      </c>
      <c r="X505">
        <v>2.4999999999995026E-3</v>
      </c>
      <c r="Y505">
        <v>0.1875</v>
      </c>
      <c r="Z505">
        <v>-2.3124999999998863</v>
      </c>
      <c r="AA505">
        <v>-1.1699999999999733</v>
      </c>
    </row>
    <row r="506" spans="1:27" x14ac:dyDescent="0.3">
      <c r="A506">
        <v>8</v>
      </c>
      <c r="B506" t="s">
        <v>148</v>
      </c>
      <c r="C506" s="222">
        <v>45702.442187499997</v>
      </c>
      <c r="D506" t="b">
        <v>0</v>
      </c>
      <c r="E506" t="b">
        <v>1</v>
      </c>
      <c r="F506">
        <v>4</v>
      </c>
      <c r="G506">
        <v>5.0000000000000001E-3</v>
      </c>
      <c r="H506">
        <v>2709</v>
      </c>
      <c r="I506">
        <v>-2868</v>
      </c>
      <c r="J506">
        <v>1509</v>
      </c>
      <c r="K506">
        <v>-1542</v>
      </c>
      <c r="L506">
        <v>-0.39750000000000002</v>
      </c>
      <c r="M506">
        <v>-8.2500000000000004E-2</v>
      </c>
      <c r="N506">
        <v>13.942500000000001</v>
      </c>
      <c r="O506">
        <v>7.6275000000000004</v>
      </c>
      <c r="P506">
        <v>358.51750000000004</v>
      </c>
      <c r="Q506">
        <v>57.282500000000013</v>
      </c>
      <c r="R506">
        <v>0</v>
      </c>
      <c r="S506">
        <v>-5.4999999999999716E-2</v>
      </c>
      <c r="T506">
        <v>-2.3224999999999341</v>
      </c>
      <c r="U506">
        <v>-1.309999999999981</v>
      </c>
      <c r="V506">
        <v>-5.0000000000000044E-3</v>
      </c>
      <c r="W506">
        <v>-7.5000000000000011E-2</v>
      </c>
      <c r="X506">
        <v>0</v>
      </c>
      <c r="Y506">
        <v>-5.4999999999999716E-2</v>
      </c>
      <c r="Z506">
        <v>-2.3224999999999341</v>
      </c>
      <c r="AA506">
        <v>-1.309999999999981</v>
      </c>
    </row>
    <row r="507" spans="1:27" x14ac:dyDescent="0.3">
      <c r="A507">
        <v>9</v>
      </c>
      <c r="B507" t="s">
        <v>148</v>
      </c>
      <c r="C507" s="222">
        <v>45702.442187499997</v>
      </c>
      <c r="D507" t="b">
        <v>0</v>
      </c>
      <c r="E507" t="b">
        <v>1</v>
      </c>
      <c r="F507">
        <v>4.5</v>
      </c>
      <c r="G507">
        <v>5.0000000000000001E-3</v>
      </c>
      <c r="H507">
        <v>2930</v>
      </c>
      <c r="I507">
        <v>-3090</v>
      </c>
      <c r="J507">
        <v>1566</v>
      </c>
      <c r="K507">
        <v>-1553</v>
      </c>
      <c r="L507">
        <v>-0.4</v>
      </c>
      <c r="M507">
        <v>3.2500000000000001E-2</v>
      </c>
      <c r="N507">
        <v>15.05</v>
      </c>
      <c r="O507">
        <v>7.7975000000000003</v>
      </c>
      <c r="P507">
        <v>344.57500000000005</v>
      </c>
      <c r="Q507">
        <v>49.655000000000015</v>
      </c>
      <c r="R507">
        <v>5.0000000000007816E-3</v>
      </c>
      <c r="S507">
        <v>-3.2499999999999751E-2</v>
      </c>
      <c r="T507">
        <v>-2.3299999999999272</v>
      </c>
      <c r="U507">
        <v>-1.3274999999999793</v>
      </c>
      <c r="V507">
        <v>-1.5000000000000013E-2</v>
      </c>
      <c r="W507">
        <v>0.20750000000000002</v>
      </c>
      <c r="X507">
        <v>5.0000000000007816E-3</v>
      </c>
      <c r="Y507">
        <v>-3.2499999999999751E-2</v>
      </c>
      <c r="Z507">
        <v>-2.3299999999999272</v>
      </c>
      <c r="AA507">
        <v>-1.3274999999999793</v>
      </c>
    </row>
    <row r="508" spans="1:27" x14ac:dyDescent="0.3">
      <c r="A508">
        <v>10</v>
      </c>
      <c r="B508" t="s">
        <v>148</v>
      </c>
      <c r="C508" s="222">
        <v>45702.442187499997</v>
      </c>
      <c r="D508" t="b">
        <v>0</v>
      </c>
      <c r="E508" t="b">
        <v>1</v>
      </c>
      <c r="F508">
        <v>5</v>
      </c>
      <c r="G508">
        <v>5.0000000000000001E-3</v>
      </c>
      <c r="H508">
        <v>3026</v>
      </c>
      <c r="I508">
        <v>-3185</v>
      </c>
      <c r="J508">
        <v>1476</v>
      </c>
      <c r="K508">
        <v>-1443</v>
      </c>
      <c r="L508">
        <v>-0.39750000000000002</v>
      </c>
      <c r="M508">
        <v>8.2500000000000004E-2</v>
      </c>
      <c r="N508">
        <v>15.5275</v>
      </c>
      <c r="O508">
        <v>7.2975000000000003</v>
      </c>
      <c r="P508">
        <v>329.52500000000003</v>
      </c>
      <c r="Q508">
        <v>41.857500000000016</v>
      </c>
      <c r="R508">
        <v>-1.2500000000001066E-2</v>
      </c>
      <c r="S508">
        <v>7.5000000000002842E-3</v>
      </c>
      <c r="T508">
        <v>-2.3374999999999204</v>
      </c>
      <c r="U508">
        <v>-1.2999999999999829</v>
      </c>
      <c r="V508">
        <v>2.5000000000000022E-3</v>
      </c>
      <c r="W508">
        <v>-2.5000000000000022E-3</v>
      </c>
      <c r="X508">
        <v>-1.2500000000001066E-2</v>
      </c>
      <c r="Y508">
        <v>7.5000000000002842E-3</v>
      </c>
      <c r="Z508">
        <v>-2.3374999999999204</v>
      </c>
      <c r="AA508">
        <v>-1.2999999999999829</v>
      </c>
    </row>
    <row r="509" spans="1:27" x14ac:dyDescent="0.3">
      <c r="A509">
        <v>11</v>
      </c>
      <c r="B509" t="s">
        <v>148</v>
      </c>
      <c r="C509" s="222">
        <v>45702.442187499997</v>
      </c>
      <c r="D509" t="b">
        <v>0</v>
      </c>
      <c r="E509" t="b">
        <v>1</v>
      </c>
      <c r="F509">
        <v>5.5</v>
      </c>
      <c r="G509">
        <v>5.0000000000000001E-3</v>
      </c>
      <c r="H509">
        <v>3009</v>
      </c>
      <c r="I509">
        <v>-3143</v>
      </c>
      <c r="J509">
        <v>1071</v>
      </c>
      <c r="K509">
        <v>-1074</v>
      </c>
      <c r="L509">
        <v>-0.33500000000000002</v>
      </c>
      <c r="M509">
        <v>-7.4999999999999997E-3</v>
      </c>
      <c r="N509">
        <v>15.38</v>
      </c>
      <c r="O509">
        <v>5.3624999999999998</v>
      </c>
      <c r="P509">
        <v>313.99750000000006</v>
      </c>
      <c r="Q509">
        <v>34.560000000000016</v>
      </c>
      <c r="R509">
        <v>-7.5000000000002842E-3</v>
      </c>
      <c r="S509">
        <v>-0.1225000000000005</v>
      </c>
      <c r="T509">
        <v>-2.3249999999998749</v>
      </c>
      <c r="U509">
        <v>-1.2049999999999841</v>
      </c>
      <c r="V509">
        <v>2.5000000000000022E-3</v>
      </c>
      <c r="W509">
        <v>5.2499999999999998E-2</v>
      </c>
      <c r="X509">
        <v>-7.5000000000002842E-3</v>
      </c>
      <c r="Y509">
        <v>-0.1225000000000005</v>
      </c>
      <c r="Z509">
        <v>-2.3249999999998749</v>
      </c>
      <c r="AA509">
        <v>-1.2049999999999841</v>
      </c>
    </row>
    <row r="510" spans="1:27" x14ac:dyDescent="0.3">
      <c r="A510">
        <v>12</v>
      </c>
      <c r="B510" t="s">
        <v>148</v>
      </c>
      <c r="C510" s="222">
        <v>45702.442187499997</v>
      </c>
      <c r="D510" t="b">
        <v>0</v>
      </c>
      <c r="E510" t="b">
        <v>1</v>
      </c>
      <c r="F510">
        <v>6</v>
      </c>
      <c r="G510">
        <v>5.0000000000000001E-3</v>
      </c>
      <c r="H510">
        <v>2492</v>
      </c>
      <c r="I510">
        <v>-2663</v>
      </c>
      <c r="J510">
        <v>-326</v>
      </c>
      <c r="K510">
        <v>352</v>
      </c>
      <c r="L510">
        <v>-0.42749999999999999</v>
      </c>
      <c r="M510">
        <v>6.5000000000000002E-2</v>
      </c>
      <c r="N510">
        <v>12.887500000000001</v>
      </c>
      <c r="O510">
        <v>-1.6950000000000001</v>
      </c>
      <c r="P510">
        <v>298.61750000000006</v>
      </c>
      <c r="Q510">
        <v>29.197500000000019</v>
      </c>
      <c r="R510">
        <v>-9.9999999999997868E-3</v>
      </c>
      <c r="S510">
        <v>3.0000000000000027E-2</v>
      </c>
      <c r="T510">
        <v>-2.3074999999998909</v>
      </c>
      <c r="U510">
        <v>-0.81749999999997769</v>
      </c>
      <c r="V510">
        <v>-1.0000000000000009E-2</v>
      </c>
      <c r="W510">
        <v>0.16999999999999998</v>
      </c>
      <c r="X510">
        <v>-9.9999999999997868E-3</v>
      </c>
      <c r="Y510">
        <v>3.0000000000000027E-2</v>
      </c>
      <c r="Z510">
        <v>-2.3074999999998909</v>
      </c>
      <c r="AA510">
        <v>-0.81749999999997769</v>
      </c>
    </row>
    <row r="511" spans="1:27" x14ac:dyDescent="0.3">
      <c r="A511">
        <v>13</v>
      </c>
      <c r="B511" t="s">
        <v>148</v>
      </c>
      <c r="C511" s="222">
        <v>45702.442187499997</v>
      </c>
      <c r="D511" t="b">
        <v>0</v>
      </c>
      <c r="E511" t="b">
        <v>1</v>
      </c>
      <c r="F511">
        <v>6.5</v>
      </c>
      <c r="G511">
        <v>5.0000000000000001E-3</v>
      </c>
      <c r="H511">
        <v>2170</v>
      </c>
      <c r="I511">
        <v>-2319</v>
      </c>
      <c r="J511">
        <v>-886</v>
      </c>
      <c r="K511">
        <v>871</v>
      </c>
      <c r="L511">
        <v>-0.3725</v>
      </c>
      <c r="M511">
        <v>-3.7499999999999999E-2</v>
      </c>
      <c r="N511">
        <v>11.2225</v>
      </c>
      <c r="O511">
        <v>-4.3925000000000001</v>
      </c>
      <c r="P511">
        <v>285.73000000000008</v>
      </c>
      <c r="Q511">
        <v>30.89250000000002</v>
      </c>
      <c r="R511">
        <v>-1.5000000000000568E-2</v>
      </c>
      <c r="S511">
        <v>-8.0000000000000071E-2</v>
      </c>
      <c r="T511">
        <v>-2.2749999999999204</v>
      </c>
      <c r="U511">
        <v>-0.77999999999997982</v>
      </c>
      <c r="V511">
        <v>-1.5000000000000013E-2</v>
      </c>
      <c r="W511">
        <v>2.5000000000000001E-2</v>
      </c>
      <c r="X511">
        <v>-1.5000000000000568E-2</v>
      </c>
      <c r="Y511">
        <v>-8.0000000000000071E-2</v>
      </c>
      <c r="Z511">
        <v>-2.2749999999999204</v>
      </c>
      <c r="AA511">
        <v>-0.77999999999997982</v>
      </c>
    </row>
    <row r="512" spans="1:27" x14ac:dyDescent="0.3">
      <c r="A512">
        <v>14</v>
      </c>
      <c r="B512" t="s">
        <v>148</v>
      </c>
      <c r="C512" s="222">
        <v>45702.442187499997</v>
      </c>
      <c r="D512" t="b">
        <v>0</v>
      </c>
      <c r="E512" t="b">
        <v>1</v>
      </c>
      <c r="F512">
        <v>7</v>
      </c>
      <c r="G512">
        <v>5.0000000000000001E-3</v>
      </c>
      <c r="H512">
        <v>1870</v>
      </c>
      <c r="I512">
        <v>-2021</v>
      </c>
      <c r="J512">
        <v>-1308</v>
      </c>
      <c r="K512">
        <v>1302</v>
      </c>
      <c r="L512">
        <v>-0.3775</v>
      </c>
      <c r="M512">
        <v>-1.4999999999999999E-2</v>
      </c>
      <c r="N512">
        <v>9.7275000000000009</v>
      </c>
      <c r="O512">
        <v>-6.5250000000000004</v>
      </c>
      <c r="P512">
        <v>274.50750000000005</v>
      </c>
      <c r="Q512">
        <v>35.285000000000018</v>
      </c>
      <c r="R512">
        <v>-2.2499999999999076E-2</v>
      </c>
      <c r="S512">
        <v>-0.1225000000000005</v>
      </c>
      <c r="T512">
        <v>-2.2699999999999818</v>
      </c>
      <c r="U512">
        <v>-0.5374999999999801</v>
      </c>
      <c r="V512">
        <v>-7.5000000000000067E-3</v>
      </c>
      <c r="W512">
        <v>0.1125</v>
      </c>
      <c r="X512">
        <v>-2.2499999999999076E-2</v>
      </c>
      <c r="Y512">
        <v>-0.1225000000000005</v>
      </c>
      <c r="Z512">
        <v>-2.2699999999999818</v>
      </c>
      <c r="AA512">
        <v>-0.5374999999999801</v>
      </c>
    </row>
    <row r="513" spans="1:27" x14ac:dyDescent="0.3">
      <c r="A513">
        <v>15</v>
      </c>
      <c r="B513" t="s">
        <v>148</v>
      </c>
      <c r="C513" s="222">
        <v>45702.442187499997</v>
      </c>
      <c r="D513" t="b">
        <v>0</v>
      </c>
      <c r="E513" t="b">
        <v>1</v>
      </c>
      <c r="F513">
        <v>7.5</v>
      </c>
      <c r="G513">
        <v>5.0000000000000001E-3</v>
      </c>
      <c r="H513">
        <v>1623</v>
      </c>
      <c r="I513">
        <v>-1773</v>
      </c>
      <c r="J513">
        <v>-1651</v>
      </c>
      <c r="K513">
        <v>1634</v>
      </c>
      <c r="L513">
        <v>-0.375</v>
      </c>
      <c r="M513">
        <v>-4.2500000000000003E-2</v>
      </c>
      <c r="N513">
        <v>8.49</v>
      </c>
      <c r="O513">
        <v>-8.2125000000000004</v>
      </c>
      <c r="P513">
        <v>264.78000000000003</v>
      </c>
      <c r="Q513">
        <v>41.810000000000016</v>
      </c>
      <c r="R513">
        <v>-1.5000000000000568E-2</v>
      </c>
      <c r="S513">
        <v>-0.15249999999999986</v>
      </c>
      <c r="T513">
        <v>-2.2549999999999955</v>
      </c>
      <c r="U513">
        <v>-0.50999999999999091</v>
      </c>
      <c r="V513">
        <v>-5.0000000000000044E-3</v>
      </c>
      <c r="W513">
        <v>9.7500000000000003E-2</v>
      </c>
      <c r="X513">
        <v>-1.5000000000000568E-2</v>
      </c>
      <c r="Y513">
        <v>-0.15249999999999986</v>
      </c>
      <c r="Z513">
        <v>-2.2549999999999955</v>
      </c>
      <c r="AA513">
        <v>-0.50999999999999091</v>
      </c>
    </row>
    <row r="514" spans="1:27" x14ac:dyDescent="0.3">
      <c r="A514">
        <v>16</v>
      </c>
      <c r="B514" t="s">
        <v>148</v>
      </c>
      <c r="C514" s="222">
        <v>45702.442187499997</v>
      </c>
      <c r="D514" t="b">
        <v>0</v>
      </c>
      <c r="E514" t="b">
        <v>1</v>
      </c>
      <c r="F514">
        <v>8</v>
      </c>
      <c r="G514">
        <v>5.0000000000000001E-3</v>
      </c>
      <c r="H514">
        <v>1458</v>
      </c>
      <c r="I514">
        <v>-1610</v>
      </c>
      <c r="J514">
        <v>-1897</v>
      </c>
      <c r="K514">
        <v>1875</v>
      </c>
      <c r="L514">
        <v>-0.38</v>
      </c>
      <c r="M514">
        <v>-5.5E-2</v>
      </c>
      <c r="N514">
        <v>7.67</v>
      </c>
      <c r="O514">
        <v>-9.43</v>
      </c>
      <c r="P514">
        <v>256.29000000000002</v>
      </c>
      <c r="Q514">
        <v>50.022500000000015</v>
      </c>
      <c r="R514">
        <v>-1.2500000000000178E-2</v>
      </c>
      <c r="S514">
        <v>-0.19249999999999901</v>
      </c>
      <c r="T514">
        <v>-2.1925000000000239</v>
      </c>
      <c r="U514">
        <v>-0.46749999999999403</v>
      </c>
      <c r="V514">
        <v>7.5000000000000067E-3</v>
      </c>
      <c r="W514">
        <v>7.7500000000000013E-2</v>
      </c>
      <c r="X514">
        <v>-1.2500000000000178E-2</v>
      </c>
      <c r="Y514">
        <v>-0.19249999999999901</v>
      </c>
      <c r="Z514">
        <v>-2.1925000000000239</v>
      </c>
      <c r="AA514">
        <v>-0.46749999999999403</v>
      </c>
    </row>
    <row r="515" spans="1:27" x14ac:dyDescent="0.3">
      <c r="A515">
        <v>17</v>
      </c>
      <c r="B515" t="s">
        <v>148</v>
      </c>
      <c r="C515" s="222">
        <v>45702.442187499997</v>
      </c>
      <c r="D515" t="b">
        <v>0</v>
      </c>
      <c r="E515" t="b">
        <v>1</v>
      </c>
      <c r="F515">
        <v>8.5</v>
      </c>
      <c r="G515">
        <v>5.0000000000000001E-3</v>
      </c>
      <c r="H515">
        <v>1270</v>
      </c>
      <c r="I515">
        <v>-1401</v>
      </c>
      <c r="J515">
        <v>-1823</v>
      </c>
      <c r="K515">
        <v>1796</v>
      </c>
      <c r="L515">
        <v>-0.32750000000000001</v>
      </c>
      <c r="M515">
        <v>-6.7500000000000004E-2</v>
      </c>
      <c r="N515">
        <v>6.6775000000000002</v>
      </c>
      <c r="O515">
        <v>-9.0474999999999994</v>
      </c>
      <c r="P515">
        <v>248.62000000000003</v>
      </c>
      <c r="Q515">
        <v>59.452500000000015</v>
      </c>
      <c r="R515">
        <v>-7.5000000000002842E-3</v>
      </c>
      <c r="S515">
        <v>-0.16249999999999964</v>
      </c>
      <c r="T515">
        <v>-2.1100000000000421</v>
      </c>
      <c r="U515">
        <v>-0.23499999999999943</v>
      </c>
      <c r="V515">
        <v>2.7499999999999969E-2</v>
      </c>
      <c r="W515">
        <v>-8.2500000000000004E-2</v>
      </c>
      <c r="X515">
        <v>-7.5000000000002842E-3</v>
      </c>
      <c r="Y515">
        <v>-0.16249999999999964</v>
      </c>
      <c r="Z515">
        <v>-2.1100000000000421</v>
      </c>
      <c r="AA515">
        <v>-0.23499999999999943</v>
      </c>
    </row>
    <row r="516" spans="1:27" x14ac:dyDescent="0.3">
      <c r="A516">
        <v>18</v>
      </c>
      <c r="B516" t="s">
        <v>148</v>
      </c>
      <c r="C516" s="222">
        <v>45702.442187499997</v>
      </c>
      <c r="D516" t="b">
        <v>0</v>
      </c>
      <c r="E516" t="b">
        <v>1</v>
      </c>
      <c r="F516">
        <v>9</v>
      </c>
      <c r="G516">
        <v>5.0000000000000001E-3</v>
      </c>
      <c r="H516">
        <v>641</v>
      </c>
      <c r="I516">
        <v>-816</v>
      </c>
      <c r="J516">
        <v>-1128</v>
      </c>
      <c r="K516">
        <v>1093</v>
      </c>
      <c r="L516">
        <v>-0.4375</v>
      </c>
      <c r="M516">
        <v>-8.7500000000000008E-2</v>
      </c>
      <c r="N516">
        <v>3.6425000000000001</v>
      </c>
      <c r="O516">
        <v>-5.5525000000000002</v>
      </c>
      <c r="P516">
        <v>241.94250000000002</v>
      </c>
      <c r="Q516">
        <v>68.500000000000014</v>
      </c>
      <c r="R516">
        <v>-2.7499999999999858E-2</v>
      </c>
      <c r="S516">
        <v>-7.5000000000002842E-3</v>
      </c>
      <c r="T516">
        <v>-2.0575000000000614</v>
      </c>
      <c r="U516">
        <v>-4.9999999999954525E-3</v>
      </c>
      <c r="V516">
        <v>-7.5000000000000067E-3</v>
      </c>
      <c r="W516">
        <v>-4.7500000000000007E-2</v>
      </c>
      <c r="X516">
        <v>-2.7499999999999858E-2</v>
      </c>
      <c r="Y516">
        <v>-7.5000000000002842E-3</v>
      </c>
      <c r="Z516">
        <v>-2.0575000000000614</v>
      </c>
      <c r="AA516">
        <v>-4.9999999999954525E-3</v>
      </c>
    </row>
    <row r="517" spans="1:27" x14ac:dyDescent="0.3">
      <c r="A517">
        <v>19</v>
      </c>
      <c r="B517" t="s">
        <v>148</v>
      </c>
      <c r="C517" s="222">
        <v>45702.442187499997</v>
      </c>
      <c r="D517" t="b">
        <v>0</v>
      </c>
      <c r="E517" t="b">
        <v>1</v>
      </c>
      <c r="F517">
        <v>9.5</v>
      </c>
      <c r="G517">
        <v>5.0000000000000001E-3</v>
      </c>
      <c r="H517">
        <v>657</v>
      </c>
      <c r="I517">
        <v>-815</v>
      </c>
      <c r="J517">
        <v>-1116</v>
      </c>
      <c r="K517">
        <v>1108</v>
      </c>
      <c r="L517">
        <v>-0.39500000000000002</v>
      </c>
      <c r="M517">
        <v>-0.02</v>
      </c>
      <c r="N517">
        <v>3.68</v>
      </c>
      <c r="O517">
        <v>-5.5600000000000005</v>
      </c>
      <c r="P517">
        <v>238.3</v>
      </c>
      <c r="Q517">
        <v>74.052500000000009</v>
      </c>
      <c r="R517">
        <v>-9.9999999999997868E-3</v>
      </c>
      <c r="S517">
        <v>-8.2500000000000462E-2</v>
      </c>
      <c r="T517">
        <v>-2.0175000000000978</v>
      </c>
      <c r="U517">
        <v>0.12250000000000227</v>
      </c>
      <c r="V517">
        <v>0</v>
      </c>
      <c r="W517">
        <v>-9.7500000000000003E-2</v>
      </c>
      <c r="X517">
        <v>-9.9999999999997868E-3</v>
      </c>
      <c r="Y517">
        <v>-8.2500000000000462E-2</v>
      </c>
      <c r="Z517">
        <v>-2.0175000000000978</v>
      </c>
      <c r="AA517">
        <v>0.12250000000000227</v>
      </c>
    </row>
    <row r="518" spans="1:27" x14ac:dyDescent="0.3">
      <c r="A518">
        <v>20</v>
      </c>
      <c r="B518" t="s">
        <v>148</v>
      </c>
      <c r="C518" s="222">
        <v>45702.442187499997</v>
      </c>
      <c r="D518" t="b">
        <v>0</v>
      </c>
      <c r="E518" t="b">
        <v>1</v>
      </c>
      <c r="F518">
        <v>10</v>
      </c>
      <c r="G518">
        <v>5.0000000000000001E-3</v>
      </c>
      <c r="H518">
        <v>685</v>
      </c>
      <c r="I518">
        <v>-839</v>
      </c>
      <c r="J518">
        <v>-1182</v>
      </c>
      <c r="K518">
        <v>1179</v>
      </c>
      <c r="L518">
        <v>-0.38500000000000001</v>
      </c>
      <c r="M518">
        <v>-7.4999999999999997E-3</v>
      </c>
      <c r="N518">
        <v>3.81</v>
      </c>
      <c r="O518">
        <v>-5.9024999999999999</v>
      </c>
      <c r="P518">
        <v>234.62</v>
      </c>
      <c r="Q518">
        <v>79.612500000000011</v>
      </c>
      <c r="R518">
        <v>-7.4999999999998401E-3</v>
      </c>
      <c r="S518">
        <v>-7.499999999999396E-3</v>
      </c>
      <c r="T518">
        <v>-1.9900000000000944</v>
      </c>
      <c r="U518">
        <v>0.18250000000000455</v>
      </c>
      <c r="V518">
        <v>7.5000000000000067E-3</v>
      </c>
      <c r="W518">
        <v>-2.75E-2</v>
      </c>
      <c r="X518">
        <v>-7.4999999999998401E-3</v>
      </c>
      <c r="Y518">
        <v>-7.499999999999396E-3</v>
      </c>
      <c r="Z518">
        <v>-1.9900000000000944</v>
      </c>
      <c r="AA518">
        <v>0.18250000000000455</v>
      </c>
    </row>
    <row r="519" spans="1:27" x14ac:dyDescent="0.3">
      <c r="A519">
        <v>21</v>
      </c>
      <c r="B519" t="s">
        <v>148</v>
      </c>
      <c r="C519" s="222">
        <v>45702.442187499997</v>
      </c>
      <c r="D519" t="b">
        <v>0</v>
      </c>
      <c r="E519" t="b">
        <v>1</v>
      </c>
      <c r="F519">
        <v>10.5</v>
      </c>
      <c r="G519">
        <v>5.0000000000000001E-3</v>
      </c>
      <c r="H519">
        <v>597</v>
      </c>
      <c r="I519">
        <v>-751</v>
      </c>
      <c r="J519">
        <v>-1165</v>
      </c>
      <c r="K519">
        <v>1188</v>
      </c>
      <c r="L519">
        <v>-0.38500000000000001</v>
      </c>
      <c r="M519">
        <v>5.7500000000000002E-2</v>
      </c>
      <c r="N519">
        <v>3.37</v>
      </c>
      <c r="O519">
        <v>-5.8825000000000003</v>
      </c>
      <c r="P519">
        <v>230.81</v>
      </c>
      <c r="Q519">
        <v>85.515000000000015</v>
      </c>
      <c r="R519">
        <v>-1.5000000000000124E-2</v>
      </c>
      <c r="S519">
        <v>-5.7500000000000107E-2</v>
      </c>
      <c r="T519">
        <v>-1.9250000000000966</v>
      </c>
      <c r="U519">
        <v>0.25000000000001421</v>
      </c>
      <c r="V519">
        <v>5.0000000000000044E-3</v>
      </c>
      <c r="W519">
        <v>2.7500000000000004E-2</v>
      </c>
      <c r="X519">
        <v>-1.5000000000000124E-2</v>
      </c>
      <c r="Y519">
        <v>-5.7500000000000107E-2</v>
      </c>
      <c r="Z519">
        <v>-1.9250000000000966</v>
      </c>
      <c r="AA519">
        <v>0.25000000000001421</v>
      </c>
    </row>
    <row r="520" spans="1:27" x14ac:dyDescent="0.3">
      <c r="A520">
        <v>22</v>
      </c>
      <c r="B520" t="s">
        <v>148</v>
      </c>
      <c r="C520" s="222">
        <v>45702.442187499997</v>
      </c>
      <c r="D520" t="b">
        <v>0</v>
      </c>
      <c r="E520" t="b">
        <v>1</v>
      </c>
      <c r="F520">
        <v>11</v>
      </c>
      <c r="G520">
        <v>5.0000000000000001E-3</v>
      </c>
      <c r="H520">
        <v>545</v>
      </c>
      <c r="I520">
        <v>-700</v>
      </c>
      <c r="J520">
        <v>-1255</v>
      </c>
      <c r="K520">
        <v>1242</v>
      </c>
      <c r="L520">
        <v>-0.38750000000000001</v>
      </c>
      <c r="M520">
        <v>-3.2500000000000001E-2</v>
      </c>
      <c r="N520">
        <v>3.1125000000000003</v>
      </c>
      <c r="O520">
        <v>-6.2424999999999997</v>
      </c>
      <c r="P520">
        <v>227.44</v>
      </c>
      <c r="Q520">
        <v>91.397500000000008</v>
      </c>
      <c r="R520">
        <v>-4.9999999999998934E-3</v>
      </c>
      <c r="S520">
        <v>-9.9999999999997868E-3</v>
      </c>
      <c r="T520">
        <v>-1.8750000000000853</v>
      </c>
      <c r="U520">
        <v>0.29500000000000171</v>
      </c>
      <c r="V520">
        <v>-5.0000000000000044E-3</v>
      </c>
      <c r="W520">
        <v>-0.115</v>
      </c>
      <c r="X520">
        <v>-4.9999999999998934E-3</v>
      </c>
      <c r="Y520">
        <v>-9.9999999999997868E-3</v>
      </c>
      <c r="Z520">
        <v>-1.8750000000000853</v>
      </c>
      <c r="AA520">
        <v>0.29500000000000171</v>
      </c>
    </row>
    <row r="521" spans="1:27" x14ac:dyDescent="0.3">
      <c r="A521">
        <v>23</v>
      </c>
      <c r="B521" t="s">
        <v>148</v>
      </c>
      <c r="C521" s="222">
        <v>45702.442187499997</v>
      </c>
      <c r="D521" t="b">
        <v>0</v>
      </c>
      <c r="E521" t="b">
        <v>1</v>
      </c>
      <c r="F521">
        <v>11.5</v>
      </c>
      <c r="G521">
        <v>5.0000000000000001E-3</v>
      </c>
      <c r="H521">
        <v>461</v>
      </c>
      <c r="I521">
        <v>-606</v>
      </c>
      <c r="J521">
        <v>-1147</v>
      </c>
      <c r="K521">
        <v>1117</v>
      </c>
      <c r="L521">
        <v>-0.36249999999999999</v>
      </c>
      <c r="M521">
        <v>-7.4999999999999997E-2</v>
      </c>
      <c r="N521">
        <v>2.6675</v>
      </c>
      <c r="O521">
        <v>-5.66</v>
      </c>
      <c r="P521">
        <v>224.32749999999999</v>
      </c>
      <c r="Q521">
        <v>97.64</v>
      </c>
      <c r="R521">
        <v>-7.5000000000002842E-3</v>
      </c>
      <c r="S521">
        <v>8.0000000000000071E-2</v>
      </c>
      <c r="T521">
        <v>-1.8625000000000682</v>
      </c>
      <c r="U521">
        <v>0.32999999999999829</v>
      </c>
      <c r="V521">
        <v>1.2500000000000011E-2</v>
      </c>
      <c r="W521">
        <v>0</v>
      </c>
      <c r="X521">
        <v>-7.5000000000002842E-3</v>
      </c>
      <c r="Y521">
        <v>8.0000000000000071E-2</v>
      </c>
      <c r="Z521">
        <v>-1.8625000000000682</v>
      </c>
      <c r="AA521">
        <v>0.32999999999999829</v>
      </c>
    </row>
    <row r="522" spans="1:27" x14ac:dyDescent="0.3">
      <c r="A522">
        <v>24</v>
      </c>
      <c r="B522" t="s">
        <v>148</v>
      </c>
      <c r="C522" s="222">
        <v>45702.442187499997</v>
      </c>
      <c r="D522" t="b">
        <v>0</v>
      </c>
      <c r="E522" t="b">
        <v>1</v>
      </c>
      <c r="F522">
        <v>12</v>
      </c>
      <c r="G522">
        <v>5.0000000000000001E-3</v>
      </c>
      <c r="H522">
        <v>691</v>
      </c>
      <c r="I522">
        <v>-859</v>
      </c>
      <c r="J522">
        <v>-586</v>
      </c>
      <c r="K522">
        <v>581</v>
      </c>
      <c r="L522">
        <v>-0.42</v>
      </c>
      <c r="M522">
        <v>-1.2500000000000001E-2</v>
      </c>
      <c r="N522">
        <v>3.875</v>
      </c>
      <c r="O522">
        <v>-2.9175</v>
      </c>
      <c r="P522">
        <v>221.66</v>
      </c>
      <c r="Q522">
        <v>103.3</v>
      </c>
      <c r="R522">
        <v>-4.9999999999998934E-3</v>
      </c>
      <c r="S522">
        <v>-2.0000000000000018E-2</v>
      </c>
      <c r="T522">
        <v>-1.8075000000000614</v>
      </c>
      <c r="U522">
        <v>0.27999999999998693</v>
      </c>
      <c r="V522">
        <v>0</v>
      </c>
      <c r="W522">
        <v>-0.09</v>
      </c>
      <c r="X522">
        <v>-4.9999999999998934E-3</v>
      </c>
      <c r="Y522">
        <v>-2.0000000000000018E-2</v>
      </c>
      <c r="Z522">
        <v>-1.8075000000000614</v>
      </c>
      <c r="AA522">
        <v>0.27999999999998693</v>
      </c>
    </row>
    <row r="523" spans="1:27" x14ac:dyDescent="0.3">
      <c r="A523">
        <v>25</v>
      </c>
      <c r="B523" t="s">
        <v>148</v>
      </c>
      <c r="C523" s="222">
        <v>45702.442187499997</v>
      </c>
      <c r="D523" t="b">
        <v>0</v>
      </c>
      <c r="E523" t="b">
        <v>1</v>
      </c>
      <c r="F523">
        <v>12.5</v>
      </c>
      <c r="G523">
        <v>5.0000000000000001E-3</v>
      </c>
      <c r="H523">
        <v>399</v>
      </c>
      <c r="I523">
        <v>-555</v>
      </c>
      <c r="J523">
        <v>-130</v>
      </c>
      <c r="K523">
        <v>91</v>
      </c>
      <c r="L523">
        <v>-0.39</v>
      </c>
      <c r="M523">
        <v>-9.7500000000000003E-2</v>
      </c>
      <c r="N523">
        <v>2.3850000000000002</v>
      </c>
      <c r="O523">
        <v>-0.55249999999999999</v>
      </c>
      <c r="P523">
        <v>217.785</v>
      </c>
      <c r="Q523">
        <v>106.2175</v>
      </c>
      <c r="R523">
        <v>-2.4999999999999467E-3</v>
      </c>
      <c r="S523">
        <v>5.2499999999999991E-2</v>
      </c>
      <c r="T523">
        <v>-1.8025000000000659</v>
      </c>
      <c r="U523">
        <v>0.11749999999999261</v>
      </c>
      <c r="V523">
        <v>-2.5000000000000022E-3</v>
      </c>
      <c r="W523">
        <v>3.2500000000000001E-2</v>
      </c>
      <c r="X523">
        <v>-2.4999999999999467E-3</v>
      </c>
      <c r="Y523">
        <v>5.2499999999999991E-2</v>
      </c>
      <c r="Z523">
        <v>-1.8025000000000659</v>
      </c>
      <c r="AA523">
        <v>0.11749999999999261</v>
      </c>
    </row>
    <row r="524" spans="1:27" x14ac:dyDescent="0.3">
      <c r="A524">
        <v>26</v>
      </c>
      <c r="B524" t="s">
        <v>148</v>
      </c>
      <c r="C524" s="222">
        <v>45702.442187499997</v>
      </c>
      <c r="D524" t="b">
        <v>0</v>
      </c>
      <c r="E524" t="b">
        <v>1</v>
      </c>
      <c r="F524">
        <v>13</v>
      </c>
      <c r="G524">
        <v>5.0000000000000001E-3</v>
      </c>
      <c r="H524">
        <v>355</v>
      </c>
      <c r="I524">
        <v>-510</v>
      </c>
      <c r="J524">
        <v>-195</v>
      </c>
      <c r="K524">
        <v>126</v>
      </c>
      <c r="L524">
        <v>-0.38750000000000001</v>
      </c>
      <c r="M524">
        <v>-0.17250000000000001</v>
      </c>
      <c r="N524">
        <v>2.1625000000000001</v>
      </c>
      <c r="O524">
        <v>-0.80249999999999999</v>
      </c>
      <c r="P524">
        <v>215.4</v>
      </c>
      <c r="Q524">
        <v>106.77</v>
      </c>
      <c r="R524">
        <v>7.4999999999998401E-3</v>
      </c>
      <c r="S524">
        <v>0.12</v>
      </c>
      <c r="T524">
        <v>-1.7925000000000466</v>
      </c>
      <c r="U524">
        <v>0.15749999999997044</v>
      </c>
      <c r="V524">
        <v>-2.5000000000000022E-3</v>
      </c>
      <c r="W524">
        <v>-0.11500000000000002</v>
      </c>
      <c r="X524">
        <v>7.4999999999998401E-3</v>
      </c>
      <c r="Y524">
        <v>0.12</v>
      </c>
      <c r="Z524">
        <v>-1.7925000000000466</v>
      </c>
      <c r="AA524">
        <v>0.15749999999997044</v>
      </c>
    </row>
    <row r="525" spans="1:27" x14ac:dyDescent="0.3">
      <c r="A525">
        <v>27</v>
      </c>
      <c r="B525" t="s">
        <v>148</v>
      </c>
      <c r="C525" s="222">
        <v>45702.442187499997</v>
      </c>
      <c r="D525" t="b">
        <v>0</v>
      </c>
      <c r="E525" t="b">
        <v>1</v>
      </c>
      <c r="F525">
        <v>13.5</v>
      </c>
      <c r="G525">
        <v>5.0000000000000001E-3</v>
      </c>
      <c r="H525">
        <v>141</v>
      </c>
      <c r="I525">
        <v>-292</v>
      </c>
      <c r="J525">
        <v>-241</v>
      </c>
      <c r="K525">
        <v>196</v>
      </c>
      <c r="L525">
        <v>-0.3775</v>
      </c>
      <c r="M525">
        <v>-0.1125</v>
      </c>
      <c r="N525">
        <v>1.0825</v>
      </c>
      <c r="O525">
        <v>-1.0925</v>
      </c>
      <c r="P525">
        <v>213.23750000000001</v>
      </c>
      <c r="Q525">
        <v>107.57249999999999</v>
      </c>
      <c r="R525">
        <v>-5.0000000000001155E-3</v>
      </c>
      <c r="S525">
        <v>7.5000000000000622E-3</v>
      </c>
      <c r="T525">
        <v>-1.7725000000000364</v>
      </c>
      <c r="U525">
        <v>0.17749999999996646</v>
      </c>
      <c r="V525">
        <v>0</v>
      </c>
      <c r="W525">
        <v>-9.2499999999999999E-2</v>
      </c>
      <c r="X525">
        <v>-5.0000000000001155E-3</v>
      </c>
      <c r="Y525">
        <v>7.5000000000000622E-3</v>
      </c>
      <c r="Z525">
        <v>-1.7725000000000364</v>
      </c>
      <c r="AA525">
        <v>0.17749999999996646</v>
      </c>
    </row>
    <row r="526" spans="1:27" x14ac:dyDescent="0.3">
      <c r="A526">
        <v>28</v>
      </c>
      <c r="B526" t="s">
        <v>148</v>
      </c>
      <c r="C526" s="222">
        <v>45702.442187499997</v>
      </c>
      <c r="D526" t="b">
        <v>0</v>
      </c>
      <c r="E526" t="b">
        <v>1</v>
      </c>
      <c r="F526">
        <v>14</v>
      </c>
      <c r="G526">
        <v>5.0000000000000001E-3</v>
      </c>
      <c r="H526">
        <v>196</v>
      </c>
      <c r="I526">
        <v>-345</v>
      </c>
      <c r="J526">
        <v>13</v>
      </c>
      <c r="K526">
        <v>-52</v>
      </c>
      <c r="L526">
        <v>-0.3725</v>
      </c>
      <c r="M526">
        <v>-9.7500000000000003E-2</v>
      </c>
      <c r="N526">
        <v>1.3525</v>
      </c>
      <c r="O526">
        <v>0.16250000000000001</v>
      </c>
      <c r="P526">
        <v>212.155</v>
      </c>
      <c r="Q526">
        <v>108.66499999999999</v>
      </c>
      <c r="R526">
        <v>-2.4999999999999467E-3</v>
      </c>
      <c r="S526">
        <v>5.2500000000000005E-2</v>
      </c>
      <c r="T526">
        <v>-1.7250000000000512</v>
      </c>
      <c r="U526">
        <v>0.21749999999997272</v>
      </c>
      <c r="V526">
        <v>1.2500000000000011E-2</v>
      </c>
      <c r="W526">
        <v>-7.7499999999999999E-2</v>
      </c>
      <c r="X526">
        <v>-2.4999999999999467E-3</v>
      </c>
      <c r="Y526">
        <v>5.2500000000000005E-2</v>
      </c>
      <c r="Z526">
        <v>-1.7250000000000512</v>
      </c>
      <c r="AA526">
        <v>0.21749999999997272</v>
      </c>
    </row>
    <row r="527" spans="1:27" x14ac:dyDescent="0.3">
      <c r="A527">
        <v>29</v>
      </c>
      <c r="B527" t="s">
        <v>148</v>
      </c>
      <c r="C527" s="222">
        <v>45702.442187499997</v>
      </c>
      <c r="D527" t="b">
        <v>0</v>
      </c>
      <c r="E527" t="b">
        <v>1</v>
      </c>
      <c r="F527">
        <v>14.5</v>
      </c>
      <c r="G527">
        <v>5.0000000000000001E-3</v>
      </c>
      <c r="H527">
        <v>185</v>
      </c>
      <c r="I527">
        <v>-348</v>
      </c>
      <c r="J527">
        <v>270</v>
      </c>
      <c r="K527">
        <v>-292</v>
      </c>
      <c r="L527">
        <v>-0.40750000000000003</v>
      </c>
      <c r="M527">
        <v>-5.5E-2</v>
      </c>
      <c r="N527">
        <v>1.3325</v>
      </c>
      <c r="O527">
        <v>1.405</v>
      </c>
      <c r="P527">
        <v>210.80250000000001</v>
      </c>
      <c r="Q527">
        <v>108.5025</v>
      </c>
      <c r="R527">
        <v>1.0000000000000009E-2</v>
      </c>
      <c r="S527">
        <v>3.499999999999992E-2</v>
      </c>
      <c r="T527">
        <v>-1.6850000000000591</v>
      </c>
      <c r="U527">
        <v>0.12249999999997385</v>
      </c>
      <c r="V527">
        <v>9.9999999999999534E-3</v>
      </c>
      <c r="W527">
        <v>-0.08</v>
      </c>
      <c r="X527">
        <v>1.0000000000000009E-2</v>
      </c>
      <c r="Y527">
        <v>3.499999999999992E-2</v>
      </c>
      <c r="Z527">
        <v>-1.6850000000000591</v>
      </c>
      <c r="AA527">
        <v>0.12249999999997385</v>
      </c>
    </row>
    <row r="528" spans="1:27" x14ac:dyDescent="0.3">
      <c r="A528">
        <v>30</v>
      </c>
      <c r="B528" t="s">
        <v>148</v>
      </c>
      <c r="C528" s="222">
        <v>45702.442187499997</v>
      </c>
      <c r="D528" t="b">
        <v>0</v>
      </c>
      <c r="E528" t="b">
        <v>1</v>
      </c>
      <c r="F528">
        <v>15</v>
      </c>
      <c r="G528">
        <v>5.0000000000000001E-3</v>
      </c>
      <c r="H528">
        <v>-324</v>
      </c>
      <c r="I528">
        <v>173</v>
      </c>
      <c r="J528">
        <v>248</v>
      </c>
      <c r="K528">
        <v>-281</v>
      </c>
      <c r="L528">
        <v>-0.3775</v>
      </c>
      <c r="M528">
        <v>-8.2500000000000004E-2</v>
      </c>
      <c r="N528">
        <v>-1.2424999999999999</v>
      </c>
      <c r="O528">
        <v>1.3225</v>
      </c>
      <c r="P528">
        <v>209.47</v>
      </c>
      <c r="Q528">
        <v>107.0975</v>
      </c>
      <c r="R528">
        <v>7.5000000000000622E-3</v>
      </c>
      <c r="S528">
        <v>7.7499999999999902E-2</v>
      </c>
      <c r="T528">
        <v>-1.6350000000000762</v>
      </c>
      <c r="U528">
        <v>-0.1500000000000199</v>
      </c>
      <c r="V528">
        <v>-1.2500000000000011E-2</v>
      </c>
      <c r="W528">
        <v>-0.14750000000000002</v>
      </c>
      <c r="X528">
        <v>7.5000000000000622E-3</v>
      </c>
      <c r="Y528">
        <v>7.7499999999999902E-2</v>
      </c>
      <c r="Z528">
        <v>-1.6350000000000762</v>
      </c>
      <c r="AA528">
        <v>-0.1500000000000199</v>
      </c>
    </row>
    <row r="529" spans="1:27" x14ac:dyDescent="0.3">
      <c r="A529">
        <v>31</v>
      </c>
      <c r="B529" t="s">
        <v>148</v>
      </c>
      <c r="C529" s="222">
        <v>45702.442187499997</v>
      </c>
      <c r="D529" t="b">
        <v>0</v>
      </c>
      <c r="E529" t="b">
        <v>1</v>
      </c>
      <c r="F529">
        <v>15.5</v>
      </c>
      <c r="G529">
        <v>5.0000000000000001E-3</v>
      </c>
      <c r="H529">
        <v>-420</v>
      </c>
      <c r="I529">
        <v>261</v>
      </c>
      <c r="J529">
        <v>-117</v>
      </c>
      <c r="K529">
        <v>71</v>
      </c>
      <c r="L529">
        <v>-0.39750000000000002</v>
      </c>
      <c r="M529">
        <v>-0.115</v>
      </c>
      <c r="N529">
        <v>-1.7025000000000001</v>
      </c>
      <c r="O529">
        <v>-0.47000000000000003</v>
      </c>
      <c r="P529">
        <v>210.71250000000001</v>
      </c>
      <c r="Q529">
        <v>105.77499999999999</v>
      </c>
      <c r="R529">
        <v>-5.0000000000001155E-3</v>
      </c>
      <c r="S529">
        <v>7.5000000000000011E-2</v>
      </c>
      <c r="T529">
        <v>-1.5625000000000568</v>
      </c>
      <c r="U529">
        <v>-0.29750000000001364</v>
      </c>
      <c r="V529">
        <v>0</v>
      </c>
      <c r="W529">
        <v>-0.21000000000000002</v>
      </c>
      <c r="X529">
        <v>-5.0000000000001155E-3</v>
      </c>
      <c r="Y529">
        <v>7.5000000000000011E-2</v>
      </c>
      <c r="Z529">
        <v>-1.5625000000000568</v>
      </c>
      <c r="AA529">
        <v>-0.29750000000001364</v>
      </c>
    </row>
    <row r="530" spans="1:27" x14ac:dyDescent="0.3">
      <c r="A530">
        <v>32</v>
      </c>
      <c r="B530" t="s">
        <v>148</v>
      </c>
      <c r="C530" s="222">
        <v>45702.442187499997</v>
      </c>
      <c r="D530" t="b">
        <v>0</v>
      </c>
      <c r="E530" t="b">
        <v>1</v>
      </c>
      <c r="F530">
        <v>16</v>
      </c>
      <c r="G530">
        <v>5.0000000000000001E-3</v>
      </c>
      <c r="H530">
        <v>-344</v>
      </c>
      <c r="I530">
        <v>187</v>
      </c>
      <c r="J530">
        <v>-400</v>
      </c>
      <c r="K530">
        <v>358</v>
      </c>
      <c r="L530">
        <v>-0.39250000000000002</v>
      </c>
      <c r="M530">
        <v>-0.105</v>
      </c>
      <c r="N530">
        <v>-1.3275000000000001</v>
      </c>
      <c r="O530">
        <v>-1.895</v>
      </c>
      <c r="P530">
        <v>212.41499999999999</v>
      </c>
      <c r="Q530">
        <v>106.24499999999999</v>
      </c>
      <c r="R530">
        <v>-1.2500000000000178E-2</v>
      </c>
      <c r="S530">
        <v>-2.4999999999999467E-3</v>
      </c>
      <c r="T530">
        <v>-1.5200000000000671</v>
      </c>
      <c r="U530">
        <v>-0.63750000000001705</v>
      </c>
      <c r="V530">
        <v>2.5000000000000022E-3</v>
      </c>
      <c r="W530">
        <v>-0.13750000000000001</v>
      </c>
      <c r="X530">
        <v>-1.2500000000000178E-2</v>
      </c>
      <c r="Y530">
        <v>-2.4999999999999467E-3</v>
      </c>
      <c r="Z530">
        <v>-1.5200000000000671</v>
      </c>
      <c r="AA530">
        <v>-0.63750000000001705</v>
      </c>
    </row>
    <row r="531" spans="1:27" x14ac:dyDescent="0.3">
      <c r="A531">
        <v>33</v>
      </c>
      <c r="B531" t="s">
        <v>148</v>
      </c>
      <c r="C531" s="222">
        <v>45702.442187499997</v>
      </c>
      <c r="D531" t="b">
        <v>0</v>
      </c>
      <c r="E531" t="b">
        <v>1</v>
      </c>
      <c r="F531">
        <v>16.5</v>
      </c>
      <c r="G531">
        <v>5.0000000000000001E-3</v>
      </c>
      <c r="H531">
        <v>-163</v>
      </c>
      <c r="I531">
        <v>13</v>
      </c>
      <c r="J531">
        <v>-468</v>
      </c>
      <c r="K531">
        <v>424</v>
      </c>
      <c r="L531">
        <v>-0.375</v>
      </c>
      <c r="M531">
        <v>-0.11</v>
      </c>
      <c r="N531">
        <v>-0.44</v>
      </c>
      <c r="O531">
        <v>-2.23</v>
      </c>
      <c r="P531">
        <v>213.74249999999998</v>
      </c>
      <c r="Q531">
        <v>108.13999999999999</v>
      </c>
      <c r="R531">
        <v>-1.7500000000000016E-2</v>
      </c>
      <c r="S531">
        <v>7.5000000000000178E-2</v>
      </c>
      <c r="T531">
        <v>-1.4875000000000966</v>
      </c>
      <c r="U531">
        <v>-0.67250000000001364</v>
      </c>
      <c r="V531">
        <v>2.5000000000000022E-3</v>
      </c>
      <c r="W531">
        <v>-7.4999999999999997E-2</v>
      </c>
      <c r="X531">
        <v>-1.7500000000000016E-2</v>
      </c>
      <c r="Y531">
        <v>7.5000000000000178E-2</v>
      </c>
      <c r="Z531">
        <v>-1.4875000000000966</v>
      </c>
      <c r="AA531">
        <v>-0.67250000000001364</v>
      </c>
    </row>
    <row r="532" spans="1:27" x14ac:dyDescent="0.3">
      <c r="A532">
        <v>34</v>
      </c>
      <c r="B532" t="s">
        <v>148</v>
      </c>
      <c r="C532" s="222">
        <v>45702.442187499997</v>
      </c>
      <c r="D532" t="b">
        <v>0</v>
      </c>
      <c r="E532" t="b">
        <v>1</v>
      </c>
      <c r="F532">
        <v>17</v>
      </c>
      <c r="G532">
        <v>5.0000000000000001E-3</v>
      </c>
      <c r="H532">
        <v>116</v>
      </c>
      <c r="I532">
        <v>-272</v>
      </c>
      <c r="J532">
        <v>-549</v>
      </c>
      <c r="K532">
        <v>499</v>
      </c>
      <c r="L532">
        <v>-0.39</v>
      </c>
      <c r="M532">
        <v>-0.125</v>
      </c>
      <c r="N532">
        <v>0.97</v>
      </c>
      <c r="O532">
        <v>-2.62</v>
      </c>
      <c r="P532">
        <v>214.18249999999998</v>
      </c>
      <c r="Q532">
        <v>110.36999999999999</v>
      </c>
      <c r="R532">
        <v>-2.0000000000000018E-2</v>
      </c>
      <c r="S532">
        <v>-2.4999999999999911E-2</v>
      </c>
      <c r="T532">
        <v>-1.4100000000001103</v>
      </c>
      <c r="U532">
        <v>-0.89500000000001023</v>
      </c>
      <c r="V532">
        <v>1.0000000000000009E-2</v>
      </c>
      <c r="W532">
        <v>-0.1</v>
      </c>
      <c r="X532">
        <v>-2.0000000000000018E-2</v>
      </c>
      <c r="Y532">
        <v>-2.4999999999999911E-2</v>
      </c>
      <c r="Z532">
        <v>-1.4100000000001103</v>
      </c>
      <c r="AA532">
        <v>-0.89500000000001023</v>
      </c>
    </row>
    <row r="533" spans="1:27" x14ac:dyDescent="0.3">
      <c r="A533">
        <v>35</v>
      </c>
      <c r="B533" t="s">
        <v>148</v>
      </c>
      <c r="C533" s="222">
        <v>45702.442187499997</v>
      </c>
      <c r="D533" t="b">
        <v>0</v>
      </c>
      <c r="E533" t="b">
        <v>1</v>
      </c>
      <c r="F533">
        <v>17.5</v>
      </c>
      <c r="G533">
        <v>5.0000000000000001E-3</v>
      </c>
      <c r="H533">
        <v>447</v>
      </c>
      <c r="I533">
        <v>-605</v>
      </c>
      <c r="J533">
        <v>-536</v>
      </c>
      <c r="K533">
        <v>496</v>
      </c>
      <c r="L533">
        <v>-0.39500000000000002</v>
      </c>
      <c r="M533">
        <v>-0.1</v>
      </c>
      <c r="N533">
        <v>2.63</v>
      </c>
      <c r="O533">
        <v>-2.58</v>
      </c>
      <c r="P533">
        <v>213.21249999999998</v>
      </c>
      <c r="Q533">
        <v>112.99</v>
      </c>
      <c r="R533">
        <v>-1.7500000000000071E-2</v>
      </c>
      <c r="S533">
        <v>-3.5000000000000142E-2</v>
      </c>
      <c r="T533">
        <v>-1.3250000000001023</v>
      </c>
      <c r="U533">
        <v>-0.94250000000000966</v>
      </c>
      <c r="V533">
        <v>7.5000000000000067E-3</v>
      </c>
      <c r="W533">
        <v>-5.5000000000000007E-2</v>
      </c>
      <c r="X533">
        <v>-1.7500000000000071E-2</v>
      </c>
      <c r="Y533">
        <v>-3.5000000000000142E-2</v>
      </c>
      <c r="Z533">
        <v>-1.3250000000001023</v>
      </c>
      <c r="AA533">
        <v>-0.94250000000000966</v>
      </c>
    </row>
    <row r="534" spans="1:27" x14ac:dyDescent="0.3">
      <c r="A534">
        <v>36</v>
      </c>
      <c r="B534" t="s">
        <v>148</v>
      </c>
      <c r="C534" s="222">
        <v>45702.442187499997</v>
      </c>
      <c r="D534" t="b">
        <v>0</v>
      </c>
      <c r="E534" t="b">
        <v>1</v>
      </c>
      <c r="F534">
        <v>18</v>
      </c>
      <c r="G534">
        <v>5.0000000000000001E-3</v>
      </c>
      <c r="H534">
        <v>1612</v>
      </c>
      <c r="I534">
        <v>-1769</v>
      </c>
      <c r="J534">
        <v>182</v>
      </c>
      <c r="K534">
        <v>-257</v>
      </c>
      <c r="L534">
        <v>-0.39250000000000002</v>
      </c>
      <c r="M534">
        <v>-0.1875</v>
      </c>
      <c r="N534">
        <v>8.4525000000000006</v>
      </c>
      <c r="O534">
        <v>1.0974999999999999</v>
      </c>
      <c r="P534">
        <v>210.58249999999998</v>
      </c>
      <c r="Q534">
        <v>115.57</v>
      </c>
      <c r="R534">
        <v>-9.9999999999997868E-3</v>
      </c>
      <c r="S534">
        <v>-4.7500000000000098E-2</v>
      </c>
      <c r="T534">
        <v>-1.2975000000000705</v>
      </c>
      <c r="U534">
        <v>-1.0675000000000097</v>
      </c>
      <c r="V534">
        <v>1.0000000000000009E-2</v>
      </c>
      <c r="W534">
        <v>-4.7499999999999987E-2</v>
      </c>
      <c r="X534">
        <v>-9.9999999999997868E-3</v>
      </c>
      <c r="Y534">
        <v>-4.7500000000000098E-2</v>
      </c>
      <c r="Z534">
        <v>-1.2975000000000705</v>
      </c>
      <c r="AA534">
        <v>-1.0675000000000097</v>
      </c>
    </row>
    <row r="535" spans="1:27" x14ac:dyDescent="0.3">
      <c r="A535">
        <v>37</v>
      </c>
      <c r="B535" t="s">
        <v>148</v>
      </c>
      <c r="C535" s="222">
        <v>45702.442187499997</v>
      </c>
      <c r="D535" t="b">
        <v>0</v>
      </c>
      <c r="E535" t="b">
        <v>1</v>
      </c>
      <c r="F535">
        <v>18.5</v>
      </c>
      <c r="G535">
        <v>5.0000000000000001E-3</v>
      </c>
      <c r="H535">
        <v>1857</v>
      </c>
      <c r="I535">
        <v>-2009</v>
      </c>
      <c r="J535">
        <v>401</v>
      </c>
      <c r="K535">
        <v>-420</v>
      </c>
      <c r="L535">
        <v>-0.38</v>
      </c>
      <c r="M535">
        <v>-4.7500000000000001E-2</v>
      </c>
      <c r="N535">
        <v>9.6650000000000009</v>
      </c>
      <c r="O535">
        <v>2.0525000000000002</v>
      </c>
      <c r="P535">
        <v>202.12999999999997</v>
      </c>
      <c r="Q535">
        <v>114.4725</v>
      </c>
      <c r="R535">
        <v>-2.4999999999995026E-3</v>
      </c>
      <c r="S535">
        <v>4.750000000000032E-2</v>
      </c>
      <c r="T535">
        <v>-1.2875000000000796</v>
      </c>
      <c r="U535">
        <v>-0.97750000000000625</v>
      </c>
      <c r="V535">
        <v>1.2500000000000011E-2</v>
      </c>
      <c r="W535">
        <v>2.7499999999999997E-2</v>
      </c>
      <c r="X535">
        <v>-2.4999999999995026E-3</v>
      </c>
      <c r="Y535">
        <v>4.750000000000032E-2</v>
      </c>
      <c r="Z535">
        <v>-1.2875000000000796</v>
      </c>
      <c r="AA535">
        <v>-0.97750000000000625</v>
      </c>
    </row>
    <row r="536" spans="1:27" x14ac:dyDescent="0.3">
      <c r="A536">
        <v>38</v>
      </c>
      <c r="B536" t="s">
        <v>148</v>
      </c>
      <c r="C536" s="222">
        <v>45702.442187499997</v>
      </c>
      <c r="D536" t="b">
        <v>0</v>
      </c>
      <c r="E536" t="b">
        <v>1</v>
      </c>
      <c r="F536">
        <v>19</v>
      </c>
      <c r="G536">
        <v>5.0000000000000001E-3</v>
      </c>
      <c r="H536">
        <v>1913</v>
      </c>
      <c r="I536">
        <v>-2070</v>
      </c>
      <c r="J536">
        <v>442</v>
      </c>
      <c r="K536">
        <v>-449</v>
      </c>
      <c r="L536">
        <v>-0.39250000000000002</v>
      </c>
      <c r="M536">
        <v>-1.7500000000000002E-2</v>
      </c>
      <c r="N536">
        <v>9.9574999999999996</v>
      </c>
      <c r="O536">
        <v>2.2275</v>
      </c>
      <c r="P536">
        <v>192.46499999999997</v>
      </c>
      <c r="Q536">
        <v>112.42</v>
      </c>
      <c r="R536">
        <v>-5.0000000000007816E-3</v>
      </c>
      <c r="S536">
        <v>0.13249999999999984</v>
      </c>
      <c r="T536">
        <v>-1.2800000000000864</v>
      </c>
      <c r="U536">
        <v>-1.0949999999999989</v>
      </c>
      <c r="V536">
        <v>5.0000000000000044E-3</v>
      </c>
      <c r="W536">
        <v>-3.7500000000000006E-2</v>
      </c>
      <c r="X536">
        <v>-5.0000000000007816E-3</v>
      </c>
      <c r="Y536">
        <v>0.13249999999999984</v>
      </c>
      <c r="Z536">
        <v>-1.2800000000000864</v>
      </c>
      <c r="AA536">
        <v>-1.0949999999999989</v>
      </c>
    </row>
    <row r="537" spans="1:27" x14ac:dyDescent="0.3">
      <c r="A537">
        <v>39</v>
      </c>
      <c r="B537" t="s">
        <v>148</v>
      </c>
      <c r="C537" s="222">
        <v>45702.442187499997</v>
      </c>
      <c r="D537" t="b">
        <v>0</v>
      </c>
      <c r="E537" t="b">
        <v>1</v>
      </c>
      <c r="F537">
        <v>19.5</v>
      </c>
      <c r="G537">
        <v>5.0000000000000001E-3</v>
      </c>
      <c r="H537">
        <v>1790</v>
      </c>
      <c r="I537">
        <v>-1946</v>
      </c>
      <c r="J537">
        <v>285</v>
      </c>
      <c r="K537">
        <v>-306</v>
      </c>
      <c r="L537">
        <v>-0.39</v>
      </c>
      <c r="M537">
        <v>-5.2499999999999998E-2</v>
      </c>
      <c r="N537">
        <v>9.34</v>
      </c>
      <c r="O537">
        <v>1.4775</v>
      </c>
      <c r="P537">
        <v>182.50749999999996</v>
      </c>
      <c r="Q537">
        <v>110.1925</v>
      </c>
      <c r="R537">
        <v>-5.0000000000007816E-3</v>
      </c>
      <c r="S537">
        <v>4.4999999999999929E-2</v>
      </c>
      <c r="T537">
        <v>-1.2500000000000853</v>
      </c>
      <c r="U537">
        <v>-1.2950000000000159</v>
      </c>
      <c r="V537">
        <v>-1.0000000000000009E-2</v>
      </c>
      <c r="W537">
        <v>1.9999999999999997E-2</v>
      </c>
      <c r="X537">
        <v>-5.0000000000007816E-3</v>
      </c>
      <c r="Y537">
        <v>4.4999999999999929E-2</v>
      </c>
      <c r="Z537">
        <v>-1.2500000000000853</v>
      </c>
      <c r="AA537">
        <v>-1.2950000000000159</v>
      </c>
    </row>
    <row r="538" spans="1:27" x14ac:dyDescent="0.3">
      <c r="A538">
        <v>40</v>
      </c>
      <c r="B538" t="s">
        <v>148</v>
      </c>
      <c r="C538" s="222">
        <v>45702.442187499997</v>
      </c>
      <c r="D538" t="b">
        <v>0</v>
      </c>
      <c r="E538" t="b">
        <v>1</v>
      </c>
      <c r="F538">
        <v>20</v>
      </c>
      <c r="G538">
        <v>5.0000000000000001E-3</v>
      </c>
      <c r="H538">
        <v>1460</v>
      </c>
      <c r="I538">
        <v>-1618</v>
      </c>
      <c r="J538">
        <v>-195</v>
      </c>
      <c r="K538">
        <v>153</v>
      </c>
      <c r="L538">
        <v>-0.39500000000000002</v>
      </c>
      <c r="M538">
        <v>-0.105</v>
      </c>
      <c r="N538">
        <v>7.6950000000000003</v>
      </c>
      <c r="O538">
        <v>-0.87</v>
      </c>
      <c r="P538">
        <v>173.16749999999996</v>
      </c>
      <c r="Q538">
        <v>108.71499999999999</v>
      </c>
      <c r="R538">
        <v>7.5000000000002842E-3</v>
      </c>
      <c r="S538">
        <v>-2.7499999999999969E-2</v>
      </c>
      <c r="T538">
        <v>-1.252500000000083</v>
      </c>
      <c r="U538">
        <v>-1.3275000000000148</v>
      </c>
      <c r="V538">
        <v>2.5000000000000022E-3</v>
      </c>
      <c r="W538">
        <v>-3.7499999999999992E-2</v>
      </c>
      <c r="X538">
        <v>7.5000000000002842E-3</v>
      </c>
      <c r="Y538">
        <v>-2.7499999999999969E-2</v>
      </c>
      <c r="Z538">
        <v>-1.252500000000083</v>
      </c>
      <c r="AA538">
        <v>-1.3275000000000148</v>
      </c>
    </row>
    <row r="539" spans="1:27" x14ac:dyDescent="0.3">
      <c r="A539">
        <v>41</v>
      </c>
      <c r="B539" t="s">
        <v>148</v>
      </c>
      <c r="C539" s="222">
        <v>45702.442187499997</v>
      </c>
      <c r="D539" t="b">
        <v>0</v>
      </c>
      <c r="E539" t="b">
        <v>1</v>
      </c>
      <c r="F539">
        <v>20.5</v>
      </c>
      <c r="G539">
        <v>5.0000000000000001E-3</v>
      </c>
      <c r="H539">
        <v>1227</v>
      </c>
      <c r="I539">
        <v>-1383</v>
      </c>
      <c r="J539">
        <v>-391</v>
      </c>
      <c r="K539">
        <v>311</v>
      </c>
      <c r="L539">
        <v>-0.39</v>
      </c>
      <c r="M539">
        <v>-0.2</v>
      </c>
      <c r="N539">
        <v>6.5250000000000004</v>
      </c>
      <c r="O539">
        <v>-1.7550000000000001</v>
      </c>
      <c r="P539">
        <v>165.47249999999997</v>
      </c>
      <c r="Q539">
        <v>109.58499999999999</v>
      </c>
      <c r="R539">
        <v>-2.4999999999995026E-3</v>
      </c>
      <c r="S539">
        <v>2.0000000000000018E-2</v>
      </c>
      <c r="T539">
        <v>-1.2600000000000762</v>
      </c>
      <c r="U539">
        <v>-1.2400000000000091</v>
      </c>
      <c r="V539">
        <v>7.5000000000000067E-3</v>
      </c>
      <c r="W539">
        <v>-0.21500000000000002</v>
      </c>
      <c r="X539">
        <v>-2.4999999999995026E-3</v>
      </c>
      <c r="Y539">
        <v>2.0000000000000018E-2</v>
      </c>
      <c r="Z539">
        <v>-1.2600000000000762</v>
      </c>
      <c r="AA539">
        <v>-1.2400000000000091</v>
      </c>
    </row>
    <row r="540" spans="1:27" x14ac:dyDescent="0.3">
      <c r="A540">
        <v>42</v>
      </c>
      <c r="B540" t="s">
        <v>148</v>
      </c>
      <c r="C540" s="222">
        <v>45702.442187499997</v>
      </c>
      <c r="D540" t="b">
        <v>0</v>
      </c>
      <c r="E540" t="b">
        <v>1</v>
      </c>
      <c r="F540">
        <v>21</v>
      </c>
      <c r="G540">
        <v>5.0000000000000001E-3</v>
      </c>
      <c r="H540">
        <v>952</v>
      </c>
      <c r="I540">
        <v>-1107</v>
      </c>
      <c r="J540">
        <v>200</v>
      </c>
      <c r="K540">
        <v>-272</v>
      </c>
      <c r="L540">
        <v>-0.38750000000000001</v>
      </c>
      <c r="M540">
        <v>-0.18</v>
      </c>
      <c r="N540">
        <v>5.1475</v>
      </c>
      <c r="O540">
        <v>1.18</v>
      </c>
      <c r="P540">
        <v>158.94749999999996</v>
      </c>
      <c r="Q540">
        <v>111.33999999999999</v>
      </c>
      <c r="R540">
        <v>-1.7500000000000071E-2</v>
      </c>
      <c r="S540">
        <v>-2.5000000000000133E-2</v>
      </c>
      <c r="T540">
        <v>-1.2425000000000637</v>
      </c>
      <c r="U540">
        <v>-1.2900000000000205</v>
      </c>
      <c r="V540">
        <v>-2.5000000000000022E-3</v>
      </c>
      <c r="W540">
        <v>5.5000000000000021E-2</v>
      </c>
      <c r="X540">
        <v>-1.7500000000000071E-2</v>
      </c>
      <c r="Y540">
        <v>-2.5000000000000133E-2</v>
      </c>
      <c r="Z540">
        <v>-1.2425000000000637</v>
      </c>
      <c r="AA540">
        <v>-1.2900000000000205</v>
      </c>
    </row>
    <row r="541" spans="1:27" x14ac:dyDescent="0.3">
      <c r="A541">
        <v>43</v>
      </c>
      <c r="B541" t="s">
        <v>148</v>
      </c>
      <c r="C541" s="222">
        <v>45702.442187499997</v>
      </c>
      <c r="D541" t="b">
        <v>0</v>
      </c>
      <c r="E541" t="b">
        <v>1</v>
      </c>
      <c r="F541">
        <v>21.5</v>
      </c>
      <c r="G541">
        <v>5.0000000000000001E-3</v>
      </c>
      <c r="H541">
        <v>1051</v>
      </c>
      <c r="I541">
        <v>-1200</v>
      </c>
      <c r="J541">
        <v>661</v>
      </c>
      <c r="K541">
        <v>-701</v>
      </c>
      <c r="L541">
        <v>-0.3725</v>
      </c>
      <c r="M541">
        <v>-0.1</v>
      </c>
      <c r="N541">
        <v>5.6275000000000004</v>
      </c>
      <c r="O541">
        <v>3.4050000000000002</v>
      </c>
      <c r="P541">
        <v>153.79999999999995</v>
      </c>
      <c r="Q541">
        <v>110.15999999999998</v>
      </c>
      <c r="R541">
        <v>4.9999999999998934E-3</v>
      </c>
      <c r="S541">
        <v>5.2500000000000213E-2</v>
      </c>
      <c r="T541">
        <v>-1.1600000000000819</v>
      </c>
      <c r="U541">
        <v>-1.2950000000000301</v>
      </c>
      <c r="V541">
        <v>1.5000000000000013E-2</v>
      </c>
      <c r="W541">
        <v>-3.2500000000000001E-2</v>
      </c>
      <c r="X541">
        <v>4.9999999999998934E-3</v>
      </c>
      <c r="Y541">
        <v>5.2500000000000213E-2</v>
      </c>
      <c r="Z541">
        <v>-1.1600000000000819</v>
      </c>
      <c r="AA541">
        <v>-1.2950000000000301</v>
      </c>
    </row>
    <row r="542" spans="1:27" x14ac:dyDescent="0.3">
      <c r="A542">
        <v>44</v>
      </c>
      <c r="B542" t="s">
        <v>148</v>
      </c>
      <c r="C542" s="222">
        <v>45702.442187499997</v>
      </c>
      <c r="D542" t="b">
        <v>0</v>
      </c>
      <c r="E542" t="b">
        <v>1</v>
      </c>
      <c r="F542">
        <v>22</v>
      </c>
      <c r="G542">
        <v>5.0000000000000001E-3</v>
      </c>
      <c r="H542">
        <v>1217</v>
      </c>
      <c r="I542">
        <v>-1364</v>
      </c>
      <c r="J542">
        <v>1115</v>
      </c>
      <c r="K542">
        <v>-1099</v>
      </c>
      <c r="L542">
        <v>-0.36749999999999999</v>
      </c>
      <c r="M542">
        <v>0.04</v>
      </c>
      <c r="N542">
        <v>6.4525000000000006</v>
      </c>
      <c r="O542">
        <v>5.5350000000000001</v>
      </c>
      <c r="P542">
        <v>148.17249999999996</v>
      </c>
      <c r="Q542">
        <v>106.75499999999998</v>
      </c>
      <c r="R542">
        <v>-7.499999999999396E-3</v>
      </c>
      <c r="S542">
        <v>9.7500000000000142E-2</v>
      </c>
      <c r="T542">
        <v>-1.092500000000058</v>
      </c>
      <c r="U542">
        <v>-1.4500000000000313</v>
      </c>
      <c r="V542">
        <v>2.250000000000002E-2</v>
      </c>
      <c r="W542">
        <v>0.13750000000000001</v>
      </c>
      <c r="X542">
        <v>-7.499999999999396E-3</v>
      </c>
      <c r="Y542">
        <v>9.7500000000000142E-2</v>
      </c>
      <c r="Z542">
        <v>-1.092500000000058</v>
      </c>
      <c r="AA542">
        <v>-1.4500000000000313</v>
      </c>
    </row>
    <row r="543" spans="1:27" x14ac:dyDescent="0.3">
      <c r="A543">
        <v>45</v>
      </c>
      <c r="B543" t="s">
        <v>148</v>
      </c>
      <c r="C543" s="222">
        <v>45702.442187499997</v>
      </c>
      <c r="D543" t="b">
        <v>0</v>
      </c>
      <c r="E543" t="b">
        <v>1</v>
      </c>
      <c r="F543">
        <v>22.5</v>
      </c>
      <c r="G543">
        <v>5.0000000000000001E-3</v>
      </c>
      <c r="H543">
        <v>1461</v>
      </c>
      <c r="I543">
        <v>-1602</v>
      </c>
      <c r="J543">
        <v>1639</v>
      </c>
      <c r="K543">
        <v>-1686</v>
      </c>
      <c r="L543">
        <v>-0.35249999999999998</v>
      </c>
      <c r="M543">
        <v>-0.11750000000000001</v>
      </c>
      <c r="N543">
        <v>7.6574999999999998</v>
      </c>
      <c r="O543">
        <v>8.3125</v>
      </c>
      <c r="P543">
        <v>141.71999999999997</v>
      </c>
      <c r="Q543">
        <v>101.21999999999998</v>
      </c>
      <c r="R543">
        <v>1.499999999999968E-2</v>
      </c>
      <c r="S543">
        <v>-4.7499999999999432E-2</v>
      </c>
      <c r="T543">
        <v>-0.99000000000003752</v>
      </c>
      <c r="U543">
        <v>-1.7075000000000244</v>
      </c>
      <c r="V543">
        <v>-1.4999999999999958E-2</v>
      </c>
      <c r="W543">
        <v>-6.7500000000000004E-2</v>
      </c>
      <c r="X543">
        <v>1.499999999999968E-2</v>
      </c>
      <c r="Y543">
        <v>-4.7499999999999432E-2</v>
      </c>
      <c r="Z543">
        <v>-0.99000000000003752</v>
      </c>
      <c r="AA543">
        <v>-1.7075000000000244</v>
      </c>
    </row>
    <row r="544" spans="1:27" x14ac:dyDescent="0.3">
      <c r="A544">
        <v>46</v>
      </c>
      <c r="B544" t="s">
        <v>148</v>
      </c>
      <c r="C544" s="222">
        <v>45702.442187499997</v>
      </c>
      <c r="D544" t="b">
        <v>0</v>
      </c>
      <c r="E544" t="b">
        <v>1</v>
      </c>
      <c r="F544">
        <v>23</v>
      </c>
      <c r="G544">
        <v>5.0000000000000001E-3</v>
      </c>
      <c r="H544">
        <v>1339</v>
      </c>
      <c r="I544">
        <v>-1491</v>
      </c>
      <c r="J544">
        <v>1981</v>
      </c>
      <c r="K544">
        <v>-2001</v>
      </c>
      <c r="L544">
        <v>-0.38</v>
      </c>
      <c r="M544">
        <v>-0.05</v>
      </c>
      <c r="N544">
        <v>7.0750000000000002</v>
      </c>
      <c r="O544">
        <v>9.9550000000000001</v>
      </c>
      <c r="P544">
        <v>134.06249999999997</v>
      </c>
      <c r="Q544">
        <v>92.907499999999985</v>
      </c>
      <c r="R544">
        <v>3.2499999999999751E-2</v>
      </c>
      <c r="S544">
        <v>0.11500000000000021</v>
      </c>
      <c r="T544">
        <v>-0.93250000000000455</v>
      </c>
      <c r="U544">
        <v>-1.6375000000000313</v>
      </c>
      <c r="V544">
        <v>7.5000000000000067E-3</v>
      </c>
      <c r="W544">
        <v>-0.08</v>
      </c>
      <c r="X544">
        <v>3.2499999999999751E-2</v>
      </c>
      <c r="Y544">
        <v>0.11500000000000021</v>
      </c>
      <c r="Z544">
        <v>-0.93250000000000455</v>
      </c>
      <c r="AA544">
        <v>-1.6375000000000313</v>
      </c>
    </row>
    <row r="545" spans="1:27" x14ac:dyDescent="0.3">
      <c r="A545">
        <v>47</v>
      </c>
      <c r="B545" t="s">
        <v>148</v>
      </c>
      <c r="C545" s="222">
        <v>45702.442187499997</v>
      </c>
      <c r="D545" t="b">
        <v>0</v>
      </c>
      <c r="E545" t="b">
        <v>1</v>
      </c>
      <c r="F545">
        <v>23.5</v>
      </c>
      <c r="G545">
        <v>5.0000000000000001E-3</v>
      </c>
      <c r="H545">
        <v>1142</v>
      </c>
      <c r="I545">
        <v>-1292</v>
      </c>
      <c r="J545">
        <v>1739</v>
      </c>
      <c r="K545">
        <v>-1759</v>
      </c>
      <c r="L545">
        <v>-0.375</v>
      </c>
      <c r="M545">
        <v>-0.05</v>
      </c>
      <c r="N545">
        <v>6.085</v>
      </c>
      <c r="O545">
        <v>8.745000000000001</v>
      </c>
      <c r="P545">
        <v>126.98749999999998</v>
      </c>
      <c r="Q545">
        <v>82.952499999999986</v>
      </c>
      <c r="R545">
        <v>-1.2500000000000178E-2</v>
      </c>
      <c r="S545">
        <v>-0.11249999999999893</v>
      </c>
      <c r="T545">
        <v>-0.99750000000000227</v>
      </c>
      <c r="U545">
        <v>-1.7950000000000301</v>
      </c>
      <c r="V545">
        <v>2.5000000000000022E-3</v>
      </c>
      <c r="W545">
        <v>-3.2500000000000001E-2</v>
      </c>
      <c r="X545">
        <v>-1.2500000000000178E-2</v>
      </c>
      <c r="Y545">
        <v>-0.11249999999999893</v>
      </c>
      <c r="Z545">
        <v>-0.99750000000000227</v>
      </c>
      <c r="AA545">
        <v>-1.7950000000000301</v>
      </c>
    </row>
    <row r="546" spans="1:27" x14ac:dyDescent="0.3">
      <c r="A546">
        <v>48</v>
      </c>
      <c r="B546" t="s">
        <v>148</v>
      </c>
      <c r="C546" s="222">
        <v>45702.442187499997</v>
      </c>
      <c r="D546" t="b">
        <v>0</v>
      </c>
      <c r="E546" t="b">
        <v>1</v>
      </c>
      <c r="F546">
        <v>24</v>
      </c>
      <c r="G546">
        <v>5.0000000000000001E-3</v>
      </c>
      <c r="H546">
        <v>206</v>
      </c>
      <c r="I546">
        <v>-370</v>
      </c>
      <c r="J546">
        <v>1057</v>
      </c>
      <c r="K546">
        <v>-1095</v>
      </c>
      <c r="L546">
        <v>-0.41000000000000003</v>
      </c>
      <c r="M546">
        <v>-9.5000000000000001E-2</v>
      </c>
      <c r="N546">
        <v>1.44</v>
      </c>
      <c r="O546">
        <v>5.38</v>
      </c>
      <c r="P546">
        <v>120.90249999999999</v>
      </c>
      <c r="Q546">
        <v>74.207499999999982</v>
      </c>
      <c r="R546">
        <v>2.0000000000000018E-2</v>
      </c>
      <c r="S546">
        <v>6.4999999999999503E-2</v>
      </c>
      <c r="T546">
        <v>-1.0025000000000119</v>
      </c>
      <c r="U546">
        <v>-1.6300000000000381</v>
      </c>
      <c r="V546">
        <v>0</v>
      </c>
      <c r="W546">
        <v>-0.105</v>
      </c>
      <c r="X546">
        <v>2.0000000000000018E-2</v>
      </c>
      <c r="Y546">
        <v>6.4999999999999503E-2</v>
      </c>
      <c r="Z546">
        <v>-1.0025000000000119</v>
      </c>
      <c r="AA546">
        <v>-1.6300000000000381</v>
      </c>
    </row>
    <row r="547" spans="1:27" x14ac:dyDescent="0.3">
      <c r="A547">
        <v>49</v>
      </c>
      <c r="B547" t="s">
        <v>148</v>
      </c>
      <c r="C547" s="222">
        <v>45702.442187499997</v>
      </c>
      <c r="D547" t="b">
        <v>0</v>
      </c>
      <c r="E547" t="b">
        <v>1</v>
      </c>
      <c r="F547">
        <v>24.5</v>
      </c>
      <c r="G547">
        <v>5.0000000000000001E-3</v>
      </c>
      <c r="H547">
        <v>-121</v>
      </c>
      <c r="I547">
        <v>-35</v>
      </c>
      <c r="J547">
        <v>1042</v>
      </c>
      <c r="K547">
        <v>-1105</v>
      </c>
      <c r="L547">
        <v>-0.39</v>
      </c>
      <c r="M547">
        <v>-0.1575</v>
      </c>
      <c r="N547">
        <v>-0.215</v>
      </c>
      <c r="O547">
        <v>5.3674999999999997</v>
      </c>
      <c r="P547">
        <v>119.46249999999999</v>
      </c>
      <c r="Q547">
        <v>68.827499999999986</v>
      </c>
      <c r="R547">
        <v>1.5000000000000013E-2</v>
      </c>
      <c r="S547">
        <v>-1.5000000000000568E-2</v>
      </c>
      <c r="T547">
        <v>-1.022500000000008</v>
      </c>
      <c r="U547">
        <v>-1.7325000000000301</v>
      </c>
      <c r="V547">
        <v>-5.0000000000000044E-3</v>
      </c>
      <c r="W547">
        <v>-0.22500000000000001</v>
      </c>
      <c r="X547">
        <v>1.5000000000000013E-2</v>
      </c>
      <c r="Y547">
        <v>-1.5000000000000568E-2</v>
      </c>
      <c r="Z547">
        <v>-1.022500000000008</v>
      </c>
      <c r="AA547">
        <v>-1.7325000000000301</v>
      </c>
    </row>
    <row r="548" spans="1:27" x14ac:dyDescent="0.3">
      <c r="A548">
        <v>50</v>
      </c>
      <c r="B548" t="s">
        <v>148</v>
      </c>
      <c r="C548" s="222">
        <v>45702.442187499997</v>
      </c>
      <c r="D548" t="b">
        <v>0</v>
      </c>
      <c r="E548" t="b">
        <v>1</v>
      </c>
      <c r="F548">
        <v>25</v>
      </c>
      <c r="G548">
        <v>5.0000000000000001E-3</v>
      </c>
      <c r="H548">
        <v>-311</v>
      </c>
      <c r="I548">
        <v>155</v>
      </c>
      <c r="J548">
        <v>1231</v>
      </c>
      <c r="K548">
        <v>-1242</v>
      </c>
      <c r="L548">
        <v>-0.39</v>
      </c>
      <c r="M548">
        <v>-2.75E-2</v>
      </c>
      <c r="N548">
        <v>-1.165</v>
      </c>
      <c r="O548">
        <v>6.1825000000000001</v>
      </c>
      <c r="P548">
        <v>119.67749999999999</v>
      </c>
      <c r="Q548">
        <v>63.459999999999987</v>
      </c>
      <c r="R548">
        <v>1.2499999999999956E-2</v>
      </c>
      <c r="S548">
        <v>7.0000000000000284E-2</v>
      </c>
      <c r="T548">
        <v>-1.0275000000000034</v>
      </c>
      <c r="U548">
        <v>-1.5425000000000253</v>
      </c>
      <c r="V548">
        <v>7.5000000000000067E-3</v>
      </c>
      <c r="W548">
        <v>1.5000000000000003E-2</v>
      </c>
      <c r="X548">
        <v>1.2499999999999956E-2</v>
      </c>
      <c r="Y548">
        <v>7.0000000000000284E-2</v>
      </c>
      <c r="Z548">
        <v>-1.0275000000000034</v>
      </c>
      <c r="AA548">
        <v>-1.5425000000000253</v>
      </c>
    </row>
    <row r="549" spans="1:27" x14ac:dyDescent="0.3">
      <c r="A549">
        <v>51</v>
      </c>
      <c r="B549" t="s">
        <v>148</v>
      </c>
      <c r="C549" s="222">
        <v>45702.442187499997</v>
      </c>
      <c r="D549" t="b">
        <v>0</v>
      </c>
      <c r="E549" t="b">
        <v>1</v>
      </c>
      <c r="F549">
        <v>25.5</v>
      </c>
      <c r="G549">
        <v>5.0000000000000001E-3</v>
      </c>
      <c r="H549">
        <v>-352</v>
      </c>
      <c r="I549">
        <v>201</v>
      </c>
      <c r="J549">
        <v>1359</v>
      </c>
      <c r="K549">
        <v>-1380</v>
      </c>
      <c r="L549">
        <v>-0.3775</v>
      </c>
      <c r="M549">
        <v>-5.2499999999999998E-2</v>
      </c>
      <c r="N549">
        <v>-1.3825000000000001</v>
      </c>
      <c r="O549">
        <v>6.8475000000000001</v>
      </c>
      <c r="P549">
        <v>120.8425</v>
      </c>
      <c r="Q549">
        <v>57.277499999999989</v>
      </c>
      <c r="R549">
        <v>2.4999999999999467E-3</v>
      </c>
      <c r="S549">
        <v>0.13250000000000028</v>
      </c>
      <c r="T549">
        <v>-1.0074999999999932</v>
      </c>
      <c r="U549">
        <v>-1.6000000000000227</v>
      </c>
      <c r="V549">
        <v>-2.5000000000000022E-3</v>
      </c>
      <c r="W549">
        <v>-9.7500000000000003E-2</v>
      </c>
      <c r="X549">
        <v>2.4999999999999467E-3</v>
      </c>
      <c r="Y549">
        <v>0.13250000000000028</v>
      </c>
      <c r="Z549">
        <v>-1.0074999999999932</v>
      </c>
      <c r="AA549">
        <v>-1.6000000000000227</v>
      </c>
    </row>
    <row r="550" spans="1:27" x14ac:dyDescent="0.3">
      <c r="A550">
        <v>52</v>
      </c>
      <c r="B550" t="s">
        <v>148</v>
      </c>
      <c r="C550" s="222">
        <v>45702.442187499997</v>
      </c>
      <c r="D550" t="b">
        <v>0</v>
      </c>
      <c r="E550" t="b">
        <v>1</v>
      </c>
      <c r="F550">
        <v>26</v>
      </c>
      <c r="G550">
        <v>5.0000000000000001E-3</v>
      </c>
      <c r="H550">
        <v>-353</v>
      </c>
      <c r="I550">
        <v>195</v>
      </c>
      <c r="J550">
        <v>1425</v>
      </c>
      <c r="K550">
        <v>-1417</v>
      </c>
      <c r="L550">
        <v>-0.39500000000000002</v>
      </c>
      <c r="M550">
        <v>0.02</v>
      </c>
      <c r="N550">
        <v>-1.37</v>
      </c>
      <c r="O550">
        <v>7.1050000000000004</v>
      </c>
      <c r="P550">
        <v>122.22499999999999</v>
      </c>
      <c r="Q550">
        <v>50.429999999999993</v>
      </c>
      <c r="R550">
        <v>1.7499999999999849E-2</v>
      </c>
      <c r="S550">
        <v>0</v>
      </c>
      <c r="T550">
        <v>-0.95000000000000284</v>
      </c>
      <c r="U550">
        <v>-1.7925000000000111</v>
      </c>
      <c r="V550">
        <v>-7.5000000000000067E-3</v>
      </c>
      <c r="W550">
        <v>5.000000000000001E-3</v>
      </c>
      <c r="X550">
        <v>1.7499999999999849E-2</v>
      </c>
      <c r="Y550">
        <v>0</v>
      </c>
      <c r="Z550">
        <v>-0.95000000000000284</v>
      </c>
      <c r="AA550">
        <v>-1.7925000000000111</v>
      </c>
    </row>
    <row r="551" spans="1:27" x14ac:dyDescent="0.3">
      <c r="A551">
        <v>53</v>
      </c>
      <c r="B551" t="s">
        <v>148</v>
      </c>
      <c r="C551" s="222">
        <v>45702.442187499997</v>
      </c>
      <c r="D551" t="b">
        <v>0</v>
      </c>
      <c r="E551" t="b">
        <v>1</v>
      </c>
      <c r="F551">
        <v>26.5</v>
      </c>
      <c r="G551">
        <v>5.0000000000000001E-3</v>
      </c>
      <c r="H551">
        <v>-354</v>
      </c>
      <c r="I551">
        <v>207</v>
      </c>
      <c r="J551">
        <v>1390</v>
      </c>
      <c r="K551">
        <v>-1468</v>
      </c>
      <c r="L551">
        <v>-0.36749999999999999</v>
      </c>
      <c r="M551">
        <v>-0.19500000000000001</v>
      </c>
      <c r="N551">
        <v>-1.4025000000000001</v>
      </c>
      <c r="O551">
        <v>7.1450000000000005</v>
      </c>
      <c r="P551">
        <v>123.595</v>
      </c>
      <c r="Q551">
        <v>43.324999999999996</v>
      </c>
      <c r="R551">
        <v>4.9999999999998934E-3</v>
      </c>
      <c r="S551">
        <v>5.0000000000000711E-2</v>
      </c>
      <c r="T551">
        <v>-0.9375</v>
      </c>
      <c r="U551">
        <v>-1.8650000000000091</v>
      </c>
      <c r="V551">
        <v>5.0000000000000044E-3</v>
      </c>
      <c r="W551">
        <v>-1.0000000000000009E-2</v>
      </c>
      <c r="X551">
        <v>4.9999999999998934E-3</v>
      </c>
      <c r="Y551">
        <v>5.0000000000000711E-2</v>
      </c>
      <c r="Z551">
        <v>-0.9375</v>
      </c>
      <c r="AA551">
        <v>-1.8650000000000091</v>
      </c>
    </row>
    <row r="552" spans="1:27" x14ac:dyDescent="0.3">
      <c r="A552">
        <v>54</v>
      </c>
      <c r="B552" t="s">
        <v>148</v>
      </c>
      <c r="C552" s="222">
        <v>45702.442187499997</v>
      </c>
      <c r="D552" t="b">
        <v>0</v>
      </c>
      <c r="E552" t="b">
        <v>1</v>
      </c>
      <c r="F552">
        <v>27</v>
      </c>
      <c r="G552">
        <v>5.0000000000000001E-3</v>
      </c>
      <c r="H552">
        <v>401</v>
      </c>
      <c r="I552">
        <v>-568</v>
      </c>
      <c r="J552">
        <v>1977</v>
      </c>
      <c r="K552">
        <v>-1996</v>
      </c>
      <c r="L552">
        <v>-0.41749999999999998</v>
      </c>
      <c r="M552">
        <v>-4.7500000000000001E-2</v>
      </c>
      <c r="N552">
        <v>2.4224999999999999</v>
      </c>
      <c r="O552">
        <v>9.932500000000001</v>
      </c>
      <c r="P552">
        <v>124.9975</v>
      </c>
      <c r="Q552">
        <v>36.179999999999993</v>
      </c>
      <c r="R552">
        <v>3.7499999999999645E-2</v>
      </c>
      <c r="S552">
        <v>9.5000000000000639E-2</v>
      </c>
      <c r="T552">
        <v>-0.92000000000000171</v>
      </c>
      <c r="U552">
        <v>-1.9050000000000082</v>
      </c>
      <c r="V552">
        <v>1.7500000000000016E-2</v>
      </c>
      <c r="W552">
        <v>6.5000000000000002E-2</v>
      </c>
      <c r="X552">
        <v>3.7499999999999645E-2</v>
      </c>
      <c r="Y552">
        <v>9.5000000000000639E-2</v>
      </c>
      <c r="Z552">
        <v>-0.92000000000000171</v>
      </c>
      <c r="AA552">
        <v>-1.9050000000000082</v>
      </c>
    </row>
    <row r="553" spans="1:27" x14ac:dyDescent="0.3">
      <c r="A553">
        <v>55</v>
      </c>
      <c r="B553" t="s">
        <v>148</v>
      </c>
      <c r="C553" s="222">
        <v>45702.442187499997</v>
      </c>
      <c r="D553" t="b">
        <v>0</v>
      </c>
      <c r="E553" t="b">
        <v>1</v>
      </c>
      <c r="F553">
        <v>27.5</v>
      </c>
      <c r="G553">
        <v>5.0000000000000001E-3</v>
      </c>
      <c r="H553">
        <v>646</v>
      </c>
      <c r="I553">
        <v>-810</v>
      </c>
      <c r="J553">
        <v>2040</v>
      </c>
      <c r="K553">
        <v>-2096</v>
      </c>
      <c r="L553">
        <v>-0.41000000000000003</v>
      </c>
      <c r="M553">
        <v>-0.14000000000000001</v>
      </c>
      <c r="N553">
        <v>3.64</v>
      </c>
      <c r="O553">
        <v>10.34</v>
      </c>
      <c r="P553">
        <v>122.575</v>
      </c>
      <c r="Q553">
        <v>26.247499999999995</v>
      </c>
      <c r="R553">
        <v>1.0000000000000231E-2</v>
      </c>
      <c r="S553">
        <v>8.2499999999999574E-2</v>
      </c>
      <c r="T553">
        <v>-0.8399999999999892</v>
      </c>
      <c r="U553">
        <v>-1.7875000000000014</v>
      </c>
      <c r="V553">
        <v>-3.5000000000000031E-2</v>
      </c>
      <c r="W553">
        <v>-0.35250000000000004</v>
      </c>
      <c r="X553">
        <v>1.0000000000000231E-2</v>
      </c>
      <c r="Y553">
        <v>8.2499999999999574E-2</v>
      </c>
      <c r="Z553">
        <v>-0.8399999999999892</v>
      </c>
      <c r="AA553">
        <v>-1.7875000000000014</v>
      </c>
    </row>
    <row r="554" spans="1:27" x14ac:dyDescent="0.3">
      <c r="A554">
        <v>56</v>
      </c>
      <c r="B554" t="s">
        <v>148</v>
      </c>
      <c r="C554" s="222">
        <v>45702.442187499997</v>
      </c>
      <c r="D554" t="b">
        <v>0</v>
      </c>
      <c r="E554" t="b">
        <v>1</v>
      </c>
      <c r="F554">
        <v>28</v>
      </c>
      <c r="G554">
        <v>5.0000000000000001E-3</v>
      </c>
      <c r="H554">
        <v>1186</v>
      </c>
      <c r="I554">
        <v>-1327</v>
      </c>
      <c r="J554">
        <v>2409</v>
      </c>
      <c r="K554">
        <v>-2394</v>
      </c>
      <c r="L554">
        <v>-0.35249999999999998</v>
      </c>
      <c r="M554">
        <v>3.7499999999999999E-2</v>
      </c>
      <c r="N554">
        <v>6.2824999999999998</v>
      </c>
      <c r="O554">
        <v>12.0075</v>
      </c>
      <c r="P554">
        <v>118.935</v>
      </c>
      <c r="Q554">
        <v>15.907499999999995</v>
      </c>
      <c r="R554">
        <v>3.4999999999999254E-2</v>
      </c>
      <c r="S554">
        <v>-0.21749999999999936</v>
      </c>
      <c r="T554">
        <v>-0.79500000000000171</v>
      </c>
      <c r="U554">
        <v>-1.9000000000000021</v>
      </c>
      <c r="V554">
        <v>-5.4999999999999993E-2</v>
      </c>
      <c r="W554">
        <v>7.4999999999999997E-3</v>
      </c>
      <c r="X554">
        <v>3.4999999999999254E-2</v>
      </c>
      <c r="Y554">
        <v>-0.21749999999999936</v>
      </c>
      <c r="Z554">
        <v>-0.79500000000000171</v>
      </c>
      <c r="AA554">
        <v>-1.9000000000000021</v>
      </c>
    </row>
    <row r="555" spans="1:27" x14ac:dyDescent="0.3">
      <c r="A555">
        <v>57</v>
      </c>
      <c r="B555" t="s">
        <v>148</v>
      </c>
      <c r="C555" s="222">
        <v>45702.442187499997</v>
      </c>
      <c r="D555" t="b">
        <v>0</v>
      </c>
      <c r="E555" t="b">
        <v>1</v>
      </c>
      <c r="F555">
        <v>28.5</v>
      </c>
      <c r="G555">
        <v>5.0000000000000001E-3</v>
      </c>
      <c r="H555">
        <v>1472</v>
      </c>
      <c r="I555">
        <v>-1623</v>
      </c>
      <c r="J555">
        <v>2264</v>
      </c>
      <c r="K555">
        <v>-2322</v>
      </c>
      <c r="L555">
        <v>-0.3775</v>
      </c>
      <c r="M555">
        <v>-0.14499999999999999</v>
      </c>
      <c r="N555">
        <v>7.7374999999999998</v>
      </c>
      <c r="O555">
        <v>11.465</v>
      </c>
      <c r="P555">
        <v>112.6525</v>
      </c>
      <c r="Q555">
        <v>3.8999999999999959</v>
      </c>
      <c r="R555">
        <v>4.9999999999998934E-3</v>
      </c>
      <c r="S555">
        <v>-8.9999999999999858E-2</v>
      </c>
      <c r="T555">
        <v>-0.76999999999999602</v>
      </c>
      <c r="U555">
        <v>-1.5575000000000028</v>
      </c>
      <c r="V555">
        <v>-5.0000000000000044E-3</v>
      </c>
      <c r="W555">
        <v>-1.999999999999999E-2</v>
      </c>
      <c r="X555">
        <v>4.9999999999998934E-3</v>
      </c>
      <c r="Y555">
        <v>-8.9999999999999858E-2</v>
      </c>
      <c r="Z555">
        <v>-0.76999999999999602</v>
      </c>
      <c r="AA555">
        <v>-1.5575000000000028</v>
      </c>
    </row>
    <row r="556" spans="1:27" x14ac:dyDescent="0.3">
      <c r="A556">
        <v>58</v>
      </c>
      <c r="B556" t="s">
        <v>148</v>
      </c>
      <c r="C556" s="222">
        <v>45702.442187499997</v>
      </c>
      <c r="D556" t="b">
        <v>0</v>
      </c>
      <c r="E556" t="b">
        <v>1</v>
      </c>
      <c r="F556">
        <v>29</v>
      </c>
      <c r="G556">
        <v>5.0000000000000001E-3</v>
      </c>
      <c r="H556">
        <v>1505</v>
      </c>
      <c r="I556">
        <v>-1651</v>
      </c>
      <c r="J556">
        <v>1500</v>
      </c>
      <c r="K556">
        <v>-1558</v>
      </c>
      <c r="L556">
        <v>-0.36499999999999999</v>
      </c>
      <c r="M556">
        <v>-0.14499999999999999</v>
      </c>
      <c r="N556">
        <v>7.8900000000000006</v>
      </c>
      <c r="O556">
        <v>7.6450000000000005</v>
      </c>
      <c r="P556">
        <v>104.91500000000001</v>
      </c>
      <c r="Q556">
        <v>-7.5650000000000039</v>
      </c>
      <c r="R556">
        <v>-4.9999999999998934E-3</v>
      </c>
      <c r="S556">
        <v>7.7500000000000568E-2</v>
      </c>
      <c r="T556">
        <v>-0.73499999999999943</v>
      </c>
      <c r="U556">
        <v>-1.3850000000000033</v>
      </c>
      <c r="V556">
        <v>5.0000000000000044E-3</v>
      </c>
      <c r="W556">
        <v>-5.7499999999999982E-2</v>
      </c>
      <c r="X556">
        <v>-4.9999999999998934E-3</v>
      </c>
      <c r="Y556">
        <v>7.7500000000000568E-2</v>
      </c>
      <c r="Z556">
        <v>-0.73499999999999943</v>
      </c>
      <c r="AA556">
        <v>-1.3850000000000033</v>
      </c>
    </row>
    <row r="557" spans="1:27" x14ac:dyDescent="0.3">
      <c r="A557">
        <v>59</v>
      </c>
      <c r="B557" t="s">
        <v>148</v>
      </c>
      <c r="C557" s="222">
        <v>45702.442187499997</v>
      </c>
      <c r="D557" t="b">
        <v>0</v>
      </c>
      <c r="E557" t="b">
        <v>1</v>
      </c>
      <c r="F557">
        <v>29.5</v>
      </c>
      <c r="G557">
        <v>5.0000000000000001E-3</v>
      </c>
      <c r="H557">
        <v>1459</v>
      </c>
      <c r="I557">
        <v>-1613</v>
      </c>
      <c r="J557">
        <v>816</v>
      </c>
      <c r="K557">
        <v>-843</v>
      </c>
      <c r="L557">
        <v>-0.38500000000000001</v>
      </c>
      <c r="M557">
        <v>-6.7500000000000004E-2</v>
      </c>
      <c r="N557">
        <v>7.68</v>
      </c>
      <c r="O557">
        <v>4.1475</v>
      </c>
      <c r="P557">
        <v>97.025000000000006</v>
      </c>
      <c r="Q557">
        <v>-15.210000000000004</v>
      </c>
      <c r="R557">
        <v>-7.5000000000002842E-3</v>
      </c>
      <c r="S557">
        <v>0.16999999999999993</v>
      </c>
      <c r="T557">
        <v>-0.67750000000000909</v>
      </c>
      <c r="U557">
        <v>-1.3175000000000043</v>
      </c>
      <c r="V557">
        <v>-7.5000000000000067E-3</v>
      </c>
      <c r="W557">
        <v>-0.23</v>
      </c>
      <c r="X557">
        <v>-7.5000000000002842E-3</v>
      </c>
      <c r="Y557">
        <v>0.16999999999999993</v>
      </c>
      <c r="Z557">
        <v>-0.67750000000000909</v>
      </c>
      <c r="AA557">
        <v>-1.3175000000000043</v>
      </c>
    </row>
    <row r="558" spans="1:27" x14ac:dyDescent="0.3">
      <c r="A558">
        <v>60</v>
      </c>
      <c r="B558" t="s">
        <v>148</v>
      </c>
      <c r="C558" s="222">
        <v>45702.442187499997</v>
      </c>
      <c r="D558" t="b">
        <v>0</v>
      </c>
      <c r="E558" t="b">
        <v>1</v>
      </c>
      <c r="F558">
        <v>30</v>
      </c>
      <c r="G558">
        <v>5.0000000000000001E-3</v>
      </c>
      <c r="H558">
        <v>1941</v>
      </c>
      <c r="I558">
        <v>-2103</v>
      </c>
      <c r="J558">
        <v>753</v>
      </c>
      <c r="K558">
        <v>-730</v>
      </c>
      <c r="L558">
        <v>-0.40500000000000003</v>
      </c>
      <c r="M558">
        <v>5.7500000000000002E-2</v>
      </c>
      <c r="N558">
        <v>10.11</v>
      </c>
      <c r="O558">
        <v>3.7075</v>
      </c>
      <c r="P558">
        <v>89.344999999999999</v>
      </c>
      <c r="Q558">
        <v>-19.357500000000005</v>
      </c>
      <c r="R558">
        <v>9.9999999999997868E-3</v>
      </c>
      <c r="S558">
        <v>-8.4999999999999964E-2</v>
      </c>
      <c r="T558">
        <v>-0.57750000000001478</v>
      </c>
      <c r="U558">
        <v>-1.465000000000007</v>
      </c>
      <c r="V558">
        <v>-5.0000000000000044E-3</v>
      </c>
      <c r="W558">
        <v>0.08</v>
      </c>
      <c r="X558">
        <v>9.9999999999997868E-3</v>
      </c>
      <c r="Y558">
        <v>-8.4999999999999964E-2</v>
      </c>
      <c r="Z558">
        <v>-0.57750000000001478</v>
      </c>
      <c r="AA558">
        <v>-1.465000000000007</v>
      </c>
    </row>
    <row r="559" spans="1:27" x14ac:dyDescent="0.3">
      <c r="A559">
        <v>61</v>
      </c>
      <c r="B559" t="s">
        <v>148</v>
      </c>
      <c r="C559" s="222">
        <v>45702.442187499997</v>
      </c>
      <c r="D559" t="b">
        <v>0</v>
      </c>
      <c r="E559" t="b">
        <v>1</v>
      </c>
      <c r="F559">
        <v>30.5</v>
      </c>
      <c r="G559">
        <v>5.0000000000000001E-3</v>
      </c>
      <c r="H559">
        <v>1966</v>
      </c>
      <c r="I559">
        <v>-2120</v>
      </c>
      <c r="J559">
        <v>952</v>
      </c>
      <c r="K559">
        <v>-905</v>
      </c>
      <c r="L559">
        <v>-0.38500000000000001</v>
      </c>
      <c r="M559">
        <v>0.11750000000000001</v>
      </c>
      <c r="N559">
        <v>10.215</v>
      </c>
      <c r="O559">
        <v>4.6425000000000001</v>
      </c>
      <c r="P559">
        <v>79.234999999999999</v>
      </c>
      <c r="Q559">
        <v>-23.065000000000005</v>
      </c>
      <c r="R559">
        <v>1.9999999999999574E-2</v>
      </c>
      <c r="S559">
        <v>9.2500000000000249E-2</v>
      </c>
      <c r="T559">
        <v>-0.49000000000000909</v>
      </c>
      <c r="U559">
        <v>-1.397500000000008</v>
      </c>
      <c r="V559">
        <v>5.0000000000000044E-3</v>
      </c>
      <c r="W559">
        <v>0.14250000000000002</v>
      </c>
      <c r="X559">
        <v>1.9999999999999574E-2</v>
      </c>
      <c r="Y559">
        <v>9.2500000000000249E-2</v>
      </c>
      <c r="Z559">
        <v>-0.49000000000000909</v>
      </c>
      <c r="AA559">
        <v>-1.397500000000008</v>
      </c>
    </row>
    <row r="560" spans="1:27" x14ac:dyDescent="0.3">
      <c r="A560">
        <v>62</v>
      </c>
      <c r="B560" t="s">
        <v>148</v>
      </c>
      <c r="C560" s="222">
        <v>45702.442187499997</v>
      </c>
      <c r="D560" t="b">
        <v>0</v>
      </c>
      <c r="E560" t="b">
        <v>1</v>
      </c>
      <c r="F560">
        <v>31</v>
      </c>
      <c r="G560">
        <v>5.0000000000000001E-3</v>
      </c>
      <c r="H560">
        <v>1737</v>
      </c>
      <c r="I560">
        <v>-1890</v>
      </c>
      <c r="J560">
        <v>946</v>
      </c>
      <c r="K560">
        <v>-908</v>
      </c>
      <c r="L560">
        <v>-0.38250000000000001</v>
      </c>
      <c r="M560">
        <v>9.5000000000000001E-2</v>
      </c>
      <c r="N560">
        <v>9.0675000000000008</v>
      </c>
      <c r="O560">
        <v>4.6349999999999998</v>
      </c>
      <c r="P560">
        <v>69.02</v>
      </c>
      <c r="Q560">
        <v>-27.707500000000003</v>
      </c>
      <c r="R560">
        <v>9.9999999999997868E-3</v>
      </c>
      <c r="S560">
        <v>0</v>
      </c>
      <c r="T560">
        <v>-0.48499999999999943</v>
      </c>
      <c r="U560">
        <v>-1.3525000000000063</v>
      </c>
      <c r="V560">
        <v>-5.0000000000000044E-3</v>
      </c>
      <c r="W560">
        <v>1.4999999999999999E-2</v>
      </c>
      <c r="X560">
        <v>9.9999999999997868E-3</v>
      </c>
      <c r="Y560">
        <v>0</v>
      </c>
      <c r="Z560">
        <v>-0.48499999999999943</v>
      </c>
      <c r="AA560">
        <v>-1.3525000000000063</v>
      </c>
    </row>
    <row r="561" spans="1:27" x14ac:dyDescent="0.3">
      <c r="A561">
        <v>63</v>
      </c>
      <c r="B561" t="s">
        <v>148</v>
      </c>
      <c r="C561" s="222">
        <v>45702.442187499997</v>
      </c>
      <c r="D561" t="b">
        <v>0</v>
      </c>
      <c r="E561" t="b">
        <v>1</v>
      </c>
      <c r="F561">
        <v>31.5</v>
      </c>
      <c r="G561">
        <v>5.0000000000000001E-3</v>
      </c>
      <c r="H561">
        <v>1240</v>
      </c>
      <c r="I561">
        <v>-1395</v>
      </c>
      <c r="J561">
        <v>846</v>
      </c>
      <c r="K561">
        <v>-842</v>
      </c>
      <c r="L561">
        <v>-0.38750000000000001</v>
      </c>
      <c r="M561">
        <v>0.01</v>
      </c>
      <c r="N561">
        <v>6.5875000000000004</v>
      </c>
      <c r="O561">
        <v>4.22</v>
      </c>
      <c r="P561">
        <v>59.952499999999993</v>
      </c>
      <c r="Q561">
        <v>-32.342500000000001</v>
      </c>
      <c r="R561">
        <v>1.2500000000000178E-2</v>
      </c>
      <c r="S561">
        <v>-0.10500000000000043</v>
      </c>
      <c r="T561">
        <v>-0.46750000000000114</v>
      </c>
      <c r="U561">
        <v>-1.3150000000000048</v>
      </c>
      <c r="V561">
        <v>-2.5000000000000022E-3</v>
      </c>
      <c r="W561">
        <v>-6.0000000000000005E-2</v>
      </c>
      <c r="X561">
        <v>1.2500000000000178E-2</v>
      </c>
      <c r="Y561">
        <v>-0.10500000000000043</v>
      </c>
      <c r="Z561">
        <v>-0.46750000000000114</v>
      </c>
      <c r="AA561">
        <v>-1.3150000000000048</v>
      </c>
    </row>
    <row r="562" spans="1:27" x14ac:dyDescent="0.3">
      <c r="A562">
        <v>64</v>
      </c>
      <c r="B562" t="s">
        <v>148</v>
      </c>
      <c r="C562" s="222">
        <v>45702.442187499997</v>
      </c>
      <c r="D562" t="b">
        <v>0</v>
      </c>
      <c r="E562" t="b">
        <v>1</v>
      </c>
      <c r="F562">
        <v>32</v>
      </c>
      <c r="G562">
        <v>5.0000000000000001E-3</v>
      </c>
      <c r="H562">
        <v>1152</v>
      </c>
      <c r="I562">
        <v>-1309</v>
      </c>
      <c r="J562">
        <v>834</v>
      </c>
      <c r="K562">
        <v>-839</v>
      </c>
      <c r="L562">
        <v>-0.39250000000000002</v>
      </c>
      <c r="M562">
        <v>-1.2500000000000001E-2</v>
      </c>
      <c r="N562">
        <v>6.1524999999999999</v>
      </c>
      <c r="O562">
        <v>4.1825000000000001</v>
      </c>
      <c r="P562">
        <v>53.364999999999995</v>
      </c>
      <c r="Q562">
        <v>-36.5625</v>
      </c>
      <c r="R562">
        <v>2.4999999999995026E-3</v>
      </c>
      <c r="S562">
        <v>9.7500000000000142E-2</v>
      </c>
      <c r="T562">
        <v>-0.45749999999999602</v>
      </c>
      <c r="U562">
        <v>-1.2800000000000011</v>
      </c>
      <c r="V562">
        <v>-1.2500000000000011E-2</v>
      </c>
      <c r="W562">
        <v>-6.25E-2</v>
      </c>
      <c r="X562">
        <v>2.4999999999995026E-3</v>
      </c>
      <c r="Y562">
        <v>9.7500000000000142E-2</v>
      </c>
      <c r="Z562">
        <v>-0.45749999999999602</v>
      </c>
      <c r="AA562">
        <v>-1.2800000000000011</v>
      </c>
    </row>
    <row r="563" spans="1:27" x14ac:dyDescent="0.3">
      <c r="A563">
        <v>65</v>
      </c>
      <c r="B563" t="s">
        <v>148</v>
      </c>
      <c r="C563" s="222">
        <v>45702.442187499997</v>
      </c>
      <c r="D563" t="b">
        <v>0</v>
      </c>
      <c r="E563" t="b">
        <v>1</v>
      </c>
      <c r="F563">
        <v>32.5</v>
      </c>
      <c r="G563">
        <v>5.0000000000000001E-3</v>
      </c>
      <c r="H563">
        <v>1146</v>
      </c>
      <c r="I563">
        <v>-1297</v>
      </c>
      <c r="J563">
        <v>691</v>
      </c>
      <c r="K563">
        <v>-705</v>
      </c>
      <c r="L563">
        <v>-0.3775</v>
      </c>
      <c r="M563">
        <v>-3.5000000000000003E-2</v>
      </c>
      <c r="N563">
        <v>6.1074999999999999</v>
      </c>
      <c r="O563">
        <v>3.49</v>
      </c>
      <c r="P563">
        <v>47.212499999999999</v>
      </c>
      <c r="Q563">
        <v>-40.744999999999997</v>
      </c>
      <c r="R563">
        <v>-2.5000000000003908E-3</v>
      </c>
      <c r="S563">
        <v>-0.19249999999999989</v>
      </c>
      <c r="T563">
        <v>-0.39749999999999375</v>
      </c>
      <c r="U563">
        <v>-1.3499999999999943</v>
      </c>
      <c r="V563">
        <v>1.7500000000000016E-2</v>
      </c>
      <c r="W563">
        <v>0.13250000000000001</v>
      </c>
      <c r="X563">
        <v>-2.5000000000003908E-3</v>
      </c>
      <c r="Y563">
        <v>-0.19249999999999989</v>
      </c>
      <c r="Z563">
        <v>-0.39749999999999375</v>
      </c>
      <c r="AA563">
        <v>-1.3499999999999943</v>
      </c>
    </row>
    <row r="564" spans="1:27" x14ac:dyDescent="0.3">
      <c r="A564">
        <v>66</v>
      </c>
      <c r="B564" t="s">
        <v>148</v>
      </c>
      <c r="C564" s="222">
        <v>45702.442187499997</v>
      </c>
      <c r="D564" t="b">
        <v>0</v>
      </c>
      <c r="E564" t="b">
        <v>1</v>
      </c>
      <c r="F564">
        <v>33</v>
      </c>
      <c r="G564">
        <v>5.0000000000000001E-3</v>
      </c>
      <c r="H564">
        <v>1130</v>
      </c>
      <c r="I564">
        <v>-1270</v>
      </c>
      <c r="J564">
        <v>-871</v>
      </c>
      <c r="K564">
        <v>811</v>
      </c>
      <c r="L564">
        <v>-0.35000000000000003</v>
      </c>
      <c r="M564">
        <v>-0.15</v>
      </c>
      <c r="N564">
        <v>6</v>
      </c>
      <c r="O564">
        <v>-4.2050000000000001</v>
      </c>
      <c r="P564">
        <v>41.104999999999997</v>
      </c>
      <c r="Q564">
        <v>-44.234999999999999</v>
      </c>
      <c r="R564">
        <v>0</v>
      </c>
      <c r="S564">
        <v>8.7500000000000355E-2</v>
      </c>
      <c r="T564">
        <v>-0.35249999999999915</v>
      </c>
      <c r="U564">
        <v>-0.9375</v>
      </c>
      <c r="V564">
        <v>0</v>
      </c>
      <c r="W564">
        <v>-5.7499999999999996E-2</v>
      </c>
      <c r="X564">
        <v>0</v>
      </c>
      <c r="Y564">
        <v>8.7500000000000355E-2</v>
      </c>
      <c r="Z564">
        <v>-0.35249999999999915</v>
      </c>
      <c r="AA564">
        <v>-0.9375</v>
      </c>
    </row>
    <row r="565" spans="1:27" x14ac:dyDescent="0.3">
      <c r="A565">
        <v>67</v>
      </c>
      <c r="B565" t="s">
        <v>148</v>
      </c>
      <c r="C565" s="222">
        <v>45702.442187499997</v>
      </c>
      <c r="D565" t="b">
        <v>0</v>
      </c>
      <c r="E565" t="b">
        <v>1</v>
      </c>
      <c r="F565">
        <v>33.5</v>
      </c>
      <c r="G565">
        <v>5.0000000000000001E-3</v>
      </c>
      <c r="H565">
        <v>1078</v>
      </c>
      <c r="I565">
        <v>-1217</v>
      </c>
      <c r="J565">
        <v>-1698</v>
      </c>
      <c r="K565">
        <v>1674</v>
      </c>
      <c r="L565">
        <v>-0.34750000000000003</v>
      </c>
      <c r="M565">
        <v>-0.06</v>
      </c>
      <c r="N565">
        <v>5.7374999999999998</v>
      </c>
      <c r="O565">
        <v>-8.43</v>
      </c>
      <c r="P565">
        <v>35.104999999999997</v>
      </c>
      <c r="Q565">
        <v>-40.03</v>
      </c>
      <c r="R565">
        <v>-4.9999999999998934E-3</v>
      </c>
      <c r="S565">
        <v>-1.9999999999999574E-2</v>
      </c>
      <c r="T565">
        <v>-0.34250000000000114</v>
      </c>
      <c r="U565">
        <v>-0.69500000000000739</v>
      </c>
      <c r="V565">
        <v>9.9999999999999534E-3</v>
      </c>
      <c r="W565">
        <v>0.05</v>
      </c>
      <c r="X565">
        <v>-4.9999999999998934E-3</v>
      </c>
      <c r="Y565">
        <v>-1.9999999999999574E-2</v>
      </c>
      <c r="Z565">
        <v>-0.34250000000000114</v>
      </c>
      <c r="AA565">
        <v>-0.69500000000000739</v>
      </c>
    </row>
    <row r="566" spans="1:27" x14ac:dyDescent="0.3">
      <c r="A566">
        <v>68</v>
      </c>
      <c r="B566" t="s">
        <v>148</v>
      </c>
      <c r="C566" s="222">
        <v>45702.442187499997</v>
      </c>
      <c r="D566" t="b">
        <v>0</v>
      </c>
      <c r="E566" t="b">
        <v>1</v>
      </c>
      <c r="F566">
        <v>34</v>
      </c>
      <c r="G566">
        <v>5.0000000000000001E-3</v>
      </c>
      <c r="H566">
        <v>1138</v>
      </c>
      <c r="I566">
        <v>-1282</v>
      </c>
      <c r="J566">
        <v>-1965</v>
      </c>
      <c r="K566">
        <v>1979</v>
      </c>
      <c r="L566">
        <v>-0.36</v>
      </c>
      <c r="M566">
        <v>3.5000000000000003E-2</v>
      </c>
      <c r="N566">
        <v>6.05</v>
      </c>
      <c r="O566">
        <v>-9.86</v>
      </c>
      <c r="P566">
        <v>29.3675</v>
      </c>
      <c r="Q566">
        <v>-31.6</v>
      </c>
      <c r="R566">
        <v>-3.0000000000000249E-2</v>
      </c>
      <c r="S566">
        <v>4.4999999999999929E-2</v>
      </c>
      <c r="T566">
        <v>-0.30250000000000199</v>
      </c>
      <c r="U566">
        <v>-0.50999999999999801</v>
      </c>
      <c r="V566">
        <v>0</v>
      </c>
      <c r="W566">
        <v>3.0000000000000002E-2</v>
      </c>
      <c r="X566">
        <v>-3.0000000000000249E-2</v>
      </c>
      <c r="Y566">
        <v>4.4999999999999929E-2</v>
      </c>
      <c r="Z566">
        <v>-0.30250000000000199</v>
      </c>
      <c r="AA566">
        <v>-0.50999999999999801</v>
      </c>
    </row>
    <row r="567" spans="1:27" x14ac:dyDescent="0.3">
      <c r="A567">
        <v>69</v>
      </c>
      <c r="B567" t="s">
        <v>148</v>
      </c>
      <c r="C567" s="222">
        <v>45702.442187499997</v>
      </c>
      <c r="D567" t="b">
        <v>0</v>
      </c>
      <c r="E567" t="b">
        <v>1</v>
      </c>
      <c r="F567">
        <v>34.5</v>
      </c>
      <c r="G567">
        <v>5.0000000000000001E-3</v>
      </c>
      <c r="H567">
        <v>1259</v>
      </c>
      <c r="I567">
        <v>-1411</v>
      </c>
      <c r="J567">
        <v>-1636</v>
      </c>
      <c r="K567">
        <v>1625</v>
      </c>
      <c r="L567">
        <v>-0.38</v>
      </c>
      <c r="M567">
        <v>-2.75E-2</v>
      </c>
      <c r="N567">
        <v>6.6749999999999998</v>
      </c>
      <c r="O567">
        <v>-8.1524999999999999</v>
      </c>
      <c r="P567">
        <v>23.317499999999999</v>
      </c>
      <c r="Q567">
        <v>-21.740000000000002</v>
      </c>
      <c r="R567">
        <v>-3.2500000000000639E-2</v>
      </c>
      <c r="S567">
        <v>-4.4999999999999929E-2</v>
      </c>
      <c r="T567">
        <v>-0.22250000000000369</v>
      </c>
      <c r="U567">
        <v>-0.50499999999999545</v>
      </c>
      <c r="V567">
        <v>1.7500000000000016E-2</v>
      </c>
      <c r="W567">
        <v>1.5000000000000003E-2</v>
      </c>
      <c r="X567">
        <v>-3.2500000000000639E-2</v>
      </c>
      <c r="Y567">
        <v>-4.4999999999999929E-2</v>
      </c>
      <c r="Z567">
        <v>-0.22250000000000369</v>
      </c>
      <c r="AA567">
        <v>-0.50499999999999545</v>
      </c>
    </row>
    <row r="568" spans="1:27" x14ac:dyDescent="0.3">
      <c r="A568">
        <v>70</v>
      </c>
      <c r="B568" t="s">
        <v>148</v>
      </c>
      <c r="C568" s="222">
        <v>45702.442187499997</v>
      </c>
      <c r="D568" t="b">
        <v>0</v>
      </c>
      <c r="E568" t="b">
        <v>1</v>
      </c>
      <c r="F568">
        <v>35</v>
      </c>
      <c r="G568">
        <v>5.0000000000000001E-3</v>
      </c>
      <c r="H568">
        <v>1549</v>
      </c>
      <c r="I568">
        <v>-1712</v>
      </c>
      <c r="J568">
        <v>-1491</v>
      </c>
      <c r="K568">
        <v>1427</v>
      </c>
      <c r="L568">
        <v>-0.40750000000000003</v>
      </c>
      <c r="M568">
        <v>-0.16</v>
      </c>
      <c r="N568">
        <v>8.1524999999999999</v>
      </c>
      <c r="O568">
        <v>-7.2949999999999999</v>
      </c>
      <c r="P568">
        <v>16.642499999999998</v>
      </c>
      <c r="Q568">
        <v>-13.5875</v>
      </c>
      <c r="R568">
        <v>-7.5000000000002842E-3</v>
      </c>
      <c r="S568">
        <v>-8.9999999999999858E-2</v>
      </c>
      <c r="T568">
        <v>-0.12500000000000355</v>
      </c>
      <c r="U568">
        <v>-0.11999999999999922</v>
      </c>
      <c r="V568">
        <v>-7.5000000000000067E-3</v>
      </c>
      <c r="W568">
        <v>-4.0000000000000008E-2</v>
      </c>
      <c r="X568">
        <v>-7.5000000000002842E-3</v>
      </c>
      <c r="Y568">
        <v>-8.9999999999999858E-2</v>
      </c>
      <c r="Z568">
        <v>-0.12500000000000355</v>
      </c>
      <c r="AA568">
        <v>-0.11999999999999922</v>
      </c>
    </row>
    <row r="569" spans="1:27" x14ac:dyDescent="0.3">
      <c r="A569">
        <v>71</v>
      </c>
      <c r="B569" t="s">
        <v>148</v>
      </c>
      <c r="C569" s="222">
        <v>45702.442187499997</v>
      </c>
      <c r="D569" t="b">
        <v>0</v>
      </c>
      <c r="E569" t="b">
        <v>1</v>
      </c>
      <c r="F569">
        <v>35.5</v>
      </c>
      <c r="G569">
        <v>5.0000000000000001E-3</v>
      </c>
      <c r="H569">
        <v>1627</v>
      </c>
      <c r="I569">
        <v>-1769</v>
      </c>
      <c r="J569">
        <v>-1296</v>
      </c>
      <c r="K569">
        <v>1221</v>
      </c>
      <c r="L569">
        <v>-0.35499999999999998</v>
      </c>
      <c r="M569">
        <v>-0.1875</v>
      </c>
      <c r="N569">
        <v>8.49</v>
      </c>
      <c r="O569">
        <v>-6.2925000000000004</v>
      </c>
      <c r="P569">
        <v>8.49</v>
      </c>
      <c r="Q569">
        <v>-6.2925000000000004</v>
      </c>
      <c r="R569">
        <v>-9.9999999999997868E-3</v>
      </c>
      <c r="S569">
        <v>6.4999999999999503E-2</v>
      </c>
      <c r="T569">
        <v>-7.0000000000000284E-2</v>
      </c>
      <c r="U569">
        <v>-4.5000000000000817E-2</v>
      </c>
      <c r="V569">
        <v>-9.9999999999999534E-3</v>
      </c>
      <c r="W569">
        <v>5.4999999999999993E-2</v>
      </c>
      <c r="X569">
        <v>-9.9999999999997868E-3</v>
      </c>
      <c r="Y569">
        <v>6.4999999999999503E-2</v>
      </c>
      <c r="Z569">
        <v>-7.0000000000000284E-2</v>
      </c>
      <c r="AA569">
        <v>-4.5000000000000817E-2</v>
      </c>
    </row>
    <row r="570" spans="1:27" x14ac:dyDescent="0.3">
      <c r="A570">
        <v>1</v>
      </c>
      <c r="B570" t="s">
        <v>148</v>
      </c>
      <c r="C570" s="222">
        <v>45702.452523148146</v>
      </c>
      <c r="D570" t="b">
        <v>0</v>
      </c>
      <c r="E570" t="b">
        <v>1</v>
      </c>
      <c r="F570">
        <v>0.5</v>
      </c>
      <c r="G570">
        <v>5.0000000000000001E-3</v>
      </c>
      <c r="H570">
        <v>-631</v>
      </c>
      <c r="I570">
        <v>461</v>
      </c>
      <c r="J570">
        <v>2725</v>
      </c>
      <c r="K570">
        <v>-2783</v>
      </c>
      <c r="L570">
        <v>-0.42499999999999999</v>
      </c>
      <c r="M570">
        <v>-0.14499999999999999</v>
      </c>
      <c r="N570">
        <v>-2.73</v>
      </c>
      <c r="O570">
        <v>13.77</v>
      </c>
      <c r="P570">
        <v>374.37</v>
      </c>
      <c r="Q570">
        <v>116.73249999999997</v>
      </c>
      <c r="R570">
        <v>-8.2500000000000018E-2</v>
      </c>
      <c r="S570">
        <v>-6.25E-2</v>
      </c>
      <c r="T570">
        <v>-2.027499999999975</v>
      </c>
      <c r="U570">
        <v>0.75</v>
      </c>
      <c r="V570">
        <v>-1.4999999999999958E-2</v>
      </c>
      <c r="W570">
        <v>-0.16249999999999998</v>
      </c>
      <c r="X570">
        <v>-2.4999999999999911E-2</v>
      </c>
      <c r="Y570">
        <v>-6.25E-2</v>
      </c>
      <c r="Z570">
        <v>-2.027499999999975</v>
      </c>
      <c r="AA570">
        <v>0.75</v>
      </c>
    </row>
    <row r="571" spans="1:27" x14ac:dyDescent="0.3">
      <c r="A571">
        <v>2</v>
      </c>
      <c r="B571" t="s">
        <v>148</v>
      </c>
      <c r="C571" s="222">
        <v>45702.452523148146</v>
      </c>
      <c r="D571" t="b">
        <v>0</v>
      </c>
      <c r="E571" t="b">
        <v>1</v>
      </c>
      <c r="F571">
        <v>1</v>
      </c>
      <c r="G571">
        <v>5.0000000000000001E-3</v>
      </c>
      <c r="H571">
        <v>-697</v>
      </c>
      <c r="I571">
        <v>560</v>
      </c>
      <c r="J571">
        <v>2609</v>
      </c>
      <c r="K571">
        <v>-2568</v>
      </c>
      <c r="L571">
        <v>-0.34250000000000003</v>
      </c>
      <c r="M571">
        <v>0.10250000000000001</v>
      </c>
      <c r="N571">
        <v>-3.1425000000000001</v>
      </c>
      <c r="O571">
        <v>12.942500000000001</v>
      </c>
      <c r="P571">
        <v>377.1</v>
      </c>
      <c r="Q571">
        <v>102.96249999999998</v>
      </c>
      <c r="R571">
        <v>-5.500000000000016E-2</v>
      </c>
      <c r="S571">
        <v>6.0000000000000497E-2</v>
      </c>
      <c r="T571">
        <v>-2.1024999999999068</v>
      </c>
      <c r="U571">
        <v>0.79999999999999716</v>
      </c>
      <c r="V571">
        <v>1.749999999999996E-2</v>
      </c>
      <c r="W571">
        <v>-0.03</v>
      </c>
      <c r="X571">
        <v>-3.7500000000000089E-2</v>
      </c>
      <c r="Y571">
        <v>-0.10999999999999943</v>
      </c>
      <c r="Z571">
        <v>-2.1024999999999068</v>
      </c>
      <c r="AA571">
        <v>0.79999999999999716</v>
      </c>
    </row>
    <row r="572" spans="1:27" x14ac:dyDescent="0.3">
      <c r="A572">
        <v>3</v>
      </c>
      <c r="B572" t="s">
        <v>148</v>
      </c>
      <c r="C572" s="222">
        <v>45702.452523148146</v>
      </c>
      <c r="D572" t="b">
        <v>0</v>
      </c>
      <c r="E572" t="b">
        <v>1</v>
      </c>
      <c r="F572">
        <v>1.5</v>
      </c>
      <c r="G572">
        <v>5.0000000000000001E-3</v>
      </c>
      <c r="H572">
        <v>-26</v>
      </c>
      <c r="I572">
        <v>-139</v>
      </c>
      <c r="J572">
        <v>1262</v>
      </c>
      <c r="K572">
        <v>-1388</v>
      </c>
      <c r="L572">
        <v>-0.41250000000000003</v>
      </c>
      <c r="M572">
        <v>-0.315</v>
      </c>
      <c r="N572">
        <v>0.28250000000000003</v>
      </c>
      <c r="O572">
        <v>6.625</v>
      </c>
      <c r="P572">
        <v>380.24250000000001</v>
      </c>
      <c r="Q572">
        <v>90.019999999999982</v>
      </c>
      <c r="R572">
        <v>-9.9999999999999534E-3</v>
      </c>
      <c r="S572">
        <v>3.2499999999999751E-2</v>
      </c>
      <c r="T572">
        <v>-2.1124999999999545</v>
      </c>
      <c r="U572">
        <v>0.97499999999999432</v>
      </c>
      <c r="V572">
        <v>-1.7500000000000016E-2</v>
      </c>
      <c r="W572">
        <v>-4.9999999999999989E-2</v>
      </c>
      <c r="X572">
        <v>-1.2499999999999956E-2</v>
      </c>
      <c r="Y572">
        <v>-1.5000000000000568E-2</v>
      </c>
      <c r="Z572">
        <v>-2.1124999999999545</v>
      </c>
      <c r="AA572">
        <v>0.97499999999999432</v>
      </c>
    </row>
    <row r="573" spans="1:27" x14ac:dyDescent="0.3">
      <c r="A573">
        <v>4</v>
      </c>
      <c r="B573" t="s">
        <v>148</v>
      </c>
      <c r="C573" s="222">
        <v>45702.452523148146</v>
      </c>
      <c r="D573" t="b">
        <v>0</v>
      </c>
      <c r="E573" t="b">
        <v>1</v>
      </c>
      <c r="F573">
        <v>2</v>
      </c>
      <c r="G573">
        <v>5.0000000000000001E-3</v>
      </c>
      <c r="H573">
        <v>-155</v>
      </c>
      <c r="I573">
        <v>-10</v>
      </c>
      <c r="J573">
        <v>1016</v>
      </c>
      <c r="K573">
        <v>-1099</v>
      </c>
      <c r="L573">
        <v>-0.41250000000000003</v>
      </c>
      <c r="M573">
        <v>-0.20750000000000002</v>
      </c>
      <c r="N573">
        <v>-0.36249999999999999</v>
      </c>
      <c r="O573">
        <v>5.2875000000000005</v>
      </c>
      <c r="P573">
        <v>379.96</v>
      </c>
      <c r="Q573">
        <v>83.394999999999982</v>
      </c>
      <c r="R573">
        <v>-7.5000000000000067E-3</v>
      </c>
      <c r="S573">
        <v>-6.4999999999999503E-2</v>
      </c>
      <c r="T573">
        <v>-2.125</v>
      </c>
      <c r="U573">
        <v>0.91249999999999432</v>
      </c>
      <c r="V573">
        <v>-1.5000000000000013E-2</v>
      </c>
      <c r="W573">
        <v>-0.13750000000000001</v>
      </c>
      <c r="X573">
        <v>0</v>
      </c>
      <c r="Y573">
        <v>-0.1274999999999995</v>
      </c>
      <c r="Z573">
        <v>-2.125</v>
      </c>
      <c r="AA573">
        <v>0.91249999999999432</v>
      </c>
    </row>
    <row r="574" spans="1:27" x14ac:dyDescent="0.3">
      <c r="A574">
        <v>5</v>
      </c>
      <c r="B574" t="s">
        <v>148</v>
      </c>
      <c r="C574" s="222">
        <v>45702.452523148146</v>
      </c>
      <c r="D574" t="b">
        <v>0</v>
      </c>
      <c r="E574" t="b">
        <v>1</v>
      </c>
      <c r="F574">
        <v>2.5</v>
      </c>
      <c r="G574">
        <v>5.0000000000000001E-3</v>
      </c>
      <c r="H574">
        <v>-34</v>
      </c>
      <c r="I574">
        <v>-132</v>
      </c>
      <c r="J574">
        <v>974</v>
      </c>
      <c r="K574">
        <v>-1048</v>
      </c>
      <c r="L574">
        <v>-0.41500000000000004</v>
      </c>
      <c r="M574">
        <v>-0.185</v>
      </c>
      <c r="N574">
        <v>0.245</v>
      </c>
      <c r="O574">
        <v>5.0549999999999997</v>
      </c>
      <c r="P574">
        <v>380.32249999999999</v>
      </c>
      <c r="Q574">
        <v>78.107499999999987</v>
      </c>
      <c r="R574">
        <v>-1.2500000000000011E-2</v>
      </c>
      <c r="S574">
        <v>-7.5000000000002842E-3</v>
      </c>
      <c r="T574">
        <v>-2.1324999999999932</v>
      </c>
      <c r="U574">
        <v>0.98250000000000171</v>
      </c>
      <c r="V574">
        <v>-2.0000000000000018E-2</v>
      </c>
      <c r="W574">
        <v>-0.155</v>
      </c>
      <c r="X574">
        <v>-5.0000000000000044E-3</v>
      </c>
      <c r="Y574">
        <v>-0.10000000000000053</v>
      </c>
      <c r="Z574">
        <v>-2.1324999999999932</v>
      </c>
      <c r="AA574">
        <v>0.98250000000000171</v>
      </c>
    </row>
    <row r="575" spans="1:27" x14ac:dyDescent="0.3">
      <c r="A575">
        <v>6</v>
      </c>
      <c r="B575" t="s">
        <v>148</v>
      </c>
      <c r="C575" s="222">
        <v>45702.452523148146</v>
      </c>
      <c r="D575" t="b">
        <v>0</v>
      </c>
      <c r="E575" t="b">
        <v>1</v>
      </c>
      <c r="F575">
        <v>3</v>
      </c>
      <c r="G575">
        <v>5.0000000000000001E-3</v>
      </c>
      <c r="H575">
        <v>1764</v>
      </c>
      <c r="I575">
        <v>-1914</v>
      </c>
      <c r="J575">
        <v>1281</v>
      </c>
      <c r="K575">
        <v>-1303</v>
      </c>
      <c r="L575">
        <v>-0.375</v>
      </c>
      <c r="M575">
        <v>-5.5E-2</v>
      </c>
      <c r="N575">
        <v>9.1950000000000003</v>
      </c>
      <c r="O575">
        <v>6.46</v>
      </c>
      <c r="P575">
        <v>380.07749999999999</v>
      </c>
      <c r="Q575">
        <v>73.052499999999981</v>
      </c>
      <c r="R575">
        <v>9.9999999999997868E-3</v>
      </c>
      <c r="S575">
        <v>6.9999999999999396E-2</v>
      </c>
      <c r="T575">
        <v>-2.1624999999999659</v>
      </c>
      <c r="U575">
        <v>1.0949999999999989</v>
      </c>
      <c r="V575">
        <v>7.5000000000000067E-3</v>
      </c>
      <c r="W575">
        <v>6.0000000000000005E-2</v>
      </c>
      <c r="X575">
        <v>1.2499999999999289E-2</v>
      </c>
      <c r="Y575">
        <v>-4.9999999999998934E-3</v>
      </c>
      <c r="Z575">
        <v>-2.1624999999999659</v>
      </c>
      <c r="AA575">
        <v>1.0949999999999989</v>
      </c>
    </row>
    <row r="576" spans="1:27" x14ac:dyDescent="0.3">
      <c r="A576">
        <v>7</v>
      </c>
      <c r="B576" t="s">
        <v>148</v>
      </c>
      <c r="C576" s="222">
        <v>45702.452523148146</v>
      </c>
      <c r="D576" t="b">
        <v>0</v>
      </c>
      <c r="E576" t="b">
        <v>1</v>
      </c>
      <c r="F576">
        <v>3.5</v>
      </c>
      <c r="G576">
        <v>5.0000000000000001E-3</v>
      </c>
      <c r="H576">
        <v>2368</v>
      </c>
      <c r="I576">
        <v>-2518</v>
      </c>
      <c r="J576">
        <v>1449</v>
      </c>
      <c r="K576">
        <v>-1476</v>
      </c>
      <c r="L576">
        <v>-0.375</v>
      </c>
      <c r="M576">
        <v>-6.7500000000000004E-2</v>
      </c>
      <c r="N576">
        <v>12.215</v>
      </c>
      <c r="O576">
        <v>7.3125</v>
      </c>
      <c r="P576">
        <v>370.88249999999999</v>
      </c>
      <c r="Q576">
        <v>66.592499999999987</v>
      </c>
      <c r="R576">
        <v>-1.7500000000000071E-2</v>
      </c>
      <c r="S576">
        <v>0.1274999999999995</v>
      </c>
      <c r="T576">
        <v>-2.17999999999995</v>
      </c>
      <c r="U576">
        <v>0.95499999999999829</v>
      </c>
      <c r="V576">
        <v>2.5000000000000022E-2</v>
      </c>
      <c r="W576">
        <v>4.4999999999999998E-2</v>
      </c>
      <c r="X576">
        <v>-1.5000000000000568E-2</v>
      </c>
      <c r="Y576">
        <v>0.3149999999999995</v>
      </c>
      <c r="Z576">
        <v>-2.17999999999995</v>
      </c>
      <c r="AA576">
        <v>0.95499999999999829</v>
      </c>
    </row>
    <row r="577" spans="1:27" x14ac:dyDescent="0.3">
      <c r="A577">
        <v>8</v>
      </c>
      <c r="B577" t="s">
        <v>148</v>
      </c>
      <c r="C577" s="222">
        <v>45702.452523148146</v>
      </c>
      <c r="D577" t="b">
        <v>0</v>
      </c>
      <c r="E577" t="b">
        <v>1</v>
      </c>
      <c r="F577">
        <v>4</v>
      </c>
      <c r="G577">
        <v>5.0000000000000001E-3</v>
      </c>
      <c r="H577">
        <v>2711</v>
      </c>
      <c r="I577">
        <v>-2867</v>
      </c>
      <c r="J577">
        <v>1549</v>
      </c>
      <c r="K577">
        <v>-1567</v>
      </c>
      <c r="L577">
        <v>-0.39</v>
      </c>
      <c r="M577">
        <v>-4.4999999999999998E-2</v>
      </c>
      <c r="N577">
        <v>13.945</v>
      </c>
      <c r="O577">
        <v>7.79</v>
      </c>
      <c r="P577">
        <v>358.66750000000002</v>
      </c>
      <c r="Q577">
        <v>59.279999999999987</v>
      </c>
      <c r="R577">
        <v>2.4999999999995026E-3</v>
      </c>
      <c r="S577">
        <v>0.16249999999999964</v>
      </c>
      <c r="T577">
        <v>-2.1724999999999568</v>
      </c>
      <c r="U577">
        <v>0.68749999999999289</v>
      </c>
      <c r="V577">
        <v>2.5000000000000022E-3</v>
      </c>
      <c r="W577">
        <v>-3.7499999999999999E-2</v>
      </c>
      <c r="X577">
        <v>2.4999999999995026E-3</v>
      </c>
      <c r="Y577">
        <v>0.10749999999999993</v>
      </c>
      <c r="Z577">
        <v>-2.1724999999999568</v>
      </c>
      <c r="AA577">
        <v>0.68749999999999289</v>
      </c>
    </row>
    <row r="578" spans="1:27" x14ac:dyDescent="0.3">
      <c r="A578">
        <v>9</v>
      </c>
      <c r="B578" t="s">
        <v>148</v>
      </c>
      <c r="C578" s="222">
        <v>45702.452523148146</v>
      </c>
      <c r="D578" t="b">
        <v>0</v>
      </c>
      <c r="E578" t="b">
        <v>1</v>
      </c>
      <c r="F578">
        <v>4.5</v>
      </c>
      <c r="G578">
        <v>5.0000000000000001E-3</v>
      </c>
      <c r="H578">
        <v>2931</v>
      </c>
      <c r="I578">
        <v>-3085</v>
      </c>
      <c r="J578">
        <v>1553</v>
      </c>
      <c r="K578">
        <v>-1582</v>
      </c>
      <c r="L578">
        <v>-0.38500000000000001</v>
      </c>
      <c r="M578">
        <v>-7.2499999999999995E-2</v>
      </c>
      <c r="N578">
        <v>15.040000000000001</v>
      </c>
      <c r="O578">
        <v>7.8375000000000004</v>
      </c>
      <c r="P578">
        <v>344.72250000000003</v>
      </c>
      <c r="Q578">
        <v>51.489999999999988</v>
      </c>
      <c r="R578">
        <v>-9.9999999999997868E-3</v>
      </c>
      <c r="S578">
        <v>4.0000000000000036E-2</v>
      </c>
      <c r="T578">
        <v>-2.1824999999999477</v>
      </c>
      <c r="U578">
        <v>0.50749999999999318</v>
      </c>
      <c r="V578">
        <v>0</v>
      </c>
      <c r="W578">
        <v>0.10250000000000002</v>
      </c>
      <c r="X578">
        <v>-4.9999999999990052E-3</v>
      </c>
      <c r="Y578">
        <v>7.5000000000002842E-3</v>
      </c>
      <c r="Z578">
        <v>-2.1824999999999477</v>
      </c>
      <c r="AA578">
        <v>0.50749999999999318</v>
      </c>
    </row>
    <row r="579" spans="1:27" x14ac:dyDescent="0.3">
      <c r="A579">
        <v>10</v>
      </c>
      <c r="B579" t="s">
        <v>148</v>
      </c>
      <c r="C579" s="222">
        <v>45702.452523148146</v>
      </c>
      <c r="D579" t="b">
        <v>0</v>
      </c>
      <c r="E579" t="b">
        <v>1</v>
      </c>
      <c r="F579">
        <v>5</v>
      </c>
      <c r="G579">
        <v>5.0000000000000001E-3</v>
      </c>
      <c r="H579">
        <v>3027</v>
      </c>
      <c r="I579">
        <v>-3183</v>
      </c>
      <c r="J579">
        <v>1486</v>
      </c>
      <c r="K579">
        <v>-1487</v>
      </c>
      <c r="L579">
        <v>-0.39</v>
      </c>
      <c r="M579">
        <v>-2.5000000000000001E-3</v>
      </c>
      <c r="N579">
        <v>15.525</v>
      </c>
      <c r="O579">
        <v>7.4325000000000001</v>
      </c>
      <c r="P579">
        <v>329.6825</v>
      </c>
      <c r="Q579">
        <v>43.652499999999989</v>
      </c>
      <c r="R579">
        <v>-2.4999999999995026E-3</v>
      </c>
      <c r="S579">
        <v>0.13499999999999979</v>
      </c>
      <c r="T579">
        <v>-2.17999999999995</v>
      </c>
      <c r="U579">
        <v>0.49499999999999034</v>
      </c>
      <c r="V579">
        <v>1.0000000000000009E-2</v>
      </c>
      <c r="W579">
        <v>-8.7500000000000008E-2</v>
      </c>
      <c r="X579">
        <v>-1.5000000000000568E-2</v>
      </c>
      <c r="Y579">
        <v>0.14250000000000007</v>
      </c>
      <c r="Z579">
        <v>-2.17999999999995</v>
      </c>
      <c r="AA579">
        <v>0.49499999999999034</v>
      </c>
    </row>
    <row r="580" spans="1:27" x14ac:dyDescent="0.3">
      <c r="A580">
        <v>11</v>
      </c>
      <c r="B580" t="s">
        <v>148</v>
      </c>
      <c r="C580" s="222">
        <v>45702.452523148146</v>
      </c>
      <c r="D580" t="b">
        <v>0</v>
      </c>
      <c r="E580" t="b">
        <v>1</v>
      </c>
      <c r="F580">
        <v>5.5</v>
      </c>
      <c r="G580">
        <v>5.0000000000000001E-3</v>
      </c>
      <c r="H580">
        <v>3010</v>
      </c>
      <c r="I580">
        <v>-3144</v>
      </c>
      <c r="J580">
        <v>1073</v>
      </c>
      <c r="K580">
        <v>-1197</v>
      </c>
      <c r="L580">
        <v>-0.33500000000000002</v>
      </c>
      <c r="M580">
        <v>-0.31</v>
      </c>
      <c r="N580">
        <v>15.385</v>
      </c>
      <c r="O580">
        <v>5.6749999999999998</v>
      </c>
      <c r="P580">
        <v>314.15750000000003</v>
      </c>
      <c r="Q580">
        <v>36.219999999999992</v>
      </c>
      <c r="R580">
        <v>4.9999999999990052E-3</v>
      </c>
      <c r="S580">
        <v>0.3125</v>
      </c>
      <c r="T580">
        <v>-2.1649999999999068</v>
      </c>
      <c r="U580">
        <v>0.45499999999999119</v>
      </c>
      <c r="V580">
        <v>2.5000000000000022E-3</v>
      </c>
      <c r="W580">
        <v>-0.25</v>
      </c>
      <c r="X580">
        <v>-2.500000000001279E-3</v>
      </c>
      <c r="Y580">
        <v>0.1899999999999995</v>
      </c>
      <c r="Z580">
        <v>-2.1649999999999068</v>
      </c>
      <c r="AA580">
        <v>0.45499999999999119</v>
      </c>
    </row>
    <row r="581" spans="1:27" x14ac:dyDescent="0.3">
      <c r="A581">
        <v>12</v>
      </c>
      <c r="B581" t="s">
        <v>148</v>
      </c>
      <c r="C581" s="222">
        <v>45702.452523148146</v>
      </c>
      <c r="D581" t="b">
        <v>0</v>
      </c>
      <c r="E581" t="b">
        <v>1</v>
      </c>
      <c r="F581">
        <v>6</v>
      </c>
      <c r="G581">
        <v>5.0000000000000001E-3</v>
      </c>
      <c r="H581">
        <v>2497</v>
      </c>
      <c r="I581">
        <v>-2661</v>
      </c>
      <c r="J581">
        <v>-340</v>
      </c>
      <c r="K581">
        <v>323</v>
      </c>
      <c r="L581">
        <v>-0.41000000000000003</v>
      </c>
      <c r="M581">
        <v>-4.2500000000000003E-2</v>
      </c>
      <c r="N581">
        <v>12.895</v>
      </c>
      <c r="O581">
        <v>-1.6575</v>
      </c>
      <c r="P581">
        <v>298.77250000000004</v>
      </c>
      <c r="Q581">
        <v>30.544999999999995</v>
      </c>
      <c r="R581">
        <v>7.4999999999985079E-3</v>
      </c>
      <c r="S581">
        <v>3.7500000000000089E-2</v>
      </c>
      <c r="T581">
        <v>-2.1524999999999181</v>
      </c>
      <c r="U581">
        <v>0.52999999999999758</v>
      </c>
      <c r="V581">
        <v>7.4999999999999512E-3</v>
      </c>
      <c r="W581">
        <v>6.2499999999999993E-2</v>
      </c>
      <c r="X581">
        <v>-2.500000000001279E-3</v>
      </c>
      <c r="Y581">
        <v>6.7500000000000115E-2</v>
      </c>
      <c r="Z581">
        <v>-2.1524999999999181</v>
      </c>
      <c r="AA581">
        <v>0.52999999999999758</v>
      </c>
    </row>
    <row r="582" spans="1:27" x14ac:dyDescent="0.3">
      <c r="A582">
        <v>13</v>
      </c>
      <c r="B582" t="s">
        <v>148</v>
      </c>
      <c r="C582" s="222">
        <v>45702.452523148146</v>
      </c>
      <c r="D582" t="b">
        <v>0</v>
      </c>
      <c r="E582" t="b">
        <v>1</v>
      </c>
      <c r="F582">
        <v>6.5</v>
      </c>
      <c r="G582">
        <v>5.0000000000000001E-3</v>
      </c>
      <c r="H582">
        <v>2175</v>
      </c>
      <c r="I582">
        <v>-2321</v>
      </c>
      <c r="J582">
        <v>-884</v>
      </c>
      <c r="K582">
        <v>853</v>
      </c>
      <c r="L582">
        <v>-0.36499999999999999</v>
      </c>
      <c r="M582">
        <v>-7.7499999999999999E-2</v>
      </c>
      <c r="N582">
        <v>11.24</v>
      </c>
      <c r="O582">
        <v>-4.3425000000000002</v>
      </c>
      <c r="P582">
        <v>285.87750000000005</v>
      </c>
      <c r="Q582">
        <v>32.202499999999993</v>
      </c>
      <c r="R582">
        <v>1.7500000000000071E-2</v>
      </c>
      <c r="S582">
        <v>4.9999999999999822E-2</v>
      </c>
      <c r="T582">
        <v>-2.1274999999999409</v>
      </c>
      <c r="U582">
        <v>0.52999999999999403</v>
      </c>
      <c r="V582">
        <v>-7.5000000000000067E-3</v>
      </c>
      <c r="W582">
        <v>-1.4999999999999999E-2</v>
      </c>
      <c r="X582">
        <v>2.4999999999995026E-3</v>
      </c>
      <c r="Y582">
        <v>-3.0000000000000249E-2</v>
      </c>
      <c r="Z582">
        <v>-2.1274999999999409</v>
      </c>
      <c r="AA582">
        <v>0.52999999999999403</v>
      </c>
    </row>
    <row r="583" spans="1:27" x14ac:dyDescent="0.3">
      <c r="A583">
        <v>14</v>
      </c>
      <c r="B583" t="s">
        <v>148</v>
      </c>
      <c r="C583" s="222">
        <v>45702.452523148146</v>
      </c>
      <c r="D583" t="b">
        <v>0</v>
      </c>
      <c r="E583" t="b">
        <v>1</v>
      </c>
      <c r="F583">
        <v>7</v>
      </c>
      <c r="G583">
        <v>5.0000000000000001E-3</v>
      </c>
      <c r="H583">
        <v>1871</v>
      </c>
      <c r="I583">
        <v>-2023</v>
      </c>
      <c r="J583">
        <v>-1312</v>
      </c>
      <c r="K583">
        <v>1292</v>
      </c>
      <c r="L583">
        <v>-0.38</v>
      </c>
      <c r="M583">
        <v>-0.05</v>
      </c>
      <c r="N583">
        <v>9.7349999999999994</v>
      </c>
      <c r="O583">
        <v>-6.51</v>
      </c>
      <c r="P583">
        <v>274.63750000000005</v>
      </c>
      <c r="Q583">
        <v>36.544999999999995</v>
      </c>
      <c r="R583">
        <v>7.4999999999985079E-3</v>
      </c>
      <c r="S583">
        <v>1.5000000000000568E-2</v>
      </c>
      <c r="T583">
        <v>-2.1399999999999864</v>
      </c>
      <c r="U583">
        <v>0.72249999999999659</v>
      </c>
      <c r="V583">
        <v>-1.0000000000000009E-2</v>
      </c>
      <c r="W583">
        <v>7.7499999999999999E-2</v>
      </c>
      <c r="X583">
        <v>-1.5000000000000568E-2</v>
      </c>
      <c r="Y583">
        <v>-0.10749999999999993</v>
      </c>
      <c r="Z583">
        <v>-2.1399999999999864</v>
      </c>
      <c r="AA583">
        <v>0.72249999999999659</v>
      </c>
    </row>
    <row r="584" spans="1:27" x14ac:dyDescent="0.3">
      <c r="A584">
        <v>15</v>
      </c>
      <c r="B584" t="s">
        <v>148</v>
      </c>
      <c r="C584" s="222">
        <v>45702.452523148146</v>
      </c>
      <c r="D584" t="b">
        <v>0</v>
      </c>
      <c r="E584" t="b">
        <v>1</v>
      </c>
      <c r="F584">
        <v>7.5</v>
      </c>
      <c r="G584">
        <v>5.0000000000000001E-3</v>
      </c>
      <c r="H584">
        <v>1626</v>
      </c>
      <c r="I584">
        <v>-1776</v>
      </c>
      <c r="J584">
        <v>-1661</v>
      </c>
      <c r="K584">
        <v>1584</v>
      </c>
      <c r="L584">
        <v>-0.375</v>
      </c>
      <c r="M584">
        <v>-0.1925</v>
      </c>
      <c r="N584">
        <v>8.5050000000000008</v>
      </c>
      <c r="O584">
        <v>-8.1125000000000007</v>
      </c>
      <c r="P584">
        <v>264.90250000000003</v>
      </c>
      <c r="Q584">
        <v>43.054999999999993</v>
      </c>
      <c r="R584">
        <v>1.5000000000000568E-2</v>
      </c>
      <c r="S584">
        <v>9.9999999999999645E-2</v>
      </c>
      <c r="T584">
        <v>-2.1324999999999932</v>
      </c>
      <c r="U584">
        <v>0.73499999999998522</v>
      </c>
      <c r="V584">
        <v>-5.0000000000000044E-3</v>
      </c>
      <c r="W584">
        <v>-5.2499999999999991E-2</v>
      </c>
      <c r="X584">
        <v>0</v>
      </c>
      <c r="Y584">
        <v>-5.2500000000000213E-2</v>
      </c>
      <c r="Z584">
        <v>-2.1324999999999932</v>
      </c>
      <c r="AA584">
        <v>0.73499999999998522</v>
      </c>
    </row>
    <row r="585" spans="1:27" x14ac:dyDescent="0.3">
      <c r="A585">
        <v>16</v>
      </c>
      <c r="B585" t="s">
        <v>148</v>
      </c>
      <c r="C585" s="222">
        <v>45702.452523148146</v>
      </c>
      <c r="D585" t="b">
        <v>0</v>
      </c>
      <c r="E585" t="b">
        <v>1</v>
      </c>
      <c r="F585">
        <v>8</v>
      </c>
      <c r="G585">
        <v>5.0000000000000001E-3</v>
      </c>
      <c r="H585">
        <v>1457</v>
      </c>
      <c r="I585">
        <v>-1613</v>
      </c>
      <c r="J585">
        <v>-1903</v>
      </c>
      <c r="K585">
        <v>1827</v>
      </c>
      <c r="L585">
        <v>-0.39</v>
      </c>
      <c r="M585">
        <v>-0.19</v>
      </c>
      <c r="N585">
        <v>7.6749999999999998</v>
      </c>
      <c r="O585">
        <v>-9.3250000000000011</v>
      </c>
      <c r="P585">
        <v>256.39750000000004</v>
      </c>
      <c r="Q585">
        <v>51.16749999999999</v>
      </c>
      <c r="R585">
        <v>4.9999999999998934E-3</v>
      </c>
      <c r="S585">
        <v>0.10499999999999865</v>
      </c>
      <c r="T585">
        <v>-2.085000000000008</v>
      </c>
      <c r="U585">
        <v>0.67749999999998067</v>
      </c>
      <c r="V585">
        <v>-2.5000000000000022E-3</v>
      </c>
      <c r="W585">
        <v>-5.7499999999999996E-2</v>
      </c>
      <c r="X585">
        <v>-7.5000000000002842E-3</v>
      </c>
      <c r="Y585">
        <v>-8.7500000000000355E-2</v>
      </c>
      <c r="Z585">
        <v>-2.085000000000008</v>
      </c>
      <c r="AA585">
        <v>0.67749999999998067</v>
      </c>
    </row>
    <row r="586" spans="1:27" x14ac:dyDescent="0.3">
      <c r="A586">
        <v>17</v>
      </c>
      <c r="B586" t="s">
        <v>148</v>
      </c>
      <c r="C586" s="222">
        <v>45702.452523148146</v>
      </c>
      <c r="D586" t="b">
        <v>0</v>
      </c>
      <c r="E586" t="b">
        <v>1</v>
      </c>
      <c r="F586">
        <v>8.5</v>
      </c>
      <c r="G586">
        <v>5.0000000000000001E-3</v>
      </c>
      <c r="H586">
        <v>1265</v>
      </c>
      <c r="I586">
        <v>-1408</v>
      </c>
      <c r="J586">
        <v>-1832</v>
      </c>
      <c r="K586">
        <v>1774</v>
      </c>
      <c r="L586">
        <v>-0.35749999999999998</v>
      </c>
      <c r="M586">
        <v>-0.14499999999999999</v>
      </c>
      <c r="N586">
        <v>6.6825000000000001</v>
      </c>
      <c r="O586">
        <v>-9.0150000000000006</v>
      </c>
      <c r="P586">
        <v>248.72250000000005</v>
      </c>
      <c r="Q586">
        <v>60.492499999999993</v>
      </c>
      <c r="R586">
        <v>4.9999999999998934E-3</v>
      </c>
      <c r="S586">
        <v>3.2499999999998863E-2</v>
      </c>
      <c r="T586">
        <v>-2.0075000000000216</v>
      </c>
      <c r="U586">
        <v>0.8049999999999784</v>
      </c>
      <c r="V586">
        <v>-2.5000000000000022E-3</v>
      </c>
      <c r="W586">
        <v>-0.15999999999999998</v>
      </c>
      <c r="X586">
        <v>-2.5000000000003908E-3</v>
      </c>
      <c r="Y586">
        <v>-0.13000000000000078</v>
      </c>
      <c r="Z586">
        <v>-2.0075000000000216</v>
      </c>
      <c r="AA586">
        <v>0.8049999999999784</v>
      </c>
    </row>
    <row r="587" spans="1:27" x14ac:dyDescent="0.3">
      <c r="A587">
        <v>18</v>
      </c>
      <c r="B587" t="s">
        <v>148</v>
      </c>
      <c r="C587" s="222">
        <v>45702.452523148146</v>
      </c>
      <c r="D587" t="b">
        <v>0</v>
      </c>
      <c r="E587" t="b">
        <v>1</v>
      </c>
      <c r="F587">
        <v>9</v>
      </c>
      <c r="G587">
        <v>5.0000000000000001E-3</v>
      </c>
      <c r="H587">
        <v>641</v>
      </c>
      <c r="I587">
        <v>-818</v>
      </c>
      <c r="J587">
        <v>-1129</v>
      </c>
      <c r="K587">
        <v>1095</v>
      </c>
      <c r="L587">
        <v>-0.4425</v>
      </c>
      <c r="M587">
        <v>-8.5000000000000006E-2</v>
      </c>
      <c r="N587">
        <v>3.6475</v>
      </c>
      <c r="O587">
        <v>-5.5600000000000005</v>
      </c>
      <c r="P587">
        <v>242.04000000000005</v>
      </c>
      <c r="Q587">
        <v>69.507499999999993</v>
      </c>
      <c r="R587">
        <v>4.9999999999998934E-3</v>
      </c>
      <c r="S587">
        <v>-7.5000000000002842E-3</v>
      </c>
      <c r="T587">
        <v>-1.9600000000000364</v>
      </c>
      <c r="U587">
        <v>1.0024999999999835</v>
      </c>
      <c r="V587">
        <v>-1.2500000000000011E-2</v>
      </c>
      <c r="W587">
        <v>-4.5000000000000005E-2</v>
      </c>
      <c r="X587">
        <v>-2.2499999999999964E-2</v>
      </c>
      <c r="Y587">
        <v>-1.5000000000000568E-2</v>
      </c>
      <c r="Z587">
        <v>-1.9600000000000364</v>
      </c>
      <c r="AA587">
        <v>1.0024999999999835</v>
      </c>
    </row>
    <row r="588" spans="1:27" x14ac:dyDescent="0.3">
      <c r="A588">
        <v>19</v>
      </c>
      <c r="B588" t="s">
        <v>148</v>
      </c>
      <c r="C588" s="222">
        <v>45702.452523148146</v>
      </c>
      <c r="D588" t="b">
        <v>0</v>
      </c>
      <c r="E588" t="b">
        <v>1</v>
      </c>
      <c r="F588">
        <v>9.5</v>
      </c>
      <c r="G588">
        <v>5.0000000000000001E-3</v>
      </c>
      <c r="H588">
        <v>661</v>
      </c>
      <c r="I588">
        <v>-818</v>
      </c>
      <c r="J588">
        <v>-1131</v>
      </c>
      <c r="K588">
        <v>1054</v>
      </c>
      <c r="L588">
        <v>-0.39250000000000002</v>
      </c>
      <c r="M588">
        <v>-0.1925</v>
      </c>
      <c r="N588">
        <v>3.6975000000000002</v>
      </c>
      <c r="O588">
        <v>-5.4625000000000004</v>
      </c>
      <c r="P588">
        <v>238.39250000000004</v>
      </c>
      <c r="Q588">
        <v>75.067499999999995</v>
      </c>
      <c r="R588">
        <v>1.7500000000000071E-2</v>
      </c>
      <c r="S588">
        <v>9.7500000000000142E-2</v>
      </c>
      <c r="T588">
        <v>-1.9250000000000682</v>
      </c>
      <c r="U588">
        <v>1.1374999999999886</v>
      </c>
      <c r="V588">
        <v>2.5000000000000022E-3</v>
      </c>
      <c r="W588">
        <v>-0.27</v>
      </c>
      <c r="X588">
        <v>7.5000000000002842E-3</v>
      </c>
      <c r="Y588">
        <v>1.499999999999968E-2</v>
      </c>
      <c r="Z588">
        <v>-1.9250000000000682</v>
      </c>
      <c r="AA588">
        <v>1.1374999999999886</v>
      </c>
    </row>
    <row r="589" spans="1:27" x14ac:dyDescent="0.3">
      <c r="A589">
        <v>20</v>
      </c>
      <c r="B589" t="s">
        <v>148</v>
      </c>
      <c r="C589" s="222">
        <v>45702.452523148146</v>
      </c>
      <c r="D589" t="b">
        <v>0</v>
      </c>
      <c r="E589" t="b">
        <v>1</v>
      </c>
      <c r="F589">
        <v>10</v>
      </c>
      <c r="G589">
        <v>5.0000000000000001E-3</v>
      </c>
      <c r="H589">
        <v>686</v>
      </c>
      <c r="I589">
        <v>-844</v>
      </c>
      <c r="J589">
        <v>-1166</v>
      </c>
      <c r="K589">
        <v>1118</v>
      </c>
      <c r="L589">
        <v>-0.39500000000000002</v>
      </c>
      <c r="M589">
        <v>-0.12</v>
      </c>
      <c r="N589">
        <v>3.8250000000000002</v>
      </c>
      <c r="O589">
        <v>-5.71</v>
      </c>
      <c r="P589">
        <v>234.69500000000005</v>
      </c>
      <c r="Q589">
        <v>80.53</v>
      </c>
      <c r="R589">
        <v>1.5000000000000124E-2</v>
      </c>
      <c r="S589">
        <v>0.19249999999999989</v>
      </c>
      <c r="T589">
        <v>-1.9150000000000489</v>
      </c>
      <c r="U589">
        <v>1.0999999999999943</v>
      </c>
      <c r="V589">
        <v>-2.5000000000000022E-3</v>
      </c>
      <c r="W589">
        <v>-0.13999999999999999</v>
      </c>
      <c r="X589">
        <v>7.5000000000002842E-3</v>
      </c>
      <c r="Y589">
        <v>0.1850000000000005</v>
      </c>
      <c r="Z589">
        <v>-1.9150000000000489</v>
      </c>
      <c r="AA589">
        <v>1.0999999999999943</v>
      </c>
    </row>
    <row r="590" spans="1:27" x14ac:dyDescent="0.3">
      <c r="A590">
        <v>21</v>
      </c>
      <c r="B590" t="s">
        <v>148</v>
      </c>
      <c r="C590" s="222">
        <v>45702.452523148146</v>
      </c>
      <c r="D590" t="b">
        <v>0</v>
      </c>
      <c r="E590" t="b">
        <v>1</v>
      </c>
      <c r="F590">
        <v>10.5</v>
      </c>
      <c r="G590">
        <v>5.0000000000000001E-3</v>
      </c>
      <c r="H590">
        <v>598</v>
      </c>
      <c r="I590">
        <v>-756</v>
      </c>
      <c r="J590">
        <v>-1177</v>
      </c>
      <c r="K590">
        <v>1130</v>
      </c>
      <c r="L590">
        <v>-0.39500000000000002</v>
      </c>
      <c r="M590">
        <v>-0.11750000000000001</v>
      </c>
      <c r="N590">
        <v>3.3850000000000002</v>
      </c>
      <c r="O590">
        <v>-5.7675000000000001</v>
      </c>
      <c r="P590">
        <v>230.87000000000006</v>
      </c>
      <c r="Q590">
        <v>86.24</v>
      </c>
      <c r="R590">
        <v>1.5000000000000124E-2</v>
      </c>
      <c r="S590">
        <v>0.11500000000000021</v>
      </c>
      <c r="T590">
        <v>-1.8650000000000375</v>
      </c>
      <c r="U590">
        <v>0.97499999999999432</v>
      </c>
      <c r="V590">
        <v>-5.0000000000000044E-3</v>
      </c>
      <c r="W590">
        <v>-0.14750000000000002</v>
      </c>
      <c r="X590">
        <v>0</v>
      </c>
      <c r="Y590">
        <v>5.7500000000000107E-2</v>
      </c>
      <c r="Z590">
        <v>-1.8650000000000375</v>
      </c>
      <c r="AA590">
        <v>0.97499999999999432</v>
      </c>
    </row>
    <row r="591" spans="1:27" x14ac:dyDescent="0.3">
      <c r="A591">
        <v>22</v>
      </c>
      <c r="B591" t="s">
        <v>148</v>
      </c>
      <c r="C591" s="222">
        <v>45702.452523148146</v>
      </c>
      <c r="D591" t="b">
        <v>0</v>
      </c>
      <c r="E591" t="b">
        <v>1</v>
      </c>
      <c r="F591">
        <v>11</v>
      </c>
      <c r="G591">
        <v>5.0000000000000001E-3</v>
      </c>
      <c r="H591">
        <v>545</v>
      </c>
      <c r="I591">
        <v>-702</v>
      </c>
      <c r="J591">
        <v>-1243</v>
      </c>
      <c r="K591">
        <v>1201</v>
      </c>
      <c r="L591">
        <v>-0.39250000000000002</v>
      </c>
      <c r="M591">
        <v>-0.105</v>
      </c>
      <c r="N591">
        <v>3.1175000000000002</v>
      </c>
      <c r="O591">
        <v>-6.11</v>
      </c>
      <c r="P591">
        <v>227.48500000000007</v>
      </c>
      <c r="Q591">
        <v>92.007499999999993</v>
      </c>
      <c r="R591">
        <v>4.9999999999998934E-3</v>
      </c>
      <c r="S591">
        <v>0.1324999999999994</v>
      </c>
      <c r="T591">
        <v>-1.8300000000000125</v>
      </c>
      <c r="U591">
        <v>0.90499999999998693</v>
      </c>
      <c r="V591">
        <v>-1.0000000000000009E-2</v>
      </c>
      <c r="W591">
        <v>-0.1875</v>
      </c>
      <c r="X591">
        <v>0</v>
      </c>
      <c r="Y591">
        <v>0.12249999999999961</v>
      </c>
      <c r="Z591">
        <v>-1.8300000000000125</v>
      </c>
      <c r="AA591">
        <v>0.90499999999998693</v>
      </c>
    </row>
    <row r="592" spans="1:27" x14ac:dyDescent="0.3">
      <c r="A592">
        <v>23</v>
      </c>
      <c r="B592" t="s">
        <v>148</v>
      </c>
      <c r="C592" s="222">
        <v>45702.452523148146</v>
      </c>
      <c r="D592" t="b">
        <v>0</v>
      </c>
      <c r="E592" t="b">
        <v>1</v>
      </c>
      <c r="F592">
        <v>11.5</v>
      </c>
      <c r="G592">
        <v>5.0000000000000001E-3</v>
      </c>
      <c r="H592">
        <v>461</v>
      </c>
      <c r="I592">
        <v>-610</v>
      </c>
      <c r="J592">
        <v>-1145</v>
      </c>
      <c r="K592">
        <v>1105</v>
      </c>
      <c r="L592">
        <v>-0.3725</v>
      </c>
      <c r="M592">
        <v>-0.1</v>
      </c>
      <c r="N592">
        <v>2.6775000000000002</v>
      </c>
      <c r="O592">
        <v>-5.625</v>
      </c>
      <c r="P592">
        <v>224.36750000000006</v>
      </c>
      <c r="Q592">
        <v>98.117499999999993</v>
      </c>
      <c r="R592">
        <v>1.0000000000000231E-2</v>
      </c>
      <c r="S592">
        <v>3.5000000000000142E-2</v>
      </c>
      <c r="T592">
        <v>-1.8224999999999909</v>
      </c>
      <c r="U592">
        <v>0.80749999999999034</v>
      </c>
      <c r="V592">
        <v>2.5000000000000022E-3</v>
      </c>
      <c r="W592">
        <v>-2.5000000000000008E-2</v>
      </c>
      <c r="X592">
        <v>2.4999999999999467E-3</v>
      </c>
      <c r="Y592">
        <v>0.11500000000000021</v>
      </c>
      <c r="Z592">
        <v>-1.8224999999999909</v>
      </c>
      <c r="AA592">
        <v>0.80749999999999034</v>
      </c>
    </row>
    <row r="593" spans="1:27" x14ac:dyDescent="0.3">
      <c r="A593">
        <v>24</v>
      </c>
      <c r="B593" t="s">
        <v>148</v>
      </c>
      <c r="C593" s="222">
        <v>45702.452523148146</v>
      </c>
      <c r="D593" t="b">
        <v>0</v>
      </c>
      <c r="E593" t="b">
        <v>1</v>
      </c>
      <c r="F593">
        <v>12</v>
      </c>
      <c r="G593">
        <v>5.0000000000000001E-3</v>
      </c>
      <c r="H593">
        <v>692</v>
      </c>
      <c r="I593">
        <v>-859</v>
      </c>
      <c r="J593">
        <v>-527</v>
      </c>
      <c r="K593">
        <v>586</v>
      </c>
      <c r="L593">
        <v>-0.41749999999999998</v>
      </c>
      <c r="M593">
        <v>0.14749999999999999</v>
      </c>
      <c r="N593">
        <v>3.8774999999999999</v>
      </c>
      <c r="O593">
        <v>-2.7825000000000002</v>
      </c>
      <c r="P593">
        <v>221.69000000000005</v>
      </c>
      <c r="Q593">
        <v>103.74249999999999</v>
      </c>
      <c r="R593">
        <v>2.4999999999999467E-3</v>
      </c>
      <c r="S593">
        <v>0.13499999999999979</v>
      </c>
      <c r="T593">
        <v>-1.7775000000000034</v>
      </c>
      <c r="U593">
        <v>0.72249999999998238</v>
      </c>
      <c r="V593">
        <v>2.5000000000000022E-3</v>
      </c>
      <c r="W593">
        <v>6.9999999999999993E-2</v>
      </c>
      <c r="X593">
        <v>-2.4999999999999467E-3</v>
      </c>
      <c r="Y593">
        <v>0.11499999999999977</v>
      </c>
      <c r="Z593">
        <v>-1.7775000000000034</v>
      </c>
      <c r="AA593">
        <v>0.72249999999998238</v>
      </c>
    </row>
    <row r="594" spans="1:27" x14ac:dyDescent="0.3">
      <c r="A594">
        <v>25</v>
      </c>
      <c r="B594" t="s">
        <v>148</v>
      </c>
      <c r="C594" s="222">
        <v>45702.452523148146</v>
      </c>
      <c r="D594" t="b">
        <v>0</v>
      </c>
      <c r="E594" t="b">
        <v>1</v>
      </c>
      <c r="F594">
        <v>12.5</v>
      </c>
      <c r="G594">
        <v>5.0000000000000001E-3</v>
      </c>
      <c r="H594">
        <v>400</v>
      </c>
      <c r="I594">
        <v>-556</v>
      </c>
      <c r="J594">
        <v>-117</v>
      </c>
      <c r="K594">
        <v>87</v>
      </c>
      <c r="L594">
        <v>-0.39</v>
      </c>
      <c r="M594">
        <v>-7.4999999999999997E-2</v>
      </c>
      <c r="N594">
        <v>2.39</v>
      </c>
      <c r="O594">
        <v>-0.51</v>
      </c>
      <c r="P594">
        <v>217.81250000000006</v>
      </c>
      <c r="Q594">
        <v>106.52499999999999</v>
      </c>
      <c r="R594">
        <v>4.9999999999998934E-3</v>
      </c>
      <c r="S594">
        <v>4.2499999999999982E-2</v>
      </c>
      <c r="T594">
        <v>-1.7750000000000057</v>
      </c>
      <c r="U594">
        <v>0.42499999999998295</v>
      </c>
      <c r="V594">
        <v>-2.5000000000000022E-3</v>
      </c>
      <c r="W594">
        <v>5.5000000000000007E-2</v>
      </c>
      <c r="X594">
        <v>2.4999999999999467E-3</v>
      </c>
      <c r="Y594">
        <v>9.4999999999999973E-2</v>
      </c>
      <c r="Z594">
        <v>-1.7750000000000057</v>
      </c>
      <c r="AA594">
        <v>0.42499999999998295</v>
      </c>
    </row>
    <row r="595" spans="1:27" x14ac:dyDescent="0.3">
      <c r="A595">
        <v>26</v>
      </c>
      <c r="B595" t="s">
        <v>148</v>
      </c>
      <c r="C595" s="222">
        <v>45702.452523148146</v>
      </c>
      <c r="D595" t="b">
        <v>0</v>
      </c>
      <c r="E595" t="b">
        <v>1</v>
      </c>
      <c r="F595">
        <v>13</v>
      </c>
      <c r="G595">
        <v>5.0000000000000001E-3</v>
      </c>
      <c r="H595">
        <v>353</v>
      </c>
      <c r="I595">
        <v>-513</v>
      </c>
      <c r="J595">
        <v>-178</v>
      </c>
      <c r="K595">
        <v>130</v>
      </c>
      <c r="L595">
        <v>-0.4</v>
      </c>
      <c r="M595">
        <v>-0.12</v>
      </c>
      <c r="N595">
        <v>2.165</v>
      </c>
      <c r="O595">
        <v>-0.77</v>
      </c>
      <c r="P595">
        <v>215.42250000000007</v>
      </c>
      <c r="Q595">
        <v>107.035</v>
      </c>
      <c r="R595">
        <v>2.4999999999999467E-3</v>
      </c>
      <c r="S595">
        <v>3.2499999999999973E-2</v>
      </c>
      <c r="T595">
        <v>-1.7699999999999818</v>
      </c>
      <c r="U595">
        <v>0.42249999999997101</v>
      </c>
      <c r="V595">
        <v>-1.5000000000000013E-2</v>
      </c>
      <c r="W595">
        <v>-6.2499999999999993E-2</v>
      </c>
      <c r="X595">
        <v>9.9999999999997868E-3</v>
      </c>
      <c r="Y595">
        <v>0.15249999999999997</v>
      </c>
      <c r="Z595">
        <v>-1.7699999999999818</v>
      </c>
      <c r="AA595">
        <v>0.42249999999997101</v>
      </c>
    </row>
    <row r="596" spans="1:27" x14ac:dyDescent="0.3">
      <c r="A596">
        <v>27</v>
      </c>
      <c r="B596" t="s">
        <v>148</v>
      </c>
      <c r="C596" s="222">
        <v>45702.452523148146</v>
      </c>
      <c r="D596" t="b">
        <v>0</v>
      </c>
      <c r="E596" t="b">
        <v>1</v>
      </c>
      <c r="F596">
        <v>13.5</v>
      </c>
      <c r="G596">
        <v>5.0000000000000001E-3</v>
      </c>
      <c r="H596">
        <v>142</v>
      </c>
      <c r="I596">
        <v>-295</v>
      </c>
      <c r="J596">
        <v>-231</v>
      </c>
      <c r="K596">
        <v>199</v>
      </c>
      <c r="L596">
        <v>-0.38250000000000001</v>
      </c>
      <c r="M596">
        <v>-0.08</v>
      </c>
      <c r="N596">
        <v>1.0925</v>
      </c>
      <c r="O596">
        <v>-1.075</v>
      </c>
      <c r="P596">
        <v>213.25750000000008</v>
      </c>
      <c r="Q596">
        <v>107.80499999999999</v>
      </c>
      <c r="R596">
        <v>1.0000000000000009E-2</v>
      </c>
      <c r="S596">
        <v>1.7500000000000071E-2</v>
      </c>
      <c r="T596">
        <v>-1.7524999999999693</v>
      </c>
      <c r="U596">
        <v>0.40999999999996817</v>
      </c>
      <c r="V596">
        <v>-5.0000000000000044E-3</v>
      </c>
      <c r="W596">
        <v>-0.06</v>
      </c>
      <c r="X596">
        <v>4.9999999999998934E-3</v>
      </c>
      <c r="Y596">
        <v>2.5000000000000133E-2</v>
      </c>
      <c r="Z596">
        <v>-1.7524999999999693</v>
      </c>
      <c r="AA596">
        <v>0.40999999999996817</v>
      </c>
    </row>
    <row r="597" spans="1:27" x14ac:dyDescent="0.3">
      <c r="A597">
        <v>28</v>
      </c>
      <c r="B597" t="s">
        <v>148</v>
      </c>
      <c r="C597" s="222">
        <v>45702.452523148146</v>
      </c>
      <c r="D597" t="b">
        <v>0</v>
      </c>
      <c r="E597" t="b">
        <v>1</v>
      </c>
      <c r="F597">
        <v>14</v>
      </c>
      <c r="G597">
        <v>5.0000000000000001E-3</v>
      </c>
      <c r="H597">
        <v>195</v>
      </c>
      <c r="I597">
        <v>-351</v>
      </c>
      <c r="J597">
        <v>5</v>
      </c>
      <c r="K597">
        <v>-53</v>
      </c>
      <c r="L597">
        <v>-0.39</v>
      </c>
      <c r="M597">
        <v>-0.12</v>
      </c>
      <c r="N597">
        <v>1.365</v>
      </c>
      <c r="O597">
        <v>0.14499999999999999</v>
      </c>
      <c r="P597">
        <v>212.16500000000008</v>
      </c>
      <c r="Q597">
        <v>108.88</v>
      </c>
      <c r="R597">
        <v>1.2499999999999956E-2</v>
      </c>
      <c r="S597">
        <v>-1.7500000000000016E-2</v>
      </c>
      <c r="T597">
        <v>-1.714999999999975</v>
      </c>
      <c r="U597">
        <v>0.43249999999997613</v>
      </c>
      <c r="V597">
        <v>-5.0000000000000044E-3</v>
      </c>
      <c r="W597">
        <v>-9.9999999999999992E-2</v>
      </c>
      <c r="X597">
        <v>1.0000000000000009E-2</v>
      </c>
      <c r="Y597">
        <v>3.4999999999999989E-2</v>
      </c>
      <c r="Z597">
        <v>-1.714999999999975</v>
      </c>
      <c r="AA597">
        <v>0.43249999999997613</v>
      </c>
    </row>
    <row r="598" spans="1:27" x14ac:dyDescent="0.3">
      <c r="A598">
        <v>29</v>
      </c>
      <c r="B598" t="s">
        <v>148</v>
      </c>
      <c r="C598" s="222">
        <v>45702.452523148146</v>
      </c>
      <c r="D598" t="b">
        <v>0</v>
      </c>
      <c r="E598" t="b">
        <v>1</v>
      </c>
      <c r="F598">
        <v>14.5</v>
      </c>
      <c r="G598">
        <v>5.0000000000000001E-3</v>
      </c>
      <c r="H598">
        <v>184</v>
      </c>
      <c r="I598">
        <v>-346</v>
      </c>
      <c r="J598">
        <v>292</v>
      </c>
      <c r="K598">
        <v>-313</v>
      </c>
      <c r="L598">
        <v>-0.40500000000000003</v>
      </c>
      <c r="M598">
        <v>-5.2499999999999998E-2</v>
      </c>
      <c r="N598">
        <v>1.325</v>
      </c>
      <c r="O598">
        <v>1.5125</v>
      </c>
      <c r="P598">
        <v>210.80000000000007</v>
      </c>
      <c r="Q598">
        <v>108.735</v>
      </c>
      <c r="R598">
        <v>-7.5000000000000622E-3</v>
      </c>
      <c r="S598">
        <v>0.10749999999999993</v>
      </c>
      <c r="T598">
        <v>-1.6875</v>
      </c>
      <c r="U598">
        <v>0.35499999999997556</v>
      </c>
      <c r="V598">
        <v>1.2499999999999956E-2</v>
      </c>
      <c r="W598">
        <v>-7.7499999999999999E-2</v>
      </c>
      <c r="X598">
        <v>2.4999999999999467E-3</v>
      </c>
      <c r="Y598">
        <v>0.14249999999999985</v>
      </c>
      <c r="Z598">
        <v>-1.6875</v>
      </c>
      <c r="AA598">
        <v>0.35499999999997556</v>
      </c>
    </row>
    <row r="599" spans="1:27" x14ac:dyDescent="0.3">
      <c r="A599">
        <v>30</v>
      </c>
      <c r="B599" t="s">
        <v>148</v>
      </c>
      <c r="C599" s="222">
        <v>45702.452523148146</v>
      </c>
      <c r="D599" t="b">
        <v>0</v>
      </c>
      <c r="E599" t="b">
        <v>1</v>
      </c>
      <c r="F599">
        <v>15</v>
      </c>
      <c r="G599">
        <v>5.0000000000000001E-3</v>
      </c>
      <c r="H599">
        <v>-324</v>
      </c>
      <c r="I599">
        <v>177</v>
      </c>
      <c r="J599">
        <v>260</v>
      </c>
      <c r="K599">
        <v>-274</v>
      </c>
      <c r="L599">
        <v>-0.36749999999999999</v>
      </c>
      <c r="M599">
        <v>-3.5000000000000003E-2</v>
      </c>
      <c r="N599">
        <v>-1.2524999999999999</v>
      </c>
      <c r="O599">
        <v>1.335</v>
      </c>
      <c r="P599">
        <v>209.47500000000008</v>
      </c>
      <c r="Q599">
        <v>107.2225</v>
      </c>
      <c r="R599">
        <v>-1.0000000000000009E-2</v>
      </c>
      <c r="S599">
        <v>1.2499999999999956E-2</v>
      </c>
      <c r="T599">
        <v>-1.6299999999999955</v>
      </c>
      <c r="U599">
        <v>-2.5000000000019895E-2</v>
      </c>
      <c r="V599">
        <v>-2.5000000000000022E-3</v>
      </c>
      <c r="W599">
        <v>-0.1</v>
      </c>
      <c r="X599">
        <v>-2.4999999999999467E-3</v>
      </c>
      <c r="Y599">
        <v>8.9999999999999858E-2</v>
      </c>
      <c r="Z599">
        <v>-1.6299999999999955</v>
      </c>
      <c r="AA599">
        <v>-2.5000000000019895E-2</v>
      </c>
    </row>
    <row r="600" spans="1:27" x14ac:dyDescent="0.3">
      <c r="A600">
        <v>31</v>
      </c>
      <c r="B600" t="s">
        <v>148</v>
      </c>
      <c r="C600" s="222">
        <v>45702.452523148146</v>
      </c>
      <c r="D600" t="b">
        <v>0</v>
      </c>
      <c r="E600" t="b">
        <v>1</v>
      </c>
      <c r="F600">
        <v>15.5</v>
      </c>
      <c r="G600">
        <v>5.0000000000000001E-3</v>
      </c>
      <c r="H600">
        <v>-419</v>
      </c>
      <c r="I600">
        <v>261</v>
      </c>
      <c r="J600">
        <v>-113</v>
      </c>
      <c r="K600">
        <v>78</v>
      </c>
      <c r="L600">
        <v>-0.39500000000000002</v>
      </c>
      <c r="M600">
        <v>-8.7500000000000008E-2</v>
      </c>
      <c r="N600">
        <v>-1.7</v>
      </c>
      <c r="O600">
        <v>-0.47750000000000004</v>
      </c>
      <c r="P600">
        <v>210.72750000000008</v>
      </c>
      <c r="Q600">
        <v>105.8875</v>
      </c>
      <c r="R600">
        <v>2.5000000000001688E-3</v>
      </c>
      <c r="S600">
        <v>-7.5000000000000067E-3</v>
      </c>
      <c r="T600">
        <v>-1.5474999999999852</v>
      </c>
      <c r="U600">
        <v>-0.18500000000000227</v>
      </c>
      <c r="V600">
        <v>2.5000000000000022E-3</v>
      </c>
      <c r="W600">
        <v>-0.1825</v>
      </c>
      <c r="X600">
        <v>-2.4999999999999467E-3</v>
      </c>
      <c r="Y600">
        <v>6.7500000000000004E-2</v>
      </c>
      <c r="Z600">
        <v>-1.5474999999999852</v>
      </c>
      <c r="AA600">
        <v>-0.18500000000000227</v>
      </c>
    </row>
    <row r="601" spans="1:27" x14ac:dyDescent="0.3">
      <c r="A601">
        <v>32</v>
      </c>
      <c r="B601" t="s">
        <v>148</v>
      </c>
      <c r="C601" s="222">
        <v>45702.452523148146</v>
      </c>
      <c r="D601" t="b">
        <v>0</v>
      </c>
      <c r="E601" t="b">
        <v>1</v>
      </c>
      <c r="F601">
        <v>16</v>
      </c>
      <c r="G601">
        <v>5.0000000000000001E-3</v>
      </c>
      <c r="H601">
        <v>-338</v>
      </c>
      <c r="I601">
        <v>185</v>
      </c>
      <c r="J601">
        <v>-390</v>
      </c>
      <c r="K601">
        <v>360</v>
      </c>
      <c r="L601">
        <v>-0.38250000000000001</v>
      </c>
      <c r="M601">
        <v>-7.4999999999999997E-2</v>
      </c>
      <c r="N601">
        <v>-1.3075000000000001</v>
      </c>
      <c r="O601">
        <v>-1.875</v>
      </c>
      <c r="P601">
        <v>212.42750000000007</v>
      </c>
      <c r="Q601">
        <v>106.36500000000001</v>
      </c>
      <c r="R601">
        <v>2.0000000000000018E-2</v>
      </c>
      <c r="S601">
        <v>2.0000000000000018E-2</v>
      </c>
      <c r="T601">
        <v>-1.5074999999999932</v>
      </c>
      <c r="U601">
        <v>-0.51749999999999829</v>
      </c>
      <c r="V601">
        <v>1.2500000000000011E-2</v>
      </c>
      <c r="W601">
        <v>-0.1075</v>
      </c>
      <c r="X601">
        <v>7.4999999999998401E-3</v>
      </c>
      <c r="Y601">
        <v>1.7500000000000071E-2</v>
      </c>
      <c r="Z601">
        <v>-1.5074999999999932</v>
      </c>
      <c r="AA601">
        <v>-0.51749999999999829</v>
      </c>
    </row>
    <row r="602" spans="1:27" x14ac:dyDescent="0.3">
      <c r="A602">
        <v>33</v>
      </c>
      <c r="B602" t="s">
        <v>148</v>
      </c>
      <c r="C602" s="222">
        <v>45702.452523148146</v>
      </c>
      <c r="D602" t="b">
        <v>0</v>
      </c>
      <c r="E602" t="b">
        <v>1</v>
      </c>
      <c r="F602">
        <v>16.5</v>
      </c>
      <c r="G602">
        <v>5.0000000000000001E-3</v>
      </c>
      <c r="H602">
        <v>-162</v>
      </c>
      <c r="I602">
        <v>8</v>
      </c>
      <c r="J602">
        <v>-507</v>
      </c>
      <c r="K602">
        <v>426</v>
      </c>
      <c r="L602">
        <v>-0.38500000000000001</v>
      </c>
      <c r="M602">
        <v>-0.20250000000000001</v>
      </c>
      <c r="N602">
        <v>-0.42499999999999999</v>
      </c>
      <c r="O602">
        <v>-2.3325</v>
      </c>
      <c r="P602">
        <v>213.73500000000007</v>
      </c>
      <c r="Q602">
        <v>108.24000000000001</v>
      </c>
      <c r="R602">
        <v>1.5000000000000013E-2</v>
      </c>
      <c r="S602">
        <v>-0.10250000000000004</v>
      </c>
      <c r="T602">
        <v>-1.4950000000000045</v>
      </c>
      <c r="U602">
        <v>-0.57249999999999091</v>
      </c>
      <c r="V602">
        <v>-7.5000000000000067E-3</v>
      </c>
      <c r="W602">
        <v>-0.16750000000000001</v>
      </c>
      <c r="X602">
        <v>-2.5000000000000022E-3</v>
      </c>
      <c r="Y602">
        <v>-2.7499999999999858E-2</v>
      </c>
      <c r="Z602">
        <v>-1.4950000000000045</v>
      </c>
      <c r="AA602">
        <v>-0.57249999999999091</v>
      </c>
    </row>
    <row r="603" spans="1:27" x14ac:dyDescent="0.3">
      <c r="A603">
        <v>34</v>
      </c>
      <c r="B603" t="s">
        <v>148</v>
      </c>
      <c r="C603" s="222">
        <v>45702.452523148146</v>
      </c>
      <c r="D603" t="b">
        <v>0</v>
      </c>
      <c r="E603" t="b">
        <v>1</v>
      </c>
      <c r="F603">
        <v>17</v>
      </c>
      <c r="G603">
        <v>5.0000000000000001E-3</v>
      </c>
      <c r="H603">
        <v>120</v>
      </c>
      <c r="I603">
        <v>-276</v>
      </c>
      <c r="J603">
        <v>-535</v>
      </c>
      <c r="K603">
        <v>474</v>
      </c>
      <c r="L603">
        <v>-0.39</v>
      </c>
      <c r="M603">
        <v>-0.1525</v>
      </c>
      <c r="N603">
        <v>0.99</v>
      </c>
      <c r="O603">
        <v>-2.5225</v>
      </c>
      <c r="P603">
        <v>214.16000000000008</v>
      </c>
      <c r="Q603">
        <v>110.57250000000001</v>
      </c>
      <c r="R603">
        <v>2.0000000000000018E-2</v>
      </c>
      <c r="S603">
        <v>9.7500000000000142E-2</v>
      </c>
      <c r="T603">
        <v>-1.4325000000000045</v>
      </c>
      <c r="U603">
        <v>-0.69249999999999545</v>
      </c>
      <c r="V603">
        <v>1.0000000000000009E-2</v>
      </c>
      <c r="W603">
        <v>-0.1275</v>
      </c>
      <c r="X603">
        <v>0</v>
      </c>
      <c r="Y603">
        <v>7.2500000000000231E-2</v>
      </c>
      <c r="Z603">
        <v>-1.4325000000000045</v>
      </c>
      <c r="AA603">
        <v>-0.69249999999999545</v>
      </c>
    </row>
    <row r="604" spans="1:27" x14ac:dyDescent="0.3">
      <c r="A604">
        <v>35</v>
      </c>
      <c r="B604" t="s">
        <v>148</v>
      </c>
      <c r="C604" s="222">
        <v>45702.452523148146</v>
      </c>
      <c r="D604" t="b">
        <v>0</v>
      </c>
      <c r="E604" t="b">
        <v>1</v>
      </c>
      <c r="F604">
        <v>17.5</v>
      </c>
      <c r="G604">
        <v>5.0000000000000001E-3</v>
      </c>
      <c r="H604">
        <v>450</v>
      </c>
      <c r="I604">
        <v>-609</v>
      </c>
      <c r="J604">
        <v>-512</v>
      </c>
      <c r="K604">
        <v>474</v>
      </c>
      <c r="L604">
        <v>-0.39750000000000002</v>
      </c>
      <c r="M604">
        <v>-9.5000000000000001E-2</v>
      </c>
      <c r="N604">
        <v>2.6475</v>
      </c>
      <c r="O604">
        <v>-2.4649999999999999</v>
      </c>
      <c r="P604">
        <v>213.17000000000007</v>
      </c>
      <c r="Q604">
        <v>113.095</v>
      </c>
      <c r="R604">
        <v>1.7500000000000071E-2</v>
      </c>
      <c r="S604">
        <v>0.11500000000000021</v>
      </c>
      <c r="T604">
        <v>-1.3675000000000068</v>
      </c>
      <c r="U604">
        <v>-0.83750000000000568</v>
      </c>
      <c r="V604">
        <v>5.0000000000000044E-3</v>
      </c>
      <c r="W604">
        <v>-0.05</v>
      </c>
      <c r="X604">
        <v>0</v>
      </c>
      <c r="Y604">
        <v>8.0000000000000071E-2</v>
      </c>
      <c r="Z604">
        <v>-1.3675000000000068</v>
      </c>
      <c r="AA604">
        <v>-0.83750000000000568</v>
      </c>
    </row>
    <row r="605" spans="1:27" x14ac:dyDescent="0.3">
      <c r="A605">
        <v>36</v>
      </c>
      <c r="B605" t="s">
        <v>148</v>
      </c>
      <c r="C605" s="222">
        <v>45702.452523148146</v>
      </c>
      <c r="D605" t="b">
        <v>0</v>
      </c>
      <c r="E605" t="b">
        <v>1</v>
      </c>
      <c r="F605">
        <v>18</v>
      </c>
      <c r="G605">
        <v>5.0000000000000001E-3</v>
      </c>
      <c r="H605">
        <v>1615</v>
      </c>
      <c r="I605">
        <v>-1769</v>
      </c>
      <c r="J605">
        <v>194</v>
      </c>
      <c r="K605">
        <v>-261</v>
      </c>
      <c r="L605">
        <v>-0.38500000000000001</v>
      </c>
      <c r="M605">
        <v>-0.16750000000000001</v>
      </c>
      <c r="N605">
        <v>8.4600000000000009</v>
      </c>
      <c r="O605">
        <v>1.1375</v>
      </c>
      <c r="P605">
        <v>210.52250000000006</v>
      </c>
      <c r="Q605">
        <v>115.56</v>
      </c>
      <c r="R605">
        <v>7.5000000000002842E-3</v>
      </c>
      <c r="S605">
        <v>4.0000000000000036E-2</v>
      </c>
      <c r="T605">
        <v>-1.3574999999999875</v>
      </c>
      <c r="U605">
        <v>-1.0775000000000006</v>
      </c>
      <c r="V605">
        <v>1.7500000000000016E-2</v>
      </c>
      <c r="W605">
        <v>-2.7499999999999997E-2</v>
      </c>
      <c r="X605">
        <v>-2.4999999999995026E-3</v>
      </c>
      <c r="Y605">
        <v>-7.5000000000000622E-3</v>
      </c>
      <c r="Z605">
        <v>-1.3574999999999875</v>
      </c>
      <c r="AA605">
        <v>-1.0775000000000006</v>
      </c>
    </row>
    <row r="606" spans="1:27" x14ac:dyDescent="0.3">
      <c r="A606">
        <v>37</v>
      </c>
      <c r="B606" t="s">
        <v>148</v>
      </c>
      <c r="C606" s="222">
        <v>45702.452523148146</v>
      </c>
      <c r="D606" t="b">
        <v>0</v>
      </c>
      <c r="E606" t="b">
        <v>1</v>
      </c>
      <c r="F606">
        <v>18.5</v>
      </c>
      <c r="G606">
        <v>5.0000000000000001E-3</v>
      </c>
      <c r="H606">
        <v>1854</v>
      </c>
      <c r="I606">
        <v>-2009</v>
      </c>
      <c r="J606">
        <v>361</v>
      </c>
      <c r="K606">
        <v>-423</v>
      </c>
      <c r="L606">
        <v>-0.38750000000000001</v>
      </c>
      <c r="M606">
        <v>-0.155</v>
      </c>
      <c r="N606">
        <v>9.6575000000000006</v>
      </c>
      <c r="O606">
        <v>1.96</v>
      </c>
      <c r="P606">
        <v>202.06250000000006</v>
      </c>
      <c r="Q606">
        <v>114.4225</v>
      </c>
      <c r="R606">
        <v>-7.5000000000002842E-3</v>
      </c>
      <c r="S606">
        <v>-9.2500000000000249E-2</v>
      </c>
      <c r="T606">
        <v>-1.3549999999999898</v>
      </c>
      <c r="U606">
        <v>-1.0275000000000034</v>
      </c>
      <c r="V606">
        <v>5.0000000000000044E-3</v>
      </c>
      <c r="W606">
        <v>-0.08</v>
      </c>
      <c r="X606">
        <v>-9.9999999999997868E-3</v>
      </c>
      <c r="Y606">
        <v>-4.4999999999999929E-2</v>
      </c>
      <c r="Z606">
        <v>-1.3549999999999898</v>
      </c>
      <c r="AA606">
        <v>-1.0275000000000034</v>
      </c>
    </row>
    <row r="607" spans="1:27" x14ac:dyDescent="0.3">
      <c r="A607">
        <v>38</v>
      </c>
      <c r="B607" t="s">
        <v>148</v>
      </c>
      <c r="C607" s="222">
        <v>45702.452523148146</v>
      </c>
      <c r="D607" t="b">
        <v>0</v>
      </c>
      <c r="E607" t="b">
        <v>1</v>
      </c>
      <c r="F607">
        <v>19</v>
      </c>
      <c r="G607">
        <v>5.0000000000000001E-3</v>
      </c>
      <c r="H607">
        <v>1913</v>
      </c>
      <c r="I607">
        <v>-2071</v>
      </c>
      <c r="J607">
        <v>405</v>
      </c>
      <c r="K607">
        <v>-450</v>
      </c>
      <c r="L607">
        <v>-0.39500000000000002</v>
      </c>
      <c r="M607">
        <v>-0.1125</v>
      </c>
      <c r="N607">
        <v>9.9600000000000009</v>
      </c>
      <c r="O607">
        <v>2.1375000000000002</v>
      </c>
      <c r="P607">
        <v>192.40500000000006</v>
      </c>
      <c r="Q607">
        <v>112.46250000000001</v>
      </c>
      <c r="R607">
        <v>2.500000000001279E-3</v>
      </c>
      <c r="S607">
        <v>-8.9999999999999858E-2</v>
      </c>
      <c r="T607">
        <v>-1.3400000000000034</v>
      </c>
      <c r="U607">
        <v>-1.0524999999999949</v>
      </c>
      <c r="V607">
        <v>2.5000000000000022E-3</v>
      </c>
      <c r="W607">
        <v>-0.13250000000000001</v>
      </c>
      <c r="X607">
        <v>-2.4999999999995026E-3</v>
      </c>
      <c r="Y607">
        <v>4.2499999999999982E-2</v>
      </c>
      <c r="Z607">
        <v>-1.3400000000000034</v>
      </c>
      <c r="AA607">
        <v>-1.0524999999999949</v>
      </c>
    </row>
    <row r="608" spans="1:27" x14ac:dyDescent="0.3">
      <c r="A608">
        <v>39</v>
      </c>
      <c r="B608" t="s">
        <v>148</v>
      </c>
      <c r="C608" s="222">
        <v>45702.452523148146</v>
      </c>
      <c r="D608" t="b">
        <v>0</v>
      </c>
      <c r="E608" t="b">
        <v>1</v>
      </c>
      <c r="F608">
        <v>19.5</v>
      </c>
      <c r="G608">
        <v>5.0000000000000001E-3</v>
      </c>
      <c r="H608">
        <v>1795</v>
      </c>
      <c r="I608">
        <v>-1949</v>
      </c>
      <c r="J608">
        <v>266</v>
      </c>
      <c r="K608">
        <v>-317</v>
      </c>
      <c r="L608">
        <v>-0.38500000000000001</v>
      </c>
      <c r="M608">
        <v>-0.1275</v>
      </c>
      <c r="N608">
        <v>9.36</v>
      </c>
      <c r="O608">
        <v>1.4575</v>
      </c>
      <c r="P608">
        <v>182.44500000000005</v>
      </c>
      <c r="Q608">
        <v>110.325</v>
      </c>
      <c r="R608">
        <v>1.9999999999999574E-2</v>
      </c>
      <c r="S608">
        <v>-2.0000000000000018E-2</v>
      </c>
      <c r="T608">
        <v>-1.3125</v>
      </c>
      <c r="U608">
        <v>-1.1625000000000085</v>
      </c>
      <c r="V608">
        <v>-5.0000000000000044E-3</v>
      </c>
      <c r="W608">
        <v>-5.5000000000000007E-2</v>
      </c>
      <c r="X608">
        <v>1.4999999999998792E-2</v>
      </c>
      <c r="Y608">
        <v>2.4999999999999911E-2</v>
      </c>
      <c r="Z608">
        <v>-1.3125</v>
      </c>
      <c r="AA608">
        <v>-1.1625000000000085</v>
      </c>
    </row>
    <row r="609" spans="1:27" x14ac:dyDescent="0.3">
      <c r="A609">
        <v>40</v>
      </c>
      <c r="B609" t="s">
        <v>148</v>
      </c>
      <c r="C609" s="222">
        <v>45702.452523148146</v>
      </c>
      <c r="D609" t="b">
        <v>0</v>
      </c>
      <c r="E609" t="b">
        <v>1</v>
      </c>
      <c r="F609">
        <v>20</v>
      </c>
      <c r="G609">
        <v>5.0000000000000001E-3</v>
      </c>
      <c r="H609">
        <v>1457</v>
      </c>
      <c r="I609">
        <v>-1618</v>
      </c>
      <c r="J609">
        <v>-205</v>
      </c>
      <c r="K609">
        <v>154</v>
      </c>
      <c r="L609">
        <v>-0.40250000000000002</v>
      </c>
      <c r="M609">
        <v>-0.1275</v>
      </c>
      <c r="N609">
        <v>7.6875</v>
      </c>
      <c r="O609">
        <v>-0.89749999999999996</v>
      </c>
      <c r="P609">
        <v>173.08500000000006</v>
      </c>
      <c r="Q609">
        <v>108.86750000000001</v>
      </c>
      <c r="R609">
        <v>-7.5000000000002842E-3</v>
      </c>
      <c r="S609">
        <v>-2.7499999999999969E-2</v>
      </c>
      <c r="T609">
        <v>-1.3349999999999795</v>
      </c>
      <c r="U609">
        <v>-1.1749999999999972</v>
      </c>
      <c r="V609">
        <v>-5.0000000000000044E-3</v>
      </c>
      <c r="W609">
        <v>-0.06</v>
      </c>
      <c r="X609">
        <v>0</v>
      </c>
      <c r="Y609">
        <v>-5.4999999999999938E-2</v>
      </c>
      <c r="Z609">
        <v>-1.3349999999999795</v>
      </c>
      <c r="AA609">
        <v>-1.1749999999999972</v>
      </c>
    </row>
    <row r="610" spans="1:27" x14ac:dyDescent="0.3">
      <c r="A610">
        <v>41</v>
      </c>
      <c r="B610" t="s">
        <v>148</v>
      </c>
      <c r="C610" s="222">
        <v>45702.452523148146</v>
      </c>
      <c r="D610" t="b">
        <v>0</v>
      </c>
      <c r="E610" t="b">
        <v>1</v>
      </c>
      <c r="F610">
        <v>20.5</v>
      </c>
      <c r="G610">
        <v>5.0000000000000001E-3</v>
      </c>
      <c r="H610">
        <v>1224</v>
      </c>
      <c r="I610">
        <v>-1383</v>
      </c>
      <c r="J610">
        <v>-342</v>
      </c>
      <c r="K610">
        <v>311</v>
      </c>
      <c r="L610">
        <v>-0.39750000000000002</v>
      </c>
      <c r="M610">
        <v>-7.7499999999999999E-2</v>
      </c>
      <c r="N610">
        <v>6.5175000000000001</v>
      </c>
      <c r="O610">
        <v>-1.6325000000000001</v>
      </c>
      <c r="P610">
        <v>165.39750000000006</v>
      </c>
      <c r="Q610">
        <v>109.765</v>
      </c>
      <c r="R610">
        <v>-7.5000000000002842E-3</v>
      </c>
      <c r="S610">
        <v>0.12250000000000005</v>
      </c>
      <c r="T610">
        <v>-1.3349999999999795</v>
      </c>
      <c r="U610">
        <v>-1.0600000000000023</v>
      </c>
      <c r="V610">
        <v>0</v>
      </c>
      <c r="W610">
        <v>-9.2499999999999999E-2</v>
      </c>
      <c r="X610">
        <v>-9.9999999999997868E-3</v>
      </c>
      <c r="Y610">
        <v>0.14250000000000007</v>
      </c>
      <c r="Z610">
        <v>-1.3349999999999795</v>
      </c>
      <c r="AA610">
        <v>-1.0600000000000023</v>
      </c>
    </row>
    <row r="611" spans="1:27" x14ac:dyDescent="0.3">
      <c r="A611">
        <v>42</v>
      </c>
      <c r="B611" t="s">
        <v>148</v>
      </c>
      <c r="C611" s="222">
        <v>45702.452523148146</v>
      </c>
      <c r="D611" t="b">
        <v>0</v>
      </c>
      <c r="E611" t="b">
        <v>1</v>
      </c>
      <c r="F611">
        <v>21</v>
      </c>
      <c r="G611">
        <v>5.0000000000000001E-3</v>
      </c>
      <c r="H611">
        <v>952</v>
      </c>
      <c r="I611">
        <v>-1108</v>
      </c>
      <c r="J611">
        <v>212</v>
      </c>
      <c r="K611">
        <v>-242</v>
      </c>
      <c r="L611">
        <v>-0.39</v>
      </c>
      <c r="M611">
        <v>-7.4999999999999997E-2</v>
      </c>
      <c r="N611">
        <v>5.15</v>
      </c>
      <c r="O611">
        <v>1.135</v>
      </c>
      <c r="P611">
        <v>158.88000000000005</v>
      </c>
      <c r="Q611">
        <v>111.39749999999999</v>
      </c>
      <c r="R611">
        <v>2.5000000000003908E-3</v>
      </c>
      <c r="S611">
        <v>-4.4999999999999929E-2</v>
      </c>
      <c r="T611">
        <v>-1.3099999999999739</v>
      </c>
      <c r="U611">
        <v>-1.2325000000000159</v>
      </c>
      <c r="V611">
        <v>-5.0000000000000044E-3</v>
      </c>
      <c r="W611">
        <v>0.16000000000000003</v>
      </c>
      <c r="X611">
        <v>-1.499999999999968E-2</v>
      </c>
      <c r="Y611">
        <v>-7.0000000000000062E-2</v>
      </c>
      <c r="Z611">
        <v>-1.3099999999999739</v>
      </c>
      <c r="AA611">
        <v>-1.2325000000000159</v>
      </c>
    </row>
    <row r="612" spans="1:27" x14ac:dyDescent="0.3">
      <c r="A612">
        <v>43</v>
      </c>
      <c r="B612" t="s">
        <v>148</v>
      </c>
      <c r="C612" s="222">
        <v>45702.452523148146</v>
      </c>
      <c r="D612" t="b">
        <v>0</v>
      </c>
      <c r="E612" t="b">
        <v>1</v>
      </c>
      <c r="F612">
        <v>21.5</v>
      </c>
      <c r="G612">
        <v>5.0000000000000001E-3</v>
      </c>
      <c r="H612">
        <v>1047</v>
      </c>
      <c r="I612">
        <v>-1200</v>
      </c>
      <c r="J612">
        <v>617</v>
      </c>
      <c r="K612">
        <v>-683</v>
      </c>
      <c r="L612">
        <v>-0.38250000000000001</v>
      </c>
      <c r="M612">
        <v>-0.16500000000000001</v>
      </c>
      <c r="N612">
        <v>5.6174999999999997</v>
      </c>
      <c r="O612">
        <v>3.25</v>
      </c>
      <c r="P612">
        <v>153.73000000000005</v>
      </c>
      <c r="Q612">
        <v>110.26249999999999</v>
      </c>
      <c r="R612">
        <v>-1.0000000000000675E-2</v>
      </c>
      <c r="S612">
        <v>-0.15500000000000025</v>
      </c>
      <c r="T612">
        <v>-1.2299999999999898</v>
      </c>
      <c r="U612">
        <v>-1.1925000000000239</v>
      </c>
      <c r="V612">
        <v>5.0000000000000044E-3</v>
      </c>
      <c r="W612">
        <v>-9.7500000000000003E-2</v>
      </c>
      <c r="X612">
        <v>-5.0000000000007816E-3</v>
      </c>
      <c r="Y612">
        <v>-0.10250000000000004</v>
      </c>
      <c r="Z612">
        <v>-1.2299999999999898</v>
      </c>
      <c r="AA612">
        <v>-1.1925000000000239</v>
      </c>
    </row>
    <row r="613" spans="1:27" x14ac:dyDescent="0.3">
      <c r="A613">
        <v>44</v>
      </c>
      <c r="B613" t="s">
        <v>148</v>
      </c>
      <c r="C613" s="222">
        <v>45702.452523148146</v>
      </c>
      <c r="D613" t="b">
        <v>0</v>
      </c>
      <c r="E613" t="b">
        <v>1</v>
      </c>
      <c r="F613">
        <v>22</v>
      </c>
      <c r="G613">
        <v>5.0000000000000001E-3</v>
      </c>
      <c r="H613">
        <v>1212</v>
      </c>
      <c r="I613">
        <v>-1363</v>
      </c>
      <c r="J613">
        <v>1053</v>
      </c>
      <c r="K613">
        <v>-1105</v>
      </c>
      <c r="L613">
        <v>-0.3775</v>
      </c>
      <c r="M613">
        <v>-0.13</v>
      </c>
      <c r="N613">
        <v>6.4375</v>
      </c>
      <c r="O613">
        <v>5.3950000000000005</v>
      </c>
      <c r="P613">
        <v>148.11250000000004</v>
      </c>
      <c r="Q613">
        <v>107.01249999999999</v>
      </c>
      <c r="R613">
        <v>-1.5000000000000568E-2</v>
      </c>
      <c r="S613">
        <v>-0.13999999999999968</v>
      </c>
      <c r="T613">
        <v>-1.152499999999975</v>
      </c>
      <c r="U613">
        <v>-1.1925000000000239</v>
      </c>
      <c r="V613">
        <v>1.2500000000000011E-2</v>
      </c>
      <c r="W613">
        <v>-3.2500000000000001E-2</v>
      </c>
      <c r="X613">
        <v>-2.2499999999999964E-2</v>
      </c>
      <c r="Y613">
        <v>-4.2499999999999538E-2</v>
      </c>
      <c r="Z613">
        <v>-1.152499999999975</v>
      </c>
      <c r="AA613">
        <v>-1.1925000000000239</v>
      </c>
    </row>
    <row r="614" spans="1:27" x14ac:dyDescent="0.3">
      <c r="A614">
        <v>45</v>
      </c>
      <c r="B614" t="s">
        <v>148</v>
      </c>
      <c r="C614" s="222">
        <v>45702.452523148146</v>
      </c>
      <c r="D614" t="b">
        <v>0</v>
      </c>
      <c r="E614" t="b">
        <v>1</v>
      </c>
      <c r="F614">
        <v>22.5</v>
      </c>
      <c r="G614">
        <v>5.0000000000000001E-3</v>
      </c>
      <c r="H614">
        <v>1457</v>
      </c>
      <c r="I614">
        <v>-1601</v>
      </c>
      <c r="J614">
        <v>1645</v>
      </c>
      <c r="K614">
        <v>-1696</v>
      </c>
      <c r="L614">
        <v>-0.36</v>
      </c>
      <c r="M614">
        <v>-0.1275</v>
      </c>
      <c r="N614">
        <v>7.6450000000000005</v>
      </c>
      <c r="O614">
        <v>8.3525000000000009</v>
      </c>
      <c r="P614">
        <v>141.67500000000004</v>
      </c>
      <c r="Q614">
        <v>101.61749999999999</v>
      </c>
      <c r="R614">
        <v>-1.2499999999999289E-2</v>
      </c>
      <c r="S614">
        <v>4.0000000000000924E-2</v>
      </c>
      <c r="T614">
        <v>-1.0349999999999682</v>
      </c>
      <c r="U614">
        <v>-1.3100000000000165</v>
      </c>
      <c r="V614">
        <v>-2.2499999999999964E-2</v>
      </c>
      <c r="W614">
        <v>-7.7499999999999999E-2</v>
      </c>
      <c r="X614">
        <v>2.5000000000003908E-3</v>
      </c>
      <c r="Y614">
        <v>-7.4999999999985079E-3</v>
      </c>
      <c r="Z614">
        <v>-1.0349999999999682</v>
      </c>
      <c r="AA614">
        <v>-1.3100000000000165</v>
      </c>
    </row>
    <row r="615" spans="1:27" x14ac:dyDescent="0.3">
      <c r="A615">
        <v>46</v>
      </c>
      <c r="B615" t="s">
        <v>148</v>
      </c>
      <c r="C615" s="222">
        <v>45702.452523148146</v>
      </c>
      <c r="D615" t="b">
        <v>0</v>
      </c>
      <c r="E615" t="b">
        <v>1</v>
      </c>
      <c r="F615">
        <v>23</v>
      </c>
      <c r="G615">
        <v>5.0000000000000001E-3</v>
      </c>
      <c r="H615">
        <v>1338</v>
      </c>
      <c r="I615">
        <v>-1488</v>
      </c>
      <c r="J615">
        <v>1987</v>
      </c>
      <c r="K615">
        <v>-2016</v>
      </c>
      <c r="L615">
        <v>-0.375</v>
      </c>
      <c r="M615">
        <v>-7.2499999999999995E-2</v>
      </c>
      <c r="N615">
        <v>7.0650000000000004</v>
      </c>
      <c r="O615">
        <v>10.0075</v>
      </c>
      <c r="P615">
        <v>134.03000000000003</v>
      </c>
      <c r="Q615">
        <v>93.264999999999986</v>
      </c>
      <c r="R615">
        <v>-9.9999999999997868E-3</v>
      </c>
      <c r="S615">
        <v>5.2500000000000213E-2</v>
      </c>
      <c r="T615">
        <v>-0.96499999999994657</v>
      </c>
      <c r="U615">
        <v>-1.2800000000000296</v>
      </c>
      <c r="V615">
        <v>1.2500000000000011E-2</v>
      </c>
      <c r="W615">
        <v>-0.10249999999999999</v>
      </c>
      <c r="X615">
        <v>2.2499999999999964E-2</v>
      </c>
      <c r="Y615">
        <v>0.16750000000000043</v>
      </c>
      <c r="Z615">
        <v>-0.96499999999994657</v>
      </c>
      <c r="AA615">
        <v>-1.2800000000000296</v>
      </c>
    </row>
    <row r="616" spans="1:27" x14ac:dyDescent="0.3">
      <c r="A616">
        <v>47</v>
      </c>
      <c r="B616" t="s">
        <v>148</v>
      </c>
      <c r="C616" s="222">
        <v>45702.452523148146</v>
      </c>
      <c r="D616" t="b">
        <v>0</v>
      </c>
      <c r="E616" t="b">
        <v>1</v>
      </c>
      <c r="F616">
        <v>23.5</v>
      </c>
      <c r="G616">
        <v>5.0000000000000001E-3</v>
      </c>
      <c r="H616">
        <v>1149</v>
      </c>
      <c r="I616">
        <v>-1299</v>
      </c>
      <c r="J616">
        <v>1764</v>
      </c>
      <c r="K616">
        <v>-1825</v>
      </c>
      <c r="L616">
        <v>-0.375</v>
      </c>
      <c r="M616">
        <v>-0.1525</v>
      </c>
      <c r="N616">
        <v>6.12</v>
      </c>
      <c r="O616">
        <v>8.9725000000000001</v>
      </c>
      <c r="P616">
        <v>126.96500000000002</v>
      </c>
      <c r="Q616">
        <v>83.257499999999993</v>
      </c>
      <c r="R616">
        <v>3.5000000000000142E-2</v>
      </c>
      <c r="S616">
        <v>0.22749999999999915</v>
      </c>
      <c r="T616">
        <v>-1.0199999999999676</v>
      </c>
      <c r="U616">
        <v>-1.4900000000000233</v>
      </c>
      <c r="V616">
        <v>2.5000000000000022E-3</v>
      </c>
      <c r="W616">
        <v>-0.13500000000000001</v>
      </c>
      <c r="X616">
        <v>2.2499999999999964E-2</v>
      </c>
      <c r="Y616">
        <v>0.11500000000000021</v>
      </c>
      <c r="Z616">
        <v>-1.0199999999999676</v>
      </c>
      <c r="AA616">
        <v>-1.4900000000000233</v>
      </c>
    </row>
    <row r="617" spans="1:27" x14ac:dyDescent="0.3">
      <c r="A617">
        <v>48</v>
      </c>
      <c r="B617" t="s">
        <v>148</v>
      </c>
      <c r="C617" s="222">
        <v>45702.452523148146</v>
      </c>
      <c r="D617" t="b">
        <v>0</v>
      </c>
      <c r="E617" t="b">
        <v>1</v>
      </c>
      <c r="F617">
        <v>24</v>
      </c>
      <c r="G617">
        <v>5.0000000000000001E-3</v>
      </c>
      <c r="H617">
        <v>203</v>
      </c>
      <c r="I617">
        <v>-365</v>
      </c>
      <c r="J617">
        <v>1054</v>
      </c>
      <c r="K617">
        <v>-1086</v>
      </c>
      <c r="L617">
        <v>-0.40500000000000003</v>
      </c>
      <c r="M617">
        <v>-0.08</v>
      </c>
      <c r="N617">
        <v>1.42</v>
      </c>
      <c r="O617">
        <v>5.3500000000000005</v>
      </c>
      <c r="P617">
        <v>120.84500000000001</v>
      </c>
      <c r="Q617">
        <v>74.284999999999997</v>
      </c>
      <c r="R617">
        <v>-2.0000000000000018E-2</v>
      </c>
      <c r="S617">
        <v>-2.9999999999999361E-2</v>
      </c>
      <c r="T617">
        <v>-1.0599999999999881</v>
      </c>
      <c r="U617">
        <v>-1.5525000000000233</v>
      </c>
      <c r="V617">
        <v>5.0000000000000044E-3</v>
      </c>
      <c r="W617">
        <v>-0.09</v>
      </c>
      <c r="X617">
        <v>0</v>
      </c>
      <c r="Y617">
        <v>3.5000000000000142E-2</v>
      </c>
      <c r="Z617">
        <v>-1.0599999999999881</v>
      </c>
      <c r="AA617">
        <v>-1.5525000000000233</v>
      </c>
    </row>
    <row r="618" spans="1:27" x14ac:dyDescent="0.3">
      <c r="A618">
        <v>49</v>
      </c>
      <c r="B618" t="s">
        <v>148</v>
      </c>
      <c r="C618" s="222">
        <v>45702.452523148146</v>
      </c>
      <c r="D618" t="b">
        <v>0</v>
      </c>
      <c r="E618" t="b">
        <v>1</v>
      </c>
      <c r="F618">
        <v>24.5</v>
      </c>
      <c r="G618">
        <v>5.0000000000000001E-3</v>
      </c>
      <c r="H618">
        <v>-119</v>
      </c>
      <c r="I618">
        <v>-32</v>
      </c>
      <c r="J618">
        <v>1084</v>
      </c>
      <c r="K618">
        <v>-1106</v>
      </c>
      <c r="L618">
        <v>-0.3775</v>
      </c>
      <c r="M618">
        <v>-5.5E-2</v>
      </c>
      <c r="N618">
        <v>-0.2175</v>
      </c>
      <c r="O618">
        <v>5.4750000000000005</v>
      </c>
      <c r="P618">
        <v>119.42500000000001</v>
      </c>
      <c r="Q618">
        <v>68.935000000000002</v>
      </c>
      <c r="R618">
        <v>-2.5000000000000022E-3</v>
      </c>
      <c r="S618">
        <v>0.10750000000000082</v>
      </c>
      <c r="T618">
        <v>-1.0599999999999881</v>
      </c>
      <c r="U618">
        <v>-1.6250000000000142</v>
      </c>
      <c r="V618">
        <v>7.5000000000000067E-3</v>
      </c>
      <c r="W618">
        <v>-0.1225</v>
      </c>
      <c r="X618">
        <v>1.2500000000000011E-2</v>
      </c>
      <c r="Y618">
        <v>9.2500000000000249E-2</v>
      </c>
      <c r="Z618">
        <v>-1.0599999999999881</v>
      </c>
      <c r="AA618">
        <v>-1.6250000000000142</v>
      </c>
    </row>
    <row r="619" spans="1:27" x14ac:dyDescent="0.3">
      <c r="A619">
        <v>50</v>
      </c>
      <c r="B619" t="s">
        <v>148</v>
      </c>
      <c r="C619" s="222">
        <v>45702.452523148146</v>
      </c>
      <c r="D619" t="b">
        <v>0</v>
      </c>
      <c r="E619" t="b">
        <v>1</v>
      </c>
      <c r="F619">
        <v>25</v>
      </c>
      <c r="G619">
        <v>5.0000000000000001E-3</v>
      </c>
      <c r="H619">
        <v>-312</v>
      </c>
      <c r="I619">
        <v>156</v>
      </c>
      <c r="J619">
        <v>1200</v>
      </c>
      <c r="K619">
        <v>-1229</v>
      </c>
      <c r="L619">
        <v>-0.39</v>
      </c>
      <c r="M619">
        <v>-7.2499999999999995E-2</v>
      </c>
      <c r="N619">
        <v>-1.17</v>
      </c>
      <c r="O619">
        <v>6.0724999999999998</v>
      </c>
      <c r="P619">
        <v>119.64250000000001</v>
      </c>
      <c r="Q619">
        <v>63.46</v>
      </c>
      <c r="R619">
        <v>-4.9999999999998934E-3</v>
      </c>
      <c r="S619">
        <v>-0.11000000000000032</v>
      </c>
      <c r="T619">
        <v>-1.0624999999999858</v>
      </c>
      <c r="U619">
        <v>-1.5425000000000111</v>
      </c>
      <c r="V619">
        <v>7.5000000000000067E-3</v>
      </c>
      <c r="W619">
        <v>-2.9999999999999992E-2</v>
      </c>
      <c r="X619">
        <v>7.5000000000000622E-3</v>
      </c>
      <c r="Y619">
        <v>-4.0000000000000036E-2</v>
      </c>
      <c r="Z619">
        <v>-1.0624999999999858</v>
      </c>
      <c r="AA619">
        <v>-1.5425000000000111</v>
      </c>
    </row>
    <row r="620" spans="1:27" x14ac:dyDescent="0.3">
      <c r="A620">
        <v>51</v>
      </c>
      <c r="B620" t="s">
        <v>148</v>
      </c>
      <c r="C620" s="222">
        <v>45702.452523148146</v>
      </c>
      <c r="D620" t="b">
        <v>0</v>
      </c>
      <c r="E620" t="b">
        <v>1</v>
      </c>
      <c r="F620">
        <v>25.5</v>
      </c>
      <c r="G620">
        <v>5.0000000000000001E-3</v>
      </c>
      <c r="H620">
        <v>-355</v>
      </c>
      <c r="I620">
        <v>199</v>
      </c>
      <c r="J620">
        <v>1307</v>
      </c>
      <c r="K620">
        <v>-1389</v>
      </c>
      <c r="L620">
        <v>-0.39</v>
      </c>
      <c r="M620">
        <v>-0.20500000000000002</v>
      </c>
      <c r="N620">
        <v>-1.385</v>
      </c>
      <c r="O620">
        <v>6.74</v>
      </c>
      <c r="P620">
        <v>120.81250000000001</v>
      </c>
      <c r="Q620">
        <v>57.387500000000003</v>
      </c>
      <c r="R620">
        <v>-2.4999999999999467E-3</v>
      </c>
      <c r="S620">
        <v>-0.10749999999999993</v>
      </c>
      <c r="T620">
        <v>-1.0374999999999801</v>
      </c>
      <c r="U620">
        <v>-1.4900000000000091</v>
      </c>
      <c r="V620">
        <v>-1.5000000000000013E-2</v>
      </c>
      <c r="W620">
        <v>-0.25</v>
      </c>
      <c r="X620">
        <v>0</v>
      </c>
      <c r="Y620">
        <v>2.5000000000000355E-2</v>
      </c>
      <c r="Z620">
        <v>-1.0374999999999801</v>
      </c>
      <c r="AA620">
        <v>-1.4900000000000091</v>
      </c>
    </row>
    <row r="621" spans="1:27" x14ac:dyDescent="0.3">
      <c r="A621">
        <v>52</v>
      </c>
      <c r="B621" t="s">
        <v>148</v>
      </c>
      <c r="C621" s="222">
        <v>45702.452523148146</v>
      </c>
      <c r="D621" t="b">
        <v>0</v>
      </c>
      <c r="E621" t="b">
        <v>1</v>
      </c>
      <c r="F621">
        <v>26</v>
      </c>
      <c r="G621">
        <v>5.0000000000000001E-3</v>
      </c>
      <c r="H621">
        <v>-353</v>
      </c>
      <c r="I621">
        <v>193</v>
      </c>
      <c r="J621">
        <v>1395</v>
      </c>
      <c r="K621">
        <v>-1454</v>
      </c>
      <c r="L621">
        <v>-0.4</v>
      </c>
      <c r="M621">
        <v>-0.14749999999999999</v>
      </c>
      <c r="N621">
        <v>-1.365</v>
      </c>
      <c r="O621">
        <v>7.1225000000000005</v>
      </c>
      <c r="P621">
        <v>122.19750000000002</v>
      </c>
      <c r="Q621">
        <v>50.647500000000001</v>
      </c>
      <c r="R621">
        <v>5.0000000000001155E-3</v>
      </c>
      <c r="S621">
        <v>1.7500000000000071E-2</v>
      </c>
      <c r="T621">
        <v>-0.97749999999997783</v>
      </c>
      <c r="U621">
        <v>-1.5750000000000028</v>
      </c>
      <c r="V621">
        <v>-1.2500000000000011E-2</v>
      </c>
      <c r="W621">
        <v>-0.16249999999999998</v>
      </c>
      <c r="X621">
        <v>2.2499999999999964E-2</v>
      </c>
      <c r="Y621">
        <v>1.7500000000000071E-2</v>
      </c>
      <c r="Z621">
        <v>-0.97749999999997783</v>
      </c>
      <c r="AA621">
        <v>-1.5750000000000028</v>
      </c>
    </row>
    <row r="622" spans="1:27" x14ac:dyDescent="0.3">
      <c r="A622">
        <v>53</v>
      </c>
      <c r="B622" t="s">
        <v>148</v>
      </c>
      <c r="C622" s="222">
        <v>45702.452523148146</v>
      </c>
      <c r="D622" t="b">
        <v>0</v>
      </c>
      <c r="E622" t="b">
        <v>1</v>
      </c>
      <c r="F622">
        <v>26.5</v>
      </c>
      <c r="G622">
        <v>5.0000000000000001E-3</v>
      </c>
      <c r="H622">
        <v>-357</v>
      </c>
      <c r="I622">
        <v>208</v>
      </c>
      <c r="J622">
        <v>1402</v>
      </c>
      <c r="K622">
        <v>-1463</v>
      </c>
      <c r="L622">
        <v>-0.3725</v>
      </c>
      <c r="M622">
        <v>-0.1525</v>
      </c>
      <c r="N622">
        <v>-1.4125000000000001</v>
      </c>
      <c r="O622">
        <v>7.1625000000000005</v>
      </c>
      <c r="P622">
        <v>123.56250000000001</v>
      </c>
      <c r="Q622">
        <v>43.524999999999999</v>
      </c>
      <c r="R622">
        <v>-1.0000000000000009E-2</v>
      </c>
      <c r="S622">
        <v>1.7500000000000071E-2</v>
      </c>
      <c r="T622">
        <v>-0.96999999999998465</v>
      </c>
      <c r="U622">
        <v>-1.6650000000000063</v>
      </c>
      <c r="V622">
        <v>0</v>
      </c>
      <c r="W622">
        <v>3.2500000000000001E-2</v>
      </c>
      <c r="X622">
        <v>-5.0000000000001155E-3</v>
      </c>
      <c r="Y622">
        <v>6.7500000000000782E-2</v>
      </c>
      <c r="Z622">
        <v>-0.96999999999998465</v>
      </c>
      <c r="AA622">
        <v>-1.6650000000000063</v>
      </c>
    </row>
    <row r="623" spans="1:27" x14ac:dyDescent="0.3">
      <c r="A623">
        <v>54</v>
      </c>
      <c r="B623" t="s">
        <v>148</v>
      </c>
      <c r="C623" s="222">
        <v>45702.452523148146</v>
      </c>
      <c r="D623" t="b">
        <v>0</v>
      </c>
      <c r="E623" t="b">
        <v>1</v>
      </c>
      <c r="F623">
        <v>27</v>
      </c>
      <c r="G623">
        <v>5.0000000000000001E-3</v>
      </c>
      <c r="H623">
        <v>399</v>
      </c>
      <c r="I623">
        <v>-569</v>
      </c>
      <c r="J623">
        <v>2006</v>
      </c>
      <c r="K623">
        <v>-2005</v>
      </c>
      <c r="L623">
        <v>-0.42499999999999999</v>
      </c>
      <c r="M623">
        <v>2.5000000000000001E-3</v>
      </c>
      <c r="N623">
        <v>2.42</v>
      </c>
      <c r="O623">
        <v>10.0275</v>
      </c>
      <c r="P623">
        <v>124.97500000000001</v>
      </c>
      <c r="Q623">
        <v>36.362499999999997</v>
      </c>
      <c r="R623">
        <v>-2.4999999999999467E-3</v>
      </c>
      <c r="S623">
        <v>9.4999999999998863E-2</v>
      </c>
      <c r="T623">
        <v>-0.94249999999999545</v>
      </c>
      <c r="U623">
        <v>-1.7225000000000037</v>
      </c>
      <c r="V623">
        <v>1.0000000000000009E-2</v>
      </c>
      <c r="W623">
        <v>0.115</v>
      </c>
      <c r="X623">
        <v>3.4999999999999698E-2</v>
      </c>
      <c r="Y623">
        <v>0.1899999999999995</v>
      </c>
      <c r="Z623">
        <v>-0.94249999999999545</v>
      </c>
      <c r="AA623">
        <v>-1.7225000000000037</v>
      </c>
    </row>
    <row r="624" spans="1:27" x14ac:dyDescent="0.3">
      <c r="A624">
        <v>55</v>
      </c>
      <c r="B624" t="s">
        <v>148</v>
      </c>
      <c r="C624" s="222">
        <v>45702.452523148146</v>
      </c>
      <c r="D624" t="b">
        <v>0</v>
      </c>
      <c r="E624" t="b">
        <v>1</v>
      </c>
      <c r="F624">
        <v>27.5</v>
      </c>
      <c r="G624">
        <v>5.0000000000000001E-3</v>
      </c>
      <c r="H624">
        <v>645</v>
      </c>
      <c r="I624">
        <v>-808</v>
      </c>
      <c r="J624">
        <v>2055</v>
      </c>
      <c r="K624">
        <v>-2125</v>
      </c>
      <c r="L624">
        <v>-0.40750000000000003</v>
      </c>
      <c r="M624">
        <v>-0.17500000000000002</v>
      </c>
      <c r="N624">
        <v>3.6325000000000003</v>
      </c>
      <c r="O624">
        <v>10.450000000000001</v>
      </c>
      <c r="P624">
        <v>122.55500000000001</v>
      </c>
      <c r="Q624">
        <v>26.334999999999994</v>
      </c>
      <c r="R624">
        <v>-7.4999999999998401E-3</v>
      </c>
      <c r="S624">
        <v>0.11000000000000121</v>
      </c>
      <c r="T624">
        <v>-0.85999999999998522</v>
      </c>
      <c r="U624">
        <v>-1.7000000000000028</v>
      </c>
      <c r="V624">
        <v>-3.2500000000000029E-2</v>
      </c>
      <c r="W624">
        <v>-0.38750000000000001</v>
      </c>
      <c r="X624">
        <v>2.5000000000003908E-3</v>
      </c>
      <c r="Y624">
        <v>0.19250000000000078</v>
      </c>
      <c r="Z624">
        <v>-0.85999999999998522</v>
      </c>
      <c r="AA624">
        <v>-1.7000000000000028</v>
      </c>
    </row>
    <row r="625" spans="1:27" x14ac:dyDescent="0.3">
      <c r="A625">
        <v>56</v>
      </c>
      <c r="B625" t="s">
        <v>148</v>
      </c>
      <c r="C625" s="222">
        <v>45702.452523148146</v>
      </c>
      <c r="D625" t="b">
        <v>0</v>
      </c>
      <c r="E625" t="b">
        <v>1</v>
      </c>
      <c r="F625">
        <v>28</v>
      </c>
      <c r="G625">
        <v>5.0000000000000001E-3</v>
      </c>
      <c r="H625">
        <v>1184</v>
      </c>
      <c r="I625">
        <v>-1317</v>
      </c>
      <c r="J625">
        <v>2392</v>
      </c>
      <c r="K625">
        <v>-2458</v>
      </c>
      <c r="L625">
        <v>-0.33250000000000002</v>
      </c>
      <c r="M625">
        <v>-0.16500000000000001</v>
      </c>
      <c r="N625">
        <v>6.2525000000000004</v>
      </c>
      <c r="O625">
        <v>12.125</v>
      </c>
      <c r="P625">
        <v>118.92250000000001</v>
      </c>
      <c r="Q625">
        <v>15.884999999999991</v>
      </c>
      <c r="R625">
        <v>-2.9999999999999361E-2</v>
      </c>
      <c r="S625">
        <v>0.11749999999999972</v>
      </c>
      <c r="T625">
        <v>-0.80749999999999034</v>
      </c>
      <c r="U625">
        <v>-1.9225000000000065</v>
      </c>
      <c r="V625">
        <v>-3.5000000000000031E-2</v>
      </c>
      <c r="W625">
        <v>-0.19500000000000001</v>
      </c>
      <c r="X625">
        <v>4.9999999999998934E-3</v>
      </c>
      <c r="Y625">
        <v>-9.9999999999999645E-2</v>
      </c>
      <c r="Z625">
        <v>-0.80749999999999034</v>
      </c>
      <c r="AA625">
        <v>-1.9225000000000065</v>
      </c>
    </row>
    <row r="626" spans="1:27" x14ac:dyDescent="0.3">
      <c r="A626">
        <v>57</v>
      </c>
      <c r="B626" t="s">
        <v>148</v>
      </c>
      <c r="C626" s="222">
        <v>45702.452523148146</v>
      </c>
      <c r="D626" t="b">
        <v>0</v>
      </c>
      <c r="E626" t="b">
        <v>1</v>
      </c>
      <c r="F626">
        <v>28.5</v>
      </c>
      <c r="G626">
        <v>5.0000000000000001E-3</v>
      </c>
      <c r="H626">
        <v>1472</v>
      </c>
      <c r="I626">
        <v>-1619</v>
      </c>
      <c r="J626">
        <v>2273</v>
      </c>
      <c r="K626">
        <v>-2315</v>
      </c>
      <c r="L626">
        <v>-0.36749999999999999</v>
      </c>
      <c r="M626">
        <v>-0.105</v>
      </c>
      <c r="N626">
        <v>7.7275</v>
      </c>
      <c r="O626">
        <v>11.47</v>
      </c>
      <c r="P626">
        <v>112.67000000000002</v>
      </c>
      <c r="Q626">
        <v>3.7599999999999909</v>
      </c>
      <c r="R626">
        <v>-9.9999999999997868E-3</v>
      </c>
      <c r="S626">
        <v>5.0000000000007816E-3</v>
      </c>
      <c r="T626">
        <v>-0.75249999999998352</v>
      </c>
      <c r="U626">
        <v>-1.6975000000000078</v>
      </c>
      <c r="V626">
        <v>5.0000000000000044E-3</v>
      </c>
      <c r="W626">
        <v>2.0000000000000004E-2</v>
      </c>
      <c r="X626">
        <v>-4.9999999999998934E-3</v>
      </c>
      <c r="Y626">
        <v>-8.4999999999999076E-2</v>
      </c>
      <c r="Z626">
        <v>-0.75249999999998352</v>
      </c>
      <c r="AA626">
        <v>-1.6975000000000078</v>
      </c>
    </row>
    <row r="627" spans="1:27" x14ac:dyDescent="0.3">
      <c r="A627">
        <v>58</v>
      </c>
      <c r="B627" t="s">
        <v>148</v>
      </c>
      <c r="C627" s="222">
        <v>45702.452523148146</v>
      </c>
      <c r="D627" t="b">
        <v>0</v>
      </c>
      <c r="E627" t="b">
        <v>1</v>
      </c>
      <c r="F627">
        <v>29</v>
      </c>
      <c r="G627">
        <v>5.0000000000000001E-3</v>
      </c>
      <c r="H627">
        <v>1504</v>
      </c>
      <c r="I627">
        <v>-1650</v>
      </c>
      <c r="J627">
        <v>1490</v>
      </c>
      <c r="K627">
        <v>-1535</v>
      </c>
      <c r="L627">
        <v>-0.36499999999999999</v>
      </c>
      <c r="M627">
        <v>-0.1125</v>
      </c>
      <c r="N627">
        <v>7.8849999999999998</v>
      </c>
      <c r="O627">
        <v>7.5625</v>
      </c>
      <c r="P627">
        <v>104.94250000000001</v>
      </c>
      <c r="Q627">
        <v>-7.7100000000000097</v>
      </c>
      <c r="R627">
        <v>-5.0000000000007816E-3</v>
      </c>
      <c r="S627">
        <v>-8.2500000000000462E-2</v>
      </c>
      <c r="T627">
        <v>-0.70749999999999602</v>
      </c>
      <c r="U627">
        <v>-1.5300000000000091</v>
      </c>
      <c r="V627">
        <v>5.0000000000000044E-3</v>
      </c>
      <c r="W627">
        <v>-2.4999999999999994E-2</v>
      </c>
      <c r="X627">
        <v>-1.0000000000000675E-2</v>
      </c>
      <c r="Y627">
        <v>-4.9999999999998934E-3</v>
      </c>
      <c r="Z627">
        <v>-0.70749999999999602</v>
      </c>
      <c r="AA627">
        <v>-1.5300000000000091</v>
      </c>
    </row>
    <row r="628" spans="1:27" x14ac:dyDescent="0.3">
      <c r="A628">
        <v>59</v>
      </c>
      <c r="B628" t="s">
        <v>148</v>
      </c>
      <c r="C628" s="222">
        <v>45702.452523148146</v>
      </c>
      <c r="D628" t="b">
        <v>0</v>
      </c>
      <c r="E628" t="b">
        <v>1</v>
      </c>
      <c r="F628">
        <v>29.5</v>
      </c>
      <c r="G628">
        <v>5.0000000000000001E-3</v>
      </c>
      <c r="H628">
        <v>1460</v>
      </c>
      <c r="I628">
        <v>-1612</v>
      </c>
      <c r="J628">
        <v>819</v>
      </c>
      <c r="K628">
        <v>-849</v>
      </c>
      <c r="L628">
        <v>-0.38</v>
      </c>
      <c r="M628">
        <v>-7.4999999999999997E-2</v>
      </c>
      <c r="N628">
        <v>7.68</v>
      </c>
      <c r="O628">
        <v>4.17</v>
      </c>
      <c r="P628">
        <v>97.057500000000005</v>
      </c>
      <c r="Q628">
        <v>-15.27250000000001</v>
      </c>
      <c r="R628">
        <v>0</v>
      </c>
      <c r="S628">
        <v>2.2499999999999964E-2</v>
      </c>
      <c r="T628">
        <v>-0.64500000000001023</v>
      </c>
      <c r="U628">
        <v>-1.3800000000000097</v>
      </c>
      <c r="V628">
        <v>-2.5000000000000022E-3</v>
      </c>
      <c r="W628">
        <v>-0.23749999999999999</v>
      </c>
      <c r="X628">
        <v>-7.5000000000002842E-3</v>
      </c>
      <c r="Y628">
        <v>0.19249999999999989</v>
      </c>
      <c r="Z628">
        <v>-0.64500000000001023</v>
      </c>
      <c r="AA628">
        <v>-1.3800000000000097</v>
      </c>
    </row>
    <row r="629" spans="1:27" x14ac:dyDescent="0.3">
      <c r="A629">
        <v>60</v>
      </c>
      <c r="B629" t="s">
        <v>148</v>
      </c>
      <c r="C629" s="222">
        <v>45702.452523148146</v>
      </c>
      <c r="D629" t="b">
        <v>0</v>
      </c>
      <c r="E629" t="b">
        <v>1</v>
      </c>
      <c r="F629">
        <v>30</v>
      </c>
      <c r="G629">
        <v>5.0000000000000001E-3</v>
      </c>
      <c r="H629">
        <v>1941</v>
      </c>
      <c r="I629">
        <v>-2103</v>
      </c>
      <c r="J629">
        <v>720</v>
      </c>
      <c r="K629">
        <v>-754</v>
      </c>
      <c r="L629">
        <v>-0.40500000000000003</v>
      </c>
      <c r="M629">
        <v>-8.5000000000000006E-2</v>
      </c>
      <c r="N629">
        <v>10.11</v>
      </c>
      <c r="O629">
        <v>3.6850000000000001</v>
      </c>
      <c r="P629">
        <v>89.377499999999998</v>
      </c>
      <c r="Q629">
        <v>-19.44250000000001</v>
      </c>
      <c r="R629">
        <v>0</v>
      </c>
      <c r="S629">
        <v>-2.2499999999999964E-2</v>
      </c>
      <c r="T629">
        <v>-0.54500000000001592</v>
      </c>
      <c r="U629">
        <v>-1.5500000000000114</v>
      </c>
      <c r="V629">
        <v>-5.0000000000000044E-3</v>
      </c>
      <c r="W629">
        <v>-6.25E-2</v>
      </c>
      <c r="X629">
        <v>9.9999999999997868E-3</v>
      </c>
      <c r="Y629">
        <v>-0.10749999999999993</v>
      </c>
      <c r="Z629">
        <v>-0.54500000000001592</v>
      </c>
      <c r="AA629">
        <v>-1.5500000000000114</v>
      </c>
    </row>
    <row r="630" spans="1:27" x14ac:dyDescent="0.3">
      <c r="A630">
        <v>61</v>
      </c>
      <c r="B630" t="s">
        <v>148</v>
      </c>
      <c r="C630" s="222">
        <v>45702.452523148146</v>
      </c>
      <c r="D630" t="b">
        <v>0</v>
      </c>
      <c r="E630" t="b">
        <v>1</v>
      </c>
      <c r="F630">
        <v>30.5</v>
      </c>
      <c r="G630">
        <v>5.0000000000000001E-3</v>
      </c>
      <c r="H630">
        <v>1965</v>
      </c>
      <c r="I630">
        <v>-2118</v>
      </c>
      <c r="J630">
        <v>917</v>
      </c>
      <c r="K630">
        <v>-945</v>
      </c>
      <c r="L630">
        <v>-0.38250000000000001</v>
      </c>
      <c r="M630">
        <v>-7.0000000000000007E-2</v>
      </c>
      <c r="N630">
        <v>10.2075</v>
      </c>
      <c r="O630">
        <v>4.6550000000000002</v>
      </c>
      <c r="P630">
        <v>79.267499999999998</v>
      </c>
      <c r="Q630">
        <v>-23.127500000000008</v>
      </c>
      <c r="R630">
        <v>-7.5000000000002842E-3</v>
      </c>
      <c r="S630">
        <v>1.2500000000000178E-2</v>
      </c>
      <c r="T630">
        <v>-0.45750000000001023</v>
      </c>
      <c r="U630">
        <v>-1.4600000000000115</v>
      </c>
      <c r="V630">
        <v>7.5000000000000067E-3</v>
      </c>
      <c r="W630">
        <v>-4.5000000000000005E-2</v>
      </c>
      <c r="X630">
        <v>1.2499999999999289E-2</v>
      </c>
      <c r="Y630">
        <v>0.10500000000000043</v>
      </c>
      <c r="Z630">
        <v>-0.45750000000001023</v>
      </c>
      <c r="AA630">
        <v>-1.4600000000000115</v>
      </c>
    </row>
    <row r="631" spans="1:27" x14ac:dyDescent="0.3">
      <c r="A631">
        <v>62</v>
      </c>
      <c r="B631" t="s">
        <v>148</v>
      </c>
      <c r="C631" s="222">
        <v>45702.452523148146</v>
      </c>
      <c r="D631" t="b">
        <v>0</v>
      </c>
      <c r="E631" t="b">
        <v>1</v>
      </c>
      <c r="F631">
        <v>31</v>
      </c>
      <c r="G631">
        <v>5.0000000000000001E-3</v>
      </c>
      <c r="H631">
        <v>1739</v>
      </c>
      <c r="I631">
        <v>-1888</v>
      </c>
      <c r="J631">
        <v>954</v>
      </c>
      <c r="K631">
        <v>-879</v>
      </c>
      <c r="L631">
        <v>-0.3725</v>
      </c>
      <c r="M631">
        <v>0.1875</v>
      </c>
      <c r="N631">
        <v>9.0675000000000008</v>
      </c>
      <c r="O631">
        <v>4.5825000000000005</v>
      </c>
      <c r="P631">
        <v>69.06</v>
      </c>
      <c r="Q631">
        <v>-27.78250000000001</v>
      </c>
      <c r="R631">
        <v>0</v>
      </c>
      <c r="S631">
        <v>-5.2499999999999325E-2</v>
      </c>
      <c r="T631">
        <v>-0.44499999999999318</v>
      </c>
      <c r="U631">
        <v>-1.4275000000000126</v>
      </c>
      <c r="V631">
        <v>5.0000000000000044E-3</v>
      </c>
      <c r="W631">
        <v>0.1075</v>
      </c>
      <c r="X631">
        <v>9.9999999999997868E-3</v>
      </c>
      <c r="Y631">
        <v>-5.2499999999999325E-2</v>
      </c>
      <c r="Z631">
        <v>-0.44499999999999318</v>
      </c>
      <c r="AA631">
        <v>-1.4275000000000126</v>
      </c>
    </row>
    <row r="632" spans="1:27" x14ac:dyDescent="0.3">
      <c r="A632">
        <v>63</v>
      </c>
      <c r="B632" t="s">
        <v>148</v>
      </c>
      <c r="C632" s="222">
        <v>45702.452523148146</v>
      </c>
      <c r="D632" t="b">
        <v>0</v>
      </c>
      <c r="E632" t="b">
        <v>1</v>
      </c>
      <c r="F632">
        <v>31.5</v>
      </c>
      <c r="G632">
        <v>5.0000000000000001E-3</v>
      </c>
      <c r="H632">
        <v>1235</v>
      </c>
      <c r="I632">
        <v>-1394</v>
      </c>
      <c r="J632">
        <v>813</v>
      </c>
      <c r="K632">
        <v>-875</v>
      </c>
      <c r="L632">
        <v>-0.39750000000000002</v>
      </c>
      <c r="M632">
        <v>-0.155</v>
      </c>
      <c r="N632">
        <v>6.5724999999999998</v>
      </c>
      <c r="O632">
        <v>4.22</v>
      </c>
      <c r="P632">
        <v>59.9925</v>
      </c>
      <c r="Q632">
        <v>-32.365000000000009</v>
      </c>
      <c r="R632">
        <v>-1.5000000000000568E-2</v>
      </c>
      <c r="S632">
        <v>0</v>
      </c>
      <c r="T632">
        <v>-0.42749999999999488</v>
      </c>
      <c r="U632">
        <v>-1.3375000000000128</v>
      </c>
      <c r="V632">
        <v>-1.2500000000000011E-2</v>
      </c>
      <c r="W632">
        <v>-0.22500000000000001</v>
      </c>
      <c r="X632">
        <v>-2.5000000000003908E-3</v>
      </c>
      <c r="Y632">
        <v>-0.10500000000000043</v>
      </c>
      <c r="Z632">
        <v>-0.42749999999999488</v>
      </c>
      <c r="AA632">
        <v>-1.3375000000000128</v>
      </c>
    </row>
    <row r="633" spans="1:27" x14ac:dyDescent="0.3">
      <c r="A633">
        <v>64</v>
      </c>
      <c r="B633" t="s">
        <v>148</v>
      </c>
      <c r="C633" s="222">
        <v>45702.452523148146</v>
      </c>
      <c r="D633" t="b">
        <v>0</v>
      </c>
      <c r="E633" t="b">
        <v>1</v>
      </c>
      <c r="F633">
        <v>32</v>
      </c>
      <c r="G633">
        <v>5.0000000000000001E-3</v>
      </c>
      <c r="H633">
        <v>1152</v>
      </c>
      <c r="I633">
        <v>-1313</v>
      </c>
      <c r="J633">
        <v>812</v>
      </c>
      <c r="K633">
        <v>-824</v>
      </c>
      <c r="L633">
        <v>-0.40250000000000002</v>
      </c>
      <c r="M633">
        <v>-0.03</v>
      </c>
      <c r="N633">
        <v>6.1625000000000005</v>
      </c>
      <c r="O633">
        <v>4.09</v>
      </c>
      <c r="P633">
        <v>53.42</v>
      </c>
      <c r="Q633">
        <v>-36.585000000000008</v>
      </c>
      <c r="R633">
        <v>1.0000000000000675E-2</v>
      </c>
      <c r="S633">
        <v>-9.2500000000000249E-2</v>
      </c>
      <c r="T633">
        <v>-0.4024999999999892</v>
      </c>
      <c r="U633">
        <v>-1.3025000000000091</v>
      </c>
      <c r="V633">
        <v>-2.250000000000002E-2</v>
      </c>
      <c r="W633">
        <v>-0.08</v>
      </c>
      <c r="X633">
        <v>1.2500000000000178E-2</v>
      </c>
      <c r="Y633">
        <v>4.9999999999998934E-3</v>
      </c>
      <c r="Z633">
        <v>-0.4024999999999892</v>
      </c>
      <c r="AA633">
        <v>-1.3025000000000091</v>
      </c>
    </row>
    <row r="634" spans="1:27" x14ac:dyDescent="0.3">
      <c r="A634">
        <v>65</v>
      </c>
      <c r="B634" t="s">
        <v>148</v>
      </c>
      <c r="C634" s="222">
        <v>45702.452523148146</v>
      </c>
      <c r="D634" t="b">
        <v>0</v>
      </c>
      <c r="E634" t="b">
        <v>1</v>
      </c>
      <c r="F634">
        <v>32.5</v>
      </c>
      <c r="G634">
        <v>5.0000000000000001E-3</v>
      </c>
      <c r="H634">
        <v>1145</v>
      </c>
      <c r="I634">
        <v>-1303</v>
      </c>
      <c r="J634">
        <v>685</v>
      </c>
      <c r="K634">
        <v>-781</v>
      </c>
      <c r="L634">
        <v>-0.39500000000000002</v>
      </c>
      <c r="M634">
        <v>-0.24</v>
      </c>
      <c r="N634">
        <v>6.12</v>
      </c>
      <c r="O634">
        <v>3.665</v>
      </c>
      <c r="P634">
        <v>47.2575</v>
      </c>
      <c r="Q634">
        <v>-40.675000000000004</v>
      </c>
      <c r="R634">
        <v>1.2500000000000178E-2</v>
      </c>
      <c r="S634">
        <v>0.17499999999999982</v>
      </c>
      <c r="T634">
        <v>-0.35249999999999204</v>
      </c>
      <c r="U634">
        <v>-1.2800000000000011</v>
      </c>
      <c r="V634">
        <v>0</v>
      </c>
      <c r="W634">
        <v>-7.2499999999999981E-2</v>
      </c>
      <c r="X634">
        <v>9.9999999999997868E-3</v>
      </c>
      <c r="Y634">
        <v>-1.7500000000000071E-2</v>
      </c>
      <c r="Z634">
        <v>-0.35249999999999204</v>
      </c>
      <c r="AA634">
        <v>-1.2800000000000011</v>
      </c>
    </row>
    <row r="635" spans="1:27" x14ac:dyDescent="0.3">
      <c r="A635">
        <v>66</v>
      </c>
      <c r="B635" t="s">
        <v>148</v>
      </c>
      <c r="C635" s="222">
        <v>45702.452523148146</v>
      </c>
      <c r="D635" t="b">
        <v>0</v>
      </c>
      <c r="E635" t="b">
        <v>1</v>
      </c>
      <c r="F635">
        <v>33</v>
      </c>
      <c r="G635">
        <v>5.0000000000000001E-3</v>
      </c>
      <c r="H635">
        <v>1129</v>
      </c>
      <c r="I635">
        <v>-1268</v>
      </c>
      <c r="J635">
        <v>-862</v>
      </c>
      <c r="K635">
        <v>844</v>
      </c>
      <c r="L635">
        <v>-0.34750000000000003</v>
      </c>
      <c r="M635">
        <v>-4.4999999999999998E-2</v>
      </c>
      <c r="N635">
        <v>5.9924999999999997</v>
      </c>
      <c r="O635">
        <v>-4.2649999999999997</v>
      </c>
      <c r="P635">
        <v>41.137500000000003</v>
      </c>
      <c r="Q635">
        <v>-44.34</v>
      </c>
      <c r="R635">
        <v>-7.5000000000002842E-3</v>
      </c>
      <c r="S635">
        <v>-5.9999999999999609E-2</v>
      </c>
      <c r="T635">
        <v>-0.31999999999999318</v>
      </c>
      <c r="U635">
        <v>-1.042500000000004</v>
      </c>
      <c r="V635">
        <v>2.5000000000000022E-3</v>
      </c>
      <c r="W635">
        <v>4.7500000000000001E-2</v>
      </c>
      <c r="X635">
        <v>-7.5000000000002842E-3</v>
      </c>
      <c r="Y635">
        <v>2.7500000000000746E-2</v>
      </c>
      <c r="Z635">
        <v>-0.31999999999999318</v>
      </c>
      <c r="AA635">
        <v>-1.042500000000004</v>
      </c>
    </row>
    <row r="636" spans="1:27" x14ac:dyDescent="0.3">
      <c r="A636">
        <v>67</v>
      </c>
      <c r="B636" t="s">
        <v>148</v>
      </c>
      <c r="C636" s="222">
        <v>45702.452523148146</v>
      </c>
      <c r="D636" t="b">
        <v>0</v>
      </c>
      <c r="E636" t="b">
        <v>1</v>
      </c>
      <c r="F636">
        <v>33.5</v>
      </c>
      <c r="G636">
        <v>5.0000000000000001E-3</v>
      </c>
      <c r="H636">
        <v>1077</v>
      </c>
      <c r="I636">
        <v>-1217</v>
      </c>
      <c r="J636">
        <v>-1701</v>
      </c>
      <c r="K636">
        <v>1661</v>
      </c>
      <c r="L636">
        <v>-0.35000000000000003</v>
      </c>
      <c r="M636">
        <v>-0.1</v>
      </c>
      <c r="N636">
        <v>5.7350000000000003</v>
      </c>
      <c r="O636">
        <v>-8.4049999999999994</v>
      </c>
      <c r="P636">
        <v>35.145000000000003</v>
      </c>
      <c r="Q636">
        <v>-40.075000000000003</v>
      </c>
      <c r="R636">
        <v>-2.4999999999995026E-3</v>
      </c>
      <c r="S636">
        <v>2.5000000000000355E-2</v>
      </c>
      <c r="T636">
        <v>-0.30249999999999488</v>
      </c>
      <c r="U636">
        <v>-0.74000000000000909</v>
      </c>
      <c r="V636">
        <v>7.4999999999999512E-3</v>
      </c>
      <c r="W636">
        <v>9.999999999999995E-3</v>
      </c>
      <c r="X636">
        <v>-7.499999999999396E-3</v>
      </c>
      <c r="Y636">
        <v>5.0000000000007816E-3</v>
      </c>
      <c r="Z636">
        <v>-0.30249999999999488</v>
      </c>
      <c r="AA636">
        <v>-0.74000000000000909</v>
      </c>
    </row>
    <row r="637" spans="1:27" x14ac:dyDescent="0.3">
      <c r="A637">
        <v>68</v>
      </c>
      <c r="B637" t="s">
        <v>148</v>
      </c>
      <c r="C637" s="222">
        <v>45702.452523148146</v>
      </c>
      <c r="D637" t="b">
        <v>0</v>
      </c>
      <c r="E637" t="b">
        <v>1</v>
      </c>
      <c r="F637">
        <v>34</v>
      </c>
      <c r="G637">
        <v>5.0000000000000001E-3</v>
      </c>
      <c r="H637">
        <v>1148</v>
      </c>
      <c r="I637">
        <v>-1282</v>
      </c>
      <c r="J637">
        <v>-2058</v>
      </c>
      <c r="K637">
        <v>1985</v>
      </c>
      <c r="L637">
        <v>-0.33500000000000002</v>
      </c>
      <c r="M637">
        <v>-0.1825</v>
      </c>
      <c r="N637">
        <v>6.0750000000000002</v>
      </c>
      <c r="O637">
        <v>-10.1075</v>
      </c>
      <c r="P637">
        <v>29.41</v>
      </c>
      <c r="Q637">
        <v>-31.67</v>
      </c>
      <c r="R637">
        <v>2.5000000000000355E-2</v>
      </c>
      <c r="S637">
        <v>-0.2475000000000005</v>
      </c>
      <c r="T637">
        <v>-0.26000000000000156</v>
      </c>
      <c r="U637">
        <v>-0.57999999999999829</v>
      </c>
      <c r="V637">
        <v>2.4999999999999967E-2</v>
      </c>
      <c r="W637">
        <v>-0.1875</v>
      </c>
      <c r="X637">
        <v>-4.9999999999998934E-3</v>
      </c>
      <c r="Y637">
        <v>-0.20250000000000057</v>
      </c>
      <c r="Z637">
        <v>-0.26000000000000156</v>
      </c>
      <c r="AA637">
        <v>-0.57999999999999829</v>
      </c>
    </row>
    <row r="638" spans="1:27" x14ac:dyDescent="0.3">
      <c r="A638">
        <v>69</v>
      </c>
      <c r="B638" t="s">
        <v>148</v>
      </c>
      <c r="C638" s="222">
        <v>45702.452523148146</v>
      </c>
      <c r="D638" t="b">
        <v>0</v>
      </c>
      <c r="E638" t="b">
        <v>1</v>
      </c>
      <c r="F638">
        <v>34.5</v>
      </c>
      <c r="G638">
        <v>5.0000000000000001E-3</v>
      </c>
      <c r="H638">
        <v>1262</v>
      </c>
      <c r="I638">
        <v>-1420</v>
      </c>
      <c r="J638">
        <v>-1660</v>
      </c>
      <c r="K638">
        <v>1593</v>
      </c>
      <c r="L638">
        <v>-0.39500000000000002</v>
      </c>
      <c r="M638">
        <v>-0.16750000000000001</v>
      </c>
      <c r="N638">
        <v>6.7050000000000001</v>
      </c>
      <c r="O638">
        <v>-8.1325000000000003</v>
      </c>
      <c r="P638">
        <v>23.335000000000001</v>
      </c>
      <c r="Q638">
        <v>-21.5625</v>
      </c>
      <c r="R638">
        <v>3.0000000000000249E-2</v>
      </c>
      <c r="S638">
        <v>1.9999999999999574E-2</v>
      </c>
      <c r="T638">
        <v>-0.20500000000000185</v>
      </c>
      <c r="U638">
        <v>-0.32749999999999346</v>
      </c>
      <c r="V638">
        <v>2.5000000000000022E-3</v>
      </c>
      <c r="W638">
        <v>-0.125</v>
      </c>
      <c r="X638">
        <v>-2.5000000000003908E-3</v>
      </c>
      <c r="Y638">
        <v>-2.5000000000000355E-2</v>
      </c>
      <c r="Z638">
        <v>-0.20500000000000185</v>
      </c>
      <c r="AA638">
        <v>-0.32749999999999346</v>
      </c>
    </row>
    <row r="639" spans="1:27" x14ac:dyDescent="0.3">
      <c r="A639">
        <v>70</v>
      </c>
      <c r="B639" t="s">
        <v>148</v>
      </c>
      <c r="C639" s="222">
        <v>45702.452523148146</v>
      </c>
      <c r="D639" t="b">
        <v>0</v>
      </c>
      <c r="E639" t="b">
        <v>1</v>
      </c>
      <c r="F639">
        <v>35</v>
      </c>
      <c r="G639">
        <v>5.0000000000000001E-3</v>
      </c>
      <c r="H639">
        <v>1551</v>
      </c>
      <c r="I639">
        <v>-1710</v>
      </c>
      <c r="J639">
        <v>-1480</v>
      </c>
      <c r="K639">
        <v>1409</v>
      </c>
      <c r="L639">
        <v>-0.39750000000000002</v>
      </c>
      <c r="M639">
        <v>-0.17749999999999999</v>
      </c>
      <c r="N639">
        <v>8.1524999999999999</v>
      </c>
      <c r="O639">
        <v>-7.2225000000000001</v>
      </c>
      <c r="P639">
        <v>16.630000000000003</v>
      </c>
      <c r="Q639">
        <v>-13.43</v>
      </c>
      <c r="R639">
        <v>0</v>
      </c>
      <c r="S639">
        <v>7.2499999999999787E-2</v>
      </c>
      <c r="T639">
        <v>-0.13749999999999929</v>
      </c>
      <c r="U639">
        <v>3.7500000000001421E-2</v>
      </c>
      <c r="V639">
        <v>2.5000000000000022E-3</v>
      </c>
      <c r="W639">
        <v>-5.7499999999999996E-2</v>
      </c>
      <c r="X639">
        <v>-7.5000000000002842E-3</v>
      </c>
      <c r="Y639">
        <v>-1.7500000000000071E-2</v>
      </c>
      <c r="Z639">
        <v>-0.13749999999999929</v>
      </c>
      <c r="AA639">
        <v>3.7500000000001421E-2</v>
      </c>
    </row>
    <row r="640" spans="1:27" x14ac:dyDescent="0.3">
      <c r="A640">
        <v>71</v>
      </c>
      <c r="B640" t="s">
        <v>148</v>
      </c>
      <c r="C640" s="222">
        <v>45702.452523148146</v>
      </c>
      <c r="D640" t="b">
        <v>0</v>
      </c>
      <c r="E640" t="b">
        <v>1</v>
      </c>
      <c r="F640">
        <v>35.5</v>
      </c>
      <c r="G640">
        <v>5.0000000000000001E-3</v>
      </c>
      <c r="H640">
        <v>1623</v>
      </c>
      <c r="I640">
        <v>-1768</v>
      </c>
      <c r="J640">
        <v>-1281</v>
      </c>
      <c r="K640">
        <v>1202</v>
      </c>
      <c r="L640">
        <v>-0.36249999999999999</v>
      </c>
      <c r="M640">
        <v>-0.19750000000000001</v>
      </c>
      <c r="N640">
        <v>8.4775000000000009</v>
      </c>
      <c r="O640">
        <v>-6.2075000000000005</v>
      </c>
      <c r="P640">
        <v>8.4775000000000009</v>
      </c>
      <c r="Q640">
        <v>-6.2075000000000005</v>
      </c>
      <c r="R640">
        <v>-1.2499999999999289E-2</v>
      </c>
      <c r="S640">
        <v>8.4999999999999964E-2</v>
      </c>
      <c r="T640">
        <v>-8.2499999999999574E-2</v>
      </c>
      <c r="U640">
        <v>3.9999999999999147E-2</v>
      </c>
      <c r="V640">
        <v>-1.749999999999996E-2</v>
      </c>
      <c r="W640">
        <v>4.4999999999999984E-2</v>
      </c>
      <c r="X640">
        <v>-2.2499999999999076E-2</v>
      </c>
      <c r="Y640">
        <v>0.14999999999999947</v>
      </c>
      <c r="Z640">
        <v>-8.2499999999999574E-2</v>
      </c>
      <c r="AA640">
        <v>3.9999999999999147E-2</v>
      </c>
    </row>
    <row r="641" spans="1:27" x14ac:dyDescent="0.3">
      <c r="A641">
        <v>1</v>
      </c>
      <c r="B641" t="s">
        <v>148</v>
      </c>
      <c r="C641" s="222">
        <v>45705.398518518516</v>
      </c>
      <c r="D641" t="b">
        <v>0</v>
      </c>
      <c r="E641" t="b">
        <v>1</v>
      </c>
      <c r="F641">
        <v>0.5</v>
      </c>
      <c r="G641">
        <v>5.0000000000000001E-3</v>
      </c>
      <c r="H641">
        <v>-617</v>
      </c>
      <c r="I641">
        <v>462</v>
      </c>
      <c r="J641">
        <v>2726</v>
      </c>
      <c r="K641">
        <v>-2731</v>
      </c>
      <c r="L641">
        <v>-0.38750000000000001</v>
      </c>
      <c r="M641">
        <v>-1.2500000000000001E-2</v>
      </c>
      <c r="N641">
        <v>-2.6975000000000002</v>
      </c>
      <c r="O641">
        <v>13.6425</v>
      </c>
      <c r="P641">
        <v>374.96000000000004</v>
      </c>
      <c r="Q641">
        <v>113.71749999999997</v>
      </c>
      <c r="R641">
        <v>3.2499999999999751E-2</v>
      </c>
      <c r="S641">
        <v>-0.1274999999999995</v>
      </c>
      <c r="T641">
        <v>-1.4374999999999432</v>
      </c>
      <c r="U641">
        <v>-2.2650000000000006</v>
      </c>
      <c r="V641">
        <v>2.250000000000002E-2</v>
      </c>
      <c r="W641">
        <v>-3.0000000000000002E-2</v>
      </c>
      <c r="X641">
        <v>7.4999999999998401E-3</v>
      </c>
      <c r="Y641">
        <v>-0.1899999999999995</v>
      </c>
      <c r="Z641">
        <v>-1.4374999999999432</v>
      </c>
      <c r="AA641">
        <v>-2.2650000000000006</v>
      </c>
    </row>
    <row r="642" spans="1:27" x14ac:dyDescent="0.3">
      <c r="A642">
        <v>2</v>
      </c>
      <c r="B642" t="s">
        <v>148</v>
      </c>
      <c r="C642" s="222">
        <v>45705.398518518516</v>
      </c>
      <c r="D642" t="b">
        <v>0</v>
      </c>
      <c r="E642" t="b">
        <v>1</v>
      </c>
      <c r="F642">
        <v>1</v>
      </c>
      <c r="G642">
        <v>5.0000000000000001E-3</v>
      </c>
      <c r="H642">
        <v>-676</v>
      </c>
      <c r="I642">
        <v>555</v>
      </c>
      <c r="J642">
        <v>2599</v>
      </c>
      <c r="K642">
        <v>-2595</v>
      </c>
      <c r="L642">
        <v>-0.30249999999999999</v>
      </c>
      <c r="M642">
        <v>0.01</v>
      </c>
      <c r="N642">
        <v>-3.0775000000000001</v>
      </c>
      <c r="O642">
        <v>12.984999999999999</v>
      </c>
      <c r="P642">
        <v>377.65750000000003</v>
      </c>
      <c r="Q642">
        <v>100.07499999999997</v>
      </c>
      <c r="R642">
        <v>6.4999999999999947E-2</v>
      </c>
      <c r="S642">
        <v>4.249999999999865E-2</v>
      </c>
      <c r="T642">
        <v>-1.5449999999999022</v>
      </c>
      <c r="U642">
        <v>-2.0875000000000057</v>
      </c>
      <c r="V642">
        <v>5.7499999999999996E-2</v>
      </c>
      <c r="W642">
        <v>-0.12250000000000001</v>
      </c>
      <c r="X642">
        <v>2.7499999999999858E-2</v>
      </c>
      <c r="Y642">
        <v>-6.7500000000000782E-2</v>
      </c>
      <c r="Z642">
        <v>-1.5449999999999022</v>
      </c>
      <c r="AA642">
        <v>-2.0875000000000057</v>
      </c>
    </row>
    <row r="643" spans="1:27" x14ac:dyDescent="0.3">
      <c r="A643">
        <v>3</v>
      </c>
      <c r="B643" t="s">
        <v>148</v>
      </c>
      <c r="C643" s="222">
        <v>45705.398518518516</v>
      </c>
      <c r="D643" t="b">
        <v>0</v>
      </c>
      <c r="E643" t="b">
        <v>1</v>
      </c>
      <c r="F643">
        <v>1.5</v>
      </c>
      <c r="G643">
        <v>5.0000000000000001E-3</v>
      </c>
      <c r="H643">
        <v>-33</v>
      </c>
      <c r="I643">
        <v>-130</v>
      </c>
      <c r="J643">
        <v>1319</v>
      </c>
      <c r="K643">
        <v>-1389</v>
      </c>
      <c r="L643">
        <v>-0.40750000000000003</v>
      </c>
      <c r="M643">
        <v>-0.17500000000000002</v>
      </c>
      <c r="N643">
        <v>0.24249999999999999</v>
      </c>
      <c r="O643">
        <v>6.7700000000000005</v>
      </c>
      <c r="P643">
        <v>380.73500000000001</v>
      </c>
      <c r="Q643">
        <v>87.089999999999975</v>
      </c>
      <c r="R643">
        <v>-4.0000000000000036E-2</v>
      </c>
      <c r="S643">
        <v>0.14500000000000046</v>
      </c>
      <c r="T643">
        <v>-1.6199999999999477</v>
      </c>
      <c r="U643">
        <v>-1.9550000000000125</v>
      </c>
      <c r="V643">
        <v>-1.2500000000000011E-2</v>
      </c>
      <c r="W643">
        <v>0.09</v>
      </c>
      <c r="X643">
        <v>-5.2499999999999991E-2</v>
      </c>
      <c r="Y643">
        <v>0.12999999999999989</v>
      </c>
      <c r="Z643">
        <v>-1.6199999999999477</v>
      </c>
      <c r="AA643">
        <v>-1.9550000000000125</v>
      </c>
    </row>
    <row r="644" spans="1:27" x14ac:dyDescent="0.3">
      <c r="A644">
        <v>4</v>
      </c>
      <c r="B644" t="s">
        <v>148</v>
      </c>
      <c r="C644" s="222">
        <v>45705.398518518516</v>
      </c>
      <c r="D644" t="b">
        <v>0</v>
      </c>
      <c r="E644" t="b">
        <v>1</v>
      </c>
      <c r="F644">
        <v>2</v>
      </c>
      <c r="G644">
        <v>5.0000000000000001E-3</v>
      </c>
      <c r="H644">
        <v>-150</v>
      </c>
      <c r="I644">
        <v>-3</v>
      </c>
      <c r="J644">
        <v>979</v>
      </c>
      <c r="K644">
        <v>-1061</v>
      </c>
      <c r="L644">
        <v>-0.38250000000000001</v>
      </c>
      <c r="M644">
        <v>-0.20500000000000002</v>
      </c>
      <c r="N644">
        <v>-0.36749999999999999</v>
      </c>
      <c r="O644">
        <v>5.1000000000000005</v>
      </c>
      <c r="P644">
        <v>380.49250000000001</v>
      </c>
      <c r="Q644">
        <v>80.319999999999979</v>
      </c>
      <c r="R644">
        <v>-5.0000000000000044E-3</v>
      </c>
      <c r="S644">
        <v>-0.1875</v>
      </c>
      <c r="T644">
        <v>-1.5924999999999727</v>
      </c>
      <c r="U644">
        <v>-2.1625000000000085</v>
      </c>
      <c r="V644">
        <v>1.5000000000000013E-2</v>
      </c>
      <c r="W644">
        <v>-0.13500000000000001</v>
      </c>
      <c r="X644">
        <v>-5.0000000000000044E-3</v>
      </c>
      <c r="Y644">
        <v>-0.3149999999999995</v>
      </c>
      <c r="Z644">
        <v>-1.5924999999999727</v>
      </c>
      <c r="AA644">
        <v>-2.1625000000000085</v>
      </c>
    </row>
    <row r="645" spans="1:27" x14ac:dyDescent="0.3">
      <c r="A645">
        <v>5</v>
      </c>
      <c r="B645" t="s">
        <v>148</v>
      </c>
      <c r="C645" s="222">
        <v>45705.398518518516</v>
      </c>
      <c r="D645" t="b">
        <v>0</v>
      </c>
      <c r="E645" t="b">
        <v>1</v>
      </c>
      <c r="F645">
        <v>2.5</v>
      </c>
      <c r="G645">
        <v>5.0000000000000001E-3</v>
      </c>
      <c r="H645">
        <v>-20</v>
      </c>
      <c r="I645">
        <v>-131</v>
      </c>
      <c r="J645">
        <v>952</v>
      </c>
      <c r="K645">
        <v>-1004</v>
      </c>
      <c r="L645">
        <v>-0.3775</v>
      </c>
      <c r="M645">
        <v>-0.13</v>
      </c>
      <c r="N645">
        <v>0.27750000000000002</v>
      </c>
      <c r="O645">
        <v>4.8899999999999997</v>
      </c>
      <c r="P645">
        <v>380.86</v>
      </c>
      <c r="Q645">
        <v>75.219999999999985</v>
      </c>
      <c r="R645">
        <v>3.2500000000000029E-2</v>
      </c>
      <c r="S645">
        <v>-0.16500000000000004</v>
      </c>
      <c r="T645">
        <v>-1.5949999999999704</v>
      </c>
      <c r="U645">
        <v>-1.9050000000000011</v>
      </c>
      <c r="V645">
        <v>1.7500000000000016E-2</v>
      </c>
      <c r="W645">
        <v>-0.1</v>
      </c>
      <c r="X645">
        <v>2.7500000000000024E-2</v>
      </c>
      <c r="Y645">
        <v>-0.26500000000000057</v>
      </c>
      <c r="Z645">
        <v>-1.5949999999999704</v>
      </c>
      <c r="AA645">
        <v>-1.9050000000000011</v>
      </c>
    </row>
    <row r="646" spans="1:27" x14ac:dyDescent="0.3">
      <c r="A646">
        <v>6</v>
      </c>
      <c r="B646" t="s">
        <v>148</v>
      </c>
      <c r="C646" s="222">
        <v>45705.398518518516</v>
      </c>
      <c r="D646" t="b">
        <v>0</v>
      </c>
      <c r="E646" t="b">
        <v>1</v>
      </c>
      <c r="F646">
        <v>3</v>
      </c>
      <c r="G646">
        <v>5.0000000000000001E-3</v>
      </c>
      <c r="H646">
        <v>1764</v>
      </c>
      <c r="I646">
        <v>-1909</v>
      </c>
      <c r="J646">
        <v>1262</v>
      </c>
      <c r="K646">
        <v>-1324</v>
      </c>
      <c r="L646">
        <v>-0.36249999999999999</v>
      </c>
      <c r="M646">
        <v>-0.155</v>
      </c>
      <c r="N646">
        <v>9.182500000000001</v>
      </c>
      <c r="O646">
        <v>6.4649999999999999</v>
      </c>
      <c r="P646">
        <v>380.58250000000004</v>
      </c>
      <c r="Q646">
        <v>70.329999999999984</v>
      </c>
      <c r="R646">
        <v>-1.2499999999999289E-2</v>
      </c>
      <c r="S646">
        <v>4.9999999999998934E-3</v>
      </c>
      <c r="T646">
        <v>-1.6574999999999136</v>
      </c>
      <c r="U646">
        <v>-1.6274999999999977</v>
      </c>
      <c r="V646">
        <v>2.0000000000000018E-2</v>
      </c>
      <c r="W646">
        <v>-3.9999999999999994E-2</v>
      </c>
      <c r="X646">
        <v>0</v>
      </c>
      <c r="Y646">
        <v>0</v>
      </c>
      <c r="Z646">
        <v>-1.6574999999999136</v>
      </c>
      <c r="AA646">
        <v>-1.6274999999999977</v>
      </c>
    </row>
    <row r="647" spans="1:27" x14ac:dyDescent="0.3">
      <c r="A647">
        <v>7</v>
      </c>
      <c r="B647" t="s">
        <v>148</v>
      </c>
      <c r="C647" s="222">
        <v>45705.398518518516</v>
      </c>
      <c r="D647" t="b">
        <v>0</v>
      </c>
      <c r="E647" t="b">
        <v>1</v>
      </c>
      <c r="F647">
        <v>3.5</v>
      </c>
      <c r="G647">
        <v>5.0000000000000001E-3</v>
      </c>
      <c r="H647">
        <v>2372</v>
      </c>
      <c r="I647">
        <v>-2522</v>
      </c>
      <c r="J647">
        <v>1441</v>
      </c>
      <c r="K647">
        <v>-1451</v>
      </c>
      <c r="L647">
        <v>-0.375</v>
      </c>
      <c r="M647">
        <v>-2.5000000000000001E-2</v>
      </c>
      <c r="N647">
        <v>12.234999999999999</v>
      </c>
      <c r="O647">
        <v>7.23</v>
      </c>
      <c r="P647">
        <v>371.40000000000003</v>
      </c>
      <c r="Q647">
        <v>63.864999999999981</v>
      </c>
      <c r="R647">
        <v>1.9999999999999574E-2</v>
      </c>
      <c r="S647">
        <v>-8.2499999999999574E-2</v>
      </c>
      <c r="T647">
        <v>-1.6624999999999091</v>
      </c>
      <c r="U647">
        <v>-1.772500000000008</v>
      </c>
      <c r="V647">
        <v>2.5000000000000022E-2</v>
      </c>
      <c r="W647">
        <v>8.7499999999999994E-2</v>
      </c>
      <c r="X647">
        <v>4.9999999999990052E-3</v>
      </c>
      <c r="Y647">
        <v>0.23249999999999993</v>
      </c>
      <c r="Z647">
        <v>-1.6624999999999091</v>
      </c>
      <c r="AA647">
        <v>-1.772500000000008</v>
      </c>
    </row>
    <row r="648" spans="1:27" x14ac:dyDescent="0.3">
      <c r="A648">
        <v>8</v>
      </c>
      <c r="B648" t="s">
        <v>148</v>
      </c>
      <c r="C648" s="222">
        <v>45705.398518518516</v>
      </c>
      <c r="D648" t="b">
        <v>0</v>
      </c>
      <c r="E648" t="b">
        <v>1</v>
      </c>
      <c r="F648">
        <v>4</v>
      </c>
      <c r="G648">
        <v>5.0000000000000001E-3</v>
      </c>
      <c r="H648">
        <v>2717</v>
      </c>
      <c r="I648">
        <v>-2864</v>
      </c>
      <c r="J648">
        <v>1541</v>
      </c>
      <c r="K648">
        <v>-1559</v>
      </c>
      <c r="L648">
        <v>-0.36749999999999999</v>
      </c>
      <c r="M648">
        <v>-4.4999999999999998E-2</v>
      </c>
      <c r="N648">
        <v>13.952500000000001</v>
      </c>
      <c r="O648">
        <v>7.75</v>
      </c>
      <c r="P648">
        <v>359.16500000000002</v>
      </c>
      <c r="Q648">
        <v>56.634999999999984</v>
      </c>
      <c r="R648">
        <v>7.5000000000002842E-3</v>
      </c>
      <c r="S648">
        <v>-4.0000000000000036E-2</v>
      </c>
      <c r="T648">
        <v>-1.6749999999999545</v>
      </c>
      <c r="U648">
        <v>-1.9575000000000102</v>
      </c>
      <c r="V648">
        <v>2.5000000000000022E-2</v>
      </c>
      <c r="W648">
        <v>-3.7499999999999999E-2</v>
      </c>
      <c r="X648">
        <v>9.9999999999997868E-3</v>
      </c>
      <c r="Y648">
        <v>6.7499999999999893E-2</v>
      </c>
      <c r="Z648">
        <v>-1.6749999999999545</v>
      </c>
      <c r="AA648">
        <v>-1.9575000000000102</v>
      </c>
    </row>
    <row r="649" spans="1:27" x14ac:dyDescent="0.3">
      <c r="A649">
        <v>9</v>
      </c>
      <c r="B649" t="s">
        <v>148</v>
      </c>
      <c r="C649" s="222">
        <v>45705.398518518516</v>
      </c>
      <c r="D649" t="b">
        <v>0</v>
      </c>
      <c r="E649" t="b">
        <v>1</v>
      </c>
      <c r="F649">
        <v>4.5</v>
      </c>
      <c r="G649">
        <v>5.0000000000000001E-3</v>
      </c>
      <c r="H649">
        <v>2938</v>
      </c>
      <c r="I649">
        <v>-3085</v>
      </c>
      <c r="J649">
        <v>1487</v>
      </c>
      <c r="K649">
        <v>-1587</v>
      </c>
      <c r="L649">
        <v>-0.36749999999999999</v>
      </c>
      <c r="M649">
        <v>-0.25</v>
      </c>
      <c r="N649">
        <v>15.057500000000001</v>
      </c>
      <c r="O649">
        <v>7.6850000000000005</v>
      </c>
      <c r="P649">
        <v>345.21250000000003</v>
      </c>
      <c r="Q649">
        <v>48.884999999999984</v>
      </c>
      <c r="R649">
        <v>1.7500000000000071E-2</v>
      </c>
      <c r="S649">
        <v>-0.15249999999999986</v>
      </c>
      <c r="T649">
        <v>-1.6924999999999386</v>
      </c>
      <c r="U649">
        <v>-2.0975000000000108</v>
      </c>
      <c r="V649">
        <v>1.7500000000000016E-2</v>
      </c>
      <c r="W649">
        <v>-7.4999999999999983E-2</v>
      </c>
      <c r="X649">
        <v>1.2500000000001066E-2</v>
      </c>
      <c r="Y649">
        <v>-0.14499999999999957</v>
      </c>
      <c r="Z649">
        <v>-1.6924999999999386</v>
      </c>
      <c r="AA649">
        <v>-2.0975000000000108</v>
      </c>
    </row>
    <row r="650" spans="1:27" x14ac:dyDescent="0.3">
      <c r="A650">
        <v>10</v>
      </c>
      <c r="B650" t="s">
        <v>148</v>
      </c>
      <c r="C650" s="222">
        <v>45705.398518518516</v>
      </c>
      <c r="D650" t="b">
        <v>0</v>
      </c>
      <c r="E650" t="b">
        <v>1</v>
      </c>
      <c r="F650">
        <v>5</v>
      </c>
      <c r="G650">
        <v>5.0000000000000001E-3</v>
      </c>
      <c r="H650">
        <v>3033</v>
      </c>
      <c r="I650">
        <v>-3183</v>
      </c>
      <c r="J650">
        <v>1439</v>
      </c>
      <c r="K650">
        <v>-1534</v>
      </c>
      <c r="L650">
        <v>-0.375</v>
      </c>
      <c r="M650">
        <v>-0.23750000000000002</v>
      </c>
      <c r="N650">
        <v>15.540000000000001</v>
      </c>
      <c r="O650">
        <v>7.4325000000000001</v>
      </c>
      <c r="P650">
        <v>330.15500000000003</v>
      </c>
      <c r="Q650">
        <v>41.199999999999982</v>
      </c>
      <c r="R650">
        <v>1.5000000000000568E-2</v>
      </c>
      <c r="S650">
        <v>0</v>
      </c>
      <c r="T650">
        <v>-1.707499999999925</v>
      </c>
      <c r="U650">
        <v>-1.9575000000000173</v>
      </c>
      <c r="V650">
        <v>2.5000000000000022E-2</v>
      </c>
      <c r="W650">
        <v>-0.32250000000000001</v>
      </c>
      <c r="X650">
        <v>0</v>
      </c>
      <c r="Y650">
        <v>0.14250000000000007</v>
      </c>
      <c r="Z650">
        <v>-1.707499999999925</v>
      </c>
      <c r="AA650">
        <v>-1.9575000000000173</v>
      </c>
    </row>
    <row r="651" spans="1:27" x14ac:dyDescent="0.3">
      <c r="A651">
        <v>11</v>
      </c>
      <c r="B651" t="s">
        <v>148</v>
      </c>
      <c r="C651" s="222">
        <v>45705.398518518516</v>
      </c>
      <c r="D651" t="b">
        <v>0</v>
      </c>
      <c r="E651" t="b">
        <v>1</v>
      </c>
      <c r="F651">
        <v>5.5</v>
      </c>
      <c r="G651">
        <v>5.0000000000000001E-3</v>
      </c>
      <c r="H651">
        <v>3023</v>
      </c>
      <c r="I651">
        <v>-3140</v>
      </c>
      <c r="J651">
        <v>1062</v>
      </c>
      <c r="K651">
        <v>-1155</v>
      </c>
      <c r="L651">
        <v>-0.29249999999999998</v>
      </c>
      <c r="M651">
        <v>-0.23250000000000001</v>
      </c>
      <c r="N651">
        <v>15.407500000000001</v>
      </c>
      <c r="O651">
        <v>5.5425000000000004</v>
      </c>
      <c r="P651">
        <v>314.61500000000001</v>
      </c>
      <c r="Q651">
        <v>33.767499999999984</v>
      </c>
      <c r="R651">
        <v>2.2500000000000853E-2</v>
      </c>
      <c r="S651">
        <v>-0.1324999999999994</v>
      </c>
      <c r="T651">
        <v>-1.707499999999925</v>
      </c>
      <c r="U651">
        <v>-1.9975000000000165</v>
      </c>
      <c r="V651">
        <v>4.500000000000004E-2</v>
      </c>
      <c r="W651">
        <v>-0.17250000000000001</v>
      </c>
      <c r="X651">
        <v>1.9999999999999574E-2</v>
      </c>
      <c r="Y651">
        <v>5.7500000000000107E-2</v>
      </c>
      <c r="Z651">
        <v>-1.707499999999925</v>
      </c>
      <c r="AA651">
        <v>-1.9975000000000165</v>
      </c>
    </row>
    <row r="652" spans="1:27" x14ac:dyDescent="0.3">
      <c r="A652">
        <v>12</v>
      </c>
      <c r="B652" t="s">
        <v>148</v>
      </c>
      <c r="C652" s="222">
        <v>45705.398518518516</v>
      </c>
      <c r="D652" t="b">
        <v>0</v>
      </c>
      <c r="E652" t="b">
        <v>1</v>
      </c>
      <c r="F652">
        <v>6</v>
      </c>
      <c r="G652">
        <v>5.0000000000000001E-3</v>
      </c>
      <c r="H652">
        <v>2502</v>
      </c>
      <c r="I652">
        <v>-2660</v>
      </c>
      <c r="J652">
        <v>-411</v>
      </c>
      <c r="K652">
        <v>319</v>
      </c>
      <c r="L652">
        <v>-0.39500000000000002</v>
      </c>
      <c r="M652">
        <v>-0.23</v>
      </c>
      <c r="N652">
        <v>12.905000000000001</v>
      </c>
      <c r="O652">
        <v>-1.825</v>
      </c>
      <c r="P652">
        <v>299.20749999999998</v>
      </c>
      <c r="Q652">
        <v>28.22499999999998</v>
      </c>
      <c r="R652">
        <v>1.0000000000001563E-2</v>
      </c>
      <c r="S652">
        <v>-0.16749999999999998</v>
      </c>
      <c r="T652">
        <v>-1.7174999999999727</v>
      </c>
      <c r="U652">
        <v>-1.7900000000000169</v>
      </c>
      <c r="V652">
        <v>2.2499999999999964E-2</v>
      </c>
      <c r="W652">
        <v>-0.125</v>
      </c>
      <c r="X652">
        <v>7.5000000000002842E-3</v>
      </c>
      <c r="Y652">
        <v>-9.9999999999999867E-2</v>
      </c>
      <c r="Z652">
        <v>-1.7174999999999727</v>
      </c>
      <c r="AA652">
        <v>-1.7900000000000169</v>
      </c>
    </row>
    <row r="653" spans="1:27" x14ac:dyDescent="0.3">
      <c r="A653">
        <v>13</v>
      </c>
      <c r="B653" t="s">
        <v>148</v>
      </c>
      <c r="C653" s="222">
        <v>45705.398518518516</v>
      </c>
      <c r="D653" t="b">
        <v>0</v>
      </c>
      <c r="E653" t="b">
        <v>1</v>
      </c>
      <c r="F653">
        <v>6.5</v>
      </c>
      <c r="G653">
        <v>5.0000000000000001E-3</v>
      </c>
      <c r="H653">
        <v>2178</v>
      </c>
      <c r="I653">
        <v>-2315</v>
      </c>
      <c r="J653">
        <v>-903</v>
      </c>
      <c r="K653">
        <v>798</v>
      </c>
      <c r="L653">
        <v>-0.34250000000000003</v>
      </c>
      <c r="M653">
        <v>-0.26250000000000001</v>
      </c>
      <c r="N653">
        <v>11.2325</v>
      </c>
      <c r="O653">
        <v>-4.2525000000000004</v>
      </c>
      <c r="P653">
        <v>286.30250000000001</v>
      </c>
      <c r="Q653">
        <v>30.049999999999979</v>
      </c>
      <c r="R653">
        <v>-7.5000000000002842E-3</v>
      </c>
      <c r="S653">
        <v>8.9999999999999858E-2</v>
      </c>
      <c r="T653">
        <v>-1.7024999999999864</v>
      </c>
      <c r="U653">
        <v>-1.62250000000002</v>
      </c>
      <c r="V653">
        <v>1.4999999999999958E-2</v>
      </c>
      <c r="W653">
        <v>-0.2</v>
      </c>
      <c r="X653">
        <v>-5.0000000000007816E-3</v>
      </c>
      <c r="Y653">
        <v>5.9999999999999609E-2</v>
      </c>
      <c r="Z653">
        <v>-1.7024999999999864</v>
      </c>
      <c r="AA653">
        <v>-1.62250000000002</v>
      </c>
    </row>
    <row r="654" spans="1:27" x14ac:dyDescent="0.3">
      <c r="A654">
        <v>14</v>
      </c>
      <c r="B654" t="s">
        <v>148</v>
      </c>
      <c r="C654" s="222">
        <v>45705.398518518516</v>
      </c>
      <c r="D654" t="b">
        <v>0</v>
      </c>
      <c r="E654" t="b">
        <v>1</v>
      </c>
      <c r="F654">
        <v>7</v>
      </c>
      <c r="G654">
        <v>5.0000000000000001E-3</v>
      </c>
      <c r="H654">
        <v>1875</v>
      </c>
      <c r="I654">
        <v>-2013</v>
      </c>
      <c r="J654">
        <v>-1334</v>
      </c>
      <c r="K654">
        <v>1261</v>
      </c>
      <c r="L654">
        <v>-0.34500000000000003</v>
      </c>
      <c r="M654">
        <v>-0.1825</v>
      </c>
      <c r="N654">
        <v>9.7200000000000006</v>
      </c>
      <c r="O654">
        <v>-6.4874999999999998</v>
      </c>
      <c r="P654">
        <v>275.07</v>
      </c>
      <c r="Q654">
        <v>34.302499999999981</v>
      </c>
      <c r="R654">
        <v>-1.4999999999998792E-2</v>
      </c>
      <c r="S654">
        <v>2.2499999999999964E-2</v>
      </c>
      <c r="T654">
        <v>-1.7075000000000387</v>
      </c>
      <c r="U654">
        <v>-1.5200000000000173</v>
      </c>
      <c r="V654">
        <v>2.4999999999999967E-2</v>
      </c>
      <c r="W654">
        <v>-5.4999999999999993E-2</v>
      </c>
      <c r="X654">
        <v>-2.9999999999999361E-2</v>
      </c>
      <c r="Y654">
        <v>-8.4999999999999964E-2</v>
      </c>
      <c r="Z654">
        <v>-1.7075000000000387</v>
      </c>
      <c r="AA654">
        <v>-1.5200000000000173</v>
      </c>
    </row>
    <row r="655" spans="1:27" x14ac:dyDescent="0.3">
      <c r="A655">
        <v>15</v>
      </c>
      <c r="B655" t="s">
        <v>148</v>
      </c>
      <c r="C655" s="222">
        <v>45705.398518518516</v>
      </c>
      <c r="D655" t="b">
        <v>0</v>
      </c>
      <c r="E655" t="b">
        <v>1</v>
      </c>
      <c r="F655">
        <v>7.5</v>
      </c>
      <c r="G655">
        <v>5.0000000000000001E-3</v>
      </c>
      <c r="H655">
        <v>1627</v>
      </c>
      <c r="I655">
        <v>-1769</v>
      </c>
      <c r="J655">
        <v>-1672</v>
      </c>
      <c r="K655">
        <v>1591</v>
      </c>
      <c r="L655">
        <v>-0.35499999999999998</v>
      </c>
      <c r="M655">
        <v>-0.20250000000000001</v>
      </c>
      <c r="N655">
        <v>8.49</v>
      </c>
      <c r="O655">
        <v>-8.1575000000000006</v>
      </c>
      <c r="P655">
        <v>265.34999999999997</v>
      </c>
      <c r="Q655">
        <v>40.789999999999978</v>
      </c>
      <c r="R655">
        <v>-1.5000000000000568E-2</v>
      </c>
      <c r="S655">
        <v>-4.4999999999999929E-2</v>
      </c>
      <c r="T655">
        <v>-1.6850000000000591</v>
      </c>
      <c r="U655">
        <v>-1.5300000000000296</v>
      </c>
      <c r="V655">
        <v>1.5000000000000013E-2</v>
      </c>
      <c r="W655">
        <v>-6.25E-2</v>
      </c>
      <c r="X655">
        <v>-1.5000000000000568E-2</v>
      </c>
      <c r="Y655">
        <v>-9.7500000000000142E-2</v>
      </c>
      <c r="Z655">
        <v>-1.6850000000000591</v>
      </c>
      <c r="AA655">
        <v>-1.5300000000000296</v>
      </c>
    </row>
    <row r="656" spans="1:27" x14ac:dyDescent="0.3">
      <c r="A656">
        <v>16</v>
      </c>
      <c r="B656" t="s">
        <v>148</v>
      </c>
      <c r="C656" s="222">
        <v>45705.398518518516</v>
      </c>
      <c r="D656" t="b">
        <v>0</v>
      </c>
      <c r="E656" t="b">
        <v>1</v>
      </c>
      <c r="F656">
        <v>8</v>
      </c>
      <c r="G656">
        <v>5.0000000000000001E-3</v>
      </c>
      <c r="H656">
        <v>1458</v>
      </c>
      <c r="I656">
        <v>-1607</v>
      </c>
      <c r="J656">
        <v>-1934</v>
      </c>
      <c r="K656">
        <v>1847</v>
      </c>
      <c r="L656">
        <v>-0.3725</v>
      </c>
      <c r="M656">
        <v>-0.2175</v>
      </c>
      <c r="N656">
        <v>7.6625000000000005</v>
      </c>
      <c r="O656">
        <v>-9.4525000000000006</v>
      </c>
      <c r="P656">
        <v>256.85999999999996</v>
      </c>
      <c r="Q656">
        <v>48.947499999999977</v>
      </c>
      <c r="R656">
        <v>-1.2499999999999289E-2</v>
      </c>
      <c r="S656">
        <v>-0.1274999999999995</v>
      </c>
      <c r="T656">
        <v>-1.6225000000000875</v>
      </c>
      <c r="U656">
        <v>-1.5425000000000324</v>
      </c>
      <c r="V656">
        <v>1.5000000000000013E-2</v>
      </c>
      <c r="W656">
        <v>-8.4999999999999992E-2</v>
      </c>
      <c r="X656">
        <v>-1.9999999999999574E-2</v>
      </c>
      <c r="Y656">
        <v>-0.21499999999999986</v>
      </c>
      <c r="Z656">
        <v>-1.6225000000000875</v>
      </c>
      <c r="AA656">
        <v>-1.5425000000000324</v>
      </c>
    </row>
    <row r="657" spans="1:27" x14ac:dyDescent="0.3">
      <c r="A657">
        <v>17</v>
      </c>
      <c r="B657" t="s">
        <v>148</v>
      </c>
      <c r="C657" s="222">
        <v>45705.398518518516</v>
      </c>
      <c r="D657" t="b">
        <v>0</v>
      </c>
      <c r="E657" t="b">
        <v>1</v>
      </c>
      <c r="F657">
        <v>8.5</v>
      </c>
      <c r="G657">
        <v>5.0000000000000001E-3</v>
      </c>
      <c r="H657">
        <v>1278</v>
      </c>
      <c r="I657">
        <v>-1398</v>
      </c>
      <c r="J657">
        <v>-1873</v>
      </c>
      <c r="K657">
        <v>1788</v>
      </c>
      <c r="L657">
        <v>-0.3</v>
      </c>
      <c r="M657">
        <v>-0.21249999999999999</v>
      </c>
      <c r="N657">
        <v>6.69</v>
      </c>
      <c r="O657">
        <v>-9.1524999999999999</v>
      </c>
      <c r="P657">
        <v>249.19749999999996</v>
      </c>
      <c r="Q657">
        <v>58.399999999999977</v>
      </c>
      <c r="R657">
        <v>7.5000000000002842E-3</v>
      </c>
      <c r="S657">
        <v>-0.13749999999999929</v>
      </c>
      <c r="T657">
        <v>-1.5325000000001125</v>
      </c>
      <c r="U657">
        <v>-1.2875000000000369</v>
      </c>
      <c r="V657">
        <v>5.4999999999999993E-2</v>
      </c>
      <c r="W657">
        <v>-0.22749999999999998</v>
      </c>
      <c r="X657">
        <v>4.9999999999998934E-3</v>
      </c>
      <c r="Y657">
        <v>-0.26750000000000007</v>
      </c>
      <c r="Z657">
        <v>-1.5325000000001125</v>
      </c>
      <c r="AA657">
        <v>-1.2875000000000369</v>
      </c>
    </row>
    <row r="658" spans="1:27" x14ac:dyDescent="0.3">
      <c r="A658">
        <v>18</v>
      </c>
      <c r="B658" t="s">
        <v>148</v>
      </c>
      <c r="C658" s="222">
        <v>45705.398518518516</v>
      </c>
      <c r="D658" t="b">
        <v>0</v>
      </c>
      <c r="E658" t="b">
        <v>1</v>
      </c>
      <c r="F658">
        <v>9</v>
      </c>
      <c r="G658">
        <v>5.0000000000000001E-3</v>
      </c>
      <c r="H658">
        <v>650</v>
      </c>
      <c r="I658">
        <v>-813</v>
      </c>
      <c r="J658">
        <v>-1150</v>
      </c>
      <c r="K658">
        <v>1089</v>
      </c>
      <c r="L658">
        <v>-0.40750000000000003</v>
      </c>
      <c r="M658">
        <v>-0.1525</v>
      </c>
      <c r="N658">
        <v>3.6575000000000002</v>
      </c>
      <c r="O658">
        <v>-5.5975000000000001</v>
      </c>
      <c r="P658">
        <v>242.50749999999996</v>
      </c>
      <c r="Q658">
        <v>67.552499999999981</v>
      </c>
      <c r="R658">
        <v>1.0000000000000231E-2</v>
      </c>
      <c r="S658">
        <v>-3.7499999999999645E-2</v>
      </c>
      <c r="T658">
        <v>-1.4925000000001205</v>
      </c>
      <c r="U658">
        <v>-0.95250000000002899</v>
      </c>
      <c r="V658">
        <v>2.2499999999999964E-2</v>
      </c>
      <c r="W658">
        <v>-0.11249999999999999</v>
      </c>
      <c r="X658">
        <v>-1.2499999999999734E-2</v>
      </c>
      <c r="Y658">
        <v>-5.2500000000000213E-2</v>
      </c>
      <c r="Z658">
        <v>-1.4925000000001205</v>
      </c>
      <c r="AA658">
        <v>-0.95250000000002899</v>
      </c>
    </row>
    <row r="659" spans="1:27" x14ac:dyDescent="0.3">
      <c r="A659">
        <v>19</v>
      </c>
      <c r="B659" t="s">
        <v>148</v>
      </c>
      <c r="C659" s="222">
        <v>45705.398518518516</v>
      </c>
      <c r="D659" t="b">
        <v>0</v>
      </c>
      <c r="E659" t="b">
        <v>1</v>
      </c>
      <c r="F659">
        <v>9.5</v>
      </c>
      <c r="G659">
        <v>5.0000000000000001E-3</v>
      </c>
      <c r="H659">
        <v>665</v>
      </c>
      <c r="I659">
        <v>-809</v>
      </c>
      <c r="J659">
        <v>-1138</v>
      </c>
      <c r="K659">
        <v>1072</v>
      </c>
      <c r="L659">
        <v>-0.36</v>
      </c>
      <c r="M659">
        <v>-0.16500000000000001</v>
      </c>
      <c r="N659">
        <v>3.6850000000000001</v>
      </c>
      <c r="O659">
        <v>-5.5250000000000004</v>
      </c>
      <c r="P659">
        <v>238.84999999999997</v>
      </c>
      <c r="Q659">
        <v>73.149999999999977</v>
      </c>
      <c r="R659">
        <v>-1.2500000000000178E-2</v>
      </c>
      <c r="S659">
        <v>-6.25E-2</v>
      </c>
      <c r="T659">
        <v>-1.4675000000001432</v>
      </c>
      <c r="U659">
        <v>-0.78000000000002956</v>
      </c>
      <c r="V659">
        <v>3.5000000000000031E-2</v>
      </c>
      <c r="W659">
        <v>-0.24249999999999999</v>
      </c>
      <c r="X659">
        <v>-4.9999999999998934E-3</v>
      </c>
      <c r="Y659">
        <v>-4.750000000000032E-2</v>
      </c>
      <c r="Z659">
        <v>-1.4675000000001432</v>
      </c>
      <c r="AA659">
        <v>-0.78000000000002956</v>
      </c>
    </row>
    <row r="660" spans="1:27" x14ac:dyDescent="0.3">
      <c r="A660">
        <v>20</v>
      </c>
      <c r="B660" t="s">
        <v>148</v>
      </c>
      <c r="C660" s="222">
        <v>45705.398518518516</v>
      </c>
      <c r="D660" t="b">
        <v>0</v>
      </c>
      <c r="E660" t="b">
        <v>1</v>
      </c>
      <c r="F660">
        <v>10</v>
      </c>
      <c r="G660">
        <v>5.0000000000000001E-3</v>
      </c>
      <c r="H660">
        <v>696</v>
      </c>
      <c r="I660">
        <v>-837</v>
      </c>
      <c r="J660">
        <v>-1196</v>
      </c>
      <c r="K660">
        <v>1133</v>
      </c>
      <c r="L660">
        <v>-0.35249999999999998</v>
      </c>
      <c r="M660">
        <v>-0.1575</v>
      </c>
      <c r="N660">
        <v>3.8325</v>
      </c>
      <c r="O660">
        <v>-5.8224999999999998</v>
      </c>
      <c r="P660">
        <v>235.16499999999996</v>
      </c>
      <c r="Q660">
        <v>78.674999999999983</v>
      </c>
      <c r="R660">
        <v>7.4999999999998401E-3</v>
      </c>
      <c r="S660">
        <v>-0.11249999999999982</v>
      </c>
      <c r="T660">
        <v>-1.4450000000001353</v>
      </c>
      <c r="U660">
        <v>-0.75500000000002387</v>
      </c>
      <c r="V660">
        <v>4.0000000000000036E-2</v>
      </c>
      <c r="W660">
        <v>-0.17749999999999999</v>
      </c>
      <c r="X660">
        <v>1.5000000000000124E-2</v>
      </c>
      <c r="Y660">
        <v>7.2500000000000675E-2</v>
      </c>
      <c r="Z660">
        <v>-1.4450000000001353</v>
      </c>
      <c r="AA660">
        <v>-0.75500000000002387</v>
      </c>
    </row>
    <row r="661" spans="1:27" x14ac:dyDescent="0.3">
      <c r="A661">
        <v>21</v>
      </c>
      <c r="B661" t="s">
        <v>148</v>
      </c>
      <c r="C661" s="222">
        <v>45705.398518518516</v>
      </c>
      <c r="D661" t="b">
        <v>0</v>
      </c>
      <c r="E661" t="b">
        <v>1</v>
      </c>
      <c r="F661">
        <v>10.5</v>
      </c>
      <c r="G661">
        <v>5.0000000000000001E-3</v>
      </c>
      <c r="H661">
        <v>605</v>
      </c>
      <c r="I661">
        <v>-750</v>
      </c>
      <c r="J661">
        <v>-1194</v>
      </c>
      <c r="K661">
        <v>1152</v>
      </c>
      <c r="L661">
        <v>-0.36249999999999999</v>
      </c>
      <c r="M661">
        <v>-0.105</v>
      </c>
      <c r="N661">
        <v>3.3875000000000002</v>
      </c>
      <c r="O661">
        <v>-5.8650000000000002</v>
      </c>
      <c r="P661">
        <v>231.33249999999995</v>
      </c>
      <c r="Q661">
        <v>84.497499999999988</v>
      </c>
      <c r="R661">
        <v>2.4999999999999467E-3</v>
      </c>
      <c r="S661">
        <v>-9.7500000000000142E-2</v>
      </c>
      <c r="T661">
        <v>-1.4025000000001455</v>
      </c>
      <c r="U661">
        <v>-0.76750000000001251</v>
      </c>
      <c r="V661">
        <v>2.7500000000000024E-2</v>
      </c>
      <c r="W661">
        <v>-0.13500000000000001</v>
      </c>
      <c r="X661">
        <v>2.4999999999999467E-3</v>
      </c>
      <c r="Y661">
        <v>-4.0000000000000036E-2</v>
      </c>
      <c r="Z661">
        <v>-1.4025000000001455</v>
      </c>
      <c r="AA661">
        <v>-0.76750000000001251</v>
      </c>
    </row>
    <row r="662" spans="1:27" x14ac:dyDescent="0.3">
      <c r="A662">
        <v>22</v>
      </c>
      <c r="B662" t="s">
        <v>148</v>
      </c>
      <c r="C662" s="222">
        <v>45705.398518518516</v>
      </c>
      <c r="D662" t="b">
        <v>0</v>
      </c>
      <c r="E662" t="b">
        <v>1</v>
      </c>
      <c r="F662">
        <v>11</v>
      </c>
      <c r="G662">
        <v>5.0000000000000001E-3</v>
      </c>
      <c r="H662">
        <v>553</v>
      </c>
      <c r="I662">
        <v>-697</v>
      </c>
      <c r="J662">
        <v>-1299</v>
      </c>
      <c r="K662">
        <v>1199</v>
      </c>
      <c r="L662">
        <v>-0.36</v>
      </c>
      <c r="M662">
        <v>-0.25</v>
      </c>
      <c r="N662">
        <v>3.125</v>
      </c>
      <c r="O662">
        <v>-6.2450000000000001</v>
      </c>
      <c r="P662">
        <v>227.94499999999996</v>
      </c>
      <c r="Q662">
        <v>90.362499999999983</v>
      </c>
      <c r="R662">
        <v>7.4999999999998401E-3</v>
      </c>
      <c r="S662">
        <v>-0.13499999999999979</v>
      </c>
      <c r="T662">
        <v>-1.3700000000001182</v>
      </c>
      <c r="U662">
        <v>-0.74000000000002331</v>
      </c>
      <c r="V662">
        <v>2.250000000000002E-2</v>
      </c>
      <c r="W662">
        <v>-0.33250000000000002</v>
      </c>
      <c r="X662">
        <v>7.4999999999998401E-3</v>
      </c>
      <c r="Y662">
        <v>-1.2500000000000178E-2</v>
      </c>
      <c r="Z662">
        <v>-1.3700000000001182</v>
      </c>
      <c r="AA662">
        <v>-0.74000000000002331</v>
      </c>
    </row>
    <row r="663" spans="1:27" x14ac:dyDescent="0.3">
      <c r="A663">
        <v>23</v>
      </c>
      <c r="B663" t="s">
        <v>148</v>
      </c>
      <c r="C663" s="222">
        <v>45705.398518518516</v>
      </c>
      <c r="D663" t="b">
        <v>0</v>
      </c>
      <c r="E663" t="b">
        <v>1</v>
      </c>
      <c r="F663">
        <v>11.5</v>
      </c>
      <c r="G663">
        <v>5.0000000000000001E-3</v>
      </c>
      <c r="H663">
        <v>466</v>
      </c>
      <c r="I663">
        <v>-603</v>
      </c>
      <c r="J663">
        <v>-1145</v>
      </c>
      <c r="K663">
        <v>1095</v>
      </c>
      <c r="L663">
        <v>-0.34250000000000003</v>
      </c>
      <c r="M663">
        <v>-0.125</v>
      </c>
      <c r="N663">
        <v>2.6724999999999999</v>
      </c>
      <c r="O663">
        <v>-5.6000000000000005</v>
      </c>
      <c r="P663">
        <v>224.81999999999996</v>
      </c>
      <c r="Q663">
        <v>96.607499999999987</v>
      </c>
      <c r="R663">
        <v>-5.0000000000003375E-3</v>
      </c>
      <c r="S663">
        <v>2.4999999999999467E-2</v>
      </c>
      <c r="T663">
        <v>-1.3700000000000898</v>
      </c>
      <c r="U663">
        <v>-0.70250000000001478</v>
      </c>
      <c r="V663">
        <v>3.2499999999999973E-2</v>
      </c>
      <c r="W663">
        <v>-0.05</v>
      </c>
      <c r="X663">
        <v>-2.5000000000003908E-3</v>
      </c>
      <c r="Y663">
        <v>0.13999999999999968</v>
      </c>
      <c r="Z663">
        <v>-1.3700000000000898</v>
      </c>
      <c r="AA663">
        <v>-0.70250000000001478</v>
      </c>
    </row>
    <row r="664" spans="1:27" x14ac:dyDescent="0.3">
      <c r="A664">
        <v>24</v>
      </c>
      <c r="B664" t="s">
        <v>148</v>
      </c>
      <c r="C664" s="222">
        <v>45705.398518518516</v>
      </c>
      <c r="D664" t="b">
        <v>0</v>
      </c>
      <c r="E664" t="b">
        <v>1</v>
      </c>
      <c r="F664">
        <v>12</v>
      </c>
      <c r="G664">
        <v>5.0000000000000001E-3</v>
      </c>
      <c r="H664">
        <v>700</v>
      </c>
      <c r="I664">
        <v>-855</v>
      </c>
      <c r="J664">
        <v>-588</v>
      </c>
      <c r="K664">
        <v>581</v>
      </c>
      <c r="L664">
        <v>-0.38750000000000001</v>
      </c>
      <c r="M664">
        <v>-1.7500000000000002E-2</v>
      </c>
      <c r="N664">
        <v>3.8875000000000002</v>
      </c>
      <c r="O664">
        <v>-2.9224999999999999</v>
      </c>
      <c r="P664">
        <v>222.14749999999995</v>
      </c>
      <c r="Q664">
        <v>102.20749999999998</v>
      </c>
      <c r="R664">
        <v>1.0000000000000231E-2</v>
      </c>
      <c r="S664">
        <v>-0.13999999999999968</v>
      </c>
      <c r="T664">
        <v>-1.3200000000001069</v>
      </c>
      <c r="U664">
        <v>-0.81250000000002842</v>
      </c>
      <c r="V664">
        <v>3.2499999999999973E-2</v>
      </c>
      <c r="W664">
        <v>-9.5000000000000001E-2</v>
      </c>
      <c r="X664">
        <v>7.5000000000002842E-3</v>
      </c>
      <c r="Y664">
        <v>-2.4999999999999911E-2</v>
      </c>
      <c r="Z664">
        <v>-1.3200000000001069</v>
      </c>
      <c r="AA664">
        <v>-0.81250000000002842</v>
      </c>
    </row>
    <row r="665" spans="1:27" x14ac:dyDescent="0.3">
      <c r="A665">
        <v>25</v>
      </c>
      <c r="B665" t="s">
        <v>148</v>
      </c>
      <c r="C665" s="222">
        <v>45705.398518518516</v>
      </c>
      <c r="D665" t="b">
        <v>0</v>
      </c>
      <c r="E665" t="b">
        <v>1</v>
      </c>
      <c r="F665">
        <v>12.5</v>
      </c>
      <c r="G665">
        <v>5.0000000000000001E-3</v>
      </c>
      <c r="H665">
        <v>406</v>
      </c>
      <c r="I665">
        <v>-551</v>
      </c>
      <c r="J665">
        <v>-144</v>
      </c>
      <c r="K665">
        <v>90</v>
      </c>
      <c r="L665">
        <v>-0.36249999999999999</v>
      </c>
      <c r="M665">
        <v>-0.13500000000000001</v>
      </c>
      <c r="N665">
        <v>2.3925000000000001</v>
      </c>
      <c r="O665">
        <v>-0.58499999999999996</v>
      </c>
      <c r="P665">
        <v>218.25999999999996</v>
      </c>
      <c r="Q665">
        <v>105.12999999999998</v>
      </c>
      <c r="R665">
        <v>2.4999999999999467E-3</v>
      </c>
      <c r="S665">
        <v>-7.4999999999999956E-2</v>
      </c>
      <c r="T665">
        <v>-1.3275000000001</v>
      </c>
      <c r="U665">
        <v>-0.97000000000002728</v>
      </c>
      <c r="V665">
        <v>2.5000000000000022E-2</v>
      </c>
      <c r="W665">
        <v>-5.0000000000000044E-3</v>
      </c>
      <c r="X665">
        <v>4.9999999999998934E-3</v>
      </c>
      <c r="Y665">
        <v>2.0000000000000018E-2</v>
      </c>
      <c r="Z665">
        <v>-1.3275000000001</v>
      </c>
      <c r="AA665">
        <v>-0.97000000000002728</v>
      </c>
    </row>
    <row r="666" spans="1:27" x14ac:dyDescent="0.3">
      <c r="A666">
        <v>26</v>
      </c>
      <c r="B666" t="s">
        <v>148</v>
      </c>
      <c r="C666" s="222">
        <v>45705.398518518516</v>
      </c>
      <c r="D666" t="b">
        <v>0</v>
      </c>
      <c r="E666" t="b">
        <v>1</v>
      </c>
      <c r="F666">
        <v>13</v>
      </c>
      <c r="G666">
        <v>5.0000000000000001E-3</v>
      </c>
      <c r="H666">
        <v>360</v>
      </c>
      <c r="I666">
        <v>-506</v>
      </c>
      <c r="J666">
        <v>-185</v>
      </c>
      <c r="K666">
        <v>159</v>
      </c>
      <c r="L666">
        <v>-0.36499999999999999</v>
      </c>
      <c r="M666">
        <v>-6.5000000000000002E-2</v>
      </c>
      <c r="N666">
        <v>2.165</v>
      </c>
      <c r="O666">
        <v>-0.86</v>
      </c>
      <c r="P666">
        <v>215.86749999999995</v>
      </c>
      <c r="Q666">
        <v>105.71499999999997</v>
      </c>
      <c r="R666">
        <v>0</v>
      </c>
      <c r="S666">
        <v>-8.9999999999999969E-2</v>
      </c>
      <c r="T666">
        <v>-1.3250000000001023</v>
      </c>
      <c r="U666">
        <v>-0.89750000000005059</v>
      </c>
      <c r="V666">
        <v>2.0000000000000018E-2</v>
      </c>
      <c r="W666">
        <v>-7.4999999999999997E-3</v>
      </c>
      <c r="X666">
        <v>9.9999999999997868E-3</v>
      </c>
      <c r="Y666">
        <v>6.25E-2</v>
      </c>
      <c r="Z666">
        <v>-1.3250000000001023</v>
      </c>
      <c r="AA666">
        <v>-0.89750000000005059</v>
      </c>
    </row>
    <row r="667" spans="1:27" x14ac:dyDescent="0.3">
      <c r="A667">
        <v>27</v>
      </c>
      <c r="B667" t="s">
        <v>148</v>
      </c>
      <c r="C667" s="222">
        <v>45705.398518518516</v>
      </c>
      <c r="D667" t="b">
        <v>0</v>
      </c>
      <c r="E667" t="b">
        <v>1</v>
      </c>
      <c r="F667">
        <v>13.5</v>
      </c>
      <c r="G667">
        <v>5.0000000000000001E-3</v>
      </c>
      <c r="H667">
        <v>150</v>
      </c>
      <c r="I667">
        <v>-287</v>
      </c>
      <c r="J667">
        <v>-244</v>
      </c>
      <c r="K667">
        <v>177</v>
      </c>
      <c r="L667">
        <v>-0.34250000000000003</v>
      </c>
      <c r="M667">
        <v>-0.16750000000000001</v>
      </c>
      <c r="N667">
        <v>1.0925</v>
      </c>
      <c r="O667">
        <v>-1.0525</v>
      </c>
      <c r="P667">
        <v>213.70249999999996</v>
      </c>
      <c r="Q667">
        <v>106.57499999999997</v>
      </c>
      <c r="R667">
        <v>0</v>
      </c>
      <c r="S667">
        <v>2.2499999999999964E-2</v>
      </c>
      <c r="T667">
        <v>-1.3075000000000898</v>
      </c>
      <c r="U667">
        <v>-0.82000000000005002</v>
      </c>
      <c r="V667">
        <v>3.4999999999999976E-2</v>
      </c>
      <c r="W667">
        <v>-0.14750000000000002</v>
      </c>
      <c r="X667">
        <v>4.9999999999998934E-3</v>
      </c>
      <c r="Y667">
        <v>4.7500000000000098E-2</v>
      </c>
      <c r="Z667">
        <v>-1.3075000000000898</v>
      </c>
      <c r="AA667">
        <v>-0.82000000000005002</v>
      </c>
    </row>
    <row r="668" spans="1:27" x14ac:dyDescent="0.3">
      <c r="A668">
        <v>28</v>
      </c>
      <c r="B668" t="s">
        <v>148</v>
      </c>
      <c r="C668" s="222">
        <v>45705.398518518516</v>
      </c>
      <c r="D668" t="b">
        <v>0</v>
      </c>
      <c r="E668" t="b">
        <v>1</v>
      </c>
      <c r="F668">
        <v>14</v>
      </c>
      <c r="G668">
        <v>5.0000000000000001E-3</v>
      </c>
      <c r="H668">
        <v>204</v>
      </c>
      <c r="I668">
        <v>-344</v>
      </c>
      <c r="J668">
        <v>-14</v>
      </c>
      <c r="K668">
        <v>-55</v>
      </c>
      <c r="L668">
        <v>-0.35000000000000003</v>
      </c>
      <c r="M668">
        <v>-0.17250000000000001</v>
      </c>
      <c r="N668">
        <v>1.37</v>
      </c>
      <c r="O668">
        <v>0.10250000000000001</v>
      </c>
      <c r="P668">
        <v>212.60999999999996</v>
      </c>
      <c r="Q668">
        <v>107.62749999999997</v>
      </c>
      <c r="R668">
        <v>5.0000000000001155E-3</v>
      </c>
      <c r="S668">
        <v>-4.2499999999999982E-2</v>
      </c>
      <c r="T668">
        <v>-1.2700000000000955</v>
      </c>
      <c r="U668">
        <v>-0.82000000000005002</v>
      </c>
      <c r="V668">
        <v>3.4999999999999976E-2</v>
      </c>
      <c r="W668">
        <v>-0.15250000000000002</v>
      </c>
      <c r="X668">
        <v>1.5000000000000124E-2</v>
      </c>
      <c r="Y668">
        <v>-7.4999999999999928E-3</v>
      </c>
      <c r="Z668">
        <v>-1.2700000000000955</v>
      </c>
      <c r="AA668">
        <v>-0.82000000000005002</v>
      </c>
    </row>
    <row r="669" spans="1:27" x14ac:dyDescent="0.3">
      <c r="A669">
        <v>29</v>
      </c>
      <c r="B669" t="s">
        <v>148</v>
      </c>
      <c r="C669" s="222">
        <v>45705.398518518516</v>
      </c>
      <c r="D669" t="b">
        <v>0</v>
      </c>
      <c r="E669" t="b">
        <v>1</v>
      </c>
      <c r="F669">
        <v>14.5</v>
      </c>
      <c r="G669">
        <v>5.0000000000000001E-3</v>
      </c>
      <c r="H669">
        <v>189</v>
      </c>
      <c r="I669">
        <v>-345</v>
      </c>
      <c r="J669">
        <v>242</v>
      </c>
      <c r="K669">
        <v>-298</v>
      </c>
      <c r="L669">
        <v>-0.39</v>
      </c>
      <c r="M669">
        <v>-0.14000000000000001</v>
      </c>
      <c r="N669">
        <v>1.335</v>
      </c>
      <c r="O669">
        <v>1.35</v>
      </c>
      <c r="P669">
        <v>211.23999999999995</v>
      </c>
      <c r="Q669">
        <v>107.52499999999996</v>
      </c>
      <c r="R669">
        <v>1.0000000000000009E-2</v>
      </c>
      <c r="S669">
        <v>-0.16249999999999987</v>
      </c>
      <c r="T669">
        <v>-1.247500000000116</v>
      </c>
      <c r="U669">
        <v>-0.85500000000006082</v>
      </c>
      <c r="V669">
        <v>2.7499999999999969E-2</v>
      </c>
      <c r="W669">
        <v>-0.16500000000000001</v>
      </c>
      <c r="X669">
        <v>1.2499999999999956E-2</v>
      </c>
      <c r="Y669">
        <v>-2.0000000000000018E-2</v>
      </c>
      <c r="Z669">
        <v>-1.247500000000116</v>
      </c>
      <c r="AA669">
        <v>-0.85500000000006082</v>
      </c>
    </row>
    <row r="670" spans="1:27" x14ac:dyDescent="0.3">
      <c r="A670">
        <v>30</v>
      </c>
      <c r="B670" t="s">
        <v>148</v>
      </c>
      <c r="C670" s="222">
        <v>45705.398518518516</v>
      </c>
      <c r="D670" t="b">
        <v>0</v>
      </c>
      <c r="E670" t="b">
        <v>1</v>
      </c>
      <c r="F670">
        <v>15</v>
      </c>
      <c r="G670">
        <v>5.0000000000000001E-3</v>
      </c>
      <c r="H670">
        <v>-317</v>
      </c>
      <c r="I670">
        <v>180</v>
      </c>
      <c r="J670">
        <v>235</v>
      </c>
      <c r="K670">
        <v>-274</v>
      </c>
      <c r="L670">
        <v>-0.34250000000000003</v>
      </c>
      <c r="M670">
        <v>-9.7500000000000003E-2</v>
      </c>
      <c r="N670">
        <v>-1.2424999999999999</v>
      </c>
      <c r="O670">
        <v>1.2725</v>
      </c>
      <c r="P670">
        <v>209.90499999999994</v>
      </c>
      <c r="Q670">
        <v>106.17499999999997</v>
      </c>
      <c r="R670">
        <v>1.0000000000000009E-2</v>
      </c>
      <c r="S670">
        <v>-6.25E-2</v>
      </c>
      <c r="T670">
        <v>-1.2000000000001307</v>
      </c>
      <c r="U670">
        <v>-1.0725000000000477</v>
      </c>
      <c r="V670">
        <v>2.2499999999999964E-2</v>
      </c>
      <c r="W670">
        <v>-0.16250000000000001</v>
      </c>
      <c r="X670">
        <v>7.5000000000000622E-3</v>
      </c>
      <c r="Y670">
        <v>2.7499999999999858E-2</v>
      </c>
      <c r="Z670">
        <v>-1.2000000000001307</v>
      </c>
      <c r="AA670">
        <v>-1.0725000000000477</v>
      </c>
    </row>
    <row r="671" spans="1:27" x14ac:dyDescent="0.3">
      <c r="A671">
        <v>31</v>
      </c>
      <c r="B671" t="s">
        <v>148</v>
      </c>
      <c r="C671" s="222">
        <v>45705.398518518516</v>
      </c>
      <c r="D671" t="b">
        <v>0</v>
      </c>
      <c r="E671" t="b">
        <v>1</v>
      </c>
      <c r="F671">
        <v>15.5</v>
      </c>
      <c r="G671">
        <v>5.0000000000000001E-3</v>
      </c>
      <c r="H671">
        <v>-411</v>
      </c>
      <c r="I671">
        <v>265</v>
      </c>
      <c r="J671">
        <v>-133</v>
      </c>
      <c r="K671">
        <v>60</v>
      </c>
      <c r="L671">
        <v>-0.36499999999999999</v>
      </c>
      <c r="M671">
        <v>-0.1825</v>
      </c>
      <c r="N671">
        <v>-1.69</v>
      </c>
      <c r="O671">
        <v>-0.48249999999999998</v>
      </c>
      <c r="P671">
        <v>211.14749999999995</v>
      </c>
      <c r="Q671">
        <v>104.90249999999997</v>
      </c>
      <c r="R671">
        <v>1.0000000000000009E-2</v>
      </c>
      <c r="S671">
        <v>-4.9999999999999489E-3</v>
      </c>
      <c r="T671">
        <v>-1.1275000000001114</v>
      </c>
      <c r="U671">
        <v>-1.1700000000000301</v>
      </c>
      <c r="V671">
        <v>3.2500000000000029E-2</v>
      </c>
      <c r="W671">
        <v>-0.27749999999999997</v>
      </c>
      <c r="X671">
        <v>7.5000000000000622E-3</v>
      </c>
      <c r="Y671">
        <v>6.2500000000000056E-2</v>
      </c>
      <c r="Z671">
        <v>-1.1275000000001114</v>
      </c>
      <c r="AA671">
        <v>-1.1700000000000301</v>
      </c>
    </row>
    <row r="672" spans="1:27" x14ac:dyDescent="0.3">
      <c r="A672">
        <v>32</v>
      </c>
      <c r="B672" t="s">
        <v>148</v>
      </c>
      <c r="C672" s="222">
        <v>45705.398518518516</v>
      </c>
      <c r="D672" t="b">
        <v>0</v>
      </c>
      <c r="E672" t="b">
        <v>1</v>
      </c>
      <c r="F672">
        <v>16</v>
      </c>
      <c r="G672">
        <v>5.0000000000000001E-3</v>
      </c>
      <c r="H672">
        <v>-334</v>
      </c>
      <c r="I672">
        <v>190</v>
      </c>
      <c r="J672">
        <v>-410</v>
      </c>
      <c r="K672">
        <v>350</v>
      </c>
      <c r="L672">
        <v>-0.36</v>
      </c>
      <c r="M672">
        <v>-0.15</v>
      </c>
      <c r="N672">
        <v>-1.31</v>
      </c>
      <c r="O672">
        <v>-1.9000000000000001</v>
      </c>
      <c r="P672">
        <v>212.83749999999995</v>
      </c>
      <c r="Q672">
        <v>105.38499999999998</v>
      </c>
      <c r="R672">
        <v>-2.4999999999999467E-3</v>
      </c>
      <c r="S672">
        <v>-2.5000000000000133E-2</v>
      </c>
      <c r="T672">
        <v>-1.0975000000001103</v>
      </c>
      <c r="U672">
        <v>-1.4975000000000307</v>
      </c>
      <c r="V672">
        <v>3.5000000000000031E-2</v>
      </c>
      <c r="W672">
        <v>-0.1825</v>
      </c>
      <c r="X672">
        <v>4.9999999999998934E-3</v>
      </c>
      <c r="Y672">
        <v>-7.5000000000000622E-3</v>
      </c>
      <c r="Z672">
        <v>-1.0975000000001103</v>
      </c>
      <c r="AA672">
        <v>-1.4975000000000307</v>
      </c>
    </row>
    <row r="673" spans="1:27" x14ac:dyDescent="0.3">
      <c r="A673">
        <v>33</v>
      </c>
      <c r="B673" t="s">
        <v>148</v>
      </c>
      <c r="C673" s="222">
        <v>45705.398518518516</v>
      </c>
      <c r="D673" t="b">
        <v>0</v>
      </c>
      <c r="E673" t="b">
        <v>1</v>
      </c>
      <c r="F673">
        <v>16.5</v>
      </c>
      <c r="G673">
        <v>5.0000000000000001E-3</v>
      </c>
      <c r="H673">
        <v>-155</v>
      </c>
      <c r="I673">
        <v>10</v>
      </c>
      <c r="J673">
        <v>-496</v>
      </c>
      <c r="K673">
        <v>455</v>
      </c>
      <c r="L673">
        <v>-0.36249999999999999</v>
      </c>
      <c r="M673">
        <v>-0.10250000000000001</v>
      </c>
      <c r="N673">
        <v>-0.41250000000000003</v>
      </c>
      <c r="O673">
        <v>-2.3774999999999999</v>
      </c>
      <c r="P673">
        <v>214.14749999999995</v>
      </c>
      <c r="Q673">
        <v>107.28499999999998</v>
      </c>
      <c r="R673">
        <v>1.2499999999999956E-2</v>
      </c>
      <c r="S673">
        <v>-4.4999999999999929E-2</v>
      </c>
      <c r="T673">
        <v>-1.0825000000001239</v>
      </c>
      <c r="U673">
        <v>-1.5275000000000176</v>
      </c>
      <c r="V673">
        <v>1.5000000000000013E-2</v>
      </c>
      <c r="W673">
        <v>-6.7500000000000004E-2</v>
      </c>
      <c r="X673">
        <v>9.9999999999999534E-3</v>
      </c>
      <c r="Y673">
        <v>-7.2499999999999787E-2</v>
      </c>
      <c r="Z673">
        <v>-1.0825000000001239</v>
      </c>
      <c r="AA673">
        <v>-1.5275000000000176</v>
      </c>
    </row>
    <row r="674" spans="1:27" x14ac:dyDescent="0.3">
      <c r="A674">
        <v>34</v>
      </c>
      <c r="B674" t="s">
        <v>148</v>
      </c>
      <c r="C674" s="222">
        <v>45705.398518518516</v>
      </c>
      <c r="D674" t="b">
        <v>0</v>
      </c>
      <c r="E674" t="b">
        <v>1</v>
      </c>
      <c r="F674">
        <v>17</v>
      </c>
      <c r="G674">
        <v>5.0000000000000001E-3</v>
      </c>
      <c r="H674">
        <v>124</v>
      </c>
      <c r="I674">
        <v>-268</v>
      </c>
      <c r="J674">
        <v>-534</v>
      </c>
      <c r="K674">
        <v>513</v>
      </c>
      <c r="L674">
        <v>-0.36</v>
      </c>
      <c r="M674">
        <v>-5.2499999999999998E-2</v>
      </c>
      <c r="N674">
        <v>0.98</v>
      </c>
      <c r="O674">
        <v>-2.6175000000000002</v>
      </c>
      <c r="P674">
        <v>214.55999999999995</v>
      </c>
      <c r="Q674">
        <v>109.66249999999998</v>
      </c>
      <c r="R674">
        <v>-1.0000000000000009E-2</v>
      </c>
      <c r="S674">
        <v>-9.5000000000000195E-2</v>
      </c>
      <c r="T674">
        <v>-1.032500000000141</v>
      </c>
      <c r="U674">
        <v>-1.6025000000000205</v>
      </c>
      <c r="V674">
        <v>4.0000000000000036E-2</v>
      </c>
      <c r="W674">
        <v>-2.7499999999999997E-2</v>
      </c>
      <c r="X674">
        <v>-1.0000000000000009E-2</v>
      </c>
      <c r="Y674">
        <v>-2.2499999999999964E-2</v>
      </c>
      <c r="Z674">
        <v>-1.032500000000141</v>
      </c>
      <c r="AA674">
        <v>-1.6025000000000205</v>
      </c>
    </row>
    <row r="675" spans="1:27" x14ac:dyDescent="0.3">
      <c r="A675">
        <v>35</v>
      </c>
      <c r="B675" t="s">
        <v>148</v>
      </c>
      <c r="C675" s="222">
        <v>45705.398518518516</v>
      </c>
      <c r="D675" t="b">
        <v>0</v>
      </c>
      <c r="E675" t="b">
        <v>1</v>
      </c>
      <c r="F675">
        <v>17.5</v>
      </c>
      <c r="G675">
        <v>5.0000000000000001E-3</v>
      </c>
      <c r="H675">
        <v>455</v>
      </c>
      <c r="I675">
        <v>-601</v>
      </c>
      <c r="J675">
        <v>-495</v>
      </c>
      <c r="K675">
        <v>480</v>
      </c>
      <c r="L675">
        <v>-0.36499999999999999</v>
      </c>
      <c r="M675">
        <v>-3.7499999999999999E-2</v>
      </c>
      <c r="N675">
        <v>2.64</v>
      </c>
      <c r="O675">
        <v>-2.4375</v>
      </c>
      <c r="P675">
        <v>213.57999999999996</v>
      </c>
      <c r="Q675">
        <v>112.27999999999999</v>
      </c>
      <c r="R675">
        <v>-7.4999999999998401E-3</v>
      </c>
      <c r="S675">
        <v>2.7499999999999858E-2</v>
      </c>
      <c r="T675">
        <v>-0.95750000000012392</v>
      </c>
      <c r="U675">
        <v>-1.6525000000000176</v>
      </c>
      <c r="V675">
        <v>3.7500000000000033E-2</v>
      </c>
      <c r="W675">
        <v>7.4999999999999997E-3</v>
      </c>
      <c r="X675">
        <v>-7.4999999999998401E-3</v>
      </c>
      <c r="Y675">
        <v>0.10749999999999993</v>
      </c>
      <c r="Z675">
        <v>-0.95750000000012392</v>
      </c>
      <c r="AA675">
        <v>-1.6525000000000176</v>
      </c>
    </row>
    <row r="676" spans="1:27" x14ac:dyDescent="0.3">
      <c r="A676">
        <v>36</v>
      </c>
      <c r="B676" t="s">
        <v>148</v>
      </c>
      <c r="C676" s="222">
        <v>45705.398518518516</v>
      </c>
      <c r="D676" t="b">
        <v>0</v>
      </c>
      <c r="E676" t="b">
        <v>1</v>
      </c>
      <c r="F676">
        <v>18</v>
      </c>
      <c r="G676">
        <v>5.0000000000000001E-3</v>
      </c>
      <c r="H676">
        <v>1621</v>
      </c>
      <c r="I676">
        <v>-1765</v>
      </c>
      <c r="J676">
        <v>160</v>
      </c>
      <c r="K676">
        <v>-274</v>
      </c>
      <c r="L676">
        <v>-0.36</v>
      </c>
      <c r="M676">
        <v>-0.28500000000000003</v>
      </c>
      <c r="N676">
        <v>8.4649999999999999</v>
      </c>
      <c r="O676">
        <v>1.085</v>
      </c>
      <c r="P676">
        <v>210.93999999999997</v>
      </c>
      <c r="Q676">
        <v>114.71749999999999</v>
      </c>
      <c r="R676">
        <v>4.9999999999990052E-3</v>
      </c>
      <c r="S676">
        <v>-5.2499999999999991E-2</v>
      </c>
      <c r="T676">
        <v>-0.94000000000008299</v>
      </c>
      <c r="U676">
        <v>-1.9200000000000159</v>
      </c>
      <c r="V676">
        <v>4.2500000000000038E-2</v>
      </c>
      <c r="W676">
        <v>-0.14500000000000002</v>
      </c>
      <c r="X676">
        <v>2.4999999999995026E-3</v>
      </c>
      <c r="Y676">
        <v>-6.0000000000000053E-2</v>
      </c>
      <c r="Z676">
        <v>-0.94000000000008299</v>
      </c>
      <c r="AA676">
        <v>-1.9200000000000159</v>
      </c>
    </row>
    <row r="677" spans="1:27" x14ac:dyDescent="0.3">
      <c r="A677">
        <v>37</v>
      </c>
      <c r="B677" t="s">
        <v>148</v>
      </c>
      <c r="C677" s="222">
        <v>45705.398518518516</v>
      </c>
      <c r="D677" t="b">
        <v>0</v>
      </c>
      <c r="E677" t="b">
        <v>1</v>
      </c>
      <c r="F677">
        <v>18.5</v>
      </c>
      <c r="G677">
        <v>5.0000000000000001E-3</v>
      </c>
      <c r="H677">
        <v>1865</v>
      </c>
      <c r="I677">
        <v>-2006</v>
      </c>
      <c r="J677">
        <v>393</v>
      </c>
      <c r="K677">
        <v>-450</v>
      </c>
      <c r="L677">
        <v>-0.35249999999999998</v>
      </c>
      <c r="M677">
        <v>-0.14250000000000002</v>
      </c>
      <c r="N677">
        <v>9.6775000000000002</v>
      </c>
      <c r="O677">
        <v>2.1074999999999999</v>
      </c>
      <c r="P677">
        <v>202.47499999999997</v>
      </c>
      <c r="Q677">
        <v>113.63249999999999</v>
      </c>
      <c r="R677">
        <v>1.9999999999999574E-2</v>
      </c>
      <c r="S677">
        <v>0.14749999999999996</v>
      </c>
      <c r="T677">
        <v>-0.94250000000008072</v>
      </c>
      <c r="U677">
        <v>-1.8175000000000097</v>
      </c>
      <c r="V677">
        <v>4.0000000000000036E-2</v>
      </c>
      <c r="W677">
        <v>-6.7500000000000018E-2</v>
      </c>
      <c r="X677">
        <v>9.9999999999997868E-3</v>
      </c>
      <c r="Y677">
        <v>0.10250000000000004</v>
      </c>
      <c r="Z677">
        <v>-0.94250000000008072</v>
      </c>
      <c r="AA677">
        <v>-1.8175000000000097</v>
      </c>
    </row>
    <row r="678" spans="1:27" x14ac:dyDescent="0.3">
      <c r="A678">
        <v>38</v>
      </c>
      <c r="B678" t="s">
        <v>148</v>
      </c>
      <c r="C678" s="222">
        <v>45705.398518518516</v>
      </c>
      <c r="D678" t="b">
        <v>0</v>
      </c>
      <c r="E678" t="b">
        <v>1</v>
      </c>
      <c r="F678">
        <v>19</v>
      </c>
      <c r="G678">
        <v>5.0000000000000001E-3</v>
      </c>
      <c r="H678">
        <v>1923</v>
      </c>
      <c r="I678">
        <v>-2068</v>
      </c>
      <c r="J678">
        <v>429</v>
      </c>
      <c r="K678">
        <v>-473</v>
      </c>
      <c r="L678">
        <v>-0.36249999999999999</v>
      </c>
      <c r="M678">
        <v>-0.11</v>
      </c>
      <c r="N678">
        <v>9.9775000000000009</v>
      </c>
      <c r="O678">
        <v>2.2549999999999999</v>
      </c>
      <c r="P678">
        <v>192.79749999999996</v>
      </c>
      <c r="Q678">
        <v>111.52499999999999</v>
      </c>
      <c r="R678">
        <v>1.7500000000000071E-2</v>
      </c>
      <c r="S678">
        <v>0.11749999999999972</v>
      </c>
      <c r="T678">
        <v>-0.94750000000010459</v>
      </c>
      <c r="U678">
        <v>-1.9900000000000091</v>
      </c>
      <c r="V678">
        <v>3.5000000000000031E-2</v>
      </c>
      <c r="W678">
        <v>-0.13</v>
      </c>
      <c r="X678">
        <v>1.5000000000000568E-2</v>
      </c>
      <c r="Y678">
        <v>0.1599999999999997</v>
      </c>
      <c r="Z678">
        <v>-0.94750000000010459</v>
      </c>
      <c r="AA678">
        <v>-1.9900000000000091</v>
      </c>
    </row>
    <row r="679" spans="1:27" x14ac:dyDescent="0.3">
      <c r="A679">
        <v>39</v>
      </c>
      <c r="B679" t="s">
        <v>148</v>
      </c>
      <c r="C679" s="222">
        <v>45705.398518518516</v>
      </c>
      <c r="D679" t="b">
        <v>0</v>
      </c>
      <c r="E679" t="b">
        <v>1</v>
      </c>
      <c r="F679">
        <v>19.5</v>
      </c>
      <c r="G679">
        <v>5.0000000000000001E-3</v>
      </c>
      <c r="H679">
        <v>1802</v>
      </c>
      <c r="I679">
        <v>-1941</v>
      </c>
      <c r="J679">
        <v>250</v>
      </c>
      <c r="K679">
        <v>-268</v>
      </c>
      <c r="L679">
        <v>-0.34750000000000003</v>
      </c>
      <c r="M679">
        <v>-4.4999999999999998E-2</v>
      </c>
      <c r="N679">
        <v>9.3574999999999999</v>
      </c>
      <c r="O679">
        <v>1.2949999999999999</v>
      </c>
      <c r="P679">
        <v>182.81999999999996</v>
      </c>
      <c r="Q679">
        <v>109.27</v>
      </c>
      <c r="R679">
        <v>-2.4999999999995026E-3</v>
      </c>
      <c r="S679">
        <v>-0.16250000000000009</v>
      </c>
      <c r="T679">
        <v>-0.93750000000008527</v>
      </c>
      <c r="U679">
        <v>-2.2175000000000153</v>
      </c>
      <c r="V679">
        <v>3.2499999999999973E-2</v>
      </c>
      <c r="W679">
        <v>2.7499999999999997E-2</v>
      </c>
      <c r="X679">
        <v>1.2499999999999289E-2</v>
      </c>
      <c r="Y679">
        <v>-0.13750000000000018</v>
      </c>
      <c r="Z679">
        <v>-0.93750000000008527</v>
      </c>
      <c r="AA679">
        <v>-2.2175000000000153</v>
      </c>
    </row>
    <row r="680" spans="1:27" x14ac:dyDescent="0.3">
      <c r="A680">
        <v>40</v>
      </c>
      <c r="B680" t="s">
        <v>148</v>
      </c>
      <c r="C680" s="222">
        <v>45705.398518518516</v>
      </c>
      <c r="D680" t="b">
        <v>0</v>
      </c>
      <c r="E680" t="b">
        <v>1</v>
      </c>
      <c r="F680">
        <v>20</v>
      </c>
      <c r="G680">
        <v>5.0000000000000001E-3</v>
      </c>
      <c r="H680">
        <v>1466</v>
      </c>
      <c r="I680">
        <v>-1614</v>
      </c>
      <c r="J680">
        <v>-220</v>
      </c>
      <c r="K680">
        <v>166</v>
      </c>
      <c r="L680">
        <v>-0.37</v>
      </c>
      <c r="M680">
        <v>-0.13500000000000001</v>
      </c>
      <c r="N680">
        <v>7.7</v>
      </c>
      <c r="O680">
        <v>-0.96499999999999997</v>
      </c>
      <c r="P680">
        <v>173.46249999999998</v>
      </c>
      <c r="Q680">
        <v>107.97499999999999</v>
      </c>
      <c r="R680">
        <v>1.2500000000000178E-2</v>
      </c>
      <c r="S680">
        <v>-6.7500000000000004E-2</v>
      </c>
      <c r="T680">
        <v>-0.95750000000006708</v>
      </c>
      <c r="U680">
        <v>-2.0675000000000097</v>
      </c>
      <c r="V680">
        <v>2.7500000000000024E-2</v>
      </c>
      <c r="W680">
        <v>-6.7500000000000004E-2</v>
      </c>
      <c r="X680">
        <v>1.2500000000000178E-2</v>
      </c>
      <c r="Y680">
        <v>-0.12249999999999994</v>
      </c>
      <c r="Z680">
        <v>-0.95750000000006708</v>
      </c>
      <c r="AA680">
        <v>-2.0675000000000097</v>
      </c>
    </row>
    <row r="681" spans="1:27" x14ac:dyDescent="0.3">
      <c r="A681">
        <v>41</v>
      </c>
      <c r="B681" t="s">
        <v>148</v>
      </c>
      <c r="C681" s="222">
        <v>45705.398518518516</v>
      </c>
      <c r="D681" t="b">
        <v>0</v>
      </c>
      <c r="E681" t="b">
        <v>1</v>
      </c>
      <c r="F681">
        <v>20.5</v>
      </c>
      <c r="G681">
        <v>5.0000000000000001E-3</v>
      </c>
      <c r="H681">
        <v>1235</v>
      </c>
      <c r="I681">
        <v>-1378</v>
      </c>
      <c r="J681">
        <v>-369</v>
      </c>
      <c r="K681">
        <v>335</v>
      </c>
      <c r="L681">
        <v>-0.35749999999999998</v>
      </c>
      <c r="M681">
        <v>-8.5000000000000006E-2</v>
      </c>
      <c r="N681">
        <v>6.5324999999999998</v>
      </c>
      <c r="O681">
        <v>-1.76</v>
      </c>
      <c r="P681">
        <v>165.76249999999999</v>
      </c>
      <c r="Q681">
        <v>108.94</v>
      </c>
      <c r="R681">
        <v>1.499999999999968E-2</v>
      </c>
      <c r="S681">
        <v>-0.12749999999999995</v>
      </c>
      <c r="T681">
        <v>-0.97000000000005571</v>
      </c>
      <c r="U681">
        <v>-1.8850000000000051</v>
      </c>
      <c r="V681">
        <v>4.0000000000000036E-2</v>
      </c>
      <c r="W681">
        <v>-0.1</v>
      </c>
      <c r="X681">
        <v>4.9999999999998934E-3</v>
      </c>
      <c r="Y681">
        <v>1.5000000000000124E-2</v>
      </c>
      <c r="Z681">
        <v>-0.97000000000005571</v>
      </c>
      <c r="AA681">
        <v>-1.8850000000000051</v>
      </c>
    </row>
    <row r="682" spans="1:27" x14ac:dyDescent="0.3">
      <c r="A682">
        <v>42</v>
      </c>
      <c r="B682" t="s">
        <v>148</v>
      </c>
      <c r="C682" s="222">
        <v>45705.398518518516</v>
      </c>
      <c r="D682" t="b">
        <v>0</v>
      </c>
      <c r="E682" t="b">
        <v>1</v>
      </c>
      <c r="F682">
        <v>21</v>
      </c>
      <c r="G682">
        <v>5.0000000000000001E-3</v>
      </c>
      <c r="H682">
        <v>962</v>
      </c>
      <c r="I682">
        <v>-1106</v>
      </c>
      <c r="J682">
        <v>206</v>
      </c>
      <c r="K682">
        <v>-294</v>
      </c>
      <c r="L682">
        <v>-0.36</v>
      </c>
      <c r="M682">
        <v>-0.22</v>
      </c>
      <c r="N682">
        <v>5.17</v>
      </c>
      <c r="O682">
        <v>1.25</v>
      </c>
      <c r="P682">
        <v>159.22999999999999</v>
      </c>
      <c r="Q682">
        <v>110.7</v>
      </c>
      <c r="R682">
        <v>1.9999999999999574E-2</v>
      </c>
      <c r="S682">
        <v>0.11499999999999999</v>
      </c>
      <c r="T682">
        <v>-0.96000000000003638</v>
      </c>
      <c r="U682">
        <v>-1.9300000000000068</v>
      </c>
      <c r="V682">
        <v>2.5000000000000022E-2</v>
      </c>
      <c r="W682">
        <v>1.5000000000000013E-2</v>
      </c>
      <c r="X682">
        <v>4.9999999999998934E-3</v>
      </c>
      <c r="Y682">
        <v>4.4999999999999929E-2</v>
      </c>
      <c r="Z682">
        <v>-0.96000000000003638</v>
      </c>
      <c r="AA682">
        <v>-1.9300000000000068</v>
      </c>
    </row>
    <row r="683" spans="1:27" x14ac:dyDescent="0.3">
      <c r="A683">
        <v>43</v>
      </c>
      <c r="B683" t="s">
        <v>148</v>
      </c>
      <c r="C683" s="222">
        <v>45705.398518518516</v>
      </c>
      <c r="D683" t="b">
        <v>0</v>
      </c>
      <c r="E683" t="b">
        <v>1</v>
      </c>
      <c r="F683">
        <v>21.5</v>
      </c>
      <c r="G683">
        <v>5.0000000000000001E-3</v>
      </c>
      <c r="H683">
        <v>1055</v>
      </c>
      <c r="I683">
        <v>-1197</v>
      </c>
      <c r="J683">
        <v>652</v>
      </c>
      <c r="K683">
        <v>-699</v>
      </c>
      <c r="L683">
        <v>-0.35499999999999998</v>
      </c>
      <c r="M683">
        <v>-0.11750000000000001</v>
      </c>
      <c r="N683">
        <v>5.63</v>
      </c>
      <c r="O683">
        <v>3.3774999999999999</v>
      </c>
      <c r="P683">
        <v>154.06</v>
      </c>
      <c r="Q683">
        <v>109.45</v>
      </c>
      <c r="R683">
        <v>1.2500000000000178E-2</v>
      </c>
      <c r="S683">
        <v>0.12749999999999995</v>
      </c>
      <c r="T683">
        <v>-0.90000000000003411</v>
      </c>
      <c r="U683">
        <v>-2.0050000000000097</v>
      </c>
      <c r="V683">
        <v>3.2500000000000029E-2</v>
      </c>
      <c r="W683">
        <v>-0.05</v>
      </c>
      <c r="X683">
        <v>7.499999999999396E-3</v>
      </c>
      <c r="Y683">
        <v>2.4999999999999911E-2</v>
      </c>
      <c r="Z683">
        <v>-0.90000000000003411</v>
      </c>
      <c r="AA683">
        <v>-2.0050000000000097</v>
      </c>
    </row>
    <row r="684" spans="1:27" x14ac:dyDescent="0.3">
      <c r="A684">
        <v>44</v>
      </c>
      <c r="B684" t="s">
        <v>148</v>
      </c>
      <c r="C684" s="222">
        <v>45705.398518518516</v>
      </c>
      <c r="D684" t="b">
        <v>0</v>
      </c>
      <c r="E684" t="b">
        <v>1</v>
      </c>
      <c r="F684">
        <v>22</v>
      </c>
      <c r="G684">
        <v>5.0000000000000001E-3</v>
      </c>
      <c r="H684">
        <v>1223</v>
      </c>
      <c r="I684">
        <v>-1366</v>
      </c>
      <c r="J684">
        <v>1048</v>
      </c>
      <c r="K684">
        <v>-1119</v>
      </c>
      <c r="L684">
        <v>-0.35749999999999998</v>
      </c>
      <c r="M684">
        <v>-0.17749999999999999</v>
      </c>
      <c r="N684">
        <v>6.4725000000000001</v>
      </c>
      <c r="O684">
        <v>5.4175000000000004</v>
      </c>
      <c r="P684">
        <v>148.43</v>
      </c>
      <c r="Q684">
        <v>106.07250000000001</v>
      </c>
      <c r="R684">
        <v>3.5000000000000142E-2</v>
      </c>
      <c r="S684">
        <v>2.2499999999999964E-2</v>
      </c>
      <c r="T684">
        <v>-0.83500000000000796</v>
      </c>
      <c r="U684">
        <v>-2.1325000000000074</v>
      </c>
      <c r="V684">
        <v>3.2500000000000029E-2</v>
      </c>
      <c r="W684">
        <v>-7.9999999999999988E-2</v>
      </c>
      <c r="X684">
        <v>1.2500000000000178E-2</v>
      </c>
      <c r="Y684">
        <v>-1.9999999999999574E-2</v>
      </c>
      <c r="Z684">
        <v>-0.83500000000000796</v>
      </c>
      <c r="AA684">
        <v>-2.1325000000000074</v>
      </c>
    </row>
    <row r="685" spans="1:27" x14ac:dyDescent="0.3">
      <c r="A685">
        <v>45</v>
      </c>
      <c r="B685" t="s">
        <v>148</v>
      </c>
      <c r="C685" s="222">
        <v>45705.398518518516</v>
      </c>
      <c r="D685" t="b">
        <v>0</v>
      </c>
      <c r="E685" t="b">
        <v>1</v>
      </c>
      <c r="F685">
        <v>22.5</v>
      </c>
      <c r="G685">
        <v>5.0000000000000001E-3</v>
      </c>
      <c r="H685">
        <v>1465</v>
      </c>
      <c r="I685">
        <v>-1597</v>
      </c>
      <c r="J685">
        <v>1624</v>
      </c>
      <c r="K685">
        <v>-1717</v>
      </c>
      <c r="L685">
        <v>-0.33</v>
      </c>
      <c r="M685">
        <v>-0.23250000000000001</v>
      </c>
      <c r="N685">
        <v>7.6550000000000002</v>
      </c>
      <c r="O685">
        <v>8.3525000000000009</v>
      </c>
      <c r="P685">
        <v>141.95750000000001</v>
      </c>
      <c r="Q685">
        <v>100.655</v>
      </c>
      <c r="R685">
        <v>9.9999999999997868E-3</v>
      </c>
      <c r="S685">
        <v>0</v>
      </c>
      <c r="T685">
        <v>-0.75249999999999773</v>
      </c>
      <c r="U685">
        <v>-2.272500000000008</v>
      </c>
      <c r="V685">
        <v>7.5000000000000067E-3</v>
      </c>
      <c r="W685">
        <v>-0.1825</v>
      </c>
      <c r="X685">
        <v>1.2500000000000178E-2</v>
      </c>
      <c r="Y685">
        <v>-7.4999999999985079E-3</v>
      </c>
      <c r="Z685">
        <v>-0.75249999999999773</v>
      </c>
      <c r="AA685">
        <v>-2.272500000000008</v>
      </c>
    </row>
    <row r="686" spans="1:27" x14ac:dyDescent="0.3">
      <c r="A686">
        <v>46</v>
      </c>
      <c r="B686" t="s">
        <v>148</v>
      </c>
      <c r="C686" s="222">
        <v>45705.398518518516</v>
      </c>
      <c r="D686" t="b">
        <v>0</v>
      </c>
      <c r="E686" t="b">
        <v>1</v>
      </c>
      <c r="F686">
        <v>23</v>
      </c>
      <c r="G686">
        <v>5.0000000000000001E-3</v>
      </c>
      <c r="H686">
        <v>1341</v>
      </c>
      <c r="I686">
        <v>-1485</v>
      </c>
      <c r="J686">
        <v>1942</v>
      </c>
      <c r="K686">
        <v>-2014</v>
      </c>
      <c r="L686">
        <v>-0.36</v>
      </c>
      <c r="M686">
        <v>-0.18</v>
      </c>
      <c r="N686">
        <v>7.0650000000000004</v>
      </c>
      <c r="O686">
        <v>9.89</v>
      </c>
      <c r="P686">
        <v>134.30250000000001</v>
      </c>
      <c r="Q686">
        <v>92.302499999999995</v>
      </c>
      <c r="R686">
        <v>0</v>
      </c>
      <c r="S686">
        <v>-0.11749999999999972</v>
      </c>
      <c r="T686">
        <v>-0.69249999999996703</v>
      </c>
      <c r="U686">
        <v>-2.242500000000021</v>
      </c>
      <c r="V686">
        <v>2.7500000000000024E-2</v>
      </c>
      <c r="W686">
        <v>-0.21</v>
      </c>
      <c r="X686">
        <v>2.2499999999999964E-2</v>
      </c>
      <c r="Y686">
        <v>5.0000000000000711E-2</v>
      </c>
      <c r="Z686">
        <v>-0.69249999999996703</v>
      </c>
      <c r="AA686">
        <v>-2.242500000000021</v>
      </c>
    </row>
    <row r="687" spans="1:27" x14ac:dyDescent="0.3">
      <c r="A687">
        <v>47</v>
      </c>
      <c r="B687" t="s">
        <v>148</v>
      </c>
      <c r="C687" s="222">
        <v>45705.398518518516</v>
      </c>
      <c r="D687" t="b">
        <v>0</v>
      </c>
      <c r="E687" t="b">
        <v>1</v>
      </c>
      <c r="F687">
        <v>23.5</v>
      </c>
      <c r="G687">
        <v>5.0000000000000001E-3</v>
      </c>
      <c r="H687">
        <v>1151</v>
      </c>
      <c r="I687">
        <v>-1288</v>
      </c>
      <c r="J687">
        <v>1712</v>
      </c>
      <c r="K687">
        <v>-1764</v>
      </c>
      <c r="L687">
        <v>-0.34250000000000003</v>
      </c>
      <c r="M687">
        <v>-0.13</v>
      </c>
      <c r="N687">
        <v>6.0975000000000001</v>
      </c>
      <c r="O687">
        <v>8.69</v>
      </c>
      <c r="P687">
        <v>127.2375</v>
      </c>
      <c r="Q687">
        <v>82.412499999999994</v>
      </c>
      <c r="R687">
        <v>-2.2499999999999964E-2</v>
      </c>
      <c r="S687">
        <v>-0.28250000000000064</v>
      </c>
      <c r="T687">
        <v>-0.74749999999998806</v>
      </c>
      <c r="U687">
        <v>-2.3350000000000222</v>
      </c>
      <c r="V687">
        <v>3.4999999999999976E-2</v>
      </c>
      <c r="W687">
        <v>-0.1125</v>
      </c>
      <c r="X687">
        <v>0</v>
      </c>
      <c r="Y687">
        <v>-0.16750000000000043</v>
      </c>
      <c r="Z687">
        <v>-0.74749999999998806</v>
      </c>
      <c r="AA687">
        <v>-2.3350000000000222</v>
      </c>
    </row>
    <row r="688" spans="1:27" x14ac:dyDescent="0.3">
      <c r="A688">
        <v>48</v>
      </c>
      <c r="B688" t="s">
        <v>148</v>
      </c>
      <c r="C688" s="222">
        <v>45705.398518518516</v>
      </c>
      <c r="D688" t="b">
        <v>0</v>
      </c>
      <c r="E688" t="b">
        <v>1</v>
      </c>
      <c r="F688">
        <v>24</v>
      </c>
      <c r="G688">
        <v>5.0000000000000001E-3</v>
      </c>
      <c r="H688">
        <v>212</v>
      </c>
      <c r="I688">
        <v>-358</v>
      </c>
      <c r="J688">
        <v>1042</v>
      </c>
      <c r="K688">
        <v>-1109</v>
      </c>
      <c r="L688">
        <v>-0.36499999999999999</v>
      </c>
      <c r="M688">
        <v>-0.16750000000000001</v>
      </c>
      <c r="N688">
        <v>1.425</v>
      </c>
      <c r="O688">
        <v>5.3775000000000004</v>
      </c>
      <c r="P688">
        <v>121.14</v>
      </c>
      <c r="Q688">
        <v>73.722499999999997</v>
      </c>
      <c r="R688">
        <v>5.0000000000001155E-3</v>
      </c>
      <c r="S688">
        <v>2.7499999999999858E-2</v>
      </c>
      <c r="T688">
        <v>-0.76500000000000057</v>
      </c>
      <c r="U688">
        <v>-2.1150000000000233</v>
      </c>
      <c r="V688">
        <v>4.500000000000004E-2</v>
      </c>
      <c r="W688">
        <v>-0.17750000000000002</v>
      </c>
      <c r="X688">
        <v>5.0000000000001155E-3</v>
      </c>
      <c r="Y688">
        <v>6.25E-2</v>
      </c>
      <c r="Z688">
        <v>-0.76500000000000057</v>
      </c>
      <c r="AA688">
        <v>-2.1150000000000233</v>
      </c>
    </row>
    <row r="689" spans="1:27" x14ac:dyDescent="0.3">
      <c r="A689">
        <v>49</v>
      </c>
      <c r="B689" t="s">
        <v>148</v>
      </c>
      <c r="C689" s="222">
        <v>45705.398518518516</v>
      </c>
      <c r="D689" t="b">
        <v>0</v>
      </c>
      <c r="E689" t="b">
        <v>1</v>
      </c>
      <c r="F689">
        <v>24.5</v>
      </c>
      <c r="G689">
        <v>5.0000000000000001E-3</v>
      </c>
      <c r="H689">
        <v>-113</v>
      </c>
      <c r="I689">
        <v>-27</v>
      </c>
      <c r="J689">
        <v>1063</v>
      </c>
      <c r="K689">
        <v>-1070</v>
      </c>
      <c r="L689">
        <v>-0.35000000000000003</v>
      </c>
      <c r="M689">
        <v>-1.7500000000000002E-2</v>
      </c>
      <c r="N689">
        <v>-0.215</v>
      </c>
      <c r="O689">
        <v>5.3325000000000005</v>
      </c>
      <c r="P689">
        <v>119.715</v>
      </c>
      <c r="Q689">
        <v>68.344999999999999</v>
      </c>
      <c r="R689">
        <v>2.5000000000000022E-3</v>
      </c>
      <c r="S689">
        <v>-0.14250000000000007</v>
      </c>
      <c r="T689">
        <v>-0.76999999999999602</v>
      </c>
      <c r="U689">
        <v>-2.2150000000000176</v>
      </c>
      <c r="V689">
        <v>3.4999999999999976E-2</v>
      </c>
      <c r="W689">
        <v>-8.5000000000000006E-2</v>
      </c>
      <c r="X689">
        <v>1.5000000000000013E-2</v>
      </c>
      <c r="Y689">
        <v>-4.9999999999999822E-2</v>
      </c>
      <c r="Z689">
        <v>-0.76999999999999602</v>
      </c>
      <c r="AA689">
        <v>-2.2150000000000176</v>
      </c>
    </row>
    <row r="690" spans="1:27" x14ac:dyDescent="0.3">
      <c r="A690">
        <v>50</v>
      </c>
      <c r="B690" t="s">
        <v>148</v>
      </c>
      <c r="C690" s="222">
        <v>45705.398518518516</v>
      </c>
      <c r="D690" t="b">
        <v>0</v>
      </c>
      <c r="E690" t="b">
        <v>1</v>
      </c>
      <c r="F690">
        <v>25</v>
      </c>
      <c r="G690">
        <v>5.0000000000000001E-3</v>
      </c>
      <c r="H690">
        <v>-306</v>
      </c>
      <c r="I690">
        <v>162</v>
      </c>
      <c r="J690">
        <v>1206</v>
      </c>
      <c r="K690">
        <v>-1263</v>
      </c>
      <c r="L690">
        <v>-0.36</v>
      </c>
      <c r="M690">
        <v>-0.14250000000000002</v>
      </c>
      <c r="N690">
        <v>-1.17</v>
      </c>
      <c r="O690">
        <v>6.1725000000000003</v>
      </c>
      <c r="P690">
        <v>119.93</v>
      </c>
      <c r="Q690">
        <v>63.012499999999996</v>
      </c>
      <c r="R690">
        <v>0</v>
      </c>
      <c r="S690">
        <v>0.10000000000000053</v>
      </c>
      <c r="T690">
        <v>-0.77499999999999147</v>
      </c>
      <c r="U690">
        <v>-1.9900000000000162</v>
      </c>
      <c r="V690">
        <v>3.7500000000000033E-2</v>
      </c>
      <c r="W690">
        <v>-0.1</v>
      </c>
      <c r="X690">
        <v>7.5000000000000622E-3</v>
      </c>
      <c r="Y690">
        <v>6.0000000000000497E-2</v>
      </c>
      <c r="Z690">
        <v>-0.77499999999999147</v>
      </c>
      <c r="AA690">
        <v>-1.9900000000000162</v>
      </c>
    </row>
    <row r="691" spans="1:27" x14ac:dyDescent="0.3">
      <c r="A691">
        <v>51</v>
      </c>
      <c r="B691" t="s">
        <v>148</v>
      </c>
      <c r="C691" s="222">
        <v>45705.398518518516</v>
      </c>
      <c r="D691" t="b">
        <v>0</v>
      </c>
      <c r="E691" t="b">
        <v>1</v>
      </c>
      <c r="F691">
        <v>25.5</v>
      </c>
      <c r="G691">
        <v>5.0000000000000001E-3</v>
      </c>
      <c r="H691">
        <v>-345</v>
      </c>
      <c r="I691">
        <v>205</v>
      </c>
      <c r="J691">
        <v>1334</v>
      </c>
      <c r="K691">
        <v>-1369</v>
      </c>
      <c r="L691">
        <v>-0.35000000000000003</v>
      </c>
      <c r="M691">
        <v>-8.7500000000000008E-2</v>
      </c>
      <c r="N691">
        <v>-1.375</v>
      </c>
      <c r="O691">
        <v>6.7575000000000003</v>
      </c>
      <c r="P691">
        <v>121.10000000000001</v>
      </c>
      <c r="Q691">
        <v>56.839999999999996</v>
      </c>
      <c r="R691">
        <v>1.0000000000000009E-2</v>
      </c>
      <c r="S691">
        <v>1.7500000000000071E-2</v>
      </c>
      <c r="T691">
        <v>-0.74999999999998579</v>
      </c>
      <c r="U691">
        <v>-2.0375000000000156</v>
      </c>
      <c r="V691">
        <v>2.4999999999999967E-2</v>
      </c>
      <c r="W691">
        <v>-0.13250000000000001</v>
      </c>
      <c r="X691">
        <v>1.0000000000000009E-2</v>
      </c>
      <c r="Y691">
        <v>4.2500000000000426E-2</v>
      </c>
      <c r="Z691">
        <v>-0.74999999999998579</v>
      </c>
      <c r="AA691">
        <v>-2.0375000000000156</v>
      </c>
    </row>
    <row r="692" spans="1:27" x14ac:dyDescent="0.3">
      <c r="A692">
        <v>52</v>
      </c>
      <c r="B692" t="s">
        <v>148</v>
      </c>
      <c r="C692" s="222">
        <v>45705.398518518516</v>
      </c>
      <c r="D692" t="b">
        <v>0</v>
      </c>
      <c r="E692" t="b">
        <v>1</v>
      </c>
      <c r="F692">
        <v>26</v>
      </c>
      <c r="G692">
        <v>5.0000000000000001E-3</v>
      </c>
      <c r="H692">
        <v>-344</v>
      </c>
      <c r="I692">
        <v>199</v>
      </c>
      <c r="J692">
        <v>1432</v>
      </c>
      <c r="K692">
        <v>-1463</v>
      </c>
      <c r="L692">
        <v>-0.36249999999999999</v>
      </c>
      <c r="M692">
        <v>-7.7499999999999999E-2</v>
      </c>
      <c r="N692">
        <v>-1.3574999999999999</v>
      </c>
      <c r="O692">
        <v>7.2374999999999998</v>
      </c>
      <c r="P692">
        <v>122.47500000000001</v>
      </c>
      <c r="Q692">
        <v>50.082499999999996</v>
      </c>
      <c r="R692">
        <v>7.5000000000000622E-3</v>
      </c>
      <c r="S692">
        <v>0.11499999999999932</v>
      </c>
      <c r="T692">
        <v>-0.69999999999998863</v>
      </c>
      <c r="U692">
        <v>-2.1400000000000077</v>
      </c>
      <c r="V692">
        <v>2.5000000000000022E-2</v>
      </c>
      <c r="W692">
        <v>-9.2499999999999999E-2</v>
      </c>
      <c r="X692">
        <v>3.0000000000000027E-2</v>
      </c>
      <c r="Y692">
        <v>0.1324999999999994</v>
      </c>
      <c r="Z692">
        <v>-0.69999999999998863</v>
      </c>
      <c r="AA692">
        <v>-2.1400000000000077</v>
      </c>
    </row>
    <row r="693" spans="1:27" x14ac:dyDescent="0.3">
      <c r="A693">
        <v>53</v>
      </c>
      <c r="B693" t="s">
        <v>148</v>
      </c>
      <c r="C693" s="222">
        <v>45705.398518518516</v>
      </c>
      <c r="D693" t="b">
        <v>0</v>
      </c>
      <c r="E693" t="b">
        <v>1</v>
      </c>
      <c r="F693">
        <v>26.5</v>
      </c>
      <c r="G693">
        <v>5.0000000000000001E-3</v>
      </c>
      <c r="H693">
        <v>-345</v>
      </c>
      <c r="I693">
        <v>210</v>
      </c>
      <c r="J693">
        <v>1402</v>
      </c>
      <c r="K693">
        <v>-1468</v>
      </c>
      <c r="L693">
        <v>-0.33750000000000002</v>
      </c>
      <c r="M693">
        <v>-0.16500000000000001</v>
      </c>
      <c r="N693">
        <v>-1.3875</v>
      </c>
      <c r="O693">
        <v>7.1749999999999998</v>
      </c>
      <c r="P693">
        <v>123.83250000000001</v>
      </c>
      <c r="Q693">
        <v>42.844999999999999</v>
      </c>
      <c r="R693">
        <v>2.5000000000000133E-2</v>
      </c>
      <c r="S693">
        <v>1.2499999999999289E-2</v>
      </c>
      <c r="T693">
        <v>-0.69999999999998863</v>
      </c>
      <c r="U693">
        <v>-2.345000000000006</v>
      </c>
      <c r="V693">
        <v>3.4999999999999976E-2</v>
      </c>
      <c r="W693">
        <v>1.999999999999999E-2</v>
      </c>
      <c r="X693">
        <v>2.0000000000000018E-2</v>
      </c>
      <c r="Y693">
        <v>8.0000000000000071E-2</v>
      </c>
      <c r="Z693">
        <v>-0.69999999999998863</v>
      </c>
      <c r="AA693">
        <v>-2.345000000000006</v>
      </c>
    </row>
    <row r="694" spans="1:27" x14ac:dyDescent="0.3">
      <c r="A694">
        <v>54</v>
      </c>
      <c r="B694" t="s">
        <v>148</v>
      </c>
      <c r="C694" s="222">
        <v>45705.398518518516</v>
      </c>
      <c r="D694" t="b">
        <v>0</v>
      </c>
      <c r="E694" t="b">
        <v>1</v>
      </c>
      <c r="F694">
        <v>27</v>
      </c>
      <c r="G694">
        <v>5.0000000000000001E-3</v>
      </c>
      <c r="H694">
        <v>404</v>
      </c>
      <c r="I694">
        <v>-562</v>
      </c>
      <c r="J694">
        <v>1916</v>
      </c>
      <c r="K694">
        <v>-2012</v>
      </c>
      <c r="L694">
        <v>-0.39500000000000002</v>
      </c>
      <c r="M694">
        <v>-0.24</v>
      </c>
      <c r="N694">
        <v>2.415</v>
      </c>
      <c r="O694">
        <v>9.82</v>
      </c>
      <c r="P694">
        <v>125.22000000000001</v>
      </c>
      <c r="Q694">
        <v>35.67</v>
      </c>
      <c r="R694">
        <v>-4.9999999999998934E-3</v>
      </c>
      <c r="S694">
        <v>-0.20749999999999957</v>
      </c>
      <c r="T694">
        <v>-0.69749999999999091</v>
      </c>
      <c r="U694">
        <v>-2.4149999999999991</v>
      </c>
      <c r="V694">
        <v>3.999999999999998E-2</v>
      </c>
      <c r="W694">
        <v>-0.1275</v>
      </c>
      <c r="X694">
        <v>2.9999999999999805E-2</v>
      </c>
      <c r="Y694">
        <v>-1.7500000000000071E-2</v>
      </c>
      <c r="Z694">
        <v>-0.69749999999999091</v>
      </c>
      <c r="AA694">
        <v>-2.4149999999999991</v>
      </c>
    </row>
    <row r="695" spans="1:27" x14ac:dyDescent="0.3">
      <c r="A695">
        <v>55</v>
      </c>
      <c r="B695" t="s">
        <v>148</v>
      </c>
      <c r="C695" s="222">
        <v>45705.398518518516</v>
      </c>
      <c r="D695" t="b">
        <v>0</v>
      </c>
      <c r="E695" t="b">
        <v>1</v>
      </c>
      <c r="F695">
        <v>27.5</v>
      </c>
      <c r="G695">
        <v>5.0000000000000001E-3</v>
      </c>
      <c r="H695">
        <v>652</v>
      </c>
      <c r="I695">
        <v>-806</v>
      </c>
      <c r="J695">
        <v>2024</v>
      </c>
      <c r="K695">
        <v>-2097</v>
      </c>
      <c r="L695">
        <v>-0.38500000000000001</v>
      </c>
      <c r="M695">
        <v>-0.1825</v>
      </c>
      <c r="N695">
        <v>3.645</v>
      </c>
      <c r="O695">
        <v>10.3025</v>
      </c>
      <c r="P695">
        <v>122.80500000000001</v>
      </c>
      <c r="Q695">
        <v>25.85</v>
      </c>
      <c r="R695">
        <v>1.2499999999999734E-2</v>
      </c>
      <c r="S695">
        <v>-0.14750000000000085</v>
      </c>
      <c r="T695">
        <v>-0.60999999999998522</v>
      </c>
      <c r="U695">
        <v>-2.1849999999999952</v>
      </c>
      <c r="V695">
        <v>-1.0000000000000009E-2</v>
      </c>
      <c r="W695">
        <v>-0.39500000000000002</v>
      </c>
      <c r="X695">
        <v>1.5000000000000124E-2</v>
      </c>
      <c r="Y695">
        <v>4.4999999999999929E-2</v>
      </c>
      <c r="Z695">
        <v>-0.60999999999998522</v>
      </c>
      <c r="AA695">
        <v>-2.1849999999999952</v>
      </c>
    </row>
    <row r="696" spans="1:27" x14ac:dyDescent="0.3">
      <c r="A696">
        <v>56</v>
      </c>
      <c r="B696" t="s">
        <v>148</v>
      </c>
      <c r="C696" s="222">
        <v>45705.398518518516</v>
      </c>
      <c r="D696" t="b">
        <v>0</v>
      </c>
      <c r="E696" t="b">
        <v>1</v>
      </c>
      <c r="F696">
        <v>28</v>
      </c>
      <c r="G696">
        <v>5.0000000000000001E-3</v>
      </c>
      <c r="H696">
        <v>1197</v>
      </c>
      <c r="I696">
        <v>-1323</v>
      </c>
      <c r="J696">
        <v>2391</v>
      </c>
      <c r="K696">
        <v>-2411</v>
      </c>
      <c r="L696">
        <v>-0.315</v>
      </c>
      <c r="M696">
        <v>-0.05</v>
      </c>
      <c r="N696">
        <v>6.3</v>
      </c>
      <c r="O696">
        <v>12.005000000000001</v>
      </c>
      <c r="P696">
        <v>119.16000000000001</v>
      </c>
      <c r="Q696">
        <v>15.547499999999999</v>
      </c>
      <c r="R696">
        <v>4.7499999999999432E-2</v>
      </c>
      <c r="S696">
        <v>-0.11999999999999922</v>
      </c>
      <c r="T696">
        <v>-0.56999999999999318</v>
      </c>
      <c r="U696">
        <v>-2.259999999999998</v>
      </c>
      <c r="V696">
        <v>-1.7500000000000016E-2</v>
      </c>
      <c r="W696">
        <v>-0.08</v>
      </c>
      <c r="X696">
        <v>5.2499999999999325E-2</v>
      </c>
      <c r="Y696">
        <v>-0.21999999999999886</v>
      </c>
      <c r="Z696">
        <v>-0.56999999999999318</v>
      </c>
      <c r="AA696">
        <v>-2.259999999999998</v>
      </c>
    </row>
    <row r="697" spans="1:27" x14ac:dyDescent="0.3">
      <c r="A697">
        <v>57</v>
      </c>
      <c r="B697" t="s">
        <v>148</v>
      </c>
      <c r="C697" s="222">
        <v>45705.398518518516</v>
      </c>
      <c r="D697" t="b">
        <v>0</v>
      </c>
      <c r="E697" t="b">
        <v>1</v>
      </c>
      <c r="F697">
        <v>28.5</v>
      </c>
      <c r="G697">
        <v>5.0000000000000001E-3</v>
      </c>
      <c r="H697">
        <v>1482</v>
      </c>
      <c r="I697">
        <v>-1615</v>
      </c>
      <c r="J697">
        <v>2241</v>
      </c>
      <c r="K697">
        <v>-2258</v>
      </c>
      <c r="L697">
        <v>-0.33250000000000002</v>
      </c>
      <c r="M697">
        <v>-4.2500000000000003E-2</v>
      </c>
      <c r="N697">
        <v>7.7425000000000006</v>
      </c>
      <c r="O697">
        <v>11.2475</v>
      </c>
      <c r="P697">
        <v>112.86000000000001</v>
      </c>
      <c r="Q697">
        <v>3.5424999999999986</v>
      </c>
      <c r="R697">
        <v>1.5000000000000568E-2</v>
      </c>
      <c r="S697">
        <v>-0.22250000000000014</v>
      </c>
      <c r="T697">
        <v>-0.56249999999998579</v>
      </c>
      <c r="U697">
        <v>-1.915</v>
      </c>
      <c r="V697">
        <v>3.999999999999998E-2</v>
      </c>
      <c r="W697">
        <v>8.249999999999999E-2</v>
      </c>
      <c r="X697">
        <v>1.0000000000000675E-2</v>
      </c>
      <c r="Y697">
        <v>-0.30749999999999922</v>
      </c>
      <c r="Z697">
        <v>-0.56249999999998579</v>
      </c>
      <c r="AA697">
        <v>-1.915</v>
      </c>
    </row>
    <row r="698" spans="1:27" x14ac:dyDescent="0.3">
      <c r="A698">
        <v>58</v>
      </c>
      <c r="B698" t="s">
        <v>148</v>
      </c>
      <c r="C698" s="222">
        <v>45705.398518518516</v>
      </c>
      <c r="D698" t="b">
        <v>0</v>
      </c>
      <c r="E698" t="b">
        <v>1</v>
      </c>
      <c r="F698">
        <v>29</v>
      </c>
      <c r="G698">
        <v>5.0000000000000001E-3</v>
      </c>
      <c r="H698">
        <v>1516</v>
      </c>
      <c r="I698">
        <v>-1648</v>
      </c>
      <c r="J698">
        <v>1480</v>
      </c>
      <c r="K698">
        <v>-1567</v>
      </c>
      <c r="L698">
        <v>-0.33</v>
      </c>
      <c r="M698">
        <v>-0.2175</v>
      </c>
      <c r="N698">
        <v>7.91</v>
      </c>
      <c r="O698">
        <v>7.6174999999999997</v>
      </c>
      <c r="P698">
        <v>105.11750000000001</v>
      </c>
      <c r="Q698">
        <v>-7.7050000000000018</v>
      </c>
      <c r="R698">
        <v>2.5000000000000355E-2</v>
      </c>
      <c r="S698">
        <v>5.4999999999999716E-2</v>
      </c>
      <c r="T698">
        <v>-0.53249999999999886</v>
      </c>
      <c r="U698">
        <v>-1.5250000000000012</v>
      </c>
      <c r="V698">
        <v>3.999999999999998E-2</v>
      </c>
      <c r="W698">
        <v>-0.13</v>
      </c>
      <c r="X698">
        <v>1.499999999999968E-2</v>
      </c>
      <c r="Y698">
        <v>4.9999999999999822E-2</v>
      </c>
      <c r="Z698">
        <v>-0.53249999999999886</v>
      </c>
      <c r="AA698">
        <v>-1.5250000000000012</v>
      </c>
    </row>
    <row r="699" spans="1:27" x14ac:dyDescent="0.3">
      <c r="A699">
        <v>59</v>
      </c>
      <c r="B699" t="s">
        <v>148</v>
      </c>
      <c r="C699" s="222">
        <v>45705.398518518516</v>
      </c>
      <c r="D699" t="b">
        <v>0</v>
      </c>
      <c r="E699" t="b">
        <v>1</v>
      </c>
      <c r="F699">
        <v>29.5</v>
      </c>
      <c r="G699">
        <v>5.0000000000000001E-3</v>
      </c>
      <c r="H699">
        <v>1471</v>
      </c>
      <c r="I699">
        <v>-1611</v>
      </c>
      <c r="J699">
        <v>788</v>
      </c>
      <c r="K699">
        <v>-850</v>
      </c>
      <c r="L699">
        <v>-0.35000000000000003</v>
      </c>
      <c r="M699">
        <v>-0.155</v>
      </c>
      <c r="N699">
        <v>7.7050000000000001</v>
      </c>
      <c r="O699">
        <v>4.0949999999999998</v>
      </c>
      <c r="P699">
        <v>97.20750000000001</v>
      </c>
      <c r="Q699">
        <v>-15.322500000000002</v>
      </c>
      <c r="R699">
        <v>2.5000000000000355E-2</v>
      </c>
      <c r="S699">
        <v>-7.5000000000000178E-2</v>
      </c>
      <c r="T699">
        <v>-0.49500000000000455</v>
      </c>
      <c r="U699">
        <v>-1.4300000000000015</v>
      </c>
      <c r="V699">
        <v>2.7499999999999969E-2</v>
      </c>
      <c r="W699">
        <v>-0.3175</v>
      </c>
      <c r="X699">
        <v>1.7500000000000071E-2</v>
      </c>
      <c r="Y699">
        <v>0.11749999999999972</v>
      </c>
      <c r="Z699">
        <v>-0.49500000000000455</v>
      </c>
      <c r="AA699">
        <v>-1.4300000000000015</v>
      </c>
    </row>
    <row r="700" spans="1:27" x14ac:dyDescent="0.3">
      <c r="A700">
        <v>60</v>
      </c>
      <c r="B700" t="s">
        <v>148</v>
      </c>
      <c r="C700" s="222">
        <v>45705.398518518516</v>
      </c>
      <c r="D700" t="b">
        <v>0</v>
      </c>
      <c r="E700" t="b">
        <v>1</v>
      </c>
      <c r="F700">
        <v>30</v>
      </c>
      <c r="G700">
        <v>5.0000000000000001E-3</v>
      </c>
      <c r="H700">
        <v>1954</v>
      </c>
      <c r="I700">
        <v>-2100</v>
      </c>
      <c r="J700">
        <v>738</v>
      </c>
      <c r="K700">
        <v>-765</v>
      </c>
      <c r="L700">
        <v>-0.36499999999999999</v>
      </c>
      <c r="M700">
        <v>-6.7500000000000004E-2</v>
      </c>
      <c r="N700">
        <v>10.135</v>
      </c>
      <c r="O700">
        <v>3.7575000000000003</v>
      </c>
      <c r="P700">
        <v>89.502500000000012</v>
      </c>
      <c r="Q700">
        <v>-19.4175</v>
      </c>
      <c r="R700">
        <v>2.5000000000000355E-2</v>
      </c>
      <c r="S700">
        <v>7.2500000000000231E-2</v>
      </c>
      <c r="T700">
        <v>-0.42000000000000171</v>
      </c>
      <c r="U700">
        <v>-1.5250000000000021</v>
      </c>
      <c r="V700">
        <v>3.5000000000000031E-2</v>
      </c>
      <c r="W700">
        <v>-4.5000000000000005E-2</v>
      </c>
      <c r="X700">
        <v>3.5000000000000142E-2</v>
      </c>
      <c r="Y700">
        <v>-3.4999999999999698E-2</v>
      </c>
      <c r="Z700">
        <v>-0.42000000000000171</v>
      </c>
      <c r="AA700">
        <v>-1.5250000000000021</v>
      </c>
    </row>
    <row r="701" spans="1:27" x14ac:dyDescent="0.3">
      <c r="A701">
        <v>61</v>
      </c>
      <c r="B701" t="s">
        <v>148</v>
      </c>
      <c r="C701" s="222">
        <v>45705.398518518516</v>
      </c>
      <c r="D701" t="b">
        <v>0</v>
      </c>
      <c r="E701" t="b">
        <v>1</v>
      </c>
      <c r="F701">
        <v>30.5</v>
      </c>
      <c r="G701">
        <v>5.0000000000000001E-3</v>
      </c>
      <c r="H701">
        <v>1975</v>
      </c>
      <c r="I701">
        <v>-2116</v>
      </c>
      <c r="J701">
        <v>909</v>
      </c>
      <c r="K701">
        <v>-935</v>
      </c>
      <c r="L701">
        <v>-0.35249999999999998</v>
      </c>
      <c r="M701">
        <v>-6.5000000000000002E-2</v>
      </c>
      <c r="N701">
        <v>10.227500000000001</v>
      </c>
      <c r="O701">
        <v>4.6100000000000003</v>
      </c>
      <c r="P701">
        <v>79.367500000000007</v>
      </c>
      <c r="Q701">
        <v>-23.175000000000001</v>
      </c>
      <c r="R701">
        <v>2.000000000000135E-2</v>
      </c>
      <c r="S701">
        <v>-4.4999999999999929E-2</v>
      </c>
      <c r="T701">
        <v>-0.35750000000000171</v>
      </c>
      <c r="U701">
        <v>-1.5075000000000038</v>
      </c>
      <c r="V701">
        <v>3.7500000000000033E-2</v>
      </c>
      <c r="W701">
        <v>-0.04</v>
      </c>
      <c r="X701">
        <v>3.2500000000000639E-2</v>
      </c>
      <c r="Y701">
        <v>6.0000000000000497E-2</v>
      </c>
      <c r="Z701">
        <v>-0.35750000000000171</v>
      </c>
      <c r="AA701">
        <v>-1.5075000000000038</v>
      </c>
    </row>
    <row r="702" spans="1:27" x14ac:dyDescent="0.3">
      <c r="A702">
        <v>62</v>
      </c>
      <c r="B702" t="s">
        <v>148</v>
      </c>
      <c r="C702" s="222">
        <v>45705.398518518516</v>
      </c>
      <c r="D702" t="b">
        <v>0</v>
      </c>
      <c r="E702" t="b">
        <v>1</v>
      </c>
      <c r="F702">
        <v>31</v>
      </c>
      <c r="G702">
        <v>5.0000000000000001E-3</v>
      </c>
      <c r="H702">
        <v>1746</v>
      </c>
      <c r="I702">
        <v>-1888</v>
      </c>
      <c r="J702">
        <v>892</v>
      </c>
      <c r="K702">
        <v>-975</v>
      </c>
      <c r="L702">
        <v>-0.35499999999999998</v>
      </c>
      <c r="M702">
        <v>-0.20750000000000002</v>
      </c>
      <c r="N702">
        <v>9.0850000000000009</v>
      </c>
      <c r="O702">
        <v>4.6675000000000004</v>
      </c>
      <c r="P702">
        <v>69.14</v>
      </c>
      <c r="Q702">
        <v>-27.785</v>
      </c>
      <c r="R702">
        <v>1.7500000000000071E-2</v>
      </c>
      <c r="S702">
        <v>8.4999999999999964E-2</v>
      </c>
      <c r="T702">
        <v>-0.36499999999999488</v>
      </c>
      <c r="U702">
        <v>-1.4300000000000033</v>
      </c>
      <c r="V702">
        <v>2.250000000000002E-2</v>
      </c>
      <c r="W702">
        <v>-0.28750000000000003</v>
      </c>
      <c r="X702">
        <v>2.7499999999999858E-2</v>
      </c>
      <c r="Y702">
        <v>3.2500000000000639E-2</v>
      </c>
      <c r="Z702">
        <v>-0.36499999999999488</v>
      </c>
      <c r="AA702">
        <v>-1.4300000000000033</v>
      </c>
    </row>
    <row r="703" spans="1:27" x14ac:dyDescent="0.3">
      <c r="A703">
        <v>63</v>
      </c>
      <c r="B703" t="s">
        <v>148</v>
      </c>
      <c r="C703" s="222">
        <v>45705.398518518516</v>
      </c>
      <c r="D703" t="b">
        <v>0</v>
      </c>
      <c r="E703" t="b">
        <v>1</v>
      </c>
      <c r="F703">
        <v>31.5</v>
      </c>
      <c r="G703">
        <v>5.0000000000000001E-3</v>
      </c>
      <c r="H703">
        <v>1247</v>
      </c>
      <c r="I703">
        <v>-1391</v>
      </c>
      <c r="J703">
        <v>805</v>
      </c>
      <c r="K703">
        <v>-915</v>
      </c>
      <c r="L703">
        <v>-0.36</v>
      </c>
      <c r="M703">
        <v>-0.27500000000000002</v>
      </c>
      <c r="N703">
        <v>6.5949999999999998</v>
      </c>
      <c r="O703">
        <v>4.3</v>
      </c>
      <c r="P703">
        <v>60.055</v>
      </c>
      <c r="Q703">
        <v>-32.452500000000001</v>
      </c>
      <c r="R703">
        <v>2.2499999999999964E-2</v>
      </c>
      <c r="S703">
        <v>8.0000000000000071E-2</v>
      </c>
      <c r="T703">
        <v>-0.36499999999999488</v>
      </c>
      <c r="U703">
        <v>-1.4250000000000043</v>
      </c>
      <c r="V703">
        <v>2.5000000000000022E-2</v>
      </c>
      <c r="W703">
        <v>-0.34500000000000003</v>
      </c>
      <c r="X703">
        <v>1.9999999999999574E-2</v>
      </c>
      <c r="Y703">
        <v>-2.5000000000000355E-2</v>
      </c>
      <c r="Z703">
        <v>-0.36499999999999488</v>
      </c>
      <c r="AA703">
        <v>-1.4250000000000043</v>
      </c>
    </row>
    <row r="704" spans="1:27" x14ac:dyDescent="0.3">
      <c r="A704">
        <v>64</v>
      </c>
      <c r="B704" t="s">
        <v>148</v>
      </c>
      <c r="C704" s="222">
        <v>45705.398518518516</v>
      </c>
      <c r="D704" t="b">
        <v>0</v>
      </c>
      <c r="E704" t="b">
        <v>1</v>
      </c>
      <c r="F704">
        <v>32</v>
      </c>
      <c r="G704">
        <v>5.0000000000000001E-3</v>
      </c>
      <c r="H704">
        <v>1163</v>
      </c>
      <c r="I704">
        <v>-1303</v>
      </c>
      <c r="J704">
        <v>768</v>
      </c>
      <c r="K704">
        <v>-849</v>
      </c>
      <c r="L704">
        <v>-0.35000000000000003</v>
      </c>
      <c r="M704">
        <v>-0.20250000000000001</v>
      </c>
      <c r="N704">
        <v>6.165</v>
      </c>
      <c r="O704">
        <v>4.0425000000000004</v>
      </c>
      <c r="P704">
        <v>53.46</v>
      </c>
      <c r="Q704">
        <v>-36.752499999999998</v>
      </c>
      <c r="R704">
        <v>2.4999999999995026E-3</v>
      </c>
      <c r="S704">
        <v>-4.7499999999999432E-2</v>
      </c>
      <c r="T704">
        <v>-0.36249999999999005</v>
      </c>
      <c r="U704">
        <v>-1.4699999999999989</v>
      </c>
      <c r="V704">
        <v>2.9999999999999971E-2</v>
      </c>
      <c r="W704">
        <v>-0.2525</v>
      </c>
      <c r="X704">
        <v>1.499999999999968E-2</v>
      </c>
      <c r="Y704">
        <v>-4.2499999999999538E-2</v>
      </c>
      <c r="Z704">
        <v>-0.36249999999999005</v>
      </c>
      <c r="AA704">
        <v>-1.4699999999999989</v>
      </c>
    </row>
    <row r="705" spans="1:27" x14ac:dyDescent="0.3">
      <c r="A705">
        <v>65</v>
      </c>
      <c r="B705" t="s">
        <v>148</v>
      </c>
      <c r="C705" s="222">
        <v>45705.398518518516</v>
      </c>
      <c r="D705" t="b">
        <v>0</v>
      </c>
      <c r="E705" t="b">
        <v>1</v>
      </c>
      <c r="F705">
        <v>32.5</v>
      </c>
      <c r="G705">
        <v>5.0000000000000001E-3</v>
      </c>
      <c r="H705">
        <v>1155</v>
      </c>
      <c r="I705">
        <v>-1296</v>
      </c>
      <c r="J705">
        <v>660</v>
      </c>
      <c r="K705">
        <v>-791</v>
      </c>
      <c r="L705">
        <v>-0.35249999999999998</v>
      </c>
      <c r="M705">
        <v>-0.32750000000000001</v>
      </c>
      <c r="N705">
        <v>6.1275000000000004</v>
      </c>
      <c r="O705">
        <v>3.6274999999999999</v>
      </c>
      <c r="P705">
        <v>47.295000000000002</v>
      </c>
      <c r="Q705">
        <v>-40.795000000000002</v>
      </c>
      <c r="R705">
        <v>7.5000000000002842E-3</v>
      </c>
      <c r="S705">
        <v>-3.7500000000000089E-2</v>
      </c>
      <c r="T705">
        <v>-0.31499999999999062</v>
      </c>
      <c r="U705">
        <v>-1.3999999999999986</v>
      </c>
      <c r="V705">
        <v>4.2500000000000038E-2</v>
      </c>
      <c r="W705">
        <v>-0.16</v>
      </c>
      <c r="X705">
        <v>1.7500000000000071E-2</v>
      </c>
      <c r="Y705">
        <v>-5.500000000000016E-2</v>
      </c>
      <c r="Z705">
        <v>-0.31499999999999062</v>
      </c>
      <c r="AA705">
        <v>-1.3999999999999986</v>
      </c>
    </row>
    <row r="706" spans="1:27" x14ac:dyDescent="0.3">
      <c r="A706">
        <v>66</v>
      </c>
      <c r="B706" t="s">
        <v>148</v>
      </c>
      <c r="C706" s="222">
        <v>45705.398518518516</v>
      </c>
      <c r="D706" t="b">
        <v>0</v>
      </c>
      <c r="E706" t="b">
        <v>1</v>
      </c>
      <c r="F706">
        <v>33</v>
      </c>
      <c r="G706">
        <v>5.0000000000000001E-3</v>
      </c>
      <c r="H706">
        <v>1144</v>
      </c>
      <c r="I706">
        <v>-1262</v>
      </c>
      <c r="J706">
        <v>-899</v>
      </c>
      <c r="K706">
        <v>798</v>
      </c>
      <c r="L706">
        <v>-0.29499999999999998</v>
      </c>
      <c r="M706">
        <v>-0.2525</v>
      </c>
      <c r="N706">
        <v>6.0150000000000006</v>
      </c>
      <c r="O706">
        <v>-4.2424999999999997</v>
      </c>
      <c r="P706">
        <v>41.167500000000004</v>
      </c>
      <c r="Q706">
        <v>-44.422499999999999</v>
      </c>
      <c r="R706">
        <v>2.2500000000000853E-2</v>
      </c>
      <c r="S706">
        <v>2.2499999999999964E-2</v>
      </c>
      <c r="T706">
        <v>-0.28999999999999204</v>
      </c>
      <c r="U706">
        <v>-1.125</v>
      </c>
      <c r="V706">
        <v>5.5000000000000049E-2</v>
      </c>
      <c r="W706">
        <v>-0.16</v>
      </c>
      <c r="X706">
        <v>1.5000000000000568E-2</v>
      </c>
      <c r="Y706">
        <v>5.0000000000000711E-2</v>
      </c>
      <c r="Z706">
        <v>-0.28999999999999204</v>
      </c>
      <c r="AA706">
        <v>-1.125</v>
      </c>
    </row>
    <row r="707" spans="1:27" x14ac:dyDescent="0.3">
      <c r="A707">
        <v>67</v>
      </c>
      <c r="B707" t="s">
        <v>148</v>
      </c>
      <c r="C707" s="222">
        <v>45705.398518518516</v>
      </c>
      <c r="D707" t="b">
        <v>0</v>
      </c>
      <c r="E707" t="b">
        <v>1</v>
      </c>
      <c r="F707">
        <v>33.5</v>
      </c>
      <c r="G707">
        <v>5.0000000000000001E-3</v>
      </c>
      <c r="H707">
        <v>1081</v>
      </c>
      <c r="I707">
        <v>-1212</v>
      </c>
      <c r="J707">
        <v>-1729</v>
      </c>
      <c r="K707">
        <v>1631</v>
      </c>
      <c r="L707">
        <v>-0.32750000000000001</v>
      </c>
      <c r="M707">
        <v>-0.245</v>
      </c>
      <c r="N707">
        <v>5.7324999999999999</v>
      </c>
      <c r="O707">
        <v>-8.4</v>
      </c>
      <c r="P707">
        <v>35.152500000000003</v>
      </c>
      <c r="Q707">
        <v>-40.18</v>
      </c>
      <c r="R707">
        <v>-2.5000000000003908E-3</v>
      </c>
      <c r="S707">
        <v>4.9999999999990052E-3</v>
      </c>
      <c r="T707">
        <v>-0.2949999999999946</v>
      </c>
      <c r="U707">
        <v>-0.84500000000000597</v>
      </c>
      <c r="V707">
        <v>2.9999999999999971E-2</v>
      </c>
      <c r="W707">
        <v>-0.13500000000000001</v>
      </c>
      <c r="X707">
        <v>-9.9999999999997868E-3</v>
      </c>
      <c r="Y707">
        <v>9.9999999999997868E-3</v>
      </c>
      <c r="Z707">
        <v>-0.2949999999999946</v>
      </c>
      <c r="AA707">
        <v>-0.84500000000000597</v>
      </c>
    </row>
    <row r="708" spans="1:27" x14ac:dyDescent="0.3">
      <c r="A708">
        <v>68</v>
      </c>
      <c r="B708" t="s">
        <v>148</v>
      </c>
      <c r="C708" s="222">
        <v>45705.398518518516</v>
      </c>
      <c r="D708" t="b">
        <v>0</v>
      </c>
      <c r="E708" t="b">
        <v>1</v>
      </c>
      <c r="F708">
        <v>34</v>
      </c>
      <c r="G708">
        <v>5.0000000000000001E-3</v>
      </c>
      <c r="H708">
        <v>1153</v>
      </c>
      <c r="I708">
        <v>-1279</v>
      </c>
      <c r="J708">
        <v>-2020</v>
      </c>
      <c r="K708">
        <v>1967</v>
      </c>
      <c r="L708">
        <v>-0.315</v>
      </c>
      <c r="M708">
        <v>-0.13250000000000001</v>
      </c>
      <c r="N708">
        <v>6.08</v>
      </c>
      <c r="O708">
        <v>-9.9674999999999994</v>
      </c>
      <c r="P708">
        <v>29.42</v>
      </c>
      <c r="Q708">
        <v>-31.78</v>
      </c>
      <c r="R708">
        <v>4.9999999999998934E-3</v>
      </c>
      <c r="S708">
        <v>0.14000000000000057</v>
      </c>
      <c r="T708">
        <v>-0.25</v>
      </c>
      <c r="U708">
        <v>-0.68999999999999773</v>
      </c>
      <c r="V708">
        <v>4.4999999999999984E-2</v>
      </c>
      <c r="W708">
        <v>-0.13750000000000001</v>
      </c>
      <c r="X708">
        <v>0</v>
      </c>
      <c r="Y708">
        <v>-6.25E-2</v>
      </c>
      <c r="Z708">
        <v>-0.25</v>
      </c>
      <c r="AA708">
        <v>-0.68999999999999773</v>
      </c>
    </row>
    <row r="709" spans="1:27" x14ac:dyDescent="0.3">
      <c r="A709">
        <v>69</v>
      </c>
      <c r="B709" t="s">
        <v>148</v>
      </c>
      <c r="C709" s="222">
        <v>45705.398518518516</v>
      </c>
      <c r="D709" t="b">
        <v>0</v>
      </c>
      <c r="E709" t="b">
        <v>1</v>
      </c>
      <c r="F709">
        <v>34.5</v>
      </c>
      <c r="G709">
        <v>5.0000000000000001E-3</v>
      </c>
      <c r="H709">
        <v>1268</v>
      </c>
      <c r="I709">
        <v>-1407</v>
      </c>
      <c r="J709">
        <v>-1679</v>
      </c>
      <c r="K709">
        <v>1604</v>
      </c>
      <c r="L709">
        <v>-0.34750000000000003</v>
      </c>
      <c r="M709">
        <v>-0.1875</v>
      </c>
      <c r="N709">
        <v>6.6875</v>
      </c>
      <c r="O709">
        <v>-8.2074999999999996</v>
      </c>
      <c r="P709">
        <v>23.34</v>
      </c>
      <c r="Q709">
        <v>-21.8125</v>
      </c>
      <c r="R709">
        <v>-1.7500000000000071E-2</v>
      </c>
      <c r="S709">
        <v>-7.4999999999999289E-2</v>
      </c>
      <c r="T709">
        <v>-0.20000000000000284</v>
      </c>
      <c r="U709">
        <v>-0.57749999999999346</v>
      </c>
      <c r="V709">
        <v>4.9999999999999989E-2</v>
      </c>
      <c r="W709">
        <v>-0.14499999999999999</v>
      </c>
      <c r="X709">
        <v>-2.0000000000000462E-2</v>
      </c>
      <c r="Y709">
        <v>-9.9999999999999645E-2</v>
      </c>
      <c r="Z709">
        <v>-0.20000000000000284</v>
      </c>
      <c r="AA709">
        <v>-0.57749999999999346</v>
      </c>
    </row>
    <row r="710" spans="1:27" x14ac:dyDescent="0.3">
      <c r="A710">
        <v>70</v>
      </c>
      <c r="B710" t="s">
        <v>148</v>
      </c>
      <c r="C710" s="222">
        <v>45705.398518518516</v>
      </c>
      <c r="D710" t="b">
        <v>0</v>
      </c>
      <c r="E710" t="b">
        <v>1</v>
      </c>
      <c r="F710">
        <v>35</v>
      </c>
      <c r="G710">
        <v>5.0000000000000001E-3</v>
      </c>
      <c r="H710">
        <v>1562</v>
      </c>
      <c r="I710">
        <v>-1703</v>
      </c>
      <c r="J710">
        <v>-1515</v>
      </c>
      <c r="K710">
        <v>1401</v>
      </c>
      <c r="L710">
        <v>-0.35249999999999998</v>
      </c>
      <c r="M710">
        <v>-0.28500000000000003</v>
      </c>
      <c r="N710">
        <v>8.1624999999999996</v>
      </c>
      <c r="O710">
        <v>-7.29</v>
      </c>
      <c r="P710">
        <v>16.6525</v>
      </c>
      <c r="Q710">
        <v>-13.605</v>
      </c>
      <c r="R710">
        <v>9.9999999999997868E-3</v>
      </c>
      <c r="S710">
        <v>-6.7499999999999893E-2</v>
      </c>
      <c r="T710">
        <v>-0.11500000000000199</v>
      </c>
      <c r="U710">
        <v>-0.13749999999999929</v>
      </c>
      <c r="V710">
        <v>4.7500000000000042E-2</v>
      </c>
      <c r="W710">
        <v>-0.16500000000000004</v>
      </c>
      <c r="X710">
        <v>2.4999999999995026E-3</v>
      </c>
      <c r="Y710">
        <v>-8.4999999999999964E-2</v>
      </c>
      <c r="Z710">
        <v>-0.11500000000000199</v>
      </c>
      <c r="AA710">
        <v>-0.13749999999999929</v>
      </c>
    </row>
    <row r="711" spans="1:27" x14ac:dyDescent="0.3">
      <c r="A711">
        <v>71</v>
      </c>
      <c r="B711" t="s">
        <v>148</v>
      </c>
      <c r="C711" s="222">
        <v>45705.398518518516</v>
      </c>
      <c r="D711" t="b">
        <v>0</v>
      </c>
      <c r="E711" t="b">
        <v>1</v>
      </c>
      <c r="F711">
        <v>35.5</v>
      </c>
      <c r="G711">
        <v>5.0000000000000001E-3</v>
      </c>
      <c r="H711">
        <v>1635</v>
      </c>
      <c r="I711">
        <v>-1761</v>
      </c>
      <c r="J711">
        <v>-1332</v>
      </c>
      <c r="K711">
        <v>1194</v>
      </c>
      <c r="L711">
        <v>-0.315</v>
      </c>
      <c r="M711">
        <v>-0.34500000000000003</v>
      </c>
      <c r="N711">
        <v>8.49</v>
      </c>
      <c r="O711">
        <v>-6.3150000000000004</v>
      </c>
      <c r="P711">
        <v>8.49</v>
      </c>
      <c r="Q711">
        <v>-6.3150000000000004</v>
      </c>
      <c r="R711">
        <v>1.2499999999999289E-2</v>
      </c>
      <c r="S711">
        <v>-0.10749999999999993</v>
      </c>
      <c r="T711">
        <v>-7.0000000000000284E-2</v>
      </c>
      <c r="U711">
        <v>-6.7500000000000782E-2</v>
      </c>
      <c r="V711">
        <v>3.0000000000000027E-2</v>
      </c>
      <c r="W711">
        <v>-0.10250000000000004</v>
      </c>
      <c r="X711">
        <v>-9.9999999999997868E-3</v>
      </c>
      <c r="Y711">
        <v>4.2499999999999538E-2</v>
      </c>
      <c r="Z711">
        <v>-7.0000000000000284E-2</v>
      </c>
      <c r="AA711">
        <v>-6.7500000000000782E-2</v>
      </c>
    </row>
    <row r="712" spans="1:27" x14ac:dyDescent="0.3">
      <c r="A712">
        <v>1</v>
      </c>
      <c r="B712" t="s">
        <v>148</v>
      </c>
      <c r="C712" s="222">
        <v>45708.410405092596</v>
      </c>
      <c r="D712" t="b">
        <v>0</v>
      </c>
      <c r="E712" t="b">
        <v>1</v>
      </c>
      <c r="F712">
        <v>0.5</v>
      </c>
      <c r="G712">
        <v>5.0000000000000001E-3</v>
      </c>
      <c r="H712">
        <v>-633</v>
      </c>
      <c r="I712">
        <v>450</v>
      </c>
      <c r="J712">
        <v>2677</v>
      </c>
      <c r="K712">
        <v>-2753</v>
      </c>
      <c r="L712">
        <v>-0.45750000000000002</v>
      </c>
      <c r="M712">
        <v>-0.19</v>
      </c>
      <c r="N712">
        <v>-2.7075</v>
      </c>
      <c r="O712">
        <v>13.575000000000001</v>
      </c>
      <c r="P712">
        <v>374.63750000000016</v>
      </c>
      <c r="Q712">
        <v>116.52249999999998</v>
      </c>
      <c r="R712">
        <v>-9.9999999999997868E-3</v>
      </c>
      <c r="S712">
        <v>-6.7499999999999005E-2</v>
      </c>
      <c r="T712">
        <v>-1.7599999999998204</v>
      </c>
      <c r="U712">
        <v>0.54000000000000625</v>
      </c>
      <c r="V712">
        <v>-4.7499999999999987E-2</v>
      </c>
      <c r="W712">
        <v>-0.20750000000000002</v>
      </c>
      <c r="X712">
        <v>-2.4999999999999467E-3</v>
      </c>
      <c r="Y712">
        <v>-0.25749999999999851</v>
      </c>
      <c r="Z712">
        <v>-1.7599999999998204</v>
      </c>
      <c r="AA712">
        <v>0.54000000000000625</v>
      </c>
    </row>
    <row r="713" spans="1:27" x14ac:dyDescent="0.3">
      <c r="A713">
        <v>2</v>
      </c>
      <c r="B713" t="s">
        <v>148</v>
      </c>
      <c r="C713" s="222">
        <v>45708.410405092596</v>
      </c>
      <c r="D713" t="b">
        <v>0</v>
      </c>
      <c r="E713" t="b">
        <v>1</v>
      </c>
      <c r="F713">
        <v>1</v>
      </c>
      <c r="G713">
        <v>5.0000000000000001E-3</v>
      </c>
      <c r="H713">
        <v>-697</v>
      </c>
      <c r="I713">
        <v>555</v>
      </c>
      <c r="J713">
        <v>2562</v>
      </c>
      <c r="K713">
        <v>-2636</v>
      </c>
      <c r="L713">
        <v>-0.35499999999999998</v>
      </c>
      <c r="M713">
        <v>-0.185</v>
      </c>
      <c r="N713">
        <v>-3.13</v>
      </c>
      <c r="O713">
        <v>12.995000000000001</v>
      </c>
      <c r="P713">
        <v>377.34500000000014</v>
      </c>
      <c r="Q713">
        <v>102.94749999999998</v>
      </c>
      <c r="R713">
        <v>-5.2499999999999769E-2</v>
      </c>
      <c r="S713">
        <v>1.0000000000001563E-2</v>
      </c>
      <c r="T713">
        <v>-1.8574999999997885</v>
      </c>
      <c r="U713">
        <v>0.78499999999999659</v>
      </c>
      <c r="V713">
        <v>5.0000000000000044E-3</v>
      </c>
      <c r="W713">
        <v>-0.3175</v>
      </c>
      <c r="X713">
        <v>-2.4999999999999911E-2</v>
      </c>
      <c r="Y713">
        <v>-5.7499999999999218E-2</v>
      </c>
      <c r="Z713">
        <v>-1.8574999999997885</v>
      </c>
      <c r="AA713">
        <v>0.78499999999999659</v>
      </c>
    </row>
    <row r="714" spans="1:27" x14ac:dyDescent="0.3">
      <c r="A714">
        <v>3</v>
      </c>
      <c r="B714" t="s">
        <v>148</v>
      </c>
      <c r="C714" s="222">
        <v>45708.410405092596</v>
      </c>
      <c r="D714" t="b">
        <v>0</v>
      </c>
      <c r="E714" t="b">
        <v>1</v>
      </c>
      <c r="F714">
        <v>1.5</v>
      </c>
      <c r="G714">
        <v>5.0000000000000001E-3</v>
      </c>
      <c r="H714">
        <v>-50</v>
      </c>
      <c r="I714">
        <v>-165</v>
      </c>
      <c r="J714">
        <v>1259</v>
      </c>
      <c r="K714">
        <v>-1370</v>
      </c>
      <c r="L714">
        <v>-0.53749999999999998</v>
      </c>
      <c r="M714">
        <v>-0.27750000000000002</v>
      </c>
      <c r="N714">
        <v>0.28750000000000003</v>
      </c>
      <c r="O714">
        <v>6.5724999999999998</v>
      </c>
      <c r="P714">
        <v>380.47500000000014</v>
      </c>
      <c r="Q714">
        <v>89.952499999999972</v>
      </c>
      <c r="R714">
        <v>4.500000000000004E-2</v>
      </c>
      <c r="S714">
        <v>-0.19750000000000068</v>
      </c>
      <c r="T714">
        <v>-1.8799999999998249</v>
      </c>
      <c r="U714">
        <v>0.90749999999998465</v>
      </c>
      <c r="V714">
        <v>-0.14249999999999996</v>
      </c>
      <c r="W714">
        <v>-1.2500000000000011E-2</v>
      </c>
      <c r="X714">
        <v>-7.4999999999999512E-3</v>
      </c>
      <c r="Y714">
        <v>-6.7500000000000782E-2</v>
      </c>
      <c r="Z714">
        <v>-1.8799999999998249</v>
      </c>
      <c r="AA714">
        <v>0.90749999999998465</v>
      </c>
    </row>
    <row r="715" spans="1:27" x14ac:dyDescent="0.3">
      <c r="A715">
        <v>4</v>
      </c>
      <c r="B715" t="s">
        <v>148</v>
      </c>
      <c r="C715" s="222">
        <v>45708.410405092596</v>
      </c>
      <c r="D715" t="b">
        <v>0</v>
      </c>
      <c r="E715" t="b">
        <v>1</v>
      </c>
      <c r="F715">
        <v>2</v>
      </c>
      <c r="G715">
        <v>5.0000000000000001E-3</v>
      </c>
      <c r="H715">
        <v>-166</v>
      </c>
      <c r="I715">
        <v>-11</v>
      </c>
      <c r="J715">
        <v>1018</v>
      </c>
      <c r="K715">
        <v>-1090</v>
      </c>
      <c r="L715">
        <v>-0.4425</v>
      </c>
      <c r="M715">
        <v>-0.18</v>
      </c>
      <c r="N715">
        <v>-0.38750000000000001</v>
      </c>
      <c r="O715">
        <v>5.2700000000000005</v>
      </c>
      <c r="P715">
        <v>380.18750000000011</v>
      </c>
      <c r="Q715">
        <v>83.379999999999967</v>
      </c>
      <c r="R715">
        <v>-2.0000000000000018E-2</v>
      </c>
      <c r="S715">
        <v>0.16999999999999993</v>
      </c>
      <c r="T715">
        <v>-1.8974999999998658</v>
      </c>
      <c r="U715">
        <v>0.89749999999997954</v>
      </c>
      <c r="V715">
        <v>-4.4999999999999984E-2</v>
      </c>
      <c r="W715">
        <v>-0.10999999999999999</v>
      </c>
      <c r="X715">
        <v>-2.5000000000000022E-2</v>
      </c>
      <c r="Y715">
        <v>-0.14499999999999957</v>
      </c>
      <c r="Z715">
        <v>-1.8974999999998658</v>
      </c>
      <c r="AA715">
        <v>0.89749999999997954</v>
      </c>
    </row>
    <row r="716" spans="1:27" x14ac:dyDescent="0.3">
      <c r="A716">
        <v>5</v>
      </c>
      <c r="B716" t="s">
        <v>148</v>
      </c>
      <c r="C716" s="222">
        <v>45708.410405092596</v>
      </c>
      <c r="D716" t="b">
        <v>0</v>
      </c>
      <c r="E716" t="b">
        <v>1</v>
      </c>
      <c r="F716">
        <v>2.5</v>
      </c>
      <c r="G716">
        <v>5.0000000000000001E-3</v>
      </c>
      <c r="H716">
        <v>-41</v>
      </c>
      <c r="I716">
        <v>-141</v>
      </c>
      <c r="J716">
        <v>1014</v>
      </c>
      <c r="K716">
        <v>-1012</v>
      </c>
      <c r="L716">
        <v>-0.45500000000000002</v>
      </c>
      <c r="M716">
        <v>5.0000000000000001E-3</v>
      </c>
      <c r="N716">
        <v>0.25</v>
      </c>
      <c r="O716">
        <v>5.0650000000000004</v>
      </c>
      <c r="P716">
        <v>380.5750000000001</v>
      </c>
      <c r="Q716">
        <v>78.109999999999971</v>
      </c>
      <c r="R716">
        <v>-2.7500000000000024E-2</v>
      </c>
      <c r="S716">
        <v>0.17500000000000071</v>
      </c>
      <c r="T716">
        <v>-1.8799999999998818</v>
      </c>
      <c r="U716">
        <v>0.98499999999998522</v>
      </c>
      <c r="V716">
        <v>-0.06</v>
      </c>
      <c r="W716">
        <v>3.4999999999999996E-2</v>
      </c>
      <c r="X716">
        <v>0</v>
      </c>
      <c r="Y716">
        <v>-8.9999999999999858E-2</v>
      </c>
      <c r="Z716">
        <v>-1.8799999999998818</v>
      </c>
      <c r="AA716">
        <v>0.98499999999998522</v>
      </c>
    </row>
    <row r="717" spans="1:27" x14ac:dyDescent="0.3">
      <c r="A717">
        <v>6</v>
      </c>
      <c r="B717" t="s">
        <v>148</v>
      </c>
      <c r="C717" s="222">
        <v>45708.410405092596</v>
      </c>
      <c r="D717" t="b">
        <v>0</v>
      </c>
      <c r="E717" t="b">
        <v>1</v>
      </c>
      <c r="F717">
        <v>3</v>
      </c>
      <c r="G717">
        <v>5.0000000000000001E-3</v>
      </c>
      <c r="H717">
        <v>1750</v>
      </c>
      <c r="I717">
        <v>-1922</v>
      </c>
      <c r="J717">
        <v>1251</v>
      </c>
      <c r="K717">
        <v>-1313</v>
      </c>
      <c r="L717">
        <v>-0.43</v>
      </c>
      <c r="M717">
        <v>-0.155</v>
      </c>
      <c r="N717">
        <v>9.18</v>
      </c>
      <c r="O717">
        <v>6.41</v>
      </c>
      <c r="P717">
        <v>380.3250000000001</v>
      </c>
      <c r="Q717">
        <v>73.044999999999973</v>
      </c>
      <c r="R717">
        <v>-2.500000000001279E-3</v>
      </c>
      <c r="S717">
        <v>-5.4999999999999716E-2</v>
      </c>
      <c r="T717">
        <v>-1.9149999999998499</v>
      </c>
      <c r="U717">
        <v>1.0874999999999915</v>
      </c>
      <c r="V717">
        <v>-4.7499999999999987E-2</v>
      </c>
      <c r="W717">
        <v>-3.9999999999999994E-2</v>
      </c>
      <c r="X717">
        <v>-2.500000000001279E-3</v>
      </c>
      <c r="Y717">
        <v>-5.4999999999999716E-2</v>
      </c>
      <c r="Z717">
        <v>-1.9149999999998499</v>
      </c>
      <c r="AA717">
        <v>1.0874999999999915</v>
      </c>
    </row>
    <row r="718" spans="1:27" x14ac:dyDescent="0.3">
      <c r="A718">
        <v>7</v>
      </c>
      <c r="B718" t="s">
        <v>148</v>
      </c>
      <c r="C718" s="222">
        <v>45708.410405092596</v>
      </c>
      <c r="D718" t="b">
        <v>0</v>
      </c>
      <c r="E718" t="b">
        <v>1</v>
      </c>
      <c r="F718">
        <v>3.5</v>
      </c>
      <c r="G718">
        <v>5.0000000000000001E-3</v>
      </c>
      <c r="H718">
        <v>2357</v>
      </c>
      <c r="I718">
        <v>-2534</v>
      </c>
      <c r="J718">
        <v>1440</v>
      </c>
      <c r="K718">
        <v>-1460</v>
      </c>
      <c r="L718">
        <v>-0.4425</v>
      </c>
      <c r="M718">
        <v>-0.05</v>
      </c>
      <c r="N718">
        <v>12.227500000000001</v>
      </c>
      <c r="O718">
        <v>7.25</v>
      </c>
      <c r="P718">
        <v>371.1450000000001</v>
      </c>
      <c r="Q718">
        <v>66.634999999999977</v>
      </c>
      <c r="R718">
        <v>-7.4999999999985079E-3</v>
      </c>
      <c r="S718">
        <v>1.9999999999999574E-2</v>
      </c>
      <c r="T718">
        <v>-1.9174999999998477</v>
      </c>
      <c r="U718">
        <v>0.99749999999998806</v>
      </c>
      <c r="V718">
        <v>-4.2499999999999982E-2</v>
      </c>
      <c r="W718">
        <v>6.25E-2</v>
      </c>
      <c r="X718">
        <v>-2.4999999999995026E-3</v>
      </c>
      <c r="Y718">
        <v>0.2524999999999995</v>
      </c>
      <c r="Z718">
        <v>-1.9174999999998477</v>
      </c>
      <c r="AA718">
        <v>0.99749999999998806</v>
      </c>
    </row>
    <row r="719" spans="1:27" x14ac:dyDescent="0.3">
      <c r="A719">
        <v>8</v>
      </c>
      <c r="B719" t="s">
        <v>148</v>
      </c>
      <c r="C719" s="222">
        <v>45708.410405092596</v>
      </c>
      <c r="D719" t="b">
        <v>0</v>
      </c>
      <c r="E719" t="b">
        <v>1</v>
      </c>
      <c r="F719">
        <v>4</v>
      </c>
      <c r="G719">
        <v>5.0000000000000001E-3</v>
      </c>
      <c r="H719">
        <v>2703</v>
      </c>
      <c r="I719">
        <v>-2878</v>
      </c>
      <c r="J719">
        <v>1548</v>
      </c>
      <c r="K719">
        <v>-1569</v>
      </c>
      <c r="L719">
        <v>-0.4375</v>
      </c>
      <c r="M719">
        <v>-5.2499999999999998E-2</v>
      </c>
      <c r="N719">
        <v>13.952500000000001</v>
      </c>
      <c r="O719">
        <v>7.7925000000000004</v>
      </c>
      <c r="P719">
        <v>358.91750000000008</v>
      </c>
      <c r="Q719">
        <v>59.384999999999977</v>
      </c>
      <c r="R719">
        <v>0</v>
      </c>
      <c r="S719">
        <v>4.2500000000000426E-2</v>
      </c>
      <c r="T719">
        <v>-1.9224999999999</v>
      </c>
      <c r="U719">
        <v>0.79249999999998266</v>
      </c>
      <c r="V719">
        <v>-4.4999999999999984E-2</v>
      </c>
      <c r="W719">
        <v>-4.4999999999999998E-2</v>
      </c>
      <c r="X719">
        <v>9.9999999999997868E-3</v>
      </c>
      <c r="Y719">
        <v>0.11000000000000032</v>
      </c>
      <c r="Z719">
        <v>-1.9224999999999</v>
      </c>
      <c r="AA719">
        <v>0.79249999999998266</v>
      </c>
    </row>
    <row r="720" spans="1:27" x14ac:dyDescent="0.3">
      <c r="A720">
        <v>9</v>
      </c>
      <c r="B720" t="s">
        <v>148</v>
      </c>
      <c r="C720" s="222">
        <v>45708.410405092596</v>
      </c>
      <c r="D720" t="b">
        <v>0</v>
      </c>
      <c r="E720" t="b">
        <v>1</v>
      </c>
      <c r="F720">
        <v>4.5</v>
      </c>
      <c r="G720">
        <v>5.0000000000000001E-3</v>
      </c>
      <c r="H720">
        <v>2917</v>
      </c>
      <c r="I720">
        <v>-3098</v>
      </c>
      <c r="J720">
        <v>1527</v>
      </c>
      <c r="K720">
        <v>-1614</v>
      </c>
      <c r="L720">
        <v>-0.45250000000000001</v>
      </c>
      <c r="M720">
        <v>-0.2175</v>
      </c>
      <c r="N720">
        <v>15.0375</v>
      </c>
      <c r="O720">
        <v>7.8525</v>
      </c>
      <c r="P720">
        <v>344.96500000000009</v>
      </c>
      <c r="Q720">
        <v>51.592499999999973</v>
      </c>
      <c r="R720">
        <v>-2.000000000000135E-2</v>
      </c>
      <c r="S720">
        <v>0.16749999999999954</v>
      </c>
      <c r="T720">
        <v>-1.939999999999884</v>
      </c>
      <c r="U720">
        <v>0.60999999999997812</v>
      </c>
      <c r="V720">
        <v>-6.7500000000000004E-2</v>
      </c>
      <c r="W720">
        <v>-4.2499999999999982E-2</v>
      </c>
      <c r="X720">
        <v>-7.5000000000002842E-3</v>
      </c>
      <c r="Y720">
        <v>2.2499999999999964E-2</v>
      </c>
      <c r="Z720">
        <v>-1.939999999999884</v>
      </c>
      <c r="AA720">
        <v>0.60999999999997812</v>
      </c>
    </row>
    <row r="721" spans="1:27" x14ac:dyDescent="0.3">
      <c r="A721">
        <v>10</v>
      </c>
      <c r="B721" t="s">
        <v>148</v>
      </c>
      <c r="C721" s="222">
        <v>45708.410405092596</v>
      </c>
      <c r="D721" t="b">
        <v>0</v>
      </c>
      <c r="E721" t="b">
        <v>1</v>
      </c>
      <c r="F721">
        <v>5</v>
      </c>
      <c r="G721">
        <v>5.0000000000000001E-3</v>
      </c>
      <c r="H721">
        <v>3020</v>
      </c>
      <c r="I721">
        <v>-3196</v>
      </c>
      <c r="J721">
        <v>1459</v>
      </c>
      <c r="K721">
        <v>-1511</v>
      </c>
      <c r="L721">
        <v>-0.44</v>
      </c>
      <c r="M721">
        <v>-0.13</v>
      </c>
      <c r="N721">
        <v>15.540000000000001</v>
      </c>
      <c r="O721">
        <v>7.4249999999999998</v>
      </c>
      <c r="P721">
        <v>329.92750000000007</v>
      </c>
      <c r="Q721">
        <v>43.739999999999974</v>
      </c>
      <c r="R721">
        <v>0</v>
      </c>
      <c r="S721">
        <v>-7.5000000000002842E-3</v>
      </c>
      <c r="T721">
        <v>-1.9349999999998886</v>
      </c>
      <c r="U721">
        <v>0.5824999999999747</v>
      </c>
      <c r="V721">
        <v>-3.999999999999998E-2</v>
      </c>
      <c r="W721">
        <v>-0.21500000000000002</v>
      </c>
      <c r="X721">
        <v>0</v>
      </c>
      <c r="Y721">
        <v>0.13499999999999979</v>
      </c>
      <c r="Z721">
        <v>-1.9349999999998886</v>
      </c>
      <c r="AA721">
        <v>0.5824999999999747</v>
      </c>
    </row>
    <row r="722" spans="1:27" x14ac:dyDescent="0.3">
      <c r="A722">
        <v>11</v>
      </c>
      <c r="B722" t="s">
        <v>148</v>
      </c>
      <c r="C722" s="222">
        <v>45708.410405092596</v>
      </c>
      <c r="D722" t="b">
        <v>0</v>
      </c>
      <c r="E722" t="b">
        <v>1</v>
      </c>
      <c r="F722">
        <v>5.5</v>
      </c>
      <c r="G722">
        <v>5.0000000000000001E-3</v>
      </c>
      <c r="H722">
        <v>2999</v>
      </c>
      <c r="I722">
        <v>-3150</v>
      </c>
      <c r="J722">
        <v>1051</v>
      </c>
      <c r="K722">
        <v>-1189</v>
      </c>
      <c r="L722">
        <v>-0.3775</v>
      </c>
      <c r="M722">
        <v>-0.34500000000000003</v>
      </c>
      <c r="N722">
        <v>15.3725</v>
      </c>
      <c r="O722">
        <v>5.6000000000000005</v>
      </c>
      <c r="P722">
        <v>314.38750000000005</v>
      </c>
      <c r="Q722">
        <v>36.314999999999976</v>
      </c>
      <c r="R722">
        <v>-3.5000000000000142E-2</v>
      </c>
      <c r="S722">
        <v>5.7500000000000107E-2</v>
      </c>
      <c r="T722">
        <v>-1.9349999999998886</v>
      </c>
      <c r="U722">
        <v>0.54999999999997584</v>
      </c>
      <c r="V722">
        <v>-3.999999999999998E-2</v>
      </c>
      <c r="W722">
        <v>-0.28500000000000003</v>
      </c>
      <c r="X722">
        <v>-1.5000000000000568E-2</v>
      </c>
      <c r="Y722">
        <v>0.11500000000000021</v>
      </c>
      <c r="Z722">
        <v>-1.9349999999998886</v>
      </c>
      <c r="AA722">
        <v>0.54999999999997584</v>
      </c>
    </row>
    <row r="723" spans="1:27" x14ac:dyDescent="0.3">
      <c r="A723">
        <v>12</v>
      </c>
      <c r="B723" t="s">
        <v>148</v>
      </c>
      <c r="C723" s="222">
        <v>45708.410405092596</v>
      </c>
      <c r="D723" t="b">
        <v>0</v>
      </c>
      <c r="E723" t="b">
        <v>1</v>
      </c>
      <c r="F723">
        <v>6</v>
      </c>
      <c r="G723">
        <v>5.0000000000000001E-3</v>
      </c>
      <c r="H723">
        <v>2482</v>
      </c>
      <c r="I723">
        <v>-2669</v>
      </c>
      <c r="J723">
        <v>-371</v>
      </c>
      <c r="K723">
        <v>323</v>
      </c>
      <c r="L723">
        <v>-0.46750000000000003</v>
      </c>
      <c r="M723">
        <v>-0.12</v>
      </c>
      <c r="N723">
        <v>12.8775</v>
      </c>
      <c r="O723">
        <v>-1.7350000000000001</v>
      </c>
      <c r="P723">
        <v>299.01500000000004</v>
      </c>
      <c r="Q723">
        <v>30.714999999999975</v>
      </c>
      <c r="R723">
        <v>-2.7500000000001634E-2</v>
      </c>
      <c r="S723">
        <v>8.9999999999999858E-2</v>
      </c>
      <c r="T723">
        <v>-1.9099999999999113</v>
      </c>
      <c r="U723">
        <v>0.69999999999997797</v>
      </c>
      <c r="V723">
        <v>-5.0000000000000044E-2</v>
      </c>
      <c r="W723">
        <v>-1.4999999999999999E-2</v>
      </c>
      <c r="X723">
        <v>-2.000000000000135E-2</v>
      </c>
      <c r="Y723">
        <v>-1.0000000000000009E-2</v>
      </c>
      <c r="Z723">
        <v>-1.9099999999999113</v>
      </c>
      <c r="AA723">
        <v>0.69999999999997797</v>
      </c>
    </row>
    <row r="724" spans="1:27" x14ac:dyDescent="0.3">
      <c r="A724">
        <v>13</v>
      </c>
      <c r="B724" t="s">
        <v>148</v>
      </c>
      <c r="C724" s="222">
        <v>45708.410405092596</v>
      </c>
      <c r="D724" t="b">
        <v>0</v>
      </c>
      <c r="E724" t="b">
        <v>1</v>
      </c>
      <c r="F724">
        <v>6.5</v>
      </c>
      <c r="G724">
        <v>5.0000000000000001E-3</v>
      </c>
      <c r="H724">
        <v>2161</v>
      </c>
      <c r="I724">
        <v>-2328</v>
      </c>
      <c r="J724">
        <v>-903</v>
      </c>
      <c r="K724">
        <v>816</v>
      </c>
      <c r="L724">
        <v>-0.41749999999999998</v>
      </c>
      <c r="M724">
        <v>-0.2175</v>
      </c>
      <c r="N724">
        <v>11.2225</v>
      </c>
      <c r="O724">
        <v>-4.2975000000000003</v>
      </c>
      <c r="P724">
        <v>286.13750000000005</v>
      </c>
      <c r="Q724">
        <v>32.449999999999974</v>
      </c>
      <c r="R724">
        <v>-9.9999999999997868E-3</v>
      </c>
      <c r="S724">
        <v>-4.4999999999999929E-2</v>
      </c>
      <c r="T724">
        <v>-1.86749999999995</v>
      </c>
      <c r="U724">
        <v>0.77749999999997499</v>
      </c>
      <c r="V724">
        <v>-0.06</v>
      </c>
      <c r="W724">
        <v>-0.155</v>
      </c>
      <c r="X724">
        <v>-1.5000000000000568E-2</v>
      </c>
      <c r="Y724">
        <v>1.499999999999968E-2</v>
      </c>
      <c r="Z724">
        <v>-1.86749999999995</v>
      </c>
      <c r="AA724">
        <v>0.77749999999997499</v>
      </c>
    </row>
    <row r="725" spans="1:27" x14ac:dyDescent="0.3">
      <c r="A725">
        <v>14</v>
      </c>
      <c r="B725" t="s">
        <v>148</v>
      </c>
      <c r="C725" s="222">
        <v>45708.410405092596</v>
      </c>
      <c r="D725" t="b">
        <v>0</v>
      </c>
      <c r="E725" t="b">
        <v>1</v>
      </c>
      <c r="F725">
        <v>7</v>
      </c>
      <c r="G725">
        <v>5.0000000000000001E-3</v>
      </c>
      <c r="H725">
        <v>1860</v>
      </c>
      <c r="I725">
        <v>-2027</v>
      </c>
      <c r="J725">
        <v>-1324</v>
      </c>
      <c r="K725">
        <v>1245</v>
      </c>
      <c r="L725">
        <v>-0.41749999999999998</v>
      </c>
      <c r="M725">
        <v>-0.19750000000000001</v>
      </c>
      <c r="N725">
        <v>9.7174999999999994</v>
      </c>
      <c r="O725">
        <v>-6.4225000000000003</v>
      </c>
      <c r="P725">
        <v>274.91500000000002</v>
      </c>
      <c r="Q725">
        <v>36.747499999999974</v>
      </c>
      <c r="R725">
        <v>-2.500000000001279E-3</v>
      </c>
      <c r="S725">
        <v>6.4999999999999503E-2</v>
      </c>
      <c r="T725">
        <v>-1.8625000000000114</v>
      </c>
      <c r="U725">
        <v>0.92499999999997584</v>
      </c>
      <c r="V725">
        <v>-4.7499999999999987E-2</v>
      </c>
      <c r="W725">
        <v>-7.0000000000000007E-2</v>
      </c>
      <c r="X725">
        <v>-3.2500000000000639E-2</v>
      </c>
      <c r="Y725">
        <v>-2.0000000000000462E-2</v>
      </c>
      <c r="Z725">
        <v>-1.8625000000000114</v>
      </c>
      <c r="AA725">
        <v>0.92499999999997584</v>
      </c>
    </row>
    <row r="726" spans="1:27" x14ac:dyDescent="0.3">
      <c r="A726">
        <v>15</v>
      </c>
      <c r="B726" t="s">
        <v>148</v>
      </c>
      <c r="C726" s="222">
        <v>45708.410405092596</v>
      </c>
      <c r="D726" t="b">
        <v>0</v>
      </c>
      <c r="E726" t="b">
        <v>1</v>
      </c>
      <c r="F726">
        <v>7.5</v>
      </c>
      <c r="G726">
        <v>5.0000000000000001E-3</v>
      </c>
      <c r="H726">
        <v>1609</v>
      </c>
      <c r="I726">
        <v>-1783</v>
      </c>
      <c r="J726">
        <v>-1669</v>
      </c>
      <c r="K726">
        <v>1603</v>
      </c>
      <c r="L726">
        <v>-0.435</v>
      </c>
      <c r="M726">
        <v>-0.16500000000000001</v>
      </c>
      <c r="N726">
        <v>8.48</v>
      </c>
      <c r="O726">
        <v>-8.18</v>
      </c>
      <c r="P726">
        <v>265.19750000000005</v>
      </c>
      <c r="Q726">
        <v>43.169999999999973</v>
      </c>
      <c r="R726">
        <v>-9.9999999999997868E-3</v>
      </c>
      <c r="S726">
        <v>-2.2499999999999076E-2</v>
      </c>
      <c r="T726">
        <v>-1.8374999999999773</v>
      </c>
      <c r="U726">
        <v>0.84999999999996589</v>
      </c>
      <c r="V726">
        <v>-6.5000000000000002E-2</v>
      </c>
      <c r="W726">
        <v>-2.4999999999999994E-2</v>
      </c>
      <c r="X726">
        <v>-2.5000000000000355E-2</v>
      </c>
      <c r="Y726">
        <v>-0.11999999999999922</v>
      </c>
      <c r="Z726">
        <v>-1.8374999999999773</v>
      </c>
      <c r="AA726">
        <v>0.84999999999996589</v>
      </c>
    </row>
    <row r="727" spans="1:27" x14ac:dyDescent="0.3">
      <c r="A727">
        <v>16</v>
      </c>
      <c r="B727" t="s">
        <v>148</v>
      </c>
      <c r="C727" s="222">
        <v>45708.410405092596</v>
      </c>
      <c r="D727" t="b">
        <v>0</v>
      </c>
      <c r="E727" t="b">
        <v>1</v>
      </c>
      <c r="F727">
        <v>8</v>
      </c>
      <c r="G727">
        <v>5.0000000000000001E-3</v>
      </c>
      <c r="H727">
        <v>1443</v>
      </c>
      <c r="I727">
        <v>-1620</v>
      </c>
      <c r="J727">
        <v>-1914</v>
      </c>
      <c r="K727">
        <v>1858</v>
      </c>
      <c r="L727">
        <v>-0.4425</v>
      </c>
      <c r="M727">
        <v>-0.14000000000000001</v>
      </c>
      <c r="N727">
        <v>7.6574999999999998</v>
      </c>
      <c r="O727">
        <v>-9.43</v>
      </c>
      <c r="P727">
        <v>256.71750000000003</v>
      </c>
      <c r="Q727">
        <v>51.349999999999973</v>
      </c>
      <c r="R727">
        <v>-5.0000000000007816E-3</v>
      </c>
      <c r="S727">
        <v>2.2500000000000853E-2</v>
      </c>
      <c r="T727">
        <v>-1.7650000000000148</v>
      </c>
      <c r="U727">
        <v>0.8599999999999639</v>
      </c>
      <c r="V727">
        <v>-5.4999999999999993E-2</v>
      </c>
      <c r="W727">
        <v>-7.5000000000000067E-3</v>
      </c>
      <c r="X727">
        <v>-2.5000000000000355E-2</v>
      </c>
      <c r="Y727">
        <v>-0.19249999999999901</v>
      </c>
      <c r="Z727">
        <v>-1.7650000000000148</v>
      </c>
      <c r="AA727">
        <v>0.8599999999999639</v>
      </c>
    </row>
    <row r="728" spans="1:27" x14ac:dyDescent="0.3">
      <c r="A728">
        <v>17</v>
      </c>
      <c r="B728" t="s">
        <v>148</v>
      </c>
      <c r="C728" s="222">
        <v>45708.410405092596</v>
      </c>
      <c r="D728" t="b">
        <v>0</v>
      </c>
      <c r="E728" t="b">
        <v>1</v>
      </c>
      <c r="F728">
        <v>8.5</v>
      </c>
      <c r="G728">
        <v>5.0000000000000001E-3</v>
      </c>
      <c r="H728">
        <v>1248</v>
      </c>
      <c r="I728">
        <v>-1409</v>
      </c>
      <c r="J728">
        <v>-1820</v>
      </c>
      <c r="K728">
        <v>1772</v>
      </c>
      <c r="L728">
        <v>-0.40250000000000002</v>
      </c>
      <c r="M728">
        <v>-0.12</v>
      </c>
      <c r="N728">
        <v>6.6425000000000001</v>
      </c>
      <c r="O728">
        <v>-8.98</v>
      </c>
      <c r="P728">
        <v>249.06000000000003</v>
      </c>
      <c r="Q728">
        <v>60.779999999999973</v>
      </c>
      <c r="R728">
        <v>-4.750000000000032E-2</v>
      </c>
      <c r="S728">
        <v>0.17249999999999943</v>
      </c>
      <c r="T728">
        <v>-1.6700000000000443</v>
      </c>
      <c r="U728">
        <v>1.0924999999999585</v>
      </c>
      <c r="V728">
        <v>-4.7500000000000042E-2</v>
      </c>
      <c r="W728">
        <v>-0.13500000000000001</v>
      </c>
      <c r="X728">
        <v>-4.2500000000000426E-2</v>
      </c>
      <c r="Y728">
        <v>-9.5000000000000639E-2</v>
      </c>
      <c r="Z728">
        <v>-1.6700000000000443</v>
      </c>
      <c r="AA728">
        <v>1.0924999999999585</v>
      </c>
    </row>
    <row r="729" spans="1:27" x14ac:dyDescent="0.3">
      <c r="A729">
        <v>18</v>
      </c>
      <c r="B729" t="s">
        <v>148</v>
      </c>
      <c r="C729" s="222">
        <v>45708.410405092596</v>
      </c>
      <c r="D729" t="b">
        <v>0</v>
      </c>
      <c r="E729" t="b">
        <v>1</v>
      </c>
      <c r="F729">
        <v>9</v>
      </c>
      <c r="G729">
        <v>5.0000000000000001E-3</v>
      </c>
      <c r="H729">
        <v>643</v>
      </c>
      <c r="I729">
        <v>-823</v>
      </c>
      <c r="J729">
        <v>-1124</v>
      </c>
      <c r="K729">
        <v>1086</v>
      </c>
      <c r="L729">
        <v>-0.45</v>
      </c>
      <c r="M729">
        <v>-9.5000000000000001E-2</v>
      </c>
      <c r="N729">
        <v>3.665</v>
      </c>
      <c r="O729">
        <v>-5.5250000000000004</v>
      </c>
      <c r="P729">
        <v>242.41750000000002</v>
      </c>
      <c r="Q729">
        <v>69.759999999999977</v>
      </c>
      <c r="R729">
        <v>7.4999999999998401E-3</v>
      </c>
      <c r="S729">
        <v>7.2499999999999787E-2</v>
      </c>
      <c r="T729">
        <v>-1.5825000000000671</v>
      </c>
      <c r="U729">
        <v>1.254999999999967</v>
      </c>
      <c r="V729">
        <v>-2.0000000000000018E-2</v>
      </c>
      <c r="W729">
        <v>-5.5E-2</v>
      </c>
      <c r="X729">
        <v>-4.9999999999998934E-3</v>
      </c>
      <c r="Y729">
        <v>1.9999999999999574E-2</v>
      </c>
      <c r="Z729">
        <v>-1.5825000000000671</v>
      </c>
      <c r="AA729">
        <v>1.254999999999967</v>
      </c>
    </row>
    <row r="730" spans="1:27" x14ac:dyDescent="0.3">
      <c r="A730">
        <v>19</v>
      </c>
      <c r="B730" t="s">
        <v>148</v>
      </c>
      <c r="C730" s="222">
        <v>45708.410405092596</v>
      </c>
      <c r="D730" t="b">
        <v>0</v>
      </c>
      <c r="E730" t="b">
        <v>1</v>
      </c>
      <c r="F730">
        <v>9.5</v>
      </c>
      <c r="G730">
        <v>5.0000000000000001E-3</v>
      </c>
      <c r="H730">
        <v>647</v>
      </c>
      <c r="I730">
        <v>-824</v>
      </c>
      <c r="J730">
        <v>-1131</v>
      </c>
      <c r="K730">
        <v>1032</v>
      </c>
      <c r="L730">
        <v>-0.4425</v>
      </c>
      <c r="M730">
        <v>-0.2475</v>
      </c>
      <c r="N730">
        <v>3.6775000000000002</v>
      </c>
      <c r="O730">
        <v>-5.4074999999999998</v>
      </c>
      <c r="P730">
        <v>238.75250000000003</v>
      </c>
      <c r="Q730">
        <v>75.284999999999982</v>
      </c>
      <c r="R730">
        <v>-7.4999999999998401E-3</v>
      </c>
      <c r="S730">
        <v>0.1175000000000006</v>
      </c>
      <c r="T730">
        <v>-1.565000000000083</v>
      </c>
      <c r="U730">
        <v>1.3549999999999756</v>
      </c>
      <c r="V730">
        <v>-4.7499999999999987E-2</v>
      </c>
      <c r="W730">
        <v>-0.32500000000000001</v>
      </c>
      <c r="X730">
        <v>-1.2499999999999734E-2</v>
      </c>
      <c r="Y730">
        <v>7.0000000000000284E-2</v>
      </c>
      <c r="Z730">
        <v>-1.565000000000083</v>
      </c>
      <c r="AA730">
        <v>1.3549999999999756</v>
      </c>
    </row>
    <row r="731" spans="1:27" x14ac:dyDescent="0.3">
      <c r="A731">
        <v>20</v>
      </c>
      <c r="B731" t="s">
        <v>148</v>
      </c>
      <c r="C731" s="222">
        <v>45708.410405092596</v>
      </c>
      <c r="D731" t="b">
        <v>0</v>
      </c>
      <c r="E731" t="b">
        <v>1</v>
      </c>
      <c r="F731">
        <v>10</v>
      </c>
      <c r="G731">
        <v>5.0000000000000001E-3</v>
      </c>
      <c r="H731">
        <v>674</v>
      </c>
      <c r="I731">
        <v>-850</v>
      </c>
      <c r="J731">
        <v>-1184</v>
      </c>
      <c r="K731">
        <v>1083</v>
      </c>
      <c r="L731">
        <v>-0.44</v>
      </c>
      <c r="M731">
        <v>-0.2525</v>
      </c>
      <c r="N731">
        <v>3.81</v>
      </c>
      <c r="O731">
        <v>-5.6675000000000004</v>
      </c>
      <c r="P731">
        <v>235.07500000000002</v>
      </c>
      <c r="Q731">
        <v>80.692499999999981</v>
      </c>
      <c r="R731">
        <v>-2.2499999999999964E-2</v>
      </c>
      <c r="S731">
        <v>0.15499999999999936</v>
      </c>
      <c r="T731">
        <v>-1.5350000000000819</v>
      </c>
      <c r="U731">
        <v>1.2624999999999744</v>
      </c>
      <c r="V731">
        <v>-4.7499999999999987E-2</v>
      </c>
      <c r="W731">
        <v>-0.27250000000000002</v>
      </c>
      <c r="X731">
        <v>-7.4999999999998401E-3</v>
      </c>
      <c r="Y731">
        <v>0.22750000000000004</v>
      </c>
      <c r="Z731">
        <v>-1.5350000000000819</v>
      </c>
      <c r="AA731">
        <v>1.2624999999999744</v>
      </c>
    </row>
    <row r="732" spans="1:27" x14ac:dyDescent="0.3">
      <c r="A732">
        <v>21</v>
      </c>
      <c r="B732" t="s">
        <v>148</v>
      </c>
      <c r="C732" s="222">
        <v>45708.410405092596</v>
      </c>
      <c r="D732" t="b">
        <v>0</v>
      </c>
      <c r="E732" t="b">
        <v>1</v>
      </c>
      <c r="F732">
        <v>10.5</v>
      </c>
      <c r="G732">
        <v>5.0000000000000001E-3</v>
      </c>
      <c r="H732">
        <v>587</v>
      </c>
      <c r="I732">
        <v>-760</v>
      </c>
      <c r="J732">
        <v>-1186</v>
      </c>
      <c r="K732">
        <v>1171</v>
      </c>
      <c r="L732">
        <v>-0.4325</v>
      </c>
      <c r="M732">
        <v>-3.7499999999999999E-2</v>
      </c>
      <c r="N732">
        <v>3.3675000000000002</v>
      </c>
      <c r="O732">
        <v>-5.8925000000000001</v>
      </c>
      <c r="P732">
        <v>231.26500000000001</v>
      </c>
      <c r="Q732">
        <v>86.359999999999985</v>
      </c>
      <c r="R732">
        <v>-2.0000000000000018E-2</v>
      </c>
      <c r="S732">
        <v>-2.7499999999999858E-2</v>
      </c>
      <c r="T732">
        <v>-1.4700000000000841</v>
      </c>
      <c r="U732">
        <v>1.0949999999999847</v>
      </c>
      <c r="V732">
        <v>-4.2499999999999982E-2</v>
      </c>
      <c r="W732">
        <v>-6.7500000000000004E-2</v>
      </c>
      <c r="X732">
        <v>-1.7500000000000071E-2</v>
      </c>
      <c r="Y732">
        <v>-6.7499999999999893E-2</v>
      </c>
      <c r="Z732">
        <v>-1.4700000000000841</v>
      </c>
      <c r="AA732">
        <v>1.0949999999999847</v>
      </c>
    </row>
    <row r="733" spans="1:27" x14ac:dyDescent="0.3">
      <c r="A733">
        <v>22</v>
      </c>
      <c r="B733" t="s">
        <v>148</v>
      </c>
      <c r="C733" s="222">
        <v>45708.410405092596</v>
      </c>
      <c r="D733" t="b">
        <v>0</v>
      </c>
      <c r="E733" t="b">
        <v>1</v>
      </c>
      <c r="F733">
        <v>11</v>
      </c>
      <c r="G733">
        <v>5.0000000000000001E-3</v>
      </c>
      <c r="H733">
        <v>532</v>
      </c>
      <c r="I733">
        <v>-706</v>
      </c>
      <c r="J733">
        <v>-1261</v>
      </c>
      <c r="K733">
        <v>1228</v>
      </c>
      <c r="L733">
        <v>-0.435</v>
      </c>
      <c r="M733">
        <v>-8.2500000000000004E-2</v>
      </c>
      <c r="N733">
        <v>3.0950000000000002</v>
      </c>
      <c r="O733">
        <v>-6.2225000000000001</v>
      </c>
      <c r="P733">
        <v>227.89750000000001</v>
      </c>
      <c r="Q733">
        <v>92.252499999999984</v>
      </c>
      <c r="R733">
        <v>-2.9999999999999805E-2</v>
      </c>
      <c r="S733">
        <v>2.2499999999999964E-2</v>
      </c>
      <c r="T733">
        <v>-1.417500000000075</v>
      </c>
      <c r="U733">
        <v>1.1499999999999773</v>
      </c>
      <c r="V733">
        <v>-5.2499999999999991E-2</v>
      </c>
      <c r="W733">
        <v>-0.16500000000000001</v>
      </c>
      <c r="X733">
        <v>-2.2499999999999964E-2</v>
      </c>
      <c r="Y733">
        <v>9.9999999999997868E-3</v>
      </c>
      <c r="Z733">
        <v>-1.417500000000075</v>
      </c>
      <c r="AA733">
        <v>1.1499999999999773</v>
      </c>
    </row>
    <row r="734" spans="1:27" x14ac:dyDescent="0.3">
      <c r="A734">
        <v>23</v>
      </c>
      <c r="B734" t="s">
        <v>148</v>
      </c>
      <c r="C734" s="222">
        <v>45708.410405092596</v>
      </c>
      <c r="D734" t="b">
        <v>0</v>
      </c>
      <c r="E734" t="b">
        <v>1</v>
      </c>
      <c r="F734">
        <v>11.5</v>
      </c>
      <c r="G734">
        <v>5.0000000000000001E-3</v>
      </c>
      <c r="H734">
        <v>451</v>
      </c>
      <c r="I734">
        <v>-604</v>
      </c>
      <c r="J734">
        <v>-1193</v>
      </c>
      <c r="K734">
        <v>1094</v>
      </c>
      <c r="L734">
        <v>-0.38250000000000001</v>
      </c>
      <c r="M734">
        <v>-0.2475</v>
      </c>
      <c r="N734">
        <v>2.6375000000000002</v>
      </c>
      <c r="O734">
        <v>-5.7175000000000002</v>
      </c>
      <c r="P734">
        <v>224.80250000000001</v>
      </c>
      <c r="Q734">
        <v>98.47499999999998</v>
      </c>
      <c r="R734">
        <v>-3.4999999999999698E-2</v>
      </c>
      <c r="S734">
        <v>-0.11749999999999972</v>
      </c>
      <c r="T734">
        <v>-1.3875000000000455</v>
      </c>
      <c r="U734">
        <v>1.1649999999999778</v>
      </c>
      <c r="V734">
        <v>-7.5000000000000067E-3</v>
      </c>
      <c r="W734">
        <v>-0.17249999999999999</v>
      </c>
      <c r="X734">
        <v>-3.7500000000000089E-2</v>
      </c>
      <c r="Y734">
        <v>2.2499999999999964E-2</v>
      </c>
      <c r="Z734">
        <v>-1.3875000000000455</v>
      </c>
      <c r="AA734">
        <v>1.1649999999999778</v>
      </c>
    </row>
    <row r="735" spans="1:27" x14ac:dyDescent="0.3">
      <c r="A735">
        <v>24</v>
      </c>
      <c r="B735" t="s">
        <v>148</v>
      </c>
      <c r="C735" s="222">
        <v>45708.410405092596</v>
      </c>
      <c r="D735" t="b">
        <v>0</v>
      </c>
      <c r="E735" t="b">
        <v>1</v>
      </c>
      <c r="F735">
        <v>12</v>
      </c>
      <c r="G735">
        <v>5.0000000000000001E-3</v>
      </c>
      <c r="H735">
        <v>677</v>
      </c>
      <c r="I735">
        <v>-883</v>
      </c>
      <c r="J735">
        <v>-595</v>
      </c>
      <c r="K735">
        <v>570</v>
      </c>
      <c r="L735">
        <v>-0.51500000000000001</v>
      </c>
      <c r="M735">
        <v>-6.25E-2</v>
      </c>
      <c r="N735">
        <v>3.9</v>
      </c>
      <c r="O735">
        <v>-2.9125000000000001</v>
      </c>
      <c r="P735">
        <v>222.16500000000002</v>
      </c>
      <c r="Q735">
        <v>104.19249999999998</v>
      </c>
      <c r="R735">
        <v>1.2499999999999734E-2</v>
      </c>
      <c r="S735">
        <v>9.9999999999997868E-3</v>
      </c>
      <c r="T735">
        <v>-1.3025000000000375</v>
      </c>
      <c r="U735">
        <v>1.172499999999971</v>
      </c>
      <c r="V735">
        <v>-9.5000000000000029E-2</v>
      </c>
      <c r="W735">
        <v>-0.14000000000000001</v>
      </c>
      <c r="X735">
        <v>2.0000000000000018E-2</v>
      </c>
      <c r="Y735">
        <v>-1.5000000000000124E-2</v>
      </c>
      <c r="Z735">
        <v>-1.3025000000000375</v>
      </c>
      <c r="AA735">
        <v>1.172499999999971</v>
      </c>
    </row>
    <row r="736" spans="1:27" x14ac:dyDescent="0.3">
      <c r="A736">
        <v>25</v>
      </c>
      <c r="B736" t="s">
        <v>148</v>
      </c>
      <c r="C736" s="222">
        <v>45708.410405092596</v>
      </c>
      <c r="D736" t="b">
        <v>0</v>
      </c>
      <c r="E736" t="b">
        <v>1</v>
      </c>
      <c r="F736">
        <v>12.5</v>
      </c>
      <c r="G736">
        <v>5.0000000000000001E-3</v>
      </c>
      <c r="H736">
        <v>388</v>
      </c>
      <c r="I736">
        <v>-564</v>
      </c>
      <c r="J736">
        <v>-120</v>
      </c>
      <c r="K736">
        <v>68</v>
      </c>
      <c r="L736">
        <v>-0.44</v>
      </c>
      <c r="M736">
        <v>-0.13</v>
      </c>
      <c r="N736">
        <v>2.38</v>
      </c>
      <c r="O736">
        <v>-0.47000000000000003</v>
      </c>
      <c r="P736">
        <v>218.26500000000001</v>
      </c>
      <c r="Q736">
        <v>107.10499999999998</v>
      </c>
      <c r="R736">
        <v>-1.2500000000000178E-2</v>
      </c>
      <c r="S736">
        <v>0.11499999999999994</v>
      </c>
      <c r="T736">
        <v>-1.3225000000000477</v>
      </c>
      <c r="U736">
        <v>1.004999999999967</v>
      </c>
      <c r="V736">
        <v>-5.2499999999999991E-2</v>
      </c>
      <c r="W736">
        <v>0</v>
      </c>
      <c r="X736">
        <v>-7.5000000000002842E-3</v>
      </c>
      <c r="Y736">
        <v>0.13499999999999995</v>
      </c>
      <c r="Z736">
        <v>-1.3225000000000477</v>
      </c>
      <c r="AA736">
        <v>1.004999999999967</v>
      </c>
    </row>
    <row r="737" spans="1:27" x14ac:dyDescent="0.3">
      <c r="A737">
        <v>26</v>
      </c>
      <c r="B737" t="s">
        <v>148</v>
      </c>
      <c r="C737" s="222">
        <v>45708.410405092596</v>
      </c>
      <c r="D737" t="b">
        <v>0</v>
      </c>
      <c r="E737" t="b">
        <v>1</v>
      </c>
      <c r="F737">
        <v>13</v>
      </c>
      <c r="G737">
        <v>5.0000000000000001E-3</v>
      </c>
      <c r="H737">
        <v>344</v>
      </c>
      <c r="I737">
        <v>-517</v>
      </c>
      <c r="J737">
        <v>-175</v>
      </c>
      <c r="K737">
        <v>99</v>
      </c>
      <c r="L737">
        <v>-0.4325</v>
      </c>
      <c r="M737">
        <v>-0.19</v>
      </c>
      <c r="N737">
        <v>2.1524999999999999</v>
      </c>
      <c r="O737">
        <v>-0.68500000000000005</v>
      </c>
      <c r="P737">
        <v>215.88500000000002</v>
      </c>
      <c r="Q737">
        <v>107.57499999999997</v>
      </c>
      <c r="R737">
        <v>-1.2500000000000178E-2</v>
      </c>
      <c r="S737">
        <v>0.17499999999999993</v>
      </c>
      <c r="T737">
        <v>-1.307500000000033</v>
      </c>
      <c r="U737">
        <v>0.96249999999994884</v>
      </c>
      <c r="V737">
        <v>-4.7499999999999987E-2</v>
      </c>
      <c r="W737">
        <v>-0.13250000000000001</v>
      </c>
      <c r="X737">
        <v>-2.5000000000003908E-3</v>
      </c>
      <c r="Y737">
        <v>0.23749999999999993</v>
      </c>
      <c r="Z737">
        <v>-1.307500000000033</v>
      </c>
      <c r="AA737">
        <v>0.96249999999994884</v>
      </c>
    </row>
    <row r="738" spans="1:27" x14ac:dyDescent="0.3">
      <c r="A738">
        <v>27</v>
      </c>
      <c r="B738" t="s">
        <v>148</v>
      </c>
      <c r="C738" s="222">
        <v>45708.410405092596</v>
      </c>
      <c r="D738" t="b">
        <v>0</v>
      </c>
      <c r="E738" t="b">
        <v>1</v>
      </c>
      <c r="F738">
        <v>13.5</v>
      </c>
      <c r="G738">
        <v>5.0000000000000001E-3</v>
      </c>
      <c r="H738">
        <v>135</v>
      </c>
      <c r="I738">
        <v>-303</v>
      </c>
      <c r="J738">
        <v>-210</v>
      </c>
      <c r="K738">
        <v>165</v>
      </c>
      <c r="L738">
        <v>-0.42</v>
      </c>
      <c r="M738">
        <v>-0.1125</v>
      </c>
      <c r="N738">
        <v>1.095</v>
      </c>
      <c r="O738">
        <v>-0.9375</v>
      </c>
      <c r="P738">
        <v>213.73250000000002</v>
      </c>
      <c r="Q738">
        <v>108.25999999999998</v>
      </c>
      <c r="R738">
        <v>2.4999999999999467E-3</v>
      </c>
      <c r="S738">
        <v>0.11499999999999999</v>
      </c>
      <c r="T738">
        <v>-1.2775000000000318</v>
      </c>
      <c r="U738">
        <v>0.86499999999995225</v>
      </c>
      <c r="V738">
        <v>-4.2499999999999982E-2</v>
      </c>
      <c r="W738">
        <v>-9.2499999999999999E-2</v>
      </c>
      <c r="X738">
        <v>7.4999999999998401E-3</v>
      </c>
      <c r="Y738">
        <v>0.16250000000000009</v>
      </c>
      <c r="Z738">
        <v>-1.2775000000000318</v>
      </c>
      <c r="AA738">
        <v>0.86499999999995225</v>
      </c>
    </row>
    <row r="739" spans="1:27" x14ac:dyDescent="0.3">
      <c r="A739">
        <v>28</v>
      </c>
      <c r="B739" t="s">
        <v>148</v>
      </c>
      <c r="C739" s="222">
        <v>45708.410405092596</v>
      </c>
      <c r="D739" t="b">
        <v>0</v>
      </c>
      <c r="E739" t="b">
        <v>1</v>
      </c>
      <c r="F739">
        <v>14</v>
      </c>
      <c r="G739">
        <v>5.0000000000000001E-3</v>
      </c>
      <c r="H739">
        <v>189</v>
      </c>
      <c r="I739">
        <v>-360</v>
      </c>
      <c r="J739">
        <v>-18</v>
      </c>
      <c r="K739">
        <v>-48</v>
      </c>
      <c r="L739">
        <v>-0.42749999999999999</v>
      </c>
      <c r="M739">
        <v>-0.16500000000000001</v>
      </c>
      <c r="N739">
        <v>1.3725000000000001</v>
      </c>
      <c r="O739">
        <v>7.4999999999999997E-2</v>
      </c>
      <c r="P739">
        <v>212.63750000000002</v>
      </c>
      <c r="Q739">
        <v>109.19749999999998</v>
      </c>
      <c r="R739">
        <v>2.4999999999999467E-3</v>
      </c>
      <c r="S739">
        <v>-2.7500000000000011E-2</v>
      </c>
      <c r="T739">
        <v>-1.2425000000000352</v>
      </c>
      <c r="U739">
        <v>0.74999999999995737</v>
      </c>
      <c r="V739">
        <v>-4.2499999999999982E-2</v>
      </c>
      <c r="W739">
        <v>-0.14500000000000002</v>
      </c>
      <c r="X739">
        <v>1.7500000000000071E-2</v>
      </c>
      <c r="Y739">
        <v>-3.5000000000000003E-2</v>
      </c>
      <c r="Z739">
        <v>-1.2425000000000352</v>
      </c>
      <c r="AA739">
        <v>0.74999999999995737</v>
      </c>
    </row>
    <row r="740" spans="1:27" x14ac:dyDescent="0.3">
      <c r="A740">
        <v>29</v>
      </c>
      <c r="B740" t="s">
        <v>148</v>
      </c>
      <c r="C740" s="222">
        <v>45708.410405092596</v>
      </c>
      <c r="D740" t="b">
        <v>0</v>
      </c>
      <c r="E740" t="b">
        <v>1</v>
      </c>
      <c r="F740">
        <v>14.5</v>
      </c>
      <c r="G740">
        <v>5.0000000000000001E-3</v>
      </c>
      <c r="H740">
        <v>173</v>
      </c>
      <c r="I740">
        <v>-358</v>
      </c>
      <c r="J740">
        <v>238</v>
      </c>
      <c r="K740">
        <v>-319</v>
      </c>
      <c r="L740">
        <v>-0.46250000000000002</v>
      </c>
      <c r="M740">
        <v>-0.20250000000000001</v>
      </c>
      <c r="N740">
        <v>1.3275000000000001</v>
      </c>
      <c r="O740">
        <v>1.3925000000000001</v>
      </c>
      <c r="P740">
        <v>211.26500000000001</v>
      </c>
      <c r="Q740">
        <v>109.12249999999997</v>
      </c>
      <c r="R740">
        <v>-7.4999999999998401E-3</v>
      </c>
      <c r="S740">
        <v>4.2499999999999982E-2</v>
      </c>
      <c r="T740">
        <v>-1.2225000000000534</v>
      </c>
      <c r="U740">
        <v>0.74249999999994998</v>
      </c>
      <c r="V740">
        <v>-4.500000000000004E-2</v>
      </c>
      <c r="W740">
        <v>-0.22750000000000001</v>
      </c>
      <c r="X740">
        <v>5.0000000000001155E-3</v>
      </c>
      <c r="Y740">
        <v>2.2499999999999964E-2</v>
      </c>
      <c r="Z740">
        <v>-1.2225000000000534</v>
      </c>
      <c r="AA740">
        <v>0.74249999999994998</v>
      </c>
    </row>
    <row r="741" spans="1:27" x14ac:dyDescent="0.3">
      <c r="A741">
        <v>30</v>
      </c>
      <c r="B741" t="s">
        <v>148</v>
      </c>
      <c r="C741" s="222">
        <v>45708.410405092596</v>
      </c>
      <c r="D741" t="b">
        <v>0</v>
      </c>
      <c r="E741" t="b">
        <v>1</v>
      </c>
      <c r="F741">
        <v>15</v>
      </c>
      <c r="G741">
        <v>5.0000000000000001E-3</v>
      </c>
      <c r="H741">
        <v>-339</v>
      </c>
      <c r="I741">
        <v>175</v>
      </c>
      <c r="J741">
        <v>242</v>
      </c>
      <c r="K741">
        <v>-273</v>
      </c>
      <c r="L741">
        <v>-0.41000000000000003</v>
      </c>
      <c r="M741">
        <v>-7.7499999999999999E-2</v>
      </c>
      <c r="N741">
        <v>-1.2849999999999999</v>
      </c>
      <c r="O741">
        <v>1.2875000000000001</v>
      </c>
      <c r="P741">
        <v>209.93750000000003</v>
      </c>
      <c r="Q741">
        <v>107.72999999999998</v>
      </c>
      <c r="R741">
        <v>-4.2499999999999982E-2</v>
      </c>
      <c r="S741">
        <v>1.5000000000000124E-2</v>
      </c>
      <c r="T741">
        <v>-1.1675000000000466</v>
      </c>
      <c r="U741">
        <v>0.48249999999995907</v>
      </c>
      <c r="V741">
        <v>-4.500000000000004E-2</v>
      </c>
      <c r="W741">
        <v>-0.14250000000000002</v>
      </c>
      <c r="X741">
        <v>-3.499999999999992E-2</v>
      </c>
      <c r="Y741">
        <v>4.2499999999999982E-2</v>
      </c>
      <c r="Z741">
        <v>-1.1675000000000466</v>
      </c>
      <c r="AA741">
        <v>0.48249999999995907</v>
      </c>
    </row>
    <row r="742" spans="1:27" x14ac:dyDescent="0.3">
      <c r="A742">
        <v>31</v>
      </c>
      <c r="B742" t="s">
        <v>148</v>
      </c>
      <c r="C742" s="222">
        <v>45708.410405092596</v>
      </c>
      <c r="D742" t="b">
        <v>0</v>
      </c>
      <c r="E742" t="b">
        <v>1</v>
      </c>
      <c r="F742">
        <v>15.5</v>
      </c>
      <c r="G742">
        <v>5.0000000000000001E-3</v>
      </c>
      <c r="H742">
        <v>-424</v>
      </c>
      <c r="I742">
        <v>249</v>
      </c>
      <c r="J742">
        <v>-125</v>
      </c>
      <c r="K742">
        <v>51</v>
      </c>
      <c r="L742">
        <v>-0.4375</v>
      </c>
      <c r="M742">
        <v>-0.185</v>
      </c>
      <c r="N742">
        <v>-1.6825000000000001</v>
      </c>
      <c r="O742">
        <v>-0.44</v>
      </c>
      <c r="P742">
        <v>211.22250000000003</v>
      </c>
      <c r="Q742">
        <v>106.44249999999998</v>
      </c>
      <c r="R742">
        <v>7.4999999999998401E-3</v>
      </c>
      <c r="S742">
        <v>4.2499999999999982E-2</v>
      </c>
      <c r="T742">
        <v>-1.0525000000000375</v>
      </c>
      <c r="U742">
        <v>0.36999999999997613</v>
      </c>
      <c r="V742">
        <v>-3.999999999999998E-2</v>
      </c>
      <c r="W742">
        <v>-0.28000000000000003</v>
      </c>
      <c r="X742">
        <v>1.4999999999999902E-2</v>
      </c>
      <c r="Y742">
        <v>0.10500000000000004</v>
      </c>
      <c r="Z742">
        <v>-1.0525000000000375</v>
      </c>
      <c r="AA742">
        <v>0.36999999999997613</v>
      </c>
    </row>
    <row r="743" spans="1:27" x14ac:dyDescent="0.3">
      <c r="A743">
        <v>32</v>
      </c>
      <c r="B743" t="s">
        <v>148</v>
      </c>
      <c r="C743" s="222">
        <v>45708.410405092596</v>
      </c>
      <c r="D743" t="b">
        <v>0</v>
      </c>
      <c r="E743" t="b">
        <v>1</v>
      </c>
      <c r="F743">
        <v>16</v>
      </c>
      <c r="G743">
        <v>5.0000000000000001E-3</v>
      </c>
      <c r="H743">
        <v>-350</v>
      </c>
      <c r="I743">
        <v>175</v>
      </c>
      <c r="J743">
        <v>-392</v>
      </c>
      <c r="K743">
        <v>318</v>
      </c>
      <c r="L743">
        <v>-0.4375</v>
      </c>
      <c r="M743">
        <v>-0.185</v>
      </c>
      <c r="N743">
        <v>-1.3125</v>
      </c>
      <c r="O743">
        <v>-1.7750000000000001</v>
      </c>
      <c r="P743">
        <v>212.90500000000003</v>
      </c>
      <c r="Q743">
        <v>106.88249999999998</v>
      </c>
      <c r="R743">
        <v>-2.4999999999999467E-3</v>
      </c>
      <c r="S743">
        <v>0.125</v>
      </c>
      <c r="T743">
        <v>-1.0300000000000296</v>
      </c>
      <c r="U743">
        <v>-2.8421709430404007E-14</v>
      </c>
      <c r="V743">
        <v>-4.2499999999999982E-2</v>
      </c>
      <c r="W743">
        <v>-0.2175</v>
      </c>
      <c r="X743">
        <v>2.4999999999999467E-3</v>
      </c>
      <c r="Y743">
        <v>0.11749999999999994</v>
      </c>
      <c r="Z743">
        <v>-1.0300000000000296</v>
      </c>
      <c r="AA743">
        <v>-2.8421709430404007E-14</v>
      </c>
    </row>
    <row r="744" spans="1:27" x14ac:dyDescent="0.3">
      <c r="A744">
        <v>33</v>
      </c>
      <c r="B744" t="s">
        <v>148</v>
      </c>
      <c r="C744" s="222">
        <v>45708.410405092596</v>
      </c>
      <c r="D744" t="b">
        <v>0</v>
      </c>
      <c r="E744" t="b">
        <v>1</v>
      </c>
      <c r="F744">
        <v>16.5</v>
      </c>
      <c r="G744">
        <v>5.0000000000000001E-3</v>
      </c>
      <c r="H744">
        <v>-167</v>
      </c>
      <c r="I744">
        <v>-4</v>
      </c>
      <c r="J744">
        <v>-491</v>
      </c>
      <c r="K744">
        <v>388</v>
      </c>
      <c r="L744">
        <v>-0.42749999999999999</v>
      </c>
      <c r="M744">
        <v>-0.25750000000000001</v>
      </c>
      <c r="N744">
        <v>-0.40750000000000003</v>
      </c>
      <c r="O744">
        <v>-2.1975000000000002</v>
      </c>
      <c r="P744">
        <v>214.21750000000003</v>
      </c>
      <c r="Q744">
        <v>108.65749999999998</v>
      </c>
      <c r="R744">
        <v>5.0000000000000044E-3</v>
      </c>
      <c r="S744">
        <v>0.17999999999999972</v>
      </c>
      <c r="T744">
        <v>-1.0125000000000455</v>
      </c>
      <c r="U744">
        <v>-0.15500000000001535</v>
      </c>
      <c r="V744">
        <v>-4.9999999999999989E-2</v>
      </c>
      <c r="W744">
        <v>-0.2225</v>
      </c>
      <c r="X744">
        <v>1.4999999999999958E-2</v>
      </c>
      <c r="Y744">
        <v>0.10749999999999993</v>
      </c>
      <c r="Z744">
        <v>-1.0125000000000455</v>
      </c>
      <c r="AA744">
        <v>-0.15500000000001535</v>
      </c>
    </row>
    <row r="745" spans="1:27" x14ac:dyDescent="0.3">
      <c r="A745">
        <v>34</v>
      </c>
      <c r="B745" t="s">
        <v>148</v>
      </c>
      <c r="C745" s="222">
        <v>45708.410405092596</v>
      </c>
      <c r="D745" t="b">
        <v>0</v>
      </c>
      <c r="E745" t="b">
        <v>1</v>
      </c>
      <c r="F745">
        <v>17</v>
      </c>
      <c r="G745">
        <v>5.0000000000000001E-3</v>
      </c>
      <c r="H745">
        <v>113</v>
      </c>
      <c r="I745">
        <v>-287</v>
      </c>
      <c r="J745">
        <v>-556</v>
      </c>
      <c r="K745">
        <v>454</v>
      </c>
      <c r="L745">
        <v>-0.435</v>
      </c>
      <c r="M745">
        <v>-0.255</v>
      </c>
      <c r="N745">
        <v>1</v>
      </c>
      <c r="O745">
        <v>-2.5249999999999999</v>
      </c>
      <c r="P745">
        <v>214.62500000000003</v>
      </c>
      <c r="Q745">
        <v>110.85499999999999</v>
      </c>
      <c r="R745">
        <v>2.0000000000000018E-2</v>
      </c>
      <c r="S745">
        <v>9.2500000000000249E-2</v>
      </c>
      <c r="T745">
        <v>-0.96750000000005798</v>
      </c>
      <c r="U745">
        <v>-0.4100000000000108</v>
      </c>
      <c r="V745">
        <v>-3.4999999999999976E-2</v>
      </c>
      <c r="W745">
        <v>-0.23</v>
      </c>
      <c r="X745">
        <v>1.0000000000000009E-2</v>
      </c>
      <c r="Y745">
        <v>7.0000000000000284E-2</v>
      </c>
      <c r="Z745">
        <v>-0.96750000000005798</v>
      </c>
      <c r="AA745">
        <v>-0.4100000000000108</v>
      </c>
    </row>
    <row r="746" spans="1:27" x14ac:dyDescent="0.3">
      <c r="A746">
        <v>35</v>
      </c>
      <c r="B746" t="s">
        <v>148</v>
      </c>
      <c r="C746" s="222">
        <v>45708.410405092596</v>
      </c>
      <c r="D746" t="b">
        <v>0</v>
      </c>
      <c r="E746" t="b">
        <v>1</v>
      </c>
      <c r="F746">
        <v>17.5</v>
      </c>
      <c r="G746">
        <v>5.0000000000000001E-3</v>
      </c>
      <c r="H746">
        <v>443</v>
      </c>
      <c r="I746">
        <v>-619</v>
      </c>
      <c r="J746">
        <v>-537</v>
      </c>
      <c r="K746">
        <v>465</v>
      </c>
      <c r="L746">
        <v>-0.44</v>
      </c>
      <c r="M746">
        <v>-0.18</v>
      </c>
      <c r="N746">
        <v>2.6550000000000002</v>
      </c>
      <c r="O746">
        <v>-2.5049999999999999</v>
      </c>
      <c r="P746">
        <v>213.62500000000003</v>
      </c>
      <c r="Q746">
        <v>113.38</v>
      </c>
      <c r="R746">
        <v>1.5000000000000124E-2</v>
      </c>
      <c r="S746">
        <v>-6.7499999999999893E-2</v>
      </c>
      <c r="T746">
        <v>-0.91250000000005116</v>
      </c>
      <c r="U746">
        <v>-0.55250000000000909</v>
      </c>
      <c r="V746">
        <v>-3.7499999999999978E-2</v>
      </c>
      <c r="W746">
        <v>-0.13500000000000001</v>
      </c>
      <c r="X746">
        <v>7.5000000000002842E-3</v>
      </c>
      <c r="Y746">
        <v>4.0000000000000036E-2</v>
      </c>
      <c r="Z746">
        <v>-0.91250000000005116</v>
      </c>
      <c r="AA746">
        <v>-0.55250000000000909</v>
      </c>
    </row>
    <row r="747" spans="1:27" x14ac:dyDescent="0.3">
      <c r="A747">
        <v>36</v>
      </c>
      <c r="B747" t="s">
        <v>148</v>
      </c>
      <c r="C747" s="222">
        <v>45708.410405092596</v>
      </c>
      <c r="D747" t="b">
        <v>0</v>
      </c>
      <c r="E747" t="b">
        <v>1</v>
      </c>
      <c r="F747">
        <v>18</v>
      </c>
      <c r="G747">
        <v>5.0000000000000001E-3</v>
      </c>
      <c r="H747">
        <v>1622</v>
      </c>
      <c r="I747">
        <v>-1798</v>
      </c>
      <c r="J747">
        <v>174</v>
      </c>
      <c r="K747">
        <v>-284</v>
      </c>
      <c r="L747">
        <v>-0.44</v>
      </c>
      <c r="M747">
        <v>-0.27500000000000002</v>
      </c>
      <c r="N747">
        <v>8.5500000000000007</v>
      </c>
      <c r="O747">
        <v>1.145</v>
      </c>
      <c r="P747">
        <v>210.97000000000003</v>
      </c>
      <c r="Q747">
        <v>115.88499999999999</v>
      </c>
      <c r="R747">
        <v>8.5000000000000853E-2</v>
      </c>
      <c r="S747">
        <v>6.0000000000000053E-2</v>
      </c>
      <c r="T747">
        <v>-0.91000000000002501</v>
      </c>
      <c r="U747">
        <v>-0.75250000000001194</v>
      </c>
      <c r="V747">
        <v>-3.7499999999999978E-2</v>
      </c>
      <c r="W747">
        <v>-0.13500000000000001</v>
      </c>
      <c r="X747">
        <v>8.7500000000000355E-2</v>
      </c>
      <c r="Y747">
        <v>0</v>
      </c>
      <c r="Z747">
        <v>-0.91000000000002501</v>
      </c>
      <c r="AA747">
        <v>-0.75250000000001194</v>
      </c>
    </row>
    <row r="748" spans="1:27" x14ac:dyDescent="0.3">
      <c r="A748">
        <v>37</v>
      </c>
      <c r="B748" t="s">
        <v>148</v>
      </c>
      <c r="C748" s="222">
        <v>45708.410405092596</v>
      </c>
      <c r="D748" t="b">
        <v>0</v>
      </c>
      <c r="E748" t="b">
        <v>1</v>
      </c>
      <c r="F748">
        <v>18.5</v>
      </c>
      <c r="G748">
        <v>5.0000000000000001E-3</v>
      </c>
      <c r="H748">
        <v>1851</v>
      </c>
      <c r="I748">
        <v>-2025</v>
      </c>
      <c r="J748">
        <v>349</v>
      </c>
      <c r="K748">
        <v>-441</v>
      </c>
      <c r="L748">
        <v>-0.435</v>
      </c>
      <c r="M748">
        <v>-0.23</v>
      </c>
      <c r="N748">
        <v>9.69</v>
      </c>
      <c r="O748">
        <v>1.9750000000000001</v>
      </c>
      <c r="P748">
        <v>202.42000000000002</v>
      </c>
      <c r="Q748">
        <v>114.74</v>
      </c>
      <c r="R748">
        <v>1.2499999999999289E-2</v>
      </c>
      <c r="S748">
        <v>-0.13249999999999984</v>
      </c>
      <c r="T748">
        <v>-0.9975000000000307</v>
      </c>
      <c r="U748">
        <v>-0.71000000000000796</v>
      </c>
      <c r="V748">
        <v>-4.2499999999999982E-2</v>
      </c>
      <c r="W748">
        <v>-0.15500000000000003</v>
      </c>
      <c r="X748">
        <v>2.2499999999999076E-2</v>
      </c>
      <c r="Y748">
        <v>-2.9999999999999805E-2</v>
      </c>
      <c r="Z748">
        <v>-0.9975000000000307</v>
      </c>
      <c r="AA748">
        <v>-0.71000000000000796</v>
      </c>
    </row>
    <row r="749" spans="1:27" x14ac:dyDescent="0.3">
      <c r="A749">
        <v>38</v>
      </c>
      <c r="B749" t="s">
        <v>148</v>
      </c>
      <c r="C749" s="222">
        <v>45708.410405092596</v>
      </c>
      <c r="D749" t="b">
        <v>0</v>
      </c>
      <c r="E749" t="b">
        <v>1</v>
      </c>
      <c r="F749">
        <v>19</v>
      </c>
      <c r="G749">
        <v>5.0000000000000001E-3</v>
      </c>
      <c r="H749">
        <v>1905</v>
      </c>
      <c r="I749">
        <v>-2084</v>
      </c>
      <c r="J749">
        <v>389</v>
      </c>
      <c r="K749">
        <v>-445</v>
      </c>
      <c r="L749">
        <v>-0.44750000000000001</v>
      </c>
      <c r="M749">
        <v>-0.14000000000000001</v>
      </c>
      <c r="N749">
        <v>9.9725000000000001</v>
      </c>
      <c r="O749">
        <v>2.085</v>
      </c>
      <c r="P749">
        <v>192.73000000000002</v>
      </c>
      <c r="Q749">
        <v>112.765</v>
      </c>
      <c r="R749">
        <v>-5.0000000000007816E-3</v>
      </c>
      <c r="S749">
        <v>-0.16999999999999993</v>
      </c>
      <c r="T749">
        <v>-1.0150000000000432</v>
      </c>
      <c r="U749">
        <v>-0.75</v>
      </c>
      <c r="V749">
        <v>-4.9999999999999989E-2</v>
      </c>
      <c r="W749">
        <v>-0.16</v>
      </c>
      <c r="X749">
        <v>9.9999999999997868E-3</v>
      </c>
      <c r="Y749">
        <v>-1.0000000000000231E-2</v>
      </c>
      <c r="Z749">
        <v>-1.0150000000000432</v>
      </c>
      <c r="AA749">
        <v>-0.75</v>
      </c>
    </row>
    <row r="750" spans="1:27" x14ac:dyDescent="0.3">
      <c r="A750">
        <v>39</v>
      </c>
      <c r="B750" t="s">
        <v>148</v>
      </c>
      <c r="C750" s="222">
        <v>45708.410405092596</v>
      </c>
      <c r="D750" t="b">
        <v>0</v>
      </c>
      <c r="E750" t="b">
        <v>1</v>
      </c>
      <c r="F750">
        <v>19.5</v>
      </c>
      <c r="G750">
        <v>5.0000000000000001E-3</v>
      </c>
      <c r="H750">
        <v>1782</v>
      </c>
      <c r="I750">
        <v>-1956</v>
      </c>
      <c r="J750">
        <v>258</v>
      </c>
      <c r="K750">
        <v>-329</v>
      </c>
      <c r="L750">
        <v>-0.435</v>
      </c>
      <c r="M750">
        <v>-0.17749999999999999</v>
      </c>
      <c r="N750">
        <v>9.3450000000000006</v>
      </c>
      <c r="O750">
        <v>1.4675</v>
      </c>
      <c r="P750">
        <v>182.75750000000002</v>
      </c>
      <c r="Q750">
        <v>110.68</v>
      </c>
      <c r="R750">
        <v>-1.2499999999999289E-2</v>
      </c>
      <c r="S750">
        <v>0.1725000000000001</v>
      </c>
      <c r="T750">
        <v>-1.0000000000000284</v>
      </c>
      <c r="U750">
        <v>-0.80750000000000455</v>
      </c>
      <c r="V750">
        <v>-5.4999999999999993E-2</v>
      </c>
      <c r="W750">
        <v>-0.105</v>
      </c>
      <c r="X750">
        <v>0</v>
      </c>
      <c r="Y750">
        <v>3.499999999999992E-2</v>
      </c>
      <c r="Z750">
        <v>-1.0000000000000284</v>
      </c>
      <c r="AA750">
        <v>-0.80750000000000455</v>
      </c>
    </row>
    <row r="751" spans="1:27" x14ac:dyDescent="0.3">
      <c r="A751">
        <v>40</v>
      </c>
      <c r="B751" t="s">
        <v>148</v>
      </c>
      <c r="C751" s="222">
        <v>45708.410405092596</v>
      </c>
      <c r="D751" t="b">
        <v>0</v>
      </c>
      <c r="E751" t="b">
        <v>1</v>
      </c>
      <c r="F751">
        <v>20</v>
      </c>
      <c r="G751">
        <v>5.0000000000000001E-3</v>
      </c>
      <c r="H751">
        <v>1439</v>
      </c>
      <c r="I751">
        <v>-1621</v>
      </c>
      <c r="J751">
        <v>-214</v>
      </c>
      <c r="K751">
        <v>197</v>
      </c>
      <c r="L751">
        <v>-0.45500000000000002</v>
      </c>
      <c r="M751">
        <v>-4.2500000000000003E-2</v>
      </c>
      <c r="N751">
        <v>7.65</v>
      </c>
      <c r="O751">
        <v>-1.0275000000000001</v>
      </c>
      <c r="P751">
        <v>173.41250000000002</v>
      </c>
      <c r="Q751">
        <v>109.21250000000001</v>
      </c>
      <c r="R751">
        <v>-4.9999999999999822E-2</v>
      </c>
      <c r="S751">
        <v>-6.2500000000000111E-2</v>
      </c>
      <c r="T751">
        <v>-1.0075000000000216</v>
      </c>
      <c r="U751">
        <v>-0.82999999999999829</v>
      </c>
      <c r="V751">
        <v>-5.7499999999999996E-2</v>
      </c>
      <c r="W751">
        <v>2.5000000000000001E-2</v>
      </c>
      <c r="X751">
        <v>-3.7499999999999645E-2</v>
      </c>
      <c r="Y751">
        <v>-0.18500000000000005</v>
      </c>
      <c r="Z751">
        <v>-1.0075000000000216</v>
      </c>
      <c r="AA751">
        <v>-0.82999999999999829</v>
      </c>
    </row>
    <row r="752" spans="1:27" x14ac:dyDescent="0.3">
      <c r="A752">
        <v>41</v>
      </c>
      <c r="B752" t="s">
        <v>148</v>
      </c>
      <c r="C752" s="222">
        <v>45708.410405092596</v>
      </c>
      <c r="D752" t="b">
        <v>0</v>
      </c>
      <c r="E752" t="b">
        <v>1</v>
      </c>
      <c r="F752">
        <v>20.5</v>
      </c>
      <c r="G752">
        <v>5.0000000000000001E-3</v>
      </c>
      <c r="H752">
        <v>1216</v>
      </c>
      <c r="I752">
        <v>-1393</v>
      </c>
      <c r="J752">
        <v>-389</v>
      </c>
      <c r="K752">
        <v>314</v>
      </c>
      <c r="L752">
        <v>-0.4425</v>
      </c>
      <c r="M752">
        <v>-0.1875</v>
      </c>
      <c r="N752">
        <v>6.5225</v>
      </c>
      <c r="O752">
        <v>-1.7575000000000001</v>
      </c>
      <c r="P752">
        <v>165.76250000000002</v>
      </c>
      <c r="Q752">
        <v>110.24000000000001</v>
      </c>
      <c r="R752">
        <v>-9.9999999999997868E-3</v>
      </c>
      <c r="S752">
        <v>2.4999999999999467E-3</v>
      </c>
      <c r="T752">
        <v>-0.97000000000002728</v>
      </c>
      <c r="U752">
        <v>-0.58499999999999375</v>
      </c>
      <c r="V752">
        <v>-4.4999999999999984E-2</v>
      </c>
      <c r="W752">
        <v>-0.20250000000000001</v>
      </c>
      <c r="X752">
        <v>-4.9999999999998934E-3</v>
      </c>
      <c r="Y752">
        <v>1.7500000000000071E-2</v>
      </c>
      <c r="Z752">
        <v>-0.97000000000002728</v>
      </c>
      <c r="AA752">
        <v>-0.58499999999999375</v>
      </c>
    </row>
    <row r="753" spans="1:27" x14ac:dyDescent="0.3">
      <c r="A753">
        <v>42</v>
      </c>
      <c r="B753" t="s">
        <v>148</v>
      </c>
      <c r="C753" s="222">
        <v>45708.410405092596</v>
      </c>
      <c r="D753" t="b">
        <v>0</v>
      </c>
      <c r="E753" t="b">
        <v>1</v>
      </c>
      <c r="F753">
        <v>21</v>
      </c>
      <c r="G753">
        <v>5.0000000000000001E-3</v>
      </c>
      <c r="H753">
        <v>946</v>
      </c>
      <c r="I753">
        <v>-1114</v>
      </c>
      <c r="J753">
        <v>178</v>
      </c>
      <c r="K753">
        <v>-300</v>
      </c>
      <c r="L753">
        <v>-0.42</v>
      </c>
      <c r="M753">
        <v>-0.30499999999999999</v>
      </c>
      <c r="N753">
        <v>5.15</v>
      </c>
      <c r="O753">
        <v>1.1950000000000001</v>
      </c>
      <c r="P753">
        <v>159.24</v>
      </c>
      <c r="Q753">
        <v>111.9975</v>
      </c>
      <c r="R753">
        <v>-1.9999999999999574E-2</v>
      </c>
      <c r="S753">
        <v>-5.4999999999999938E-2</v>
      </c>
      <c r="T753">
        <v>-0.95000000000001705</v>
      </c>
      <c r="U753">
        <v>-0.63250000000000739</v>
      </c>
      <c r="V753">
        <v>-3.4999999999999976E-2</v>
      </c>
      <c r="W753">
        <v>-6.9999999999999979E-2</v>
      </c>
      <c r="X753">
        <v>-1.499999999999968E-2</v>
      </c>
      <c r="Y753">
        <v>-1.0000000000000009E-2</v>
      </c>
      <c r="Z753">
        <v>-0.95000000000001705</v>
      </c>
      <c r="AA753">
        <v>-0.63250000000000739</v>
      </c>
    </row>
    <row r="754" spans="1:27" x14ac:dyDescent="0.3">
      <c r="A754">
        <v>43</v>
      </c>
      <c r="B754" t="s">
        <v>148</v>
      </c>
      <c r="C754" s="222">
        <v>45708.410405092596</v>
      </c>
      <c r="D754" t="b">
        <v>0</v>
      </c>
      <c r="E754" t="b">
        <v>1</v>
      </c>
      <c r="F754">
        <v>21.5</v>
      </c>
      <c r="G754">
        <v>5.0000000000000001E-3</v>
      </c>
      <c r="H754">
        <v>1041</v>
      </c>
      <c r="I754">
        <v>-1215</v>
      </c>
      <c r="J754">
        <v>605</v>
      </c>
      <c r="K754">
        <v>-699</v>
      </c>
      <c r="L754">
        <v>-0.435</v>
      </c>
      <c r="M754">
        <v>-0.23500000000000001</v>
      </c>
      <c r="N754">
        <v>5.64</v>
      </c>
      <c r="O754">
        <v>3.2600000000000002</v>
      </c>
      <c r="P754">
        <v>154.09</v>
      </c>
      <c r="Q754">
        <v>110.80250000000001</v>
      </c>
      <c r="R754">
        <v>9.9999999999997868E-3</v>
      </c>
      <c r="S754">
        <v>-0.11749999999999972</v>
      </c>
      <c r="T754">
        <v>-0.87000000000003297</v>
      </c>
      <c r="U754">
        <v>-0.65250000000000341</v>
      </c>
      <c r="V754">
        <v>-4.7499999999999987E-2</v>
      </c>
      <c r="W754">
        <v>-0.16750000000000001</v>
      </c>
      <c r="X754">
        <v>1.7499999999999183E-2</v>
      </c>
      <c r="Y754">
        <v>-9.2499999999999805E-2</v>
      </c>
      <c r="Z754">
        <v>-0.87000000000003297</v>
      </c>
      <c r="AA754">
        <v>-0.65250000000000341</v>
      </c>
    </row>
    <row r="755" spans="1:27" x14ac:dyDescent="0.3">
      <c r="A755">
        <v>44</v>
      </c>
      <c r="B755" t="s">
        <v>148</v>
      </c>
      <c r="C755" s="222">
        <v>45708.410405092596</v>
      </c>
      <c r="D755" t="b">
        <v>0</v>
      </c>
      <c r="E755" t="b">
        <v>1</v>
      </c>
      <c r="F755">
        <v>22</v>
      </c>
      <c r="G755">
        <v>5.0000000000000001E-3</v>
      </c>
      <c r="H755">
        <v>1215</v>
      </c>
      <c r="I755">
        <v>-1383</v>
      </c>
      <c r="J755">
        <v>1081</v>
      </c>
      <c r="K755">
        <v>-1128</v>
      </c>
      <c r="L755">
        <v>-0.42</v>
      </c>
      <c r="M755">
        <v>-0.11750000000000001</v>
      </c>
      <c r="N755">
        <v>6.4950000000000001</v>
      </c>
      <c r="O755">
        <v>5.5225</v>
      </c>
      <c r="P755">
        <v>148.45000000000002</v>
      </c>
      <c r="Q755">
        <v>107.5425</v>
      </c>
      <c r="R755">
        <v>2.2499999999999964E-2</v>
      </c>
      <c r="S755">
        <v>0.10499999999999954</v>
      </c>
      <c r="T755">
        <v>-0.81499999999999773</v>
      </c>
      <c r="U755">
        <v>-0.66250000000000853</v>
      </c>
      <c r="V755">
        <v>-2.9999999999999971E-2</v>
      </c>
      <c r="W755">
        <v>-2.0000000000000004E-2</v>
      </c>
      <c r="X755">
        <v>3.5000000000000142E-2</v>
      </c>
      <c r="Y755">
        <v>8.4999999999999964E-2</v>
      </c>
      <c r="Z755">
        <v>-0.81499999999999773</v>
      </c>
      <c r="AA755">
        <v>-0.66250000000000853</v>
      </c>
    </row>
    <row r="756" spans="1:27" x14ac:dyDescent="0.3">
      <c r="A756">
        <v>45</v>
      </c>
      <c r="B756" t="s">
        <v>148</v>
      </c>
      <c r="C756" s="222">
        <v>45708.410405092596</v>
      </c>
      <c r="D756" t="b">
        <v>0</v>
      </c>
      <c r="E756" t="b">
        <v>1</v>
      </c>
      <c r="F756">
        <v>22.5</v>
      </c>
      <c r="G756">
        <v>5.0000000000000001E-3</v>
      </c>
      <c r="H756">
        <v>1452</v>
      </c>
      <c r="I756">
        <v>-1624</v>
      </c>
      <c r="J756">
        <v>1635</v>
      </c>
      <c r="K756">
        <v>-1716</v>
      </c>
      <c r="L756">
        <v>-0.43</v>
      </c>
      <c r="M756">
        <v>-0.20250000000000001</v>
      </c>
      <c r="N756">
        <v>7.69</v>
      </c>
      <c r="O756">
        <v>8.3774999999999995</v>
      </c>
      <c r="P756">
        <v>141.95500000000001</v>
      </c>
      <c r="Q756">
        <v>102.02000000000001</v>
      </c>
      <c r="R756">
        <v>3.5000000000000142E-2</v>
      </c>
      <c r="S756">
        <v>2.4999999999998579E-2</v>
      </c>
      <c r="T756">
        <v>-0.75499999999999545</v>
      </c>
      <c r="U756">
        <v>-0.90749999999999886</v>
      </c>
      <c r="V756">
        <v>-9.2499999999999971E-2</v>
      </c>
      <c r="W756">
        <v>-0.15250000000000002</v>
      </c>
      <c r="X756">
        <v>4.750000000000032E-2</v>
      </c>
      <c r="Y756">
        <v>1.7500000000000071E-2</v>
      </c>
      <c r="Z756">
        <v>-0.75499999999999545</v>
      </c>
      <c r="AA756">
        <v>-0.90749999999999886</v>
      </c>
    </row>
    <row r="757" spans="1:27" x14ac:dyDescent="0.3">
      <c r="A757">
        <v>46</v>
      </c>
      <c r="B757" t="s">
        <v>148</v>
      </c>
      <c r="C757" s="222">
        <v>45708.410405092596</v>
      </c>
      <c r="D757" t="b">
        <v>0</v>
      </c>
      <c r="E757" t="b">
        <v>1</v>
      </c>
      <c r="F757">
        <v>23</v>
      </c>
      <c r="G757">
        <v>5.0000000000000001E-3</v>
      </c>
      <c r="H757">
        <v>1328</v>
      </c>
      <c r="I757">
        <v>-1492</v>
      </c>
      <c r="J757">
        <v>1964</v>
      </c>
      <c r="K757">
        <v>-2039</v>
      </c>
      <c r="L757">
        <v>-0.41000000000000003</v>
      </c>
      <c r="M757">
        <v>-0.1875</v>
      </c>
      <c r="N757">
        <v>7.05</v>
      </c>
      <c r="O757">
        <v>10.0075</v>
      </c>
      <c r="P757">
        <v>134.26500000000001</v>
      </c>
      <c r="Q757">
        <v>93.642500000000013</v>
      </c>
      <c r="R757">
        <v>-1.5000000000000568E-2</v>
      </c>
      <c r="S757">
        <v>0.11749999999999972</v>
      </c>
      <c r="T757">
        <v>-0.72999999999996135</v>
      </c>
      <c r="U757">
        <v>-0.90250000000000341</v>
      </c>
      <c r="V757">
        <v>-2.250000000000002E-2</v>
      </c>
      <c r="W757">
        <v>-0.2175</v>
      </c>
      <c r="X757">
        <v>7.499999999999396E-3</v>
      </c>
      <c r="Y757">
        <v>0.16750000000000043</v>
      </c>
      <c r="Z757">
        <v>-0.72999999999996135</v>
      </c>
      <c r="AA757">
        <v>-0.90250000000000341</v>
      </c>
    </row>
    <row r="758" spans="1:27" x14ac:dyDescent="0.3">
      <c r="A758">
        <v>47</v>
      </c>
      <c r="B758" t="s">
        <v>148</v>
      </c>
      <c r="C758" s="222">
        <v>45708.410405092596</v>
      </c>
      <c r="D758" t="b">
        <v>0</v>
      </c>
      <c r="E758" t="b">
        <v>1</v>
      </c>
      <c r="F758">
        <v>23.5</v>
      </c>
      <c r="G758">
        <v>5.0000000000000001E-3</v>
      </c>
      <c r="H758">
        <v>1133</v>
      </c>
      <c r="I758">
        <v>-1302</v>
      </c>
      <c r="J758">
        <v>1726</v>
      </c>
      <c r="K758">
        <v>-1812</v>
      </c>
      <c r="L758">
        <v>-0.42249999999999999</v>
      </c>
      <c r="M758">
        <v>-0.215</v>
      </c>
      <c r="N758">
        <v>6.0875000000000004</v>
      </c>
      <c r="O758">
        <v>8.8450000000000006</v>
      </c>
      <c r="P758">
        <v>127.21500000000002</v>
      </c>
      <c r="Q758">
        <v>83.635000000000005</v>
      </c>
      <c r="R758">
        <v>-9.9999999999997868E-3</v>
      </c>
      <c r="S758">
        <v>0.15500000000000114</v>
      </c>
      <c r="T758">
        <v>-0.7699999999999676</v>
      </c>
      <c r="U758">
        <v>-1.1125000000000114</v>
      </c>
      <c r="V758">
        <v>-4.4999999999999984E-2</v>
      </c>
      <c r="W758">
        <v>-0.19750000000000001</v>
      </c>
      <c r="X758">
        <v>-9.9999999999997868E-3</v>
      </c>
      <c r="Y758">
        <v>-1.2499999999999289E-2</v>
      </c>
      <c r="Z758">
        <v>-0.7699999999999676</v>
      </c>
      <c r="AA758">
        <v>-1.1125000000000114</v>
      </c>
    </row>
    <row r="759" spans="1:27" x14ac:dyDescent="0.3">
      <c r="A759">
        <v>48</v>
      </c>
      <c r="B759" t="s">
        <v>148</v>
      </c>
      <c r="C759" s="222">
        <v>45708.410405092596</v>
      </c>
      <c r="D759" t="b">
        <v>0</v>
      </c>
      <c r="E759" t="b">
        <v>1</v>
      </c>
      <c r="F759">
        <v>24</v>
      </c>
      <c r="G759">
        <v>5.0000000000000001E-3</v>
      </c>
      <c r="H759">
        <v>170</v>
      </c>
      <c r="I759">
        <v>-353</v>
      </c>
      <c r="J759">
        <v>1029</v>
      </c>
      <c r="K759">
        <v>-1094</v>
      </c>
      <c r="L759">
        <v>-0.45750000000000002</v>
      </c>
      <c r="M759">
        <v>-0.16250000000000001</v>
      </c>
      <c r="N759">
        <v>1.3075000000000001</v>
      </c>
      <c r="O759">
        <v>5.3075000000000001</v>
      </c>
      <c r="P759">
        <v>121.12750000000001</v>
      </c>
      <c r="Q759">
        <v>74.790000000000006</v>
      </c>
      <c r="R759">
        <v>-0.11749999999999994</v>
      </c>
      <c r="S759">
        <v>-7.0000000000000284E-2</v>
      </c>
      <c r="T759">
        <v>-0.7774999999999892</v>
      </c>
      <c r="U759">
        <v>-1.0475000000000136</v>
      </c>
      <c r="V759">
        <v>-4.7499999999999987E-2</v>
      </c>
      <c r="W759">
        <v>-0.17250000000000001</v>
      </c>
      <c r="X759">
        <v>-0.11249999999999982</v>
      </c>
      <c r="Y759">
        <v>-7.5000000000002842E-3</v>
      </c>
      <c r="Z759">
        <v>-0.7774999999999892</v>
      </c>
      <c r="AA759">
        <v>-1.0475000000000136</v>
      </c>
    </row>
    <row r="760" spans="1:27" x14ac:dyDescent="0.3">
      <c r="A760">
        <v>49</v>
      </c>
      <c r="B760" t="s">
        <v>148</v>
      </c>
      <c r="C760" s="222">
        <v>45708.410405092596</v>
      </c>
      <c r="D760" t="b">
        <v>0</v>
      </c>
      <c r="E760" t="b">
        <v>1</v>
      </c>
      <c r="F760">
        <v>24.5</v>
      </c>
      <c r="G760">
        <v>5.0000000000000001E-3</v>
      </c>
      <c r="H760">
        <v>-132</v>
      </c>
      <c r="I760">
        <v>-41</v>
      </c>
      <c r="J760">
        <v>1053</v>
      </c>
      <c r="K760">
        <v>-1143</v>
      </c>
      <c r="L760">
        <v>-0.4325</v>
      </c>
      <c r="M760">
        <v>-0.22500000000000001</v>
      </c>
      <c r="N760">
        <v>-0.22750000000000001</v>
      </c>
      <c r="O760">
        <v>5.49</v>
      </c>
      <c r="P760">
        <v>119.82000000000001</v>
      </c>
      <c r="Q760">
        <v>69.482500000000002</v>
      </c>
      <c r="R760">
        <v>-1.2500000000000011E-2</v>
      </c>
      <c r="S760">
        <v>0.15749999999999975</v>
      </c>
      <c r="T760">
        <v>-0.66499999999999204</v>
      </c>
      <c r="U760">
        <v>-1.0775000000000148</v>
      </c>
      <c r="V760">
        <v>-4.7499999999999987E-2</v>
      </c>
      <c r="W760">
        <v>-0.29249999999999998</v>
      </c>
      <c r="X760">
        <v>2.5000000000000022E-3</v>
      </c>
      <c r="Y760">
        <v>0.10749999999999993</v>
      </c>
      <c r="Z760">
        <v>-0.66499999999999204</v>
      </c>
      <c r="AA760">
        <v>-1.0775000000000148</v>
      </c>
    </row>
    <row r="761" spans="1:27" x14ac:dyDescent="0.3">
      <c r="A761">
        <v>50</v>
      </c>
      <c r="B761" t="s">
        <v>148</v>
      </c>
      <c r="C761" s="222">
        <v>45708.410405092596</v>
      </c>
      <c r="D761" t="b">
        <v>0</v>
      </c>
      <c r="E761" t="b">
        <v>1</v>
      </c>
      <c r="F761">
        <v>25</v>
      </c>
      <c r="G761">
        <v>5.0000000000000001E-3</v>
      </c>
      <c r="H761">
        <v>-320</v>
      </c>
      <c r="I761">
        <v>148</v>
      </c>
      <c r="J761">
        <v>1226</v>
      </c>
      <c r="K761">
        <v>-1281</v>
      </c>
      <c r="L761">
        <v>-0.43</v>
      </c>
      <c r="M761">
        <v>-0.13750000000000001</v>
      </c>
      <c r="N761">
        <v>-1.17</v>
      </c>
      <c r="O761">
        <v>6.2675000000000001</v>
      </c>
      <c r="P761">
        <v>120.04750000000001</v>
      </c>
      <c r="Q761">
        <v>63.9925</v>
      </c>
      <c r="R761">
        <v>0</v>
      </c>
      <c r="S761">
        <v>9.4999999999999751E-2</v>
      </c>
      <c r="T761">
        <v>-0.65749999999998465</v>
      </c>
      <c r="U761">
        <v>-1.0100000000000122</v>
      </c>
      <c r="V761">
        <v>-3.2499999999999973E-2</v>
      </c>
      <c r="W761">
        <v>-9.5000000000000001E-2</v>
      </c>
      <c r="X761">
        <v>7.5000000000000622E-3</v>
      </c>
      <c r="Y761">
        <v>0.15500000000000025</v>
      </c>
      <c r="Z761">
        <v>-0.65749999999998465</v>
      </c>
      <c r="AA761">
        <v>-1.0100000000000122</v>
      </c>
    </row>
    <row r="762" spans="1:27" x14ac:dyDescent="0.3">
      <c r="A762">
        <v>51</v>
      </c>
      <c r="B762" t="s">
        <v>148</v>
      </c>
      <c r="C762" s="222">
        <v>45708.410405092596</v>
      </c>
      <c r="D762" t="b">
        <v>0</v>
      </c>
      <c r="E762" t="b">
        <v>1</v>
      </c>
      <c r="F762">
        <v>25.5</v>
      </c>
      <c r="G762">
        <v>5.0000000000000001E-3</v>
      </c>
      <c r="H762">
        <v>-355</v>
      </c>
      <c r="I762">
        <v>188</v>
      </c>
      <c r="J762">
        <v>1343</v>
      </c>
      <c r="K762">
        <v>-1409</v>
      </c>
      <c r="L762">
        <v>-0.41749999999999998</v>
      </c>
      <c r="M762">
        <v>-0.16500000000000001</v>
      </c>
      <c r="N762">
        <v>-1.3574999999999999</v>
      </c>
      <c r="O762">
        <v>6.88</v>
      </c>
      <c r="P762">
        <v>121.21750000000002</v>
      </c>
      <c r="Q762">
        <v>57.725000000000001</v>
      </c>
      <c r="R762">
        <v>1.7500000000000071E-2</v>
      </c>
      <c r="S762">
        <v>0.12249999999999961</v>
      </c>
      <c r="T762">
        <v>-0.63249999999997897</v>
      </c>
      <c r="U762">
        <v>-1.1525000000000105</v>
      </c>
      <c r="V762">
        <v>-4.2499999999999982E-2</v>
      </c>
      <c r="W762">
        <v>-0.21000000000000002</v>
      </c>
      <c r="X762">
        <v>2.750000000000008E-2</v>
      </c>
      <c r="Y762">
        <v>0.16500000000000004</v>
      </c>
      <c r="Z762">
        <v>-0.63249999999997897</v>
      </c>
      <c r="AA762">
        <v>-1.1525000000000105</v>
      </c>
    </row>
    <row r="763" spans="1:27" x14ac:dyDescent="0.3">
      <c r="A763">
        <v>52</v>
      </c>
      <c r="B763" t="s">
        <v>148</v>
      </c>
      <c r="C763" s="222">
        <v>45708.410405092596</v>
      </c>
      <c r="D763" t="b">
        <v>0</v>
      </c>
      <c r="E763" t="b">
        <v>1</v>
      </c>
      <c r="F763">
        <v>26</v>
      </c>
      <c r="G763">
        <v>5.0000000000000001E-3</v>
      </c>
      <c r="H763">
        <v>-359</v>
      </c>
      <c r="I763">
        <v>186</v>
      </c>
      <c r="J763">
        <v>1384</v>
      </c>
      <c r="K763">
        <v>-1495</v>
      </c>
      <c r="L763">
        <v>-0.4325</v>
      </c>
      <c r="M763">
        <v>-0.27750000000000002</v>
      </c>
      <c r="N763">
        <v>-1.3625</v>
      </c>
      <c r="O763">
        <v>7.1974999999999998</v>
      </c>
      <c r="P763">
        <v>122.57500000000002</v>
      </c>
      <c r="Q763">
        <v>50.844999999999999</v>
      </c>
      <c r="R763">
        <v>-5.0000000000001155E-3</v>
      </c>
      <c r="S763">
        <v>-4.0000000000000036E-2</v>
      </c>
      <c r="T763">
        <v>-0.5999999999999801</v>
      </c>
      <c r="U763">
        <v>-1.3775000000000048</v>
      </c>
      <c r="V763">
        <v>-4.4999999999999984E-2</v>
      </c>
      <c r="W763">
        <v>-0.29250000000000004</v>
      </c>
      <c r="X763">
        <v>2.4999999999999911E-2</v>
      </c>
      <c r="Y763">
        <v>9.2499999999999361E-2</v>
      </c>
      <c r="Z763">
        <v>-0.5999999999999801</v>
      </c>
      <c r="AA763">
        <v>-1.3775000000000048</v>
      </c>
    </row>
    <row r="764" spans="1:27" x14ac:dyDescent="0.3">
      <c r="A764">
        <v>53</v>
      </c>
      <c r="B764" t="s">
        <v>148</v>
      </c>
      <c r="C764" s="222">
        <v>45708.410405092596</v>
      </c>
      <c r="D764" t="b">
        <v>0</v>
      </c>
      <c r="E764" t="b">
        <v>1</v>
      </c>
      <c r="F764">
        <v>26.5</v>
      </c>
      <c r="G764">
        <v>5.0000000000000001E-3</v>
      </c>
      <c r="H764">
        <v>-358</v>
      </c>
      <c r="I764">
        <v>200</v>
      </c>
      <c r="J764">
        <v>1419</v>
      </c>
      <c r="K764">
        <v>-1499</v>
      </c>
      <c r="L764">
        <v>-0.39500000000000002</v>
      </c>
      <c r="M764">
        <v>-0.2</v>
      </c>
      <c r="N764">
        <v>-1.395</v>
      </c>
      <c r="O764">
        <v>7.2949999999999999</v>
      </c>
      <c r="P764">
        <v>123.93750000000001</v>
      </c>
      <c r="Q764">
        <v>43.647500000000001</v>
      </c>
      <c r="R764">
        <v>-7.5000000000000622E-3</v>
      </c>
      <c r="S764">
        <v>0.12000000000000011</v>
      </c>
      <c r="T764">
        <v>-0.59499999999998465</v>
      </c>
      <c r="U764">
        <v>-1.542500000000004</v>
      </c>
      <c r="V764">
        <v>-2.250000000000002E-2</v>
      </c>
      <c r="W764">
        <v>-1.5000000000000013E-2</v>
      </c>
      <c r="X764">
        <v>1.2499999999999956E-2</v>
      </c>
      <c r="Y764">
        <v>0.20000000000000018</v>
      </c>
      <c r="Z764">
        <v>-0.59499999999998465</v>
      </c>
      <c r="AA764">
        <v>-1.542500000000004</v>
      </c>
    </row>
    <row r="765" spans="1:27" x14ac:dyDescent="0.3">
      <c r="A765">
        <v>54</v>
      </c>
      <c r="B765" t="s">
        <v>148</v>
      </c>
      <c r="C765" s="222">
        <v>45708.410405092596</v>
      </c>
      <c r="D765" t="b">
        <v>0</v>
      </c>
      <c r="E765" t="b">
        <v>1</v>
      </c>
      <c r="F765">
        <v>27</v>
      </c>
      <c r="G765">
        <v>5.0000000000000001E-3</v>
      </c>
      <c r="H765">
        <v>415</v>
      </c>
      <c r="I765">
        <v>-603</v>
      </c>
      <c r="J765">
        <v>1948</v>
      </c>
      <c r="K765">
        <v>-2031</v>
      </c>
      <c r="L765">
        <v>-0.47000000000000003</v>
      </c>
      <c r="M765">
        <v>-0.20750000000000002</v>
      </c>
      <c r="N765">
        <v>2.5449999999999999</v>
      </c>
      <c r="O765">
        <v>9.9474999999999998</v>
      </c>
      <c r="P765">
        <v>125.33250000000001</v>
      </c>
      <c r="Q765">
        <v>36.352499999999999</v>
      </c>
      <c r="R765">
        <v>0.12999999999999989</v>
      </c>
      <c r="S765">
        <v>0.1274999999999995</v>
      </c>
      <c r="T765">
        <v>-0.58499999999999375</v>
      </c>
      <c r="U765">
        <v>-1.7325000000000017</v>
      </c>
      <c r="V765">
        <v>-3.5000000000000031E-2</v>
      </c>
      <c r="W765">
        <v>-9.5000000000000015E-2</v>
      </c>
      <c r="X765">
        <v>0.1599999999999997</v>
      </c>
      <c r="Y765">
        <v>0.10999999999999943</v>
      </c>
      <c r="Z765">
        <v>-0.58499999999999375</v>
      </c>
      <c r="AA765">
        <v>-1.7325000000000017</v>
      </c>
    </row>
    <row r="766" spans="1:27" x14ac:dyDescent="0.3">
      <c r="A766">
        <v>55</v>
      </c>
      <c r="B766" t="s">
        <v>148</v>
      </c>
      <c r="C766" s="222">
        <v>45708.410405092596</v>
      </c>
      <c r="D766" t="b">
        <v>0</v>
      </c>
      <c r="E766" t="b">
        <v>1</v>
      </c>
      <c r="F766">
        <v>27.5</v>
      </c>
      <c r="G766">
        <v>5.0000000000000001E-3</v>
      </c>
      <c r="H766">
        <v>648</v>
      </c>
      <c r="I766">
        <v>-832</v>
      </c>
      <c r="J766">
        <v>2026</v>
      </c>
      <c r="K766">
        <v>-2097</v>
      </c>
      <c r="L766">
        <v>-0.46</v>
      </c>
      <c r="M766">
        <v>-0.17749999999999999</v>
      </c>
      <c r="N766">
        <v>3.7</v>
      </c>
      <c r="O766">
        <v>10.307500000000001</v>
      </c>
      <c r="P766">
        <v>122.78750000000001</v>
      </c>
      <c r="Q766">
        <v>26.404999999999998</v>
      </c>
      <c r="R766">
        <v>5.500000000000016E-2</v>
      </c>
      <c r="S766">
        <v>5.0000000000007816E-3</v>
      </c>
      <c r="T766">
        <v>-0.62749999999998352</v>
      </c>
      <c r="U766">
        <v>-1.629999999999999</v>
      </c>
      <c r="V766">
        <v>-8.500000000000002E-2</v>
      </c>
      <c r="W766">
        <v>-0.39</v>
      </c>
      <c r="X766">
        <v>7.0000000000000284E-2</v>
      </c>
      <c r="Y766">
        <v>5.0000000000000711E-2</v>
      </c>
      <c r="Z766">
        <v>-0.62749999999998352</v>
      </c>
      <c r="AA766">
        <v>-1.629999999999999</v>
      </c>
    </row>
    <row r="767" spans="1:27" x14ac:dyDescent="0.3">
      <c r="A767">
        <v>56</v>
      </c>
      <c r="B767" t="s">
        <v>148</v>
      </c>
      <c r="C767" s="222">
        <v>45708.410405092596</v>
      </c>
      <c r="D767" t="b">
        <v>0</v>
      </c>
      <c r="E767" t="b">
        <v>1</v>
      </c>
      <c r="F767">
        <v>28</v>
      </c>
      <c r="G767">
        <v>5.0000000000000001E-3</v>
      </c>
      <c r="H767">
        <v>1187</v>
      </c>
      <c r="I767">
        <v>-1346</v>
      </c>
      <c r="J767">
        <v>2392</v>
      </c>
      <c r="K767">
        <v>-2432</v>
      </c>
      <c r="L767">
        <v>-0.39750000000000002</v>
      </c>
      <c r="M767">
        <v>-0.1</v>
      </c>
      <c r="N767">
        <v>6.3325000000000005</v>
      </c>
      <c r="O767">
        <v>12.06</v>
      </c>
      <c r="P767">
        <v>119.08750000000001</v>
      </c>
      <c r="Q767">
        <v>16.097499999999997</v>
      </c>
      <c r="R767">
        <v>3.2500000000000639E-2</v>
      </c>
      <c r="S767">
        <v>5.4999999999999716E-2</v>
      </c>
      <c r="T767">
        <v>-0.64249999999999829</v>
      </c>
      <c r="U767">
        <v>-1.7100000000000009</v>
      </c>
      <c r="V767">
        <v>-0.10000000000000003</v>
      </c>
      <c r="W767">
        <v>-0.13</v>
      </c>
      <c r="X767">
        <v>8.4999999999999964E-2</v>
      </c>
      <c r="Y767">
        <v>-0.16499999999999915</v>
      </c>
      <c r="Z767">
        <v>-0.64249999999999829</v>
      </c>
      <c r="AA767">
        <v>-1.7100000000000009</v>
      </c>
    </row>
    <row r="768" spans="1:27" x14ac:dyDescent="0.3">
      <c r="A768">
        <v>57</v>
      </c>
      <c r="B768" t="s">
        <v>148</v>
      </c>
      <c r="C768" s="222">
        <v>45708.410405092596</v>
      </c>
      <c r="D768" t="b">
        <v>0</v>
      </c>
      <c r="E768" t="b">
        <v>1</v>
      </c>
      <c r="F768">
        <v>28.5</v>
      </c>
      <c r="G768">
        <v>5.0000000000000001E-3</v>
      </c>
      <c r="H768">
        <v>1469</v>
      </c>
      <c r="I768">
        <v>-1640</v>
      </c>
      <c r="J768">
        <v>2215</v>
      </c>
      <c r="K768">
        <v>-2288</v>
      </c>
      <c r="L768">
        <v>-0.42749999999999999</v>
      </c>
      <c r="M768">
        <v>-0.1825</v>
      </c>
      <c r="N768">
        <v>7.7725</v>
      </c>
      <c r="O768">
        <v>11.2575</v>
      </c>
      <c r="P768">
        <v>112.75500000000001</v>
      </c>
      <c r="Q768">
        <v>4.0374999999999943</v>
      </c>
      <c r="R768">
        <v>2.9999999999999361E-2</v>
      </c>
      <c r="S768">
        <v>9.9999999999997868E-3</v>
      </c>
      <c r="T768">
        <v>-0.66749999999998977</v>
      </c>
      <c r="U768">
        <v>-1.4200000000000044</v>
      </c>
      <c r="V768">
        <v>-5.4999999999999993E-2</v>
      </c>
      <c r="W768">
        <v>-5.7499999999999996E-2</v>
      </c>
      <c r="X768">
        <v>4.0000000000000036E-2</v>
      </c>
      <c r="Y768">
        <v>-0.29749999999999943</v>
      </c>
      <c r="Z768">
        <v>-0.66749999999998977</v>
      </c>
      <c r="AA768">
        <v>-1.4200000000000044</v>
      </c>
    </row>
    <row r="769" spans="1:27" x14ac:dyDescent="0.3">
      <c r="A769">
        <v>58</v>
      </c>
      <c r="B769" t="s">
        <v>148</v>
      </c>
      <c r="C769" s="222">
        <v>45708.410405092596</v>
      </c>
      <c r="D769" t="b">
        <v>0</v>
      </c>
      <c r="E769" t="b">
        <v>1</v>
      </c>
      <c r="F769">
        <v>29</v>
      </c>
      <c r="G769">
        <v>5.0000000000000001E-3</v>
      </c>
      <c r="H769">
        <v>1495</v>
      </c>
      <c r="I769">
        <v>-1656</v>
      </c>
      <c r="J769">
        <v>1460</v>
      </c>
      <c r="K769">
        <v>-1540</v>
      </c>
      <c r="L769">
        <v>-0.40250000000000002</v>
      </c>
      <c r="M769">
        <v>-0.2</v>
      </c>
      <c r="N769">
        <v>7.8775000000000004</v>
      </c>
      <c r="O769">
        <v>7.5</v>
      </c>
      <c r="P769">
        <v>104.98250000000002</v>
      </c>
      <c r="Q769">
        <v>-7.220000000000006</v>
      </c>
      <c r="R769">
        <v>-3.2499999999999751E-2</v>
      </c>
      <c r="S769">
        <v>-0.11749999999999972</v>
      </c>
      <c r="T769">
        <v>-0.66749999999998977</v>
      </c>
      <c r="U769">
        <v>-1.0400000000000054</v>
      </c>
      <c r="V769">
        <v>-3.2500000000000029E-2</v>
      </c>
      <c r="W769">
        <v>-0.1125</v>
      </c>
      <c r="X769">
        <v>-1.7500000000000071E-2</v>
      </c>
      <c r="Y769">
        <v>-6.7499999999999893E-2</v>
      </c>
      <c r="Z769">
        <v>-0.66749999999998977</v>
      </c>
      <c r="AA769">
        <v>-1.0400000000000054</v>
      </c>
    </row>
    <row r="770" spans="1:27" x14ac:dyDescent="0.3">
      <c r="A770">
        <v>59</v>
      </c>
      <c r="B770" t="s">
        <v>148</v>
      </c>
      <c r="C770" s="222">
        <v>45708.410405092596</v>
      </c>
      <c r="D770" t="b">
        <v>0</v>
      </c>
      <c r="E770" t="b">
        <v>1</v>
      </c>
      <c r="F770">
        <v>29.5</v>
      </c>
      <c r="G770">
        <v>5.0000000000000001E-3</v>
      </c>
      <c r="H770">
        <v>1456</v>
      </c>
      <c r="I770">
        <v>-1624</v>
      </c>
      <c r="J770">
        <v>774</v>
      </c>
      <c r="K770">
        <v>-870</v>
      </c>
      <c r="L770">
        <v>-0.42</v>
      </c>
      <c r="M770">
        <v>-0.24</v>
      </c>
      <c r="N770">
        <v>7.7</v>
      </c>
      <c r="O770">
        <v>4.1100000000000003</v>
      </c>
      <c r="P770">
        <v>97.105000000000018</v>
      </c>
      <c r="Q770">
        <v>-14.720000000000006</v>
      </c>
      <c r="R770">
        <v>-4.9999999999998934E-3</v>
      </c>
      <c r="S770">
        <v>1.5000000000000568E-2</v>
      </c>
      <c r="T770">
        <v>-0.59749999999999659</v>
      </c>
      <c r="U770">
        <v>-0.8275000000000059</v>
      </c>
      <c r="V770">
        <v>-4.2499999999999982E-2</v>
      </c>
      <c r="W770">
        <v>-0.40249999999999997</v>
      </c>
      <c r="X770">
        <v>1.2500000000000178E-2</v>
      </c>
      <c r="Y770">
        <v>0.13250000000000028</v>
      </c>
      <c r="Z770">
        <v>-0.59749999999999659</v>
      </c>
      <c r="AA770">
        <v>-0.8275000000000059</v>
      </c>
    </row>
    <row r="771" spans="1:27" x14ac:dyDescent="0.3">
      <c r="A771">
        <v>60</v>
      </c>
      <c r="B771" t="s">
        <v>148</v>
      </c>
      <c r="C771" s="222">
        <v>45708.410405092596</v>
      </c>
      <c r="D771" t="b">
        <v>0</v>
      </c>
      <c r="E771" t="b">
        <v>1</v>
      </c>
      <c r="F771">
        <v>30</v>
      </c>
      <c r="G771">
        <v>5.0000000000000001E-3</v>
      </c>
      <c r="H771">
        <v>1946</v>
      </c>
      <c r="I771">
        <v>-2122</v>
      </c>
      <c r="J771">
        <v>759</v>
      </c>
      <c r="K771">
        <v>-772</v>
      </c>
      <c r="L771">
        <v>-0.44</v>
      </c>
      <c r="M771">
        <v>-3.2500000000000001E-2</v>
      </c>
      <c r="N771">
        <v>10.17</v>
      </c>
      <c r="O771">
        <v>3.8275000000000001</v>
      </c>
      <c r="P771">
        <v>89.405000000000015</v>
      </c>
      <c r="Q771">
        <v>-18.830000000000005</v>
      </c>
      <c r="R771">
        <v>3.5000000000000142E-2</v>
      </c>
      <c r="S771">
        <v>6.999999999999984E-2</v>
      </c>
      <c r="T771">
        <v>-0.51749999999999829</v>
      </c>
      <c r="U771">
        <v>-0.93750000000000711</v>
      </c>
      <c r="V771">
        <v>-3.999999999999998E-2</v>
      </c>
      <c r="W771">
        <v>-1.0000000000000002E-2</v>
      </c>
      <c r="X771">
        <v>7.0000000000000284E-2</v>
      </c>
      <c r="Y771">
        <v>3.5000000000000142E-2</v>
      </c>
      <c r="Z771">
        <v>-0.51749999999999829</v>
      </c>
      <c r="AA771">
        <v>-0.93750000000000711</v>
      </c>
    </row>
    <row r="772" spans="1:27" x14ac:dyDescent="0.3">
      <c r="A772">
        <v>61</v>
      </c>
      <c r="B772" t="s">
        <v>148</v>
      </c>
      <c r="C772" s="222">
        <v>45708.410405092596</v>
      </c>
      <c r="D772" t="b">
        <v>0</v>
      </c>
      <c r="E772" t="b">
        <v>1</v>
      </c>
      <c r="F772">
        <v>30.5</v>
      </c>
      <c r="G772">
        <v>5.0000000000000001E-3</v>
      </c>
      <c r="H772">
        <v>1956</v>
      </c>
      <c r="I772">
        <v>-2128</v>
      </c>
      <c r="J772">
        <v>910</v>
      </c>
      <c r="K772">
        <v>-973</v>
      </c>
      <c r="L772">
        <v>-0.43</v>
      </c>
      <c r="M772">
        <v>-0.1575</v>
      </c>
      <c r="N772">
        <v>10.210000000000001</v>
      </c>
      <c r="O772">
        <v>4.7075000000000005</v>
      </c>
      <c r="P772">
        <v>79.235000000000014</v>
      </c>
      <c r="Q772">
        <v>-22.657500000000006</v>
      </c>
      <c r="R772">
        <v>-1.7500000000000071E-2</v>
      </c>
      <c r="S772">
        <v>9.7500000000000142E-2</v>
      </c>
      <c r="T772">
        <v>-0.48999999999999488</v>
      </c>
      <c r="U772">
        <v>-0.99000000000000909</v>
      </c>
      <c r="V772">
        <v>-3.999999999999998E-2</v>
      </c>
      <c r="W772">
        <v>-0.13250000000000001</v>
      </c>
      <c r="X772">
        <v>1.5000000000000568E-2</v>
      </c>
      <c r="Y772">
        <v>0.15750000000000064</v>
      </c>
      <c r="Z772">
        <v>-0.48999999999999488</v>
      </c>
      <c r="AA772">
        <v>-0.99000000000000909</v>
      </c>
    </row>
    <row r="773" spans="1:27" x14ac:dyDescent="0.3">
      <c r="A773">
        <v>62</v>
      </c>
      <c r="B773" t="s">
        <v>148</v>
      </c>
      <c r="C773" s="222">
        <v>45708.410405092596</v>
      </c>
      <c r="D773" t="b">
        <v>0</v>
      </c>
      <c r="E773" t="b">
        <v>1</v>
      </c>
      <c r="F773">
        <v>31</v>
      </c>
      <c r="G773">
        <v>5.0000000000000001E-3</v>
      </c>
      <c r="H773">
        <v>1715</v>
      </c>
      <c r="I773">
        <v>-1891</v>
      </c>
      <c r="J773">
        <v>872</v>
      </c>
      <c r="K773">
        <v>-1001</v>
      </c>
      <c r="L773">
        <v>-0.44</v>
      </c>
      <c r="M773">
        <v>-0.32250000000000001</v>
      </c>
      <c r="N773">
        <v>9.0150000000000006</v>
      </c>
      <c r="O773">
        <v>4.6825000000000001</v>
      </c>
      <c r="P773">
        <v>69.025000000000006</v>
      </c>
      <c r="Q773">
        <v>-27.365000000000006</v>
      </c>
      <c r="R773">
        <v>-7.0000000000000284E-2</v>
      </c>
      <c r="S773">
        <v>1.499999999999968E-2</v>
      </c>
      <c r="T773">
        <v>-0.47999999999998977</v>
      </c>
      <c r="U773">
        <v>-1.0100000000000087</v>
      </c>
      <c r="V773">
        <v>-6.25E-2</v>
      </c>
      <c r="W773">
        <v>-0.40250000000000002</v>
      </c>
      <c r="X773">
        <v>-4.2500000000000426E-2</v>
      </c>
      <c r="Y773">
        <v>4.750000000000032E-2</v>
      </c>
      <c r="Z773">
        <v>-0.47999999999998977</v>
      </c>
      <c r="AA773">
        <v>-1.0100000000000087</v>
      </c>
    </row>
    <row r="774" spans="1:27" x14ac:dyDescent="0.3">
      <c r="A774">
        <v>63</v>
      </c>
      <c r="B774" t="s">
        <v>148</v>
      </c>
      <c r="C774" s="222">
        <v>45708.410405092596</v>
      </c>
      <c r="D774" t="b">
        <v>0</v>
      </c>
      <c r="E774" t="b">
        <v>1</v>
      </c>
      <c r="F774">
        <v>31.5</v>
      </c>
      <c r="G774">
        <v>5.0000000000000001E-3</v>
      </c>
      <c r="H774">
        <v>1224</v>
      </c>
      <c r="I774">
        <v>-1395</v>
      </c>
      <c r="J774">
        <v>818</v>
      </c>
      <c r="K774">
        <v>-923</v>
      </c>
      <c r="L774">
        <v>-0.42749999999999999</v>
      </c>
      <c r="M774">
        <v>-0.26250000000000001</v>
      </c>
      <c r="N774">
        <v>6.5475000000000003</v>
      </c>
      <c r="O774">
        <v>4.3525</v>
      </c>
      <c r="P774">
        <v>60.01</v>
      </c>
      <c r="Q774">
        <v>-32.047500000000007</v>
      </c>
      <c r="R774">
        <v>-4.7499999999999432E-2</v>
      </c>
      <c r="S774">
        <v>5.2500000000000213E-2</v>
      </c>
      <c r="T774">
        <v>-0.40999999999999659</v>
      </c>
      <c r="U774">
        <v>-1.0200000000000102</v>
      </c>
      <c r="V774">
        <v>-4.2499999999999982E-2</v>
      </c>
      <c r="W774">
        <v>-0.33250000000000002</v>
      </c>
      <c r="X774">
        <v>-2.7499999999999858E-2</v>
      </c>
      <c r="Y774">
        <v>2.7499999999999858E-2</v>
      </c>
      <c r="Z774">
        <v>-0.40999999999999659</v>
      </c>
      <c r="AA774">
        <v>-1.0200000000000102</v>
      </c>
    </row>
    <row r="775" spans="1:27" x14ac:dyDescent="0.3">
      <c r="A775">
        <v>64</v>
      </c>
      <c r="B775" t="s">
        <v>148</v>
      </c>
      <c r="C775" s="222">
        <v>45708.410405092596</v>
      </c>
      <c r="D775" t="b">
        <v>0</v>
      </c>
      <c r="E775" t="b">
        <v>1</v>
      </c>
      <c r="F775">
        <v>32</v>
      </c>
      <c r="G775">
        <v>5.0000000000000001E-3</v>
      </c>
      <c r="H775">
        <v>1146</v>
      </c>
      <c r="I775">
        <v>-1320</v>
      </c>
      <c r="J775">
        <v>818</v>
      </c>
      <c r="K775">
        <v>-897</v>
      </c>
      <c r="L775">
        <v>-0.435</v>
      </c>
      <c r="M775">
        <v>-0.19750000000000001</v>
      </c>
      <c r="N775">
        <v>6.165</v>
      </c>
      <c r="O775">
        <v>4.2875000000000005</v>
      </c>
      <c r="P775">
        <v>53.462499999999999</v>
      </c>
      <c r="Q775">
        <v>-36.400000000000006</v>
      </c>
      <c r="R775">
        <v>0</v>
      </c>
      <c r="S775">
        <v>0.24500000000000011</v>
      </c>
      <c r="T775">
        <v>-0.35999999999999233</v>
      </c>
      <c r="U775">
        <v>-1.1175000000000068</v>
      </c>
      <c r="V775">
        <v>-5.4999999999999993E-2</v>
      </c>
      <c r="W775">
        <v>-0.2475</v>
      </c>
      <c r="X775">
        <v>1.499999999999968E-2</v>
      </c>
      <c r="Y775">
        <v>0.20250000000000057</v>
      </c>
      <c r="Z775">
        <v>-0.35999999999999233</v>
      </c>
      <c r="AA775">
        <v>-1.1175000000000068</v>
      </c>
    </row>
    <row r="776" spans="1:27" x14ac:dyDescent="0.3">
      <c r="A776">
        <v>65</v>
      </c>
      <c r="B776" t="s">
        <v>148</v>
      </c>
      <c r="C776" s="222">
        <v>45708.410405092596</v>
      </c>
      <c r="D776" t="b">
        <v>0</v>
      </c>
      <c r="E776" t="b">
        <v>1</v>
      </c>
      <c r="F776">
        <v>32.5</v>
      </c>
      <c r="G776">
        <v>5.0000000000000001E-3</v>
      </c>
      <c r="H776">
        <v>1137</v>
      </c>
      <c r="I776">
        <v>-1313</v>
      </c>
      <c r="J776">
        <v>688</v>
      </c>
      <c r="K776">
        <v>-788</v>
      </c>
      <c r="L776">
        <v>-0.44</v>
      </c>
      <c r="M776">
        <v>-0.25</v>
      </c>
      <c r="N776">
        <v>6.125</v>
      </c>
      <c r="O776">
        <v>3.69</v>
      </c>
      <c r="P776">
        <v>47.297499999999999</v>
      </c>
      <c r="Q776">
        <v>-40.687500000000007</v>
      </c>
      <c r="R776">
        <v>-2.5000000000003908E-3</v>
      </c>
      <c r="S776">
        <v>6.25E-2</v>
      </c>
      <c r="T776">
        <v>-0.31249999999999289</v>
      </c>
      <c r="U776">
        <v>-1.292500000000004</v>
      </c>
      <c r="V776">
        <v>-4.4999999999999984E-2</v>
      </c>
      <c r="W776">
        <v>-8.249999999999999E-2</v>
      </c>
      <c r="X776">
        <v>1.499999999999968E-2</v>
      </c>
      <c r="Y776">
        <v>7.4999999999998401E-3</v>
      </c>
      <c r="Z776">
        <v>-0.31249999999999289</v>
      </c>
      <c r="AA776">
        <v>-1.292500000000004</v>
      </c>
    </row>
    <row r="777" spans="1:27" x14ac:dyDescent="0.3">
      <c r="A777">
        <v>66</v>
      </c>
      <c r="B777" t="s">
        <v>148</v>
      </c>
      <c r="C777" s="222">
        <v>45708.410405092596</v>
      </c>
      <c r="D777" t="b">
        <v>0</v>
      </c>
      <c r="E777" t="b">
        <v>1</v>
      </c>
      <c r="F777">
        <v>33</v>
      </c>
      <c r="G777">
        <v>5.0000000000000001E-3</v>
      </c>
      <c r="H777">
        <v>1124</v>
      </c>
      <c r="I777">
        <v>-1277</v>
      </c>
      <c r="J777">
        <v>-920</v>
      </c>
      <c r="K777">
        <v>820</v>
      </c>
      <c r="L777">
        <v>-0.38250000000000001</v>
      </c>
      <c r="M777">
        <v>-0.25</v>
      </c>
      <c r="N777">
        <v>6.0025000000000004</v>
      </c>
      <c r="O777">
        <v>-4.3500000000000005</v>
      </c>
      <c r="P777">
        <v>41.172499999999999</v>
      </c>
      <c r="Q777">
        <v>-44.377500000000005</v>
      </c>
      <c r="R777">
        <v>-1.2500000000000178E-2</v>
      </c>
      <c r="S777">
        <v>-0.10750000000000082</v>
      </c>
      <c r="T777">
        <v>-0.28499999999999659</v>
      </c>
      <c r="U777">
        <v>-1.0800000000000054</v>
      </c>
      <c r="V777">
        <v>-3.2499999999999973E-2</v>
      </c>
      <c r="W777">
        <v>-0.1575</v>
      </c>
      <c r="X777">
        <v>2.5000000000003908E-3</v>
      </c>
      <c r="Y777">
        <v>-5.7500000000000107E-2</v>
      </c>
      <c r="Z777">
        <v>-0.28499999999999659</v>
      </c>
      <c r="AA777">
        <v>-1.0800000000000054</v>
      </c>
    </row>
    <row r="778" spans="1:27" x14ac:dyDescent="0.3">
      <c r="A778">
        <v>67</v>
      </c>
      <c r="B778" t="s">
        <v>148</v>
      </c>
      <c r="C778" s="222">
        <v>45708.410405092596</v>
      </c>
      <c r="D778" t="b">
        <v>0</v>
      </c>
      <c r="E778" t="b">
        <v>1</v>
      </c>
      <c r="F778">
        <v>33.5</v>
      </c>
      <c r="G778">
        <v>5.0000000000000001E-3</v>
      </c>
      <c r="H778">
        <v>1067</v>
      </c>
      <c r="I778">
        <v>-1223</v>
      </c>
      <c r="J778">
        <v>-1736</v>
      </c>
      <c r="K778">
        <v>1638</v>
      </c>
      <c r="L778">
        <v>-0.39</v>
      </c>
      <c r="M778">
        <v>-0.245</v>
      </c>
      <c r="N778">
        <v>5.7250000000000005</v>
      </c>
      <c r="O778">
        <v>-8.4350000000000005</v>
      </c>
      <c r="P778">
        <v>35.17</v>
      </c>
      <c r="Q778">
        <v>-40.027500000000003</v>
      </c>
      <c r="R778">
        <v>-7.499999999999396E-3</v>
      </c>
      <c r="S778">
        <v>-3.5000000000000142E-2</v>
      </c>
      <c r="T778">
        <v>-0.27749999999999631</v>
      </c>
      <c r="U778">
        <v>-0.69250000000000966</v>
      </c>
      <c r="V778">
        <v>-3.2500000000000029E-2</v>
      </c>
      <c r="W778">
        <v>-0.13500000000000001</v>
      </c>
      <c r="X778">
        <v>-1.7499999999999183E-2</v>
      </c>
      <c r="Y778">
        <v>-2.5000000000000355E-2</v>
      </c>
      <c r="Z778">
        <v>-0.27749999999999631</v>
      </c>
      <c r="AA778">
        <v>-0.69250000000000966</v>
      </c>
    </row>
    <row r="779" spans="1:27" x14ac:dyDescent="0.3">
      <c r="A779">
        <v>68</v>
      </c>
      <c r="B779" t="s">
        <v>148</v>
      </c>
      <c r="C779" s="222">
        <v>45708.410405092596</v>
      </c>
      <c r="D779" t="b">
        <v>0</v>
      </c>
      <c r="E779" t="b">
        <v>1</v>
      </c>
      <c r="F779">
        <v>34</v>
      </c>
      <c r="G779">
        <v>5.0000000000000001E-3</v>
      </c>
      <c r="H779">
        <v>1132</v>
      </c>
      <c r="I779">
        <v>-1298</v>
      </c>
      <c r="J779">
        <v>-2027</v>
      </c>
      <c r="K779">
        <v>1950</v>
      </c>
      <c r="L779">
        <v>-0.41500000000000004</v>
      </c>
      <c r="M779">
        <v>-0.1925</v>
      </c>
      <c r="N779">
        <v>6.0750000000000002</v>
      </c>
      <c r="O779">
        <v>-9.9425000000000008</v>
      </c>
      <c r="P779">
        <v>29.445</v>
      </c>
      <c r="Q779">
        <v>-31.592500000000001</v>
      </c>
      <c r="R779">
        <v>-4.9999999999998934E-3</v>
      </c>
      <c r="S779">
        <v>2.4999999999998579E-2</v>
      </c>
      <c r="T779">
        <v>-0.22500000000000142</v>
      </c>
      <c r="U779">
        <v>-0.50249999999999773</v>
      </c>
      <c r="V779">
        <v>-5.5000000000000049E-2</v>
      </c>
      <c r="W779">
        <v>-0.19750000000000001</v>
      </c>
      <c r="X779">
        <v>-4.9999999999998934E-3</v>
      </c>
      <c r="Y779">
        <v>-3.7500000000001421E-2</v>
      </c>
      <c r="Z779">
        <v>-0.22500000000000142</v>
      </c>
      <c r="AA779">
        <v>-0.50249999999999773</v>
      </c>
    </row>
    <row r="780" spans="1:27" x14ac:dyDescent="0.3">
      <c r="A780">
        <v>69</v>
      </c>
      <c r="B780" t="s">
        <v>148</v>
      </c>
      <c r="C780" s="222">
        <v>45708.410405092596</v>
      </c>
      <c r="D780" t="b">
        <v>0</v>
      </c>
      <c r="E780" t="b">
        <v>1</v>
      </c>
      <c r="F780">
        <v>34.5</v>
      </c>
      <c r="G780">
        <v>5.0000000000000001E-3</v>
      </c>
      <c r="H780">
        <v>1259</v>
      </c>
      <c r="I780">
        <v>-1433</v>
      </c>
      <c r="J780">
        <v>-1684</v>
      </c>
      <c r="K780">
        <v>1577</v>
      </c>
      <c r="L780">
        <v>-0.435</v>
      </c>
      <c r="M780">
        <v>-0.26750000000000002</v>
      </c>
      <c r="N780">
        <v>6.73</v>
      </c>
      <c r="O780">
        <v>-8.1524999999999999</v>
      </c>
      <c r="P780">
        <v>23.37</v>
      </c>
      <c r="Q780">
        <v>-21.65</v>
      </c>
      <c r="R780">
        <v>4.2500000000000426E-2</v>
      </c>
      <c r="S780">
        <v>5.4999999999999716E-2</v>
      </c>
      <c r="T780">
        <v>-0.17000000000000171</v>
      </c>
      <c r="U780">
        <v>-0.41499999999999204</v>
      </c>
      <c r="V780">
        <v>-3.7499999999999978E-2</v>
      </c>
      <c r="W780">
        <v>-0.22500000000000001</v>
      </c>
      <c r="X780">
        <v>2.2499999999999964E-2</v>
      </c>
      <c r="Y780">
        <v>-4.4999999999999929E-2</v>
      </c>
      <c r="Z780">
        <v>-0.17000000000000171</v>
      </c>
      <c r="AA780">
        <v>-0.41499999999999204</v>
      </c>
    </row>
    <row r="781" spans="1:27" x14ac:dyDescent="0.3">
      <c r="A781">
        <v>70</v>
      </c>
      <c r="B781" t="s">
        <v>148</v>
      </c>
      <c r="C781" s="222">
        <v>45708.410405092596</v>
      </c>
      <c r="D781" t="b">
        <v>0</v>
      </c>
      <c r="E781" t="b">
        <v>1</v>
      </c>
      <c r="F781">
        <v>35</v>
      </c>
      <c r="G781">
        <v>5.0000000000000001E-3</v>
      </c>
      <c r="H781">
        <v>1546</v>
      </c>
      <c r="I781">
        <v>-1721</v>
      </c>
      <c r="J781">
        <v>-1503</v>
      </c>
      <c r="K781">
        <v>1370</v>
      </c>
      <c r="L781">
        <v>-0.4375</v>
      </c>
      <c r="M781">
        <v>-0.33250000000000002</v>
      </c>
      <c r="N781">
        <v>8.1675000000000004</v>
      </c>
      <c r="O781">
        <v>-7.1825000000000001</v>
      </c>
      <c r="P781">
        <v>16.64</v>
      </c>
      <c r="Q781">
        <v>-13.4975</v>
      </c>
      <c r="R781">
        <v>5.0000000000007816E-3</v>
      </c>
      <c r="S781">
        <v>0.10749999999999993</v>
      </c>
      <c r="T781">
        <v>-0.12750000000000128</v>
      </c>
      <c r="U781">
        <v>-2.9999999999999361E-2</v>
      </c>
      <c r="V781">
        <v>-3.7499999999999978E-2</v>
      </c>
      <c r="W781">
        <v>-0.21250000000000002</v>
      </c>
      <c r="X781">
        <v>7.5000000000002842E-3</v>
      </c>
      <c r="Y781">
        <v>2.2499999999999964E-2</v>
      </c>
      <c r="Z781">
        <v>-0.12750000000000128</v>
      </c>
      <c r="AA781">
        <v>-2.9999999999999361E-2</v>
      </c>
    </row>
    <row r="782" spans="1:27" x14ac:dyDescent="0.3">
      <c r="A782">
        <v>71</v>
      </c>
      <c r="B782" t="s">
        <v>148</v>
      </c>
      <c r="C782" s="222">
        <v>45708.410405092596</v>
      </c>
      <c r="D782" t="b">
        <v>0</v>
      </c>
      <c r="E782" t="b">
        <v>1</v>
      </c>
      <c r="F782">
        <v>35.5</v>
      </c>
      <c r="G782">
        <v>5.0000000000000001E-3</v>
      </c>
      <c r="H782">
        <v>1615</v>
      </c>
      <c r="I782">
        <v>-1774</v>
      </c>
      <c r="J782">
        <v>-1319</v>
      </c>
      <c r="K782">
        <v>1207</v>
      </c>
      <c r="L782">
        <v>-0.39750000000000002</v>
      </c>
      <c r="M782">
        <v>-0.28000000000000003</v>
      </c>
      <c r="N782">
        <v>8.4725000000000001</v>
      </c>
      <c r="O782">
        <v>-6.3150000000000004</v>
      </c>
      <c r="P782">
        <v>8.4725000000000001</v>
      </c>
      <c r="Q782">
        <v>-6.3150000000000004</v>
      </c>
      <c r="R782">
        <v>-1.7500000000000071E-2</v>
      </c>
      <c r="S782">
        <v>0</v>
      </c>
      <c r="T782">
        <v>-8.7500000000000355E-2</v>
      </c>
      <c r="U782">
        <v>-6.7500000000000782E-2</v>
      </c>
      <c r="V782">
        <v>-5.2499999999999991E-2</v>
      </c>
      <c r="W782">
        <v>-3.7500000000000033E-2</v>
      </c>
      <c r="X782">
        <v>-2.7499999999999858E-2</v>
      </c>
      <c r="Y782">
        <v>4.2499999999999538E-2</v>
      </c>
      <c r="Z782">
        <v>-8.7500000000000355E-2</v>
      </c>
      <c r="AA782">
        <v>-6.7500000000000782E-2</v>
      </c>
    </row>
    <row r="783" spans="1:27" x14ac:dyDescent="0.3">
      <c r="A783">
        <v>1</v>
      </c>
      <c r="B783" t="s">
        <v>148</v>
      </c>
      <c r="C783" s="222">
        <v>45712.389293981483</v>
      </c>
      <c r="D783" t="b">
        <v>0</v>
      </c>
      <c r="E783" t="b">
        <v>1</v>
      </c>
      <c r="F783">
        <v>0.5</v>
      </c>
      <c r="G783">
        <v>5.0000000000000001E-3</v>
      </c>
      <c r="H783">
        <v>-597</v>
      </c>
      <c r="I783">
        <v>469</v>
      </c>
      <c r="J783">
        <v>2721</v>
      </c>
      <c r="K783">
        <v>-2798</v>
      </c>
      <c r="L783">
        <v>-0.32</v>
      </c>
      <c r="M783">
        <v>-0.1925</v>
      </c>
      <c r="N783">
        <v>-2.665</v>
      </c>
      <c r="O783">
        <v>13.797499999999999</v>
      </c>
      <c r="P783">
        <v>376.5499999999999</v>
      </c>
      <c r="Q783">
        <v>114.85</v>
      </c>
      <c r="R783">
        <v>4.2499999999999982E-2</v>
      </c>
      <c r="S783">
        <v>0.22249999999999837</v>
      </c>
      <c r="T783">
        <v>0.15249999999991815</v>
      </c>
      <c r="U783">
        <v>-1.132499999999979</v>
      </c>
      <c r="V783">
        <v>9.0000000000000024E-2</v>
      </c>
      <c r="W783">
        <v>-0.21000000000000002</v>
      </c>
      <c r="X783">
        <v>4.0000000000000036E-2</v>
      </c>
      <c r="Y783">
        <v>-3.5000000000000142E-2</v>
      </c>
      <c r="Z783">
        <v>0.15249999999991815</v>
      </c>
      <c r="AA783">
        <v>-1.132499999999979</v>
      </c>
    </row>
    <row r="784" spans="1:27" x14ac:dyDescent="0.3">
      <c r="A784">
        <v>2</v>
      </c>
      <c r="B784" t="s">
        <v>148</v>
      </c>
      <c r="C784" s="222">
        <v>45712.389293981483</v>
      </c>
      <c r="D784" t="b">
        <v>0</v>
      </c>
      <c r="E784" t="b">
        <v>1</v>
      </c>
      <c r="F784">
        <v>1</v>
      </c>
      <c r="G784">
        <v>5.0000000000000001E-3</v>
      </c>
      <c r="H784">
        <v>-633</v>
      </c>
      <c r="I784">
        <v>566</v>
      </c>
      <c r="J784">
        <v>2596</v>
      </c>
      <c r="K784">
        <v>-2593</v>
      </c>
      <c r="L784">
        <v>-0.16750000000000001</v>
      </c>
      <c r="M784">
        <v>7.4999999999999997E-3</v>
      </c>
      <c r="N784">
        <v>-2.9975000000000001</v>
      </c>
      <c r="O784">
        <v>12.9725</v>
      </c>
      <c r="P784">
        <v>379.21499999999992</v>
      </c>
      <c r="Q784">
        <v>101.05249999999999</v>
      </c>
      <c r="R784">
        <v>0.13249999999999984</v>
      </c>
      <c r="S784">
        <v>-2.2500000000000853E-2</v>
      </c>
      <c r="T784">
        <v>1.2499999999988631E-2</v>
      </c>
      <c r="U784">
        <v>-1.1099999999999852</v>
      </c>
      <c r="V784">
        <v>0.19249999999999998</v>
      </c>
      <c r="W784">
        <v>-0.125</v>
      </c>
      <c r="X784">
        <v>0.10749999999999993</v>
      </c>
      <c r="Y784">
        <v>-8.0000000000000071E-2</v>
      </c>
      <c r="Z784">
        <v>1.2499999999988631E-2</v>
      </c>
      <c r="AA784">
        <v>-1.1099999999999852</v>
      </c>
    </row>
    <row r="785" spans="1:27" x14ac:dyDescent="0.3">
      <c r="A785">
        <v>3</v>
      </c>
      <c r="B785" t="s">
        <v>148</v>
      </c>
      <c r="C785" s="222">
        <v>45712.389293981483</v>
      </c>
      <c r="D785" t="b">
        <v>0</v>
      </c>
      <c r="E785" t="b">
        <v>1</v>
      </c>
      <c r="F785">
        <v>1.5</v>
      </c>
      <c r="G785">
        <v>5.0000000000000001E-3</v>
      </c>
      <c r="H785">
        <v>-25</v>
      </c>
      <c r="I785">
        <v>-120</v>
      </c>
      <c r="J785">
        <v>1262</v>
      </c>
      <c r="K785">
        <v>-1372</v>
      </c>
      <c r="L785">
        <v>-0.36249999999999999</v>
      </c>
      <c r="M785">
        <v>-0.27500000000000002</v>
      </c>
      <c r="N785">
        <v>0.23750000000000002</v>
      </c>
      <c r="O785">
        <v>6.585</v>
      </c>
      <c r="P785">
        <v>382.21249999999992</v>
      </c>
      <c r="Q785">
        <v>88.08</v>
      </c>
      <c r="R785">
        <v>-5.0000000000000017E-2</v>
      </c>
      <c r="S785">
        <v>1.2500000000000178E-2</v>
      </c>
      <c r="T785">
        <v>-0.14250000000004093</v>
      </c>
      <c r="U785">
        <v>-0.9649999999999892</v>
      </c>
      <c r="V785">
        <v>3.2500000000000029E-2</v>
      </c>
      <c r="W785">
        <v>-1.0000000000000009E-2</v>
      </c>
      <c r="X785">
        <v>-5.7499999999999968E-2</v>
      </c>
      <c r="Y785">
        <v>-5.5000000000000604E-2</v>
      </c>
      <c r="Z785">
        <v>-0.14250000000004093</v>
      </c>
      <c r="AA785">
        <v>-0.9649999999999892</v>
      </c>
    </row>
    <row r="786" spans="1:27" x14ac:dyDescent="0.3">
      <c r="A786">
        <v>4</v>
      </c>
      <c r="B786" t="s">
        <v>148</v>
      </c>
      <c r="C786" s="222">
        <v>45712.389293981483</v>
      </c>
      <c r="D786" t="b">
        <v>0</v>
      </c>
      <c r="E786" t="b">
        <v>1</v>
      </c>
      <c r="F786">
        <v>2</v>
      </c>
      <c r="G786">
        <v>5.0000000000000001E-3</v>
      </c>
      <c r="H786">
        <v>-129</v>
      </c>
      <c r="I786">
        <v>9</v>
      </c>
      <c r="J786">
        <v>1061</v>
      </c>
      <c r="K786">
        <v>-1082</v>
      </c>
      <c r="L786">
        <v>-0.3</v>
      </c>
      <c r="M786">
        <v>-5.2499999999999998E-2</v>
      </c>
      <c r="N786">
        <v>-0.34500000000000003</v>
      </c>
      <c r="O786">
        <v>5.3574999999999999</v>
      </c>
      <c r="P786">
        <v>381.97499999999991</v>
      </c>
      <c r="Q786">
        <v>81.495000000000005</v>
      </c>
      <c r="R786">
        <v>4.2499999999999982E-2</v>
      </c>
      <c r="S786">
        <v>8.7499999999999467E-2</v>
      </c>
      <c r="T786">
        <v>-0.11000000000007049</v>
      </c>
      <c r="U786">
        <v>-0.98749999999998295</v>
      </c>
      <c r="V786">
        <v>9.7500000000000031E-2</v>
      </c>
      <c r="W786">
        <v>1.7500000000000009E-2</v>
      </c>
      <c r="X786">
        <v>1.749999999999996E-2</v>
      </c>
      <c r="Y786">
        <v>-5.7500000000000107E-2</v>
      </c>
      <c r="Z786">
        <v>-0.11000000000007049</v>
      </c>
      <c r="AA786">
        <v>-0.98749999999998295</v>
      </c>
    </row>
    <row r="787" spans="1:27" x14ac:dyDescent="0.3">
      <c r="A787">
        <v>5</v>
      </c>
      <c r="B787" t="s">
        <v>148</v>
      </c>
      <c r="C787" s="222">
        <v>45712.389293981483</v>
      </c>
      <c r="D787" t="b">
        <v>0</v>
      </c>
      <c r="E787" t="b">
        <v>1</v>
      </c>
      <c r="F787">
        <v>2.5</v>
      </c>
      <c r="G787">
        <v>5.0000000000000001E-3</v>
      </c>
      <c r="H787">
        <v>2</v>
      </c>
      <c r="I787">
        <v>-127</v>
      </c>
      <c r="J787">
        <v>1023</v>
      </c>
      <c r="K787">
        <v>-1006</v>
      </c>
      <c r="L787">
        <v>-0.3125</v>
      </c>
      <c r="M787">
        <v>4.2500000000000003E-2</v>
      </c>
      <c r="N787">
        <v>0.32250000000000001</v>
      </c>
      <c r="O787">
        <v>5.0724999999999998</v>
      </c>
      <c r="P787">
        <v>382.31999999999994</v>
      </c>
      <c r="Q787">
        <v>76.137500000000003</v>
      </c>
      <c r="R787">
        <v>7.2500000000000009E-2</v>
      </c>
      <c r="S787">
        <v>7.499999999999396E-3</v>
      </c>
      <c r="T787">
        <v>-0.13500000000004775</v>
      </c>
      <c r="U787">
        <v>-0.98749999999998295</v>
      </c>
      <c r="V787">
        <v>8.2500000000000018E-2</v>
      </c>
      <c r="W787">
        <v>7.2500000000000009E-2</v>
      </c>
      <c r="X787">
        <v>7.2500000000000009E-2</v>
      </c>
      <c r="Y787">
        <v>-8.2500000000000462E-2</v>
      </c>
      <c r="Z787">
        <v>-0.13500000000004775</v>
      </c>
      <c r="AA787">
        <v>-0.98749999999998295</v>
      </c>
    </row>
    <row r="788" spans="1:27" x14ac:dyDescent="0.3">
      <c r="A788">
        <v>6</v>
      </c>
      <c r="B788" t="s">
        <v>148</v>
      </c>
      <c r="C788" s="222">
        <v>45712.389293981483</v>
      </c>
      <c r="D788" t="b">
        <v>0</v>
      </c>
      <c r="E788" t="b">
        <v>1</v>
      </c>
      <c r="F788">
        <v>3</v>
      </c>
      <c r="G788">
        <v>5.0000000000000001E-3</v>
      </c>
      <c r="H788">
        <v>1795</v>
      </c>
      <c r="I788">
        <v>-1912</v>
      </c>
      <c r="J788">
        <v>1251</v>
      </c>
      <c r="K788">
        <v>-1332</v>
      </c>
      <c r="L788">
        <v>-0.29249999999999998</v>
      </c>
      <c r="M788">
        <v>-0.20250000000000001</v>
      </c>
      <c r="N788">
        <v>9.2675000000000001</v>
      </c>
      <c r="O788">
        <v>6.4575000000000005</v>
      </c>
      <c r="P788">
        <v>381.99749999999995</v>
      </c>
      <c r="Q788">
        <v>71.064999999999998</v>
      </c>
      <c r="R788">
        <v>8.7500000000000355E-2</v>
      </c>
      <c r="S788">
        <v>4.750000000000032E-2</v>
      </c>
      <c r="T788">
        <v>-0.24250000000000682</v>
      </c>
      <c r="U788">
        <v>-0.89249999999998408</v>
      </c>
      <c r="V788">
        <v>9.0000000000000024E-2</v>
      </c>
      <c r="W788">
        <v>-8.7500000000000008E-2</v>
      </c>
      <c r="X788">
        <v>8.4999999999999076E-2</v>
      </c>
      <c r="Y788">
        <v>-7.499999999999396E-3</v>
      </c>
      <c r="Z788">
        <v>-0.24250000000000682</v>
      </c>
      <c r="AA788">
        <v>-0.89249999999998408</v>
      </c>
    </row>
    <row r="789" spans="1:27" x14ac:dyDescent="0.3">
      <c r="A789">
        <v>7</v>
      </c>
      <c r="B789" t="s">
        <v>148</v>
      </c>
      <c r="C789" s="222">
        <v>45712.389293981483</v>
      </c>
      <c r="D789" t="b">
        <v>0</v>
      </c>
      <c r="E789" t="b">
        <v>1</v>
      </c>
      <c r="F789">
        <v>3.5</v>
      </c>
      <c r="G789">
        <v>5.0000000000000001E-3</v>
      </c>
      <c r="H789">
        <v>2388</v>
      </c>
      <c r="I789">
        <v>-2518</v>
      </c>
      <c r="J789">
        <v>1404</v>
      </c>
      <c r="K789">
        <v>-1467</v>
      </c>
      <c r="L789">
        <v>-0.32500000000000001</v>
      </c>
      <c r="M789">
        <v>-0.1575</v>
      </c>
      <c r="N789">
        <v>12.265000000000001</v>
      </c>
      <c r="O789">
        <v>7.1775000000000002</v>
      </c>
      <c r="P789">
        <v>372.72999999999996</v>
      </c>
      <c r="Q789">
        <v>64.607500000000002</v>
      </c>
      <c r="R789">
        <v>3.7499999999999645E-2</v>
      </c>
      <c r="S789">
        <v>-7.2499999999999787E-2</v>
      </c>
      <c r="T789">
        <v>-0.33249999999998181</v>
      </c>
      <c r="U789">
        <v>-1.0299999999999869</v>
      </c>
      <c r="V789">
        <v>7.5000000000000011E-2</v>
      </c>
      <c r="W789">
        <v>-4.4999999999999998E-2</v>
      </c>
      <c r="X789">
        <v>3.5000000000000142E-2</v>
      </c>
      <c r="Y789">
        <v>0.17999999999999972</v>
      </c>
      <c r="Z789">
        <v>-0.33249999999998181</v>
      </c>
      <c r="AA789">
        <v>-1.0299999999999869</v>
      </c>
    </row>
    <row r="790" spans="1:27" x14ac:dyDescent="0.3">
      <c r="A790">
        <v>8</v>
      </c>
      <c r="B790" t="s">
        <v>148</v>
      </c>
      <c r="C790" s="222">
        <v>45712.389293981483</v>
      </c>
      <c r="D790" t="b">
        <v>0</v>
      </c>
      <c r="E790" t="b">
        <v>1</v>
      </c>
      <c r="F790">
        <v>4</v>
      </c>
      <c r="G790">
        <v>5.0000000000000001E-3</v>
      </c>
      <c r="H790">
        <v>2738</v>
      </c>
      <c r="I790">
        <v>-2856</v>
      </c>
      <c r="J790">
        <v>1537</v>
      </c>
      <c r="K790">
        <v>-1588</v>
      </c>
      <c r="L790">
        <v>-0.29499999999999998</v>
      </c>
      <c r="M790">
        <v>-0.1275</v>
      </c>
      <c r="N790">
        <v>13.984999999999999</v>
      </c>
      <c r="O790">
        <v>7.8125</v>
      </c>
      <c r="P790">
        <v>360.46499999999997</v>
      </c>
      <c r="Q790">
        <v>57.430000000000007</v>
      </c>
      <c r="R790">
        <v>3.2499999999998863E-2</v>
      </c>
      <c r="S790">
        <v>1.9999999999999574E-2</v>
      </c>
      <c r="T790">
        <v>-0.375</v>
      </c>
      <c r="U790">
        <v>-1.1624999999999872</v>
      </c>
      <c r="V790">
        <v>9.7500000000000031E-2</v>
      </c>
      <c r="W790">
        <v>-0.12</v>
      </c>
      <c r="X790">
        <v>4.249999999999865E-2</v>
      </c>
      <c r="Y790">
        <v>0.12999999999999989</v>
      </c>
      <c r="Z790">
        <v>-0.375</v>
      </c>
      <c r="AA790">
        <v>-1.1624999999999872</v>
      </c>
    </row>
    <row r="791" spans="1:27" x14ac:dyDescent="0.3">
      <c r="A791">
        <v>9</v>
      </c>
      <c r="B791" t="s">
        <v>148</v>
      </c>
      <c r="C791" s="222">
        <v>45712.389293981483</v>
      </c>
      <c r="D791" t="b">
        <v>0</v>
      </c>
      <c r="E791" t="b">
        <v>1</v>
      </c>
      <c r="F791">
        <v>4.5</v>
      </c>
      <c r="G791">
        <v>5.0000000000000001E-3</v>
      </c>
      <c r="H791">
        <v>2957</v>
      </c>
      <c r="I791">
        <v>-3077</v>
      </c>
      <c r="J791">
        <v>1538</v>
      </c>
      <c r="K791">
        <v>-1626</v>
      </c>
      <c r="L791">
        <v>-0.3</v>
      </c>
      <c r="M791">
        <v>-0.22</v>
      </c>
      <c r="N791">
        <v>15.085000000000001</v>
      </c>
      <c r="O791">
        <v>7.91</v>
      </c>
      <c r="P791">
        <v>346.47999999999996</v>
      </c>
      <c r="Q791">
        <v>49.617500000000007</v>
      </c>
      <c r="R791">
        <v>4.7500000000001208E-2</v>
      </c>
      <c r="S791">
        <v>5.7500000000000107E-2</v>
      </c>
      <c r="T791">
        <v>-0.42500000000001137</v>
      </c>
      <c r="U791">
        <v>-1.3649999999999878</v>
      </c>
      <c r="V791">
        <v>8.500000000000002E-2</v>
      </c>
      <c r="W791">
        <v>-4.4999999999999984E-2</v>
      </c>
      <c r="X791">
        <v>4.0000000000000924E-2</v>
      </c>
      <c r="Y791">
        <v>8.0000000000000071E-2</v>
      </c>
      <c r="Z791">
        <v>-0.42500000000001137</v>
      </c>
      <c r="AA791">
        <v>-1.3649999999999878</v>
      </c>
    </row>
    <row r="792" spans="1:27" x14ac:dyDescent="0.3">
      <c r="A792">
        <v>10</v>
      </c>
      <c r="B792" t="s">
        <v>148</v>
      </c>
      <c r="C792" s="222">
        <v>45712.389293981483</v>
      </c>
      <c r="D792" t="b">
        <v>0</v>
      </c>
      <c r="E792" t="b">
        <v>1</v>
      </c>
      <c r="F792">
        <v>5</v>
      </c>
      <c r="G792">
        <v>5.0000000000000001E-3</v>
      </c>
      <c r="H792">
        <v>3053</v>
      </c>
      <c r="I792">
        <v>-3174</v>
      </c>
      <c r="J792">
        <v>1407</v>
      </c>
      <c r="K792">
        <v>-1523</v>
      </c>
      <c r="L792">
        <v>-0.30249999999999999</v>
      </c>
      <c r="M792">
        <v>-0.28999999999999998</v>
      </c>
      <c r="N792">
        <v>15.567500000000001</v>
      </c>
      <c r="O792">
        <v>7.3250000000000002</v>
      </c>
      <c r="P792">
        <v>331.39499999999998</v>
      </c>
      <c r="Q792">
        <v>41.70750000000001</v>
      </c>
      <c r="R792">
        <v>2.7499999999999858E-2</v>
      </c>
      <c r="S792">
        <v>-9.9999999999999645E-2</v>
      </c>
      <c r="T792">
        <v>-0.46749999999997272</v>
      </c>
      <c r="U792">
        <v>-1.4499999999999886</v>
      </c>
      <c r="V792">
        <v>9.7500000000000031E-2</v>
      </c>
      <c r="W792">
        <v>-0.375</v>
      </c>
      <c r="X792">
        <v>2.7499999999999858E-2</v>
      </c>
      <c r="Y792">
        <v>3.5000000000000142E-2</v>
      </c>
      <c r="Z792">
        <v>-0.46749999999997272</v>
      </c>
      <c r="AA792">
        <v>-1.4499999999999886</v>
      </c>
    </row>
    <row r="793" spans="1:27" x14ac:dyDescent="0.3">
      <c r="A793">
        <v>11</v>
      </c>
      <c r="B793" t="s">
        <v>148</v>
      </c>
      <c r="C793" s="222">
        <v>45712.389293981483</v>
      </c>
      <c r="D793" t="b">
        <v>0</v>
      </c>
      <c r="E793" t="b">
        <v>1</v>
      </c>
      <c r="F793">
        <v>5.5</v>
      </c>
      <c r="G793">
        <v>5.0000000000000001E-3</v>
      </c>
      <c r="H793">
        <v>3032</v>
      </c>
      <c r="I793">
        <v>-3124</v>
      </c>
      <c r="J793">
        <v>1021</v>
      </c>
      <c r="K793">
        <v>-1166</v>
      </c>
      <c r="L793">
        <v>-0.23</v>
      </c>
      <c r="M793">
        <v>-0.36249999999999999</v>
      </c>
      <c r="N793">
        <v>15.39</v>
      </c>
      <c r="O793">
        <v>5.4675000000000002</v>
      </c>
      <c r="P793">
        <v>315.82749999999999</v>
      </c>
      <c r="Q793">
        <v>34.382500000000007</v>
      </c>
      <c r="R793">
        <v>1.7500000000000071E-2</v>
      </c>
      <c r="S793">
        <v>-0.13250000000000028</v>
      </c>
      <c r="T793">
        <v>-0.4949999999999477</v>
      </c>
      <c r="U793">
        <v>-1.3824999999999932</v>
      </c>
      <c r="V793">
        <v>0.10750000000000001</v>
      </c>
      <c r="W793">
        <v>-0.30249999999999999</v>
      </c>
      <c r="X793">
        <v>2.4999999999995026E-3</v>
      </c>
      <c r="Y793">
        <v>-1.7500000000000071E-2</v>
      </c>
      <c r="Z793">
        <v>-0.4949999999999477</v>
      </c>
      <c r="AA793">
        <v>-1.3824999999999932</v>
      </c>
    </row>
    <row r="794" spans="1:27" x14ac:dyDescent="0.3">
      <c r="A794">
        <v>12</v>
      </c>
      <c r="B794" t="s">
        <v>148</v>
      </c>
      <c r="C794" s="222">
        <v>45712.389293981483</v>
      </c>
      <c r="D794" t="b">
        <v>0</v>
      </c>
      <c r="E794" t="b">
        <v>1</v>
      </c>
      <c r="F794">
        <v>6</v>
      </c>
      <c r="G794">
        <v>5.0000000000000001E-3</v>
      </c>
      <c r="H794">
        <v>2511</v>
      </c>
      <c r="I794">
        <v>-2641</v>
      </c>
      <c r="J794">
        <v>-404</v>
      </c>
      <c r="K794">
        <v>345</v>
      </c>
      <c r="L794">
        <v>-0.32500000000000001</v>
      </c>
      <c r="M794">
        <v>-0.14749999999999999</v>
      </c>
      <c r="N794">
        <v>12.88</v>
      </c>
      <c r="O794">
        <v>-1.8725000000000001</v>
      </c>
      <c r="P794">
        <v>300.4375</v>
      </c>
      <c r="Q794">
        <v>28.915000000000006</v>
      </c>
      <c r="R794">
        <v>2.500000000001279E-3</v>
      </c>
      <c r="S794">
        <v>-0.13749999999999996</v>
      </c>
      <c r="T794">
        <v>-0.48749999999995453</v>
      </c>
      <c r="U794">
        <v>-1.0999999999999908</v>
      </c>
      <c r="V794">
        <v>9.2499999999999971E-2</v>
      </c>
      <c r="W794">
        <v>-4.2499999999999996E-2</v>
      </c>
      <c r="X794">
        <v>-1.7500000000000071E-2</v>
      </c>
      <c r="Y794">
        <v>-0.14749999999999996</v>
      </c>
      <c r="Z794">
        <v>-0.48749999999995453</v>
      </c>
      <c r="AA794">
        <v>-1.0999999999999908</v>
      </c>
    </row>
    <row r="795" spans="1:27" x14ac:dyDescent="0.3">
      <c r="A795">
        <v>13</v>
      </c>
      <c r="B795" t="s">
        <v>148</v>
      </c>
      <c r="C795" s="222">
        <v>45712.389293981483</v>
      </c>
      <c r="D795" t="b">
        <v>0</v>
      </c>
      <c r="E795" t="b">
        <v>1</v>
      </c>
      <c r="F795">
        <v>6.5</v>
      </c>
      <c r="G795">
        <v>5.0000000000000001E-3</v>
      </c>
      <c r="H795">
        <v>2193</v>
      </c>
      <c r="I795">
        <v>-2302</v>
      </c>
      <c r="J795">
        <v>-912</v>
      </c>
      <c r="K795">
        <v>836</v>
      </c>
      <c r="L795">
        <v>-0.27250000000000002</v>
      </c>
      <c r="M795">
        <v>-0.19</v>
      </c>
      <c r="N795">
        <v>11.237500000000001</v>
      </c>
      <c r="O795">
        <v>-4.37</v>
      </c>
      <c r="P795">
        <v>287.5575</v>
      </c>
      <c r="Q795">
        <v>30.787500000000005</v>
      </c>
      <c r="R795">
        <v>1.5000000000000568E-2</v>
      </c>
      <c r="S795">
        <v>-7.2499999999999787E-2</v>
      </c>
      <c r="T795">
        <v>-0.44749999999999091</v>
      </c>
      <c r="U795">
        <v>-0.88499999999999446</v>
      </c>
      <c r="V795">
        <v>8.4999999999999964E-2</v>
      </c>
      <c r="W795">
        <v>-0.1275</v>
      </c>
      <c r="X795">
        <v>0</v>
      </c>
      <c r="Y795">
        <v>-5.7500000000000107E-2</v>
      </c>
      <c r="Z795">
        <v>-0.44749999999999091</v>
      </c>
      <c r="AA795">
        <v>-0.88499999999999446</v>
      </c>
    </row>
    <row r="796" spans="1:27" x14ac:dyDescent="0.3">
      <c r="A796">
        <v>14</v>
      </c>
      <c r="B796" t="s">
        <v>148</v>
      </c>
      <c r="C796" s="222">
        <v>45712.389293981483</v>
      </c>
      <c r="D796" t="b">
        <v>0</v>
      </c>
      <c r="E796" t="b">
        <v>1</v>
      </c>
      <c r="F796">
        <v>7</v>
      </c>
      <c r="G796">
        <v>5.0000000000000001E-3</v>
      </c>
      <c r="H796">
        <v>1891</v>
      </c>
      <c r="I796">
        <v>-2003</v>
      </c>
      <c r="J796">
        <v>-1347</v>
      </c>
      <c r="K796">
        <v>1283</v>
      </c>
      <c r="L796">
        <v>-0.28000000000000003</v>
      </c>
      <c r="M796">
        <v>-0.16</v>
      </c>
      <c r="N796">
        <v>9.7349999999999994</v>
      </c>
      <c r="O796">
        <v>-6.5750000000000002</v>
      </c>
      <c r="P796">
        <v>276.32</v>
      </c>
      <c r="Q796">
        <v>35.157500000000006</v>
      </c>
      <c r="R796">
        <v>1.7500000000000071E-2</v>
      </c>
      <c r="S796">
        <v>-0.15249999999999986</v>
      </c>
      <c r="T796">
        <v>-0.45750000000003865</v>
      </c>
      <c r="U796">
        <v>-0.66499999999999204</v>
      </c>
      <c r="V796">
        <v>8.9999999999999969E-2</v>
      </c>
      <c r="W796">
        <v>-3.2500000000000001E-2</v>
      </c>
      <c r="X796">
        <v>-1.5000000000000568E-2</v>
      </c>
      <c r="Y796">
        <v>-0.17250000000000032</v>
      </c>
      <c r="Z796">
        <v>-0.45750000000003865</v>
      </c>
      <c r="AA796">
        <v>-0.66499999999999204</v>
      </c>
    </row>
    <row r="797" spans="1:27" x14ac:dyDescent="0.3">
      <c r="A797">
        <v>15</v>
      </c>
      <c r="B797" t="s">
        <v>148</v>
      </c>
      <c r="C797" s="222">
        <v>45712.389293981483</v>
      </c>
      <c r="D797" t="b">
        <v>0</v>
      </c>
      <c r="E797" t="b">
        <v>1</v>
      </c>
      <c r="F797">
        <v>7.5</v>
      </c>
      <c r="G797">
        <v>5.0000000000000001E-3</v>
      </c>
      <c r="H797">
        <v>1645</v>
      </c>
      <c r="I797">
        <v>-1758</v>
      </c>
      <c r="J797">
        <v>-1676</v>
      </c>
      <c r="K797">
        <v>1568</v>
      </c>
      <c r="L797">
        <v>-0.28250000000000003</v>
      </c>
      <c r="M797">
        <v>-0.27</v>
      </c>
      <c r="N797">
        <v>8.5075000000000003</v>
      </c>
      <c r="O797">
        <v>-8.11</v>
      </c>
      <c r="P797">
        <v>266.58499999999998</v>
      </c>
      <c r="Q797">
        <v>41.732500000000009</v>
      </c>
      <c r="R797">
        <v>2.7499999999999858E-2</v>
      </c>
      <c r="S797">
        <v>7.0000000000000284E-2</v>
      </c>
      <c r="T797">
        <v>-0.45000000000004547</v>
      </c>
      <c r="U797">
        <v>-0.58749999999999858</v>
      </c>
      <c r="V797">
        <v>8.7499999999999967E-2</v>
      </c>
      <c r="W797">
        <v>-0.13</v>
      </c>
      <c r="X797">
        <v>2.4999999999995026E-3</v>
      </c>
      <c r="Y797">
        <v>-4.9999999999998934E-2</v>
      </c>
      <c r="Z797">
        <v>-0.45000000000004547</v>
      </c>
      <c r="AA797">
        <v>-0.58749999999999858</v>
      </c>
    </row>
    <row r="798" spans="1:27" x14ac:dyDescent="0.3">
      <c r="A798">
        <v>16</v>
      </c>
      <c r="B798" t="s">
        <v>148</v>
      </c>
      <c r="C798" s="222">
        <v>45712.389293981483</v>
      </c>
      <c r="D798" t="b">
        <v>0</v>
      </c>
      <c r="E798" t="b">
        <v>1</v>
      </c>
      <c r="F798">
        <v>8</v>
      </c>
      <c r="G798">
        <v>5.0000000000000001E-3</v>
      </c>
      <c r="H798">
        <v>1475</v>
      </c>
      <c r="I798">
        <v>-1592</v>
      </c>
      <c r="J798">
        <v>-1913</v>
      </c>
      <c r="K798">
        <v>1846</v>
      </c>
      <c r="L798">
        <v>-0.29249999999999998</v>
      </c>
      <c r="M798">
        <v>-0.16750000000000001</v>
      </c>
      <c r="N798">
        <v>7.6675000000000004</v>
      </c>
      <c r="O798">
        <v>-9.3975000000000009</v>
      </c>
      <c r="P798">
        <v>258.07749999999999</v>
      </c>
      <c r="Q798">
        <v>49.842500000000008</v>
      </c>
      <c r="R798">
        <v>1.0000000000000675E-2</v>
      </c>
      <c r="S798">
        <v>3.2499999999998863E-2</v>
      </c>
      <c r="T798">
        <v>-0.40500000000005798</v>
      </c>
      <c r="U798">
        <v>-0.64750000000000085</v>
      </c>
      <c r="V798">
        <v>9.5000000000000029E-2</v>
      </c>
      <c r="W798">
        <v>-3.5000000000000003E-2</v>
      </c>
      <c r="X798">
        <v>-1.499999999999968E-2</v>
      </c>
      <c r="Y798">
        <v>-0.16000000000000014</v>
      </c>
      <c r="Z798">
        <v>-0.40500000000005798</v>
      </c>
      <c r="AA798">
        <v>-0.64750000000000085</v>
      </c>
    </row>
    <row r="799" spans="1:27" x14ac:dyDescent="0.3">
      <c r="A799">
        <v>17</v>
      </c>
      <c r="B799" t="s">
        <v>148</v>
      </c>
      <c r="C799" s="222">
        <v>45712.389293981483</v>
      </c>
      <c r="D799" t="b">
        <v>0</v>
      </c>
      <c r="E799" t="b">
        <v>1</v>
      </c>
      <c r="F799">
        <v>8.5</v>
      </c>
      <c r="G799">
        <v>5.0000000000000001E-3</v>
      </c>
      <c r="H799">
        <v>1275</v>
      </c>
      <c r="I799">
        <v>-1378</v>
      </c>
      <c r="J799">
        <v>-1825</v>
      </c>
      <c r="K799">
        <v>1763</v>
      </c>
      <c r="L799">
        <v>-0.25750000000000001</v>
      </c>
      <c r="M799">
        <v>-0.155</v>
      </c>
      <c r="N799">
        <v>6.6325000000000003</v>
      </c>
      <c r="O799">
        <v>-8.9700000000000006</v>
      </c>
      <c r="P799">
        <v>250.40999999999997</v>
      </c>
      <c r="Q799">
        <v>59.240000000000009</v>
      </c>
      <c r="R799">
        <v>-9.9999999999997868E-3</v>
      </c>
      <c r="S799">
        <v>9.9999999999997868E-3</v>
      </c>
      <c r="T799">
        <v>-0.32000000000010687</v>
      </c>
      <c r="U799">
        <v>-0.44750000000000512</v>
      </c>
      <c r="V799">
        <v>9.7499999999999976E-2</v>
      </c>
      <c r="W799">
        <v>-0.16999999999999998</v>
      </c>
      <c r="X799">
        <v>-5.2500000000000213E-2</v>
      </c>
      <c r="Y799">
        <v>-8.5000000000000853E-2</v>
      </c>
      <c r="Z799">
        <v>-0.32000000000010687</v>
      </c>
      <c r="AA799">
        <v>-0.44750000000000512</v>
      </c>
    </row>
    <row r="800" spans="1:27" x14ac:dyDescent="0.3">
      <c r="A800">
        <v>18</v>
      </c>
      <c r="B800" t="s">
        <v>148</v>
      </c>
      <c r="C800" s="222">
        <v>45712.389293981483</v>
      </c>
      <c r="D800" t="b">
        <v>0</v>
      </c>
      <c r="E800" t="b">
        <v>1</v>
      </c>
      <c r="F800">
        <v>9</v>
      </c>
      <c r="G800">
        <v>5.0000000000000001E-3</v>
      </c>
      <c r="H800">
        <v>667</v>
      </c>
      <c r="I800">
        <v>-795</v>
      </c>
      <c r="J800">
        <v>-1140</v>
      </c>
      <c r="K800">
        <v>1069</v>
      </c>
      <c r="L800">
        <v>-0.32</v>
      </c>
      <c r="M800">
        <v>-0.17749999999999999</v>
      </c>
      <c r="N800">
        <v>3.6550000000000002</v>
      </c>
      <c r="O800">
        <v>-5.5225</v>
      </c>
      <c r="P800">
        <v>243.77749999999997</v>
      </c>
      <c r="Q800">
        <v>68.210000000000008</v>
      </c>
      <c r="R800">
        <v>-9.9999999999997868E-3</v>
      </c>
      <c r="S800">
        <v>2.5000000000003908E-3</v>
      </c>
      <c r="T800">
        <v>-0.22250000000011028</v>
      </c>
      <c r="U800">
        <v>-0.29500000000000171</v>
      </c>
      <c r="V800">
        <v>0.10999999999999999</v>
      </c>
      <c r="W800">
        <v>-0.13749999999999998</v>
      </c>
      <c r="X800">
        <v>-1.499999999999968E-2</v>
      </c>
      <c r="Y800">
        <v>2.2499999999999964E-2</v>
      </c>
      <c r="Z800">
        <v>-0.22250000000011028</v>
      </c>
      <c r="AA800">
        <v>-0.29500000000000171</v>
      </c>
    </row>
    <row r="801" spans="1:27" x14ac:dyDescent="0.3">
      <c r="A801">
        <v>19</v>
      </c>
      <c r="B801" t="s">
        <v>148</v>
      </c>
      <c r="C801" s="222">
        <v>45712.389293981483</v>
      </c>
      <c r="D801" t="b">
        <v>0</v>
      </c>
      <c r="E801" t="b">
        <v>1</v>
      </c>
      <c r="F801">
        <v>9.5</v>
      </c>
      <c r="G801">
        <v>5.0000000000000001E-3</v>
      </c>
      <c r="H801">
        <v>680</v>
      </c>
      <c r="I801">
        <v>-801</v>
      </c>
      <c r="J801">
        <v>-1129</v>
      </c>
      <c r="K801">
        <v>1087</v>
      </c>
      <c r="L801">
        <v>-0.30249999999999999</v>
      </c>
      <c r="M801">
        <v>-0.105</v>
      </c>
      <c r="N801">
        <v>3.7025000000000001</v>
      </c>
      <c r="O801">
        <v>-5.54</v>
      </c>
      <c r="P801">
        <v>240.12249999999997</v>
      </c>
      <c r="Q801">
        <v>73.732500000000002</v>
      </c>
      <c r="R801">
        <v>2.4999999999999911E-2</v>
      </c>
      <c r="S801">
        <v>-0.13250000000000028</v>
      </c>
      <c r="T801">
        <v>-0.19500000000013529</v>
      </c>
      <c r="U801">
        <v>-0.19750000000000512</v>
      </c>
      <c r="V801">
        <v>9.2500000000000027E-2</v>
      </c>
      <c r="W801">
        <v>-0.1825</v>
      </c>
      <c r="X801">
        <v>1.2500000000000178E-2</v>
      </c>
      <c r="Y801">
        <v>-6.25E-2</v>
      </c>
      <c r="Z801">
        <v>-0.19500000000013529</v>
      </c>
      <c r="AA801">
        <v>-0.19750000000000512</v>
      </c>
    </row>
    <row r="802" spans="1:27" x14ac:dyDescent="0.3">
      <c r="A802">
        <v>20</v>
      </c>
      <c r="B802" t="s">
        <v>148</v>
      </c>
      <c r="C802" s="222">
        <v>45712.389293981483</v>
      </c>
      <c r="D802" t="b">
        <v>0</v>
      </c>
      <c r="E802" t="b">
        <v>1</v>
      </c>
      <c r="F802">
        <v>10</v>
      </c>
      <c r="G802">
        <v>5.0000000000000001E-3</v>
      </c>
      <c r="H802">
        <v>702</v>
      </c>
      <c r="I802">
        <v>-826</v>
      </c>
      <c r="J802">
        <v>-1203</v>
      </c>
      <c r="K802">
        <v>1125</v>
      </c>
      <c r="L802">
        <v>-0.31</v>
      </c>
      <c r="M802">
        <v>-0.19500000000000001</v>
      </c>
      <c r="N802">
        <v>3.8200000000000003</v>
      </c>
      <c r="O802">
        <v>-5.82</v>
      </c>
      <c r="P802">
        <v>236.42</v>
      </c>
      <c r="Q802">
        <v>79.272500000000008</v>
      </c>
      <c r="R802">
        <v>1.0000000000000231E-2</v>
      </c>
      <c r="S802">
        <v>-0.15249999999999986</v>
      </c>
      <c r="T802">
        <v>-0.19000000000011141</v>
      </c>
      <c r="U802">
        <v>-0.15749999999999886</v>
      </c>
      <c r="V802">
        <v>8.2500000000000018E-2</v>
      </c>
      <c r="W802">
        <v>-0.215</v>
      </c>
      <c r="X802">
        <v>2.5000000000003908E-3</v>
      </c>
      <c r="Y802">
        <v>7.5000000000000178E-2</v>
      </c>
      <c r="Z802">
        <v>-0.19000000000011141</v>
      </c>
      <c r="AA802">
        <v>-0.15749999999999886</v>
      </c>
    </row>
    <row r="803" spans="1:27" x14ac:dyDescent="0.3">
      <c r="A803">
        <v>21</v>
      </c>
      <c r="B803" t="s">
        <v>148</v>
      </c>
      <c r="C803" s="222">
        <v>45712.389293981483</v>
      </c>
      <c r="D803" t="b">
        <v>0</v>
      </c>
      <c r="E803" t="b">
        <v>1</v>
      </c>
      <c r="F803">
        <v>10.5</v>
      </c>
      <c r="G803">
        <v>5.0000000000000001E-3</v>
      </c>
      <c r="H803">
        <v>617</v>
      </c>
      <c r="I803">
        <v>-737</v>
      </c>
      <c r="J803">
        <v>-1189</v>
      </c>
      <c r="K803">
        <v>1144</v>
      </c>
      <c r="L803">
        <v>-0.3</v>
      </c>
      <c r="M803">
        <v>-0.1125</v>
      </c>
      <c r="N803">
        <v>3.3850000000000002</v>
      </c>
      <c r="O803">
        <v>-5.8325000000000005</v>
      </c>
      <c r="P803">
        <v>232.6</v>
      </c>
      <c r="Q803">
        <v>85.092500000000015</v>
      </c>
      <c r="R803">
        <v>1.7500000000000071E-2</v>
      </c>
      <c r="S803">
        <v>5.9999999999999609E-2</v>
      </c>
      <c r="T803">
        <v>-0.13500000000010459</v>
      </c>
      <c r="U803">
        <v>-0.17249999999998522</v>
      </c>
      <c r="V803">
        <v>9.0000000000000024E-2</v>
      </c>
      <c r="W803">
        <v>-0.14250000000000002</v>
      </c>
      <c r="X803">
        <v>0</v>
      </c>
      <c r="Y803">
        <v>-7.5000000000002842E-3</v>
      </c>
      <c r="Z803">
        <v>-0.13500000000010459</v>
      </c>
      <c r="AA803">
        <v>-0.17249999999998522</v>
      </c>
    </row>
    <row r="804" spans="1:27" x14ac:dyDescent="0.3">
      <c r="A804">
        <v>22</v>
      </c>
      <c r="B804" t="s">
        <v>148</v>
      </c>
      <c r="C804" s="222">
        <v>45712.389293981483</v>
      </c>
      <c r="D804" t="b">
        <v>0</v>
      </c>
      <c r="E804" t="b">
        <v>1</v>
      </c>
      <c r="F804">
        <v>11</v>
      </c>
      <c r="G804">
        <v>5.0000000000000001E-3</v>
      </c>
      <c r="H804">
        <v>566</v>
      </c>
      <c r="I804">
        <v>-684</v>
      </c>
      <c r="J804">
        <v>-1297</v>
      </c>
      <c r="K804">
        <v>1193</v>
      </c>
      <c r="L804">
        <v>-0.29499999999999998</v>
      </c>
      <c r="M804">
        <v>-0.26</v>
      </c>
      <c r="N804">
        <v>3.125</v>
      </c>
      <c r="O804">
        <v>-6.2250000000000005</v>
      </c>
      <c r="P804">
        <v>229.215</v>
      </c>
      <c r="Q804">
        <v>90.925000000000011</v>
      </c>
      <c r="R804">
        <v>2.9999999999999805E-2</v>
      </c>
      <c r="S804">
        <v>-2.5000000000003908E-3</v>
      </c>
      <c r="T804">
        <v>-0.10000000000007958</v>
      </c>
      <c r="U804">
        <v>-0.17749999999999488</v>
      </c>
      <c r="V804">
        <v>8.7500000000000022E-2</v>
      </c>
      <c r="W804">
        <v>-0.34250000000000003</v>
      </c>
      <c r="X804">
        <v>7.4999999999998401E-3</v>
      </c>
      <c r="Y804">
        <v>7.499999999999396E-3</v>
      </c>
      <c r="Z804">
        <v>-0.10000000000007958</v>
      </c>
      <c r="AA804">
        <v>-0.17749999999999488</v>
      </c>
    </row>
    <row r="805" spans="1:27" x14ac:dyDescent="0.3">
      <c r="A805">
        <v>23</v>
      </c>
      <c r="B805" t="s">
        <v>148</v>
      </c>
      <c r="C805" s="222">
        <v>45712.389293981483</v>
      </c>
      <c r="D805" t="b">
        <v>0</v>
      </c>
      <c r="E805" t="b">
        <v>1</v>
      </c>
      <c r="F805">
        <v>11.5</v>
      </c>
      <c r="G805">
        <v>5.0000000000000001E-3</v>
      </c>
      <c r="H805">
        <v>496</v>
      </c>
      <c r="I805">
        <v>-606</v>
      </c>
      <c r="J805">
        <v>-1157</v>
      </c>
      <c r="K805">
        <v>1062</v>
      </c>
      <c r="L805">
        <v>-0.27500000000000002</v>
      </c>
      <c r="M805">
        <v>-0.23750000000000002</v>
      </c>
      <c r="N805">
        <v>2.7549999999999999</v>
      </c>
      <c r="O805">
        <v>-5.5475000000000003</v>
      </c>
      <c r="P805">
        <v>226.09</v>
      </c>
      <c r="Q805">
        <v>97.15</v>
      </c>
      <c r="R805">
        <v>0.11749999999999972</v>
      </c>
      <c r="S805">
        <v>0.16999999999999993</v>
      </c>
      <c r="T805">
        <v>-0.10000000000005116</v>
      </c>
      <c r="U805">
        <v>-0.15999999999999659</v>
      </c>
      <c r="V805">
        <v>9.9999999999999978E-2</v>
      </c>
      <c r="W805">
        <v>-0.16250000000000003</v>
      </c>
      <c r="X805">
        <v>7.9999999999999627E-2</v>
      </c>
      <c r="Y805">
        <v>0.19249999999999989</v>
      </c>
      <c r="Z805">
        <v>-0.10000000000005116</v>
      </c>
      <c r="AA805">
        <v>-0.15999999999999659</v>
      </c>
    </row>
    <row r="806" spans="1:27" x14ac:dyDescent="0.3">
      <c r="A806">
        <v>24</v>
      </c>
      <c r="B806" t="s">
        <v>148</v>
      </c>
      <c r="C806" s="222">
        <v>45712.389293981483</v>
      </c>
      <c r="D806" t="b">
        <v>0</v>
      </c>
      <c r="E806" t="b">
        <v>1</v>
      </c>
      <c r="F806">
        <v>12</v>
      </c>
      <c r="G806">
        <v>5.0000000000000001E-3</v>
      </c>
      <c r="H806">
        <v>711</v>
      </c>
      <c r="I806">
        <v>-826</v>
      </c>
      <c r="J806">
        <v>-578</v>
      </c>
      <c r="K806">
        <v>597</v>
      </c>
      <c r="L806">
        <v>-0.28750000000000003</v>
      </c>
      <c r="M806">
        <v>4.7500000000000001E-2</v>
      </c>
      <c r="N806">
        <v>3.8425000000000002</v>
      </c>
      <c r="O806">
        <v>-2.9375</v>
      </c>
      <c r="P806">
        <v>223.33500000000001</v>
      </c>
      <c r="Q806">
        <v>102.69750000000001</v>
      </c>
      <c r="R806">
        <v>-5.7499999999999662E-2</v>
      </c>
      <c r="S806">
        <v>-2.4999999999999911E-2</v>
      </c>
      <c r="T806">
        <v>-0.13250000000005002</v>
      </c>
      <c r="U806">
        <v>-0.32250000000000512</v>
      </c>
      <c r="V806">
        <v>0.13249999999999995</v>
      </c>
      <c r="W806">
        <v>-0.03</v>
      </c>
      <c r="X806">
        <v>-3.7499999999999645E-2</v>
      </c>
      <c r="Y806">
        <v>-4.0000000000000036E-2</v>
      </c>
      <c r="Z806">
        <v>-0.13250000000005002</v>
      </c>
      <c r="AA806">
        <v>-0.32250000000000512</v>
      </c>
    </row>
    <row r="807" spans="1:27" x14ac:dyDescent="0.3">
      <c r="A807">
        <v>25</v>
      </c>
      <c r="B807" t="s">
        <v>148</v>
      </c>
      <c r="C807" s="222">
        <v>45712.389293981483</v>
      </c>
      <c r="D807" t="b">
        <v>0</v>
      </c>
      <c r="E807" t="b">
        <v>1</v>
      </c>
      <c r="F807">
        <v>12.5</v>
      </c>
      <c r="G807">
        <v>5.0000000000000001E-3</v>
      </c>
      <c r="H807">
        <v>421</v>
      </c>
      <c r="I807">
        <v>-538</v>
      </c>
      <c r="J807">
        <v>-105</v>
      </c>
      <c r="K807">
        <v>56</v>
      </c>
      <c r="L807">
        <v>-0.29249999999999998</v>
      </c>
      <c r="M807">
        <v>-0.1225</v>
      </c>
      <c r="N807">
        <v>2.3975</v>
      </c>
      <c r="O807">
        <v>-0.40250000000000002</v>
      </c>
      <c r="P807">
        <v>219.49250000000001</v>
      </c>
      <c r="Q807">
        <v>105.63500000000001</v>
      </c>
      <c r="R807">
        <v>1.7500000000000071E-2</v>
      </c>
      <c r="S807">
        <v>6.7500000000000004E-2</v>
      </c>
      <c r="T807">
        <v>-9.5000000000055707E-2</v>
      </c>
      <c r="U807">
        <v>-0.46500000000000341</v>
      </c>
      <c r="V807">
        <v>9.5000000000000029E-2</v>
      </c>
      <c r="W807">
        <v>7.5000000000000067E-3</v>
      </c>
      <c r="X807">
        <v>9.9999999999997868E-3</v>
      </c>
      <c r="Y807">
        <v>0.20249999999999996</v>
      </c>
      <c r="Z807">
        <v>-9.5000000000055707E-2</v>
      </c>
      <c r="AA807">
        <v>-0.46500000000000341</v>
      </c>
    </row>
    <row r="808" spans="1:27" x14ac:dyDescent="0.3">
      <c r="A808">
        <v>26</v>
      </c>
      <c r="B808" t="s">
        <v>148</v>
      </c>
      <c r="C808" s="222">
        <v>45712.389293981483</v>
      </c>
      <c r="D808" t="b">
        <v>0</v>
      </c>
      <c r="E808" t="b">
        <v>1</v>
      </c>
      <c r="F808">
        <v>13</v>
      </c>
      <c r="G808">
        <v>5.0000000000000001E-3</v>
      </c>
      <c r="H808">
        <v>369</v>
      </c>
      <c r="I808">
        <v>-488</v>
      </c>
      <c r="J808">
        <v>-190</v>
      </c>
      <c r="K808">
        <v>156</v>
      </c>
      <c r="L808">
        <v>-0.29749999999999999</v>
      </c>
      <c r="M808">
        <v>-8.5000000000000006E-2</v>
      </c>
      <c r="N808">
        <v>2.1425000000000001</v>
      </c>
      <c r="O808">
        <v>-0.86499999999999999</v>
      </c>
      <c r="P808">
        <v>217.095</v>
      </c>
      <c r="Q808">
        <v>106.03750000000001</v>
      </c>
      <c r="R808">
        <v>-9.9999999999997868E-3</v>
      </c>
      <c r="S808">
        <v>-0.17999999999999994</v>
      </c>
      <c r="T808">
        <v>-9.7500000000053433E-2</v>
      </c>
      <c r="U808">
        <v>-0.57500000000001705</v>
      </c>
      <c r="V808">
        <v>8.7500000000000022E-2</v>
      </c>
      <c r="W808">
        <v>-2.7500000000000004E-2</v>
      </c>
      <c r="X808">
        <v>-1.2500000000000178E-2</v>
      </c>
      <c r="Y808">
        <v>5.7499999999999996E-2</v>
      </c>
      <c r="Z808">
        <v>-9.7500000000053433E-2</v>
      </c>
      <c r="AA808">
        <v>-0.57500000000001705</v>
      </c>
    </row>
    <row r="809" spans="1:27" x14ac:dyDescent="0.3">
      <c r="A809">
        <v>27</v>
      </c>
      <c r="B809" t="s">
        <v>148</v>
      </c>
      <c r="C809" s="222">
        <v>45712.389293981483</v>
      </c>
      <c r="D809" t="b">
        <v>0</v>
      </c>
      <c r="E809" t="b">
        <v>1</v>
      </c>
      <c r="F809">
        <v>13.5</v>
      </c>
      <c r="G809">
        <v>5.0000000000000001E-3</v>
      </c>
      <c r="H809">
        <v>165</v>
      </c>
      <c r="I809">
        <v>-279</v>
      </c>
      <c r="J809">
        <v>-233</v>
      </c>
      <c r="K809">
        <v>157</v>
      </c>
      <c r="L809">
        <v>-0.28500000000000003</v>
      </c>
      <c r="M809">
        <v>-0.19</v>
      </c>
      <c r="N809">
        <v>1.1100000000000001</v>
      </c>
      <c r="O809">
        <v>-0.97499999999999998</v>
      </c>
      <c r="P809">
        <v>214.95249999999999</v>
      </c>
      <c r="Q809">
        <v>106.9025</v>
      </c>
      <c r="R809">
        <v>1.5000000000000124E-2</v>
      </c>
      <c r="S809">
        <v>-3.7499999999999978E-2</v>
      </c>
      <c r="T809">
        <v>-5.7500000000061391E-2</v>
      </c>
      <c r="U809">
        <v>-0.49250000000002103</v>
      </c>
      <c r="V809">
        <v>9.2499999999999971E-2</v>
      </c>
      <c r="W809">
        <v>-0.17</v>
      </c>
      <c r="X809">
        <v>2.2499999999999964E-2</v>
      </c>
      <c r="Y809">
        <v>0.12500000000000011</v>
      </c>
      <c r="Z809">
        <v>-5.7500000000061391E-2</v>
      </c>
      <c r="AA809">
        <v>-0.49250000000002103</v>
      </c>
    </row>
    <row r="810" spans="1:27" x14ac:dyDescent="0.3">
      <c r="A810">
        <v>28</v>
      </c>
      <c r="B810" t="s">
        <v>148</v>
      </c>
      <c r="C810" s="222">
        <v>45712.389293981483</v>
      </c>
      <c r="D810" t="b">
        <v>0</v>
      </c>
      <c r="E810" t="b">
        <v>1</v>
      </c>
      <c r="F810">
        <v>14</v>
      </c>
      <c r="G810">
        <v>5.0000000000000001E-3</v>
      </c>
      <c r="H810">
        <v>222</v>
      </c>
      <c r="I810">
        <v>-338</v>
      </c>
      <c r="J810">
        <v>2</v>
      </c>
      <c r="K810">
        <v>-65</v>
      </c>
      <c r="L810">
        <v>-0.28999999999999998</v>
      </c>
      <c r="M810">
        <v>-0.1575</v>
      </c>
      <c r="N810">
        <v>1.4000000000000001</v>
      </c>
      <c r="O810">
        <v>0.16750000000000001</v>
      </c>
      <c r="P810">
        <v>213.84249999999997</v>
      </c>
      <c r="Q810">
        <v>107.8775</v>
      </c>
      <c r="R810">
        <v>2.750000000000008E-2</v>
      </c>
      <c r="S810">
        <v>9.2500000000000013E-2</v>
      </c>
      <c r="T810">
        <v>-3.7500000000079581E-2</v>
      </c>
      <c r="U810">
        <v>-0.5700000000000216</v>
      </c>
      <c r="V810">
        <v>9.5000000000000029E-2</v>
      </c>
      <c r="W810">
        <v>-0.13750000000000001</v>
      </c>
      <c r="X810">
        <v>4.5000000000000151E-2</v>
      </c>
      <c r="Y810">
        <v>5.7500000000000009E-2</v>
      </c>
      <c r="Z810">
        <v>-3.7500000000079581E-2</v>
      </c>
      <c r="AA810">
        <v>-0.5700000000000216</v>
      </c>
    </row>
    <row r="811" spans="1:27" x14ac:dyDescent="0.3">
      <c r="A811">
        <v>29</v>
      </c>
      <c r="B811" t="s">
        <v>148</v>
      </c>
      <c r="C811" s="222">
        <v>45712.389293981483</v>
      </c>
      <c r="D811" t="b">
        <v>0</v>
      </c>
      <c r="E811" t="b">
        <v>1</v>
      </c>
      <c r="F811">
        <v>14.5</v>
      </c>
      <c r="G811">
        <v>5.0000000000000001E-3</v>
      </c>
      <c r="H811">
        <v>213</v>
      </c>
      <c r="I811">
        <v>-343</v>
      </c>
      <c r="J811">
        <v>268</v>
      </c>
      <c r="K811">
        <v>-362</v>
      </c>
      <c r="L811">
        <v>-0.32500000000000001</v>
      </c>
      <c r="M811">
        <v>-0.23500000000000001</v>
      </c>
      <c r="N811">
        <v>1.3900000000000001</v>
      </c>
      <c r="O811">
        <v>1.575</v>
      </c>
      <c r="P811">
        <v>212.44249999999997</v>
      </c>
      <c r="Q811">
        <v>107.71</v>
      </c>
      <c r="R811">
        <v>6.25E-2</v>
      </c>
      <c r="S811">
        <v>0.18249999999999988</v>
      </c>
      <c r="T811">
        <v>-4.5000000000101181E-2</v>
      </c>
      <c r="U811">
        <v>-0.67000000000003013</v>
      </c>
      <c r="V811">
        <v>9.2499999999999971E-2</v>
      </c>
      <c r="W811">
        <v>-0.26</v>
      </c>
      <c r="X811">
        <v>6.7500000000000115E-2</v>
      </c>
      <c r="Y811">
        <v>0.20499999999999985</v>
      </c>
      <c r="Z811">
        <v>-4.5000000000101181E-2</v>
      </c>
      <c r="AA811">
        <v>-0.67000000000003013</v>
      </c>
    </row>
    <row r="812" spans="1:27" x14ac:dyDescent="0.3">
      <c r="A812">
        <v>30</v>
      </c>
      <c r="B812" t="s">
        <v>148</v>
      </c>
      <c r="C812" s="222">
        <v>45712.389293981483</v>
      </c>
      <c r="D812" t="b">
        <v>0</v>
      </c>
      <c r="E812" t="b">
        <v>1</v>
      </c>
      <c r="F812">
        <v>15</v>
      </c>
      <c r="G812">
        <v>5.0000000000000001E-3</v>
      </c>
      <c r="H812">
        <v>-320</v>
      </c>
      <c r="I812">
        <v>215</v>
      </c>
      <c r="J812">
        <v>220</v>
      </c>
      <c r="K812">
        <v>-242</v>
      </c>
      <c r="L812">
        <v>-0.26250000000000001</v>
      </c>
      <c r="M812">
        <v>-5.5E-2</v>
      </c>
      <c r="N812">
        <v>-1.3375000000000001</v>
      </c>
      <c r="O812">
        <v>1.155</v>
      </c>
      <c r="P812">
        <v>211.05249999999998</v>
      </c>
      <c r="Q812">
        <v>106.13499999999999</v>
      </c>
      <c r="R812">
        <v>-5.2500000000000213E-2</v>
      </c>
      <c r="S812">
        <v>-0.13250000000000006</v>
      </c>
      <c r="T812">
        <v>-5.250000000009436E-2</v>
      </c>
      <c r="U812">
        <v>-1.1125000000000256</v>
      </c>
      <c r="V812">
        <v>0.10249999999999998</v>
      </c>
      <c r="W812">
        <v>-0.12</v>
      </c>
      <c r="X812">
        <v>-8.7500000000000133E-2</v>
      </c>
      <c r="Y812">
        <v>-9.000000000000008E-2</v>
      </c>
      <c r="Z812">
        <v>-5.250000000009436E-2</v>
      </c>
      <c r="AA812">
        <v>-1.1125000000000256</v>
      </c>
    </row>
    <row r="813" spans="1:27" x14ac:dyDescent="0.3">
      <c r="A813">
        <v>31</v>
      </c>
      <c r="B813" t="s">
        <v>148</v>
      </c>
      <c r="C813" s="222">
        <v>45712.389293981483</v>
      </c>
      <c r="D813" t="b">
        <v>0</v>
      </c>
      <c r="E813" t="b">
        <v>1</v>
      </c>
      <c r="F813">
        <v>15.5</v>
      </c>
      <c r="G813">
        <v>5.0000000000000001E-3</v>
      </c>
      <c r="H813">
        <v>-394</v>
      </c>
      <c r="I813">
        <v>273</v>
      </c>
      <c r="J813">
        <v>-140</v>
      </c>
      <c r="K813">
        <v>56</v>
      </c>
      <c r="L813">
        <v>-0.30249999999999999</v>
      </c>
      <c r="M813">
        <v>-0.21</v>
      </c>
      <c r="N813">
        <v>-1.6675</v>
      </c>
      <c r="O813">
        <v>-0.49</v>
      </c>
      <c r="P813">
        <v>212.39</v>
      </c>
      <c r="Q813">
        <v>104.97999999999999</v>
      </c>
      <c r="R813">
        <v>1.5000000000000124E-2</v>
      </c>
      <c r="S813">
        <v>-4.9999999999999989E-2</v>
      </c>
      <c r="T813">
        <v>0.11499999999992383</v>
      </c>
      <c r="U813">
        <v>-1.0925000000000153</v>
      </c>
      <c r="V813">
        <v>9.5000000000000029E-2</v>
      </c>
      <c r="W813">
        <v>-0.30499999999999999</v>
      </c>
      <c r="X813">
        <v>3.0000000000000027E-2</v>
      </c>
      <c r="Y813">
        <v>5.5000000000000049E-2</v>
      </c>
      <c r="Z813">
        <v>0.11499999999992383</v>
      </c>
      <c r="AA813">
        <v>-1.0925000000000153</v>
      </c>
    </row>
    <row r="814" spans="1:27" x14ac:dyDescent="0.3">
      <c r="A814">
        <v>32</v>
      </c>
      <c r="B814" t="s">
        <v>148</v>
      </c>
      <c r="C814" s="222">
        <v>45712.389293981483</v>
      </c>
      <c r="D814" t="b">
        <v>0</v>
      </c>
      <c r="E814" t="b">
        <v>1</v>
      </c>
      <c r="F814">
        <v>16</v>
      </c>
      <c r="G814">
        <v>5.0000000000000001E-3</v>
      </c>
      <c r="H814">
        <v>-314</v>
      </c>
      <c r="I814">
        <v>195</v>
      </c>
      <c r="J814">
        <v>-421</v>
      </c>
      <c r="K814">
        <v>342</v>
      </c>
      <c r="L814">
        <v>-0.29749999999999999</v>
      </c>
      <c r="M814">
        <v>-0.19750000000000001</v>
      </c>
      <c r="N814">
        <v>-1.2725</v>
      </c>
      <c r="O814">
        <v>-1.9075</v>
      </c>
      <c r="P814">
        <v>214.05749999999998</v>
      </c>
      <c r="Q814">
        <v>105.46999999999998</v>
      </c>
      <c r="R814">
        <v>4.0000000000000036E-2</v>
      </c>
      <c r="S814">
        <v>-0.13249999999999984</v>
      </c>
      <c r="T814">
        <v>0.12249999999991701</v>
      </c>
      <c r="U814">
        <v>-1.4125000000000227</v>
      </c>
      <c r="V814">
        <v>9.7500000000000031E-2</v>
      </c>
      <c r="W814">
        <v>-0.23</v>
      </c>
      <c r="X814">
        <v>4.2499999999999982E-2</v>
      </c>
      <c r="Y814">
        <v>-1.4999999999999902E-2</v>
      </c>
      <c r="Z814">
        <v>0.12249999999991701</v>
      </c>
      <c r="AA814">
        <v>-1.4125000000000227</v>
      </c>
    </row>
    <row r="815" spans="1:27" x14ac:dyDescent="0.3">
      <c r="A815">
        <v>33</v>
      </c>
      <c r="B815" t="s">
        <v>148</v>
      </c>
      <c r="C815" s="222">
        <v>45712.389293981483</v>
      </c>
      <c r="D815" t="b">
        <v>0</v>
      </c>
      <c r="E815" t="b">
        <v>1</v>
      </c>
      <c r="F815">
        <v>16.5</v>
      </c>
      <c r="G815">
        <v>5.0000000000000001E-3</v>
      </c>
      <c r="H815">
        <v>-131</v>
      </c>
      <c r="I815">
        <v>12</v>
      </c>
      <c r="J815">
        <v>-511</v>
      </c>
      <c r="K815">
        <v>437</v>
      </c>
      <c r="L815">
        <v>-0.29749999999999999</v>
      </c>
      <c r="M815">
        <v>-0.185</v>
      </c>
      <c r="N815">
        <v>-0.35749999999999998</v>
      </c>
      <c r="O815">
        <v>-2.37</v>
      </c>
      <c r="P815">
        <v>215.32999999999998</v>
      </c>
      <c r="Q815">
        <v>107.37749999999998</v>
      </c>
      <c r="R815">
        <v>5.0000000000000044E-2</v>
      </c>
      <c r="S815">
        <v>-0.17249999999999988</v>
      </c>
      <c r="T815">
        <v>9.9999999999909051E-2</v>
      </c>
      <c r="U815">
        <v>-1.4350000000000165</v>
      </c>
      <c r="V815">
        <v>8.0000000000000016E-2</v>
      </c>
      <c r="W815">
        <v>-0.15</v>
      </c>
      <c r="X815">
        <v>6.5000000000000002E-2</v>
      </c>
      <c r="Y815">
        <v>-6.4999999999999947E-2</v>
      </c>
      <c r="Z815">
        <v>9.9999999999909051E-2</v>
      </c>
      <c r="AA815">
        <v>-1.4350000000000165</v>
      </c>
    </row>
    <row r="816" spans="1:27" x14ac:dyDescent="0.3">
      <c r="A816">
        <v>34</v>
      </c>
      <c r="B816" t="s">
        <v>148</v>
      </c>
      <c r="C816" s="222">
        <v>45712.389293981483</v>
      </c>
      <c r="D816" t="b">
        <v>0</v>
      </c>
      <c r="E816" t="b">
        <v>1</v>
      </c>
      <c r="F816">
        <v>17</v>
      </c>
      <c r="G816">
        <v>5.0000000000000001E-3</v>
      </c>
      <c r="H816">
        <v>152</v>
      </c>
      <c r="I816">
        <v>-272</v>
      </c>
      <c r="J816">
        <v>-552</v>
      </c>
      <c r="K816">
        <v>458</v>
      </c>
      <c r="L816">
        <v>-0.3</v>
      </c>
      <c r="M816">
        <v>-0.23500000000000001</v>
      </c>
      <c r="N816">
        <v>1.06</v>
      </c>
      <c r="O816">
        <v>-2.5249999999999999</v>
      </c>
      <c r="P816">
        <v>215.68749999999997</v>
      </c>
      <c r="Q816">
        <v>109.74749999999999</v>
      </c>
      <c r="R816">
        <v>6.0000000000000053E-2</v>
      </c>
      <c r="S816">
        <v>0</v>
      </c>
      <c r="T816">
        <v>9.4999999999885176E-2</v>
      </c>
      <c r="U816">
        <v>-1.5175000000000125</v>
      </c>
      <c r="V816">
        <v>0.10000000000000003</v>
      </c>
      <c r="W816">
        <v>-0.21000000000000002</v>
      </c>
      <c r="X816">
        <v>7.0000000000000062E-2</v>
      </c>
      <c r="Y816">
        <v>7.0000000000000284E-2</v>
      </c>
      <c r="Z816">
        <v>9.4999999999885176E-2</v>
      </c>
      <c r="AA816">
        <v>-1.5175000000000125</v>
      </c>
    </row>
    <row r="817" spans="1:27" x14ac:dyDescent="0.3">
      <c r="A817">
        <v>35</v>
      </c>
      <c r="B817" t="s">
        <v>148</v>
      </c>
      <c r="C817" s="222">
        <v>45712.389293981483</v>
      </c>
      <c r="D817" t="b">
        <v>0</v>
      </c>
      <c r="E817" t="b">
        <v>1</v>
      </c>
      <c r="F817">
        <v>17.5</v>
      </c>
      <c r="G817">
        <v>5.0000000000000001E-3</v>
      </c>
      <c r="H817">
        <v>510</v>
      </c>
      <c r="I817">
        <v>-590</v>
      </c>
      <c r="J817">
        <v>-520</v>
      </c>
      <c r="K817">
        <v>452</v>
      </c>
      <c r="L817">
        <v>-0.2</v>
      </c>
      <c r="M817">
        <v>-0.17</v>
      </c>
      <c r="N817">
        <v>2.75</v>
      </c>
      <c r="O817">
        <v>-2.4300000000000002</v>
      </c>
      <c r="P817">
        <v>214.62749999999997</v>
      </c>
      <c r="Q817">
        <v>112.27249999999999</v>
      </c>
      <c r="R817">
        <v>9.4999999999999751E-2</v>
      </c>
      <c r="S817">
        <v>7.4999999999999734E-2</v>
      </c>
      <c r="T817">
        <v>8.9999999999889724E-2</v>
      </c>
      <c r="U817">
        <v>-1.6600000000000108</v>
      </c>
      <c r="V817">
        <v>0.20250000000000001</v>
      </c>
      <c r="W817">
        <v>-0.125</v>
      </c>
      <c r="X817">
        <v>0.10250000000000004</v>
      </c>
      <c r="Y817">
        <v>0.11499999999999977</v>
      </c>
      <c r="Z817">
        <v>8.9999999999889724E-2</v>
      </c>
      <c r="AA817">
        <v>-1.6600000000000108</v>
      </c>
    </row>
    <row r="818" spans="1:27" x14ac:dyDescent="0.3">
      <c r="A818">
        <v>36</v>
      </c>
      <c r="B818" t="s">
        <v>148</v>
      </c>
      <c r="C818" s="222">
        <v>45712.389293981483</v>
      </c>
      <c r="D818" t="b">
        <v>0</v>
      </c>
      <c r="E818" t="b">
        <v>1</v>
      </c>
      <c r="F818">
        <v>18</v>
      </c>
      <c r="G818">
        <v>5.0000000000000001E-3</v>
      </c>
      <c r="H818">
        <v>1665</v>
      </c>
      <c r="I818">
        <v>-1807</v>
      </c>
      <c r="J818">
        <v>209</v>
      </c>
      <c r="K818">
        <v>-292</v>
      </c>
      <c r="L818">
        <v>-0.35499999999999998</v>
      </c>
      <c r="M818">
        <v>-0.20750000000000002</v>
      </c>
      <c r="N818">
        <v>8.68</v>
      </c>
      <c r="O818">
        <v>1.2524999999999999</v>
      </c>
      <c r="P818">
        <v>211.87749999999997</v>
      </c>
      <c r="Q818">
        <v>114.7025</v>
      </c>
      <c r="R818">
        <v>0.12999999999999901</v>
      </c>
      <c r="S818">
        <v>0.10749999999999993</v>
      </c>
      <c r="T818">
        <v>-2.5000000000829914E-3</v>
      </c>
      <c r="U818">
        <v>-1.9350000000000023</v>
      </c>
      <c r="V818">
        <v>4.7500000000000042E-2</v>
      </c>
      <c r="W818">
        <v>-6.7500000000000004E-2</v>
      </c>
      <c r="X818">
        <v>0.21749999999999936</v>
      </c>
      <c r="Y818">
        <v>0.10749999999999993</v>
      </c>
      <c r="Z818">
        <v>-2.5000000000829914E-3</v>
      </c>
      <c r="AA818">
        <v>-1.9350000000000023</v>
      </c>
    </row>
    <row r="819" spans="1:27" x14ac:dyDescent="0.3">
      <c r="A819">
        <v>37</v>
      </c>
      <c r="B819" t="s">
        <v>148</v>
      </c>
      <c r="C819" s="222">
        <v>45712.389293981483</v>
      </c>
      <c r="D819" t="b">
        <v>0</v>
      </c>
      <c r="E819" t="b">
        <v>1</v>
      </c>
      <c r="F819">
        <v>18.5</v>
      </c>
      <c r="G819">
        <v>5.0000000000000001E-3</v>
      </c>
      <c r="H819">
        <v>1887</v>
      </c>
      <c r="I819">
        <v>-2001</v>
      </c>
      <c r="J819">
        <v>355</v>
      </c>
      <c r="K819">
        <v>-465</v>
      </c>
      <c r="L819">
        <v>-0.28500000000000003</v>
      </c>
      <c r="M819">
        <v>-0.27500000000000002</v>
      </c>
      <c r="N819">
        <v>9.7200000000000006</v>
      </c>
      <c r="O819">
        <v>2.0499999999999998</v>
      </c>
      <c r="P819">
        <v>203.19749999999996</v>
      </c>
      <c r="Q819">
        <v>113.45</v>
      </c>
      <c r="R819">
        <v>3.0000000000001137E-2</v>
      </c>
      <c r="S819">
        <v>7.4999999999999734E-2</v>
      </c>
      <c r="T819">
        <v>-0.22000000000008413</v>
      </c>
      <c r="U819">
        <v>-2</v>
      </c>
      <c r="V819">
        <v>0.10749999999999998</v>
      </c>
      <c r="W819">
        <v>-0.2</v>
      </c>
      <c r="X819">
        <v>5.2500000000000213E-2</v>
      </c>
      <c r="Y819">
        <v>4.4999999999999929E-2</v>
      </c>
      <c r="Z819">
        <v>-0.22000000000008413</v>
      </c>
      <c r="AA819">
        <v>-2</v>
      </c>
    </row>
    <row r="820" spans="1:27" x14ac:dyDescent="0.3">
      <c r="A820">
        <v>38</v>
      </c>
      <c r="B820" t="s">
        <v>148</v>
      </c>
      <c r="C820" s="222">
        <v>45712.389293981483</v>
      </c>
      <c r="D820" t="b">
        <v>0</v>
      </c>
      <c r="E820" t="b">
        <v>1</v>
      </c>
      <c r="F820">
        <v>19</v>
      </c>
      <c r="G820">
        <v>5.0000000000000001E-3</v>
      </c>
      <c r="H820">
        <v>1942</v>
      </c>
      <c r="I820">
        <v>-2058</v>
      </c>
      <c r="J820">
        <v>374</v>
      </c>
      <c r="K820">
        <v>-462</v>
      </c>
      <c r="L820">
        <v>-0.28999999999999998</v>
      </c>
      <c r="M820">
        <v>-0.22</v>
      </c>
      <c r="N820">
        <v>10</v>
      </c>
      <c r="O820">
        <v>2.09</v>
      </c>
      <c r="P820">
        <v>193.47749999999996</v>
      </c>
      <c r="Q820">
        <v>111.4</v>
      </c>
      <c r="R820">
        <v>2.7499999999999858E-2</v>
      </c>
      <c r="S820">
        <v>4.9999999999998934E-3</v>
      </c>
      <c r="T820">
        <v>-0.26750000000009777</v>
      </c>
      <c r="U820">
        <v>-2.1149999999999949</v>
      </c>
      <c r="V820">
        <v>0.10750000000000004</v>
      </c>
      <c r="W820">
        <v>-0.24</v>
      </c>
      <c r="X820">
        <v>3.7499999999999645E-2</v>
      </c>
      <c r="Y820">
        <v>-5.0000000000003375E-3</v>
      </c>
      <c r="Z820">
        <v>-0.26750000000009777</v>
      </c>
      <c r="AA820">
        <v>-2.1149999999999949</v>
      </c>
    </row>
    <row r="821" spans="1:27" x14ac:dyDescent="0.3">
      <c r="A821">
        <v>39</v>
      </c>
      <c r="B821" t="s">
        <v>148</v>
      </c>
      <c r="C821" s="222">
        <v>45712.389293981483</v>
      </c>
      <c r="D821" t="b">
        <v>0</v>
      </c>
      <c r="E821" t="b">
        <v>1</v>
      </c>
      <c r="F821">
        <v>19.5</v>
      </c>
      <c r="G821">
        <v>5.0000000000000001E-3</v>
      </c>
      <c r="H821">
        <v>1812</v>
      </c>
      <c r="I821">
        <v>-1926</v>
      </c>
      <c r="J821">
        <v>241</v>
      </c>
      <c r="K821">
        <v>-312</v>
      </c>
      <c r="L821">
        <v>-0.28500000000000003</v>
      </c>
      <c r="M821">
        <v>-0.17749999999999999</v>
      </c>
      <c r="N821">
        <v>9.3450000000000006</v>
      </c>
      <c r="O821">
        <v>1.3825000000000001</v>
      </c>
      <c r="P821">
        <v>183.47749999999996</v>
      </c>
      <c r="Q821">
        <v>109.31</v>
      </c>
      <c r="R821">
        <v>0</v>
      </c>
      <c r="S821">
        <v>-8.4999999999999964E-2</v>
      </c>
      <c r="T821">
        <v>-0.2800000000000864</v>
      </c>
      <c r="U821">
        <v>-2.1775000000000091</v>
      </c>
      <c r="V821">
        <v>9.4999999999999973E-2</v>
      </c>
      <c r="W821">
        <v>-0.105</v>
      </c>
      <c r="X821">
        <v>0</v>
      </c>
      <c r="Y821">
        <v>-5.0000000000000044E-2</v>
      </c>
      <c r="Z821">
        <v>-0.2800000000000864</v>
      </c>
      <c r="AA821">
        <v>-2.1775000000000091</v>
      </c>
    </row>
    <row r="822" spans="1:27" x14ac:dyDescent="0.3">
      <c r="A822">
        <v>40</v>
      </c>
      <c r="B822" t="s">
        <v>148</v>
      </c>
      <c r="C822" s="222">
        <v>45712.389293981483</v>
      </c>
      <c r="D822" t="b">
        <v>0</v>
      </c>
      <c r="E822" t="b">
        <v>1</v>
      </c>
      <c r="F822">
        <v>20</v>
      </c>
      <c r="G822">
        <v>5.0000000000000001E-3</v>
      </c>
      <c r="H822">
        <v>1470</v>
      </c>
      <c r="I822">
        <v>-1592</v>
      </c>
      <c r="J822">
        <v>-247</v>
      </c>
      <c r="K822">
        <v>159</v>
      </c>
      <c r="L822">
        <v>-0.30499999999999999</v>
      </c>
      <c r="M822">
        <v>-0.22</v>
      </c>
      <c r="N822">
        <v>7.6550000000000002</v>
      </c>
      <c r="O822">
        <v>-1.0150000000000001</v>
      </c>
      <c r="P822">
        <v>174.13249999999996</v>
      </c>
      <c r="Q822">
        <v>107.92750000000001</v>
      </c>
      <c r="R822">
        <v>4.9999999999998934E-3</v>
      </c>
      <c r="S822">
        <v>1.2499999999999956E-2</v>
      </c>
      <c r="T822">
        <v>-0.28750000000007958</v>
      </c>
      <c r="U822">
        <v>-2.1149999999999949</v>
      </c>
      <c r="V822">
        <v>9.2500000000000027E-2</v>
      </c>
      <c r="W822">
        <v>-0.1525</v>
      </c>
      <c r="X822">
        <v>-3.2499999999999751E-2</v>
      </c>
      <c r="Y822">
        <v>-0.1725000000000001</v>
      </c>
      <c r="Z822">
        <v>-0.28750000000007958</v>
      </c>
      <c r="AA822">
        <v>-2.1149999999999949</v>
      </c>
    </row>
    <row r="823" spans="1:27" x14ac:dyDescent="0.3">
      <c r="A823">
        <v>41</v>
      </c>
      <c r="B823" t="s">
        <v>148</v>
      </c>
      <c r="C823" s="222">
        <v>45712.389293981483</v>
      </c>
      <c r="D823" t="b">
        <v>0</v>
      </c>
      <c r="E823" t="b">
        <v>1</v>
      </c>
      <c r="F823">
        <v>20.5</v>
      </c>
      <c r="G823">
        <v>5.0000000000000001E-3</v>
      </c>
      <c r="H823">
        <v>1226</v>
      </c>
      <c r="I823">
        <v>-1341</v>
      </c>
      <c r="J823">
        <v>-406</v>
      </c>
      <c r="K823">
        <v>319</v>
      </c>
      <c r="L823">
        <v>-0.28750000000000003</v>
      </c>
      <c r="M823">
        <v>-0.2175</v>
      </c>
      <c r="N823">
        <v>6.4175000000000004</v>
      </c>
      <c r="O823">
        <v>-1.8125</v>
      </c>
      <c r="P823">
        <v>166.47749999999996</v>
      </c>
      <c r="Q823">
        <v>108.94250000000001</v>
      </c>
      <c r="R823">
        <v>-0.10499999999999954</v>
      </c>
      <c r="S823">
        <v>-5.4999999999999938E-2</v>
      </c>
      <c r="T823">
        <v>-0.25500000000008072</v>
      </c>
      <c r="U823">
        <v>-1.8824999999999932</v>
      </c>
      <c r="V823">
        <v>0.10999999999999999</v>
      </c>
      <c r="W823">
        <v>-0.23249999999999998</v>
      </c>
      <c r="X823">
        <v>-0.10999999999999943</v>
      </c>
      <c r="Y823">
        <v>-3.7499999999999867E-2</v>
      </c>
      <c r="Z823">
        <v>-0.25500000000008072</v>
      </c>
      <c r="AA823">
        <v>-1.8824999999999932</v>
      </c>
    </row>
    <row r="824" spans="1:27" x14ac:dyDescent="0.3">
      <c r="A824">
        <v>42</v>
      </c>
      <c r="B824" t="s">
        <v>148</v>
      </c>
      <c r="C824" s="222">
        <v>45712.389293981483</v>
      </c>
      <c r="D824" t="b">
        <v>0</v>
      </c>
      <c r="E824" t="b">
        <v>1</v>
      </c>
      <c r="F824">
        <v>21</v>
      </c>
      <c r="G824">
        <v>5.0000000000000001E-3</v>
      </c>
      <c r="H824">
        <v>1005</v>
      </c>
      <c r="I824">
        <v>-1113</v>
      </c>
      <c r="J824">
        <v>237</v>
      </c>
      <c r="K824">
        <v>-348</v>
      </c>
      <c r="L824">
        <v>-0.27</v>
      </c>
      <c r="M824">
        <v>-0.27750000000000002</v>
      </c>
      <c r="N824">
        <v>5.2949999999999999</v>
      </c>
      <c r="O824">
        <v>1.4625000000000001</v>
      </c>
      <c r="P824">
        <v>160.05999999999997</v>
      </c>
      <c r="Q824">
        <v>110.75500000000001</v>
      </c>
      <c r="R824">
        <v>0.14499999999999957</v>
      </c>
      <c r="S824">
        <v>0.26750000000000007</v>
      </c>
      <c r="T824">
        <v>-0.1300000000000523</v>
      </c>
      <c r="U824">
        <v>-1.875</v>
      </c>
      <c r="V824">
        <v>0.11499999999999999</v>
      </c>
      <c r="W824">
        <v>-4.250000000000001E-2</v>
      </c>
      <c r="X824">
        <v>0.12999999999999989</v>
      </c>
      <c r="Y824">
        <v>0.25750000000000006</v>
      </c>
      <c r="Z824">
        <v>-0.1300000000000523</v>
      </c>
      <c r="AA824">
        <v>-1.875</v>
      </c>
    </row>
    <row r="825" spans="1:27" x14ac:dyDescent="0.3">
      <c r="A825">
        <v>43</v>
      </c>
      <c r="B825" t="s">
        <v>148</v>
      </c>
      <c r="C825" s="222">
        <v>45712.389293981483</v>
      </c>
      <c r="D825" t="b">
        <v>0</v>
      </c>
      <c r="E825" t="b">
        <v>1</v>
      </c>
      <c r="F825">
        <v>21.5</v>
      </c>
      <c r="G825">
        <v>5.0000000000000001E-3</v>
      </c>
      <c r="H825">
        <v>1080</v>
      </c>
      <c r="I825">
        <v>-1191</v>
      </c>
      <c r="J825">
        <v>632</v>
      </c>
      <c r="K825">
        <v>-717</v>
      </c>
      <c r="L825">
        <v>-0.27750000000000002</v>
      </c>
      <c r="M825">
        <v>-0.21249999999999999</v>
      </c>
      <c r="N825">
        <v>5.6775000000000002</v>
      </c>
      <c r="O825">
        <v>3.3725000000000001</v>
      </c>
      <c r="P825">
        <v>154.76499999999999</v>
      </c>
      <c r="Q825">
        <v>109.2925</v>
      </c>
      <c r="R825">
        <v>3.7500000000000533E-2</v>
      </c>
      <c r="S825">
        <v>0.11249999999999982</v>
      </c>
      <c r="T825">
        <v>-0.19500000000005002</v>
      </c>
      <c r="U825">
        <v>-2.1625000000000085</v>
      </c>
      <c r="V825">
        <v>0.10999999999999999</v>
      </c>
      <c r="W825">
        <v>-0.14499999999999999</v>
      </c>
      <c r="X825">
        <v>5.4999999999999716E-2</v>
      </c>
      <c r="Y825">
        <v>2.0000000000000018E-2</v>
      </c>
      <c r="Z825">
        <v>-0.19500000000005002</v>
      </c>
      <c r="AA825">
        <v>-2.1625000000000085</v>
      </c>
    </row>
    <row r="826" spans="1:27" x14ac:dyDescent="0.3">
      <c r="A826">
        <v>44</v>
      </c>
      <c r="B826" t="s">
        <v>148</v>
      </c>
      <c r="C826" s="222">
        <v>45712.389293981483</v>
      </c>
      <c r="D826" t="b">
        <v>0</v>
      </c>
      <c r="E826" t="b">
        <v>1</v>
      </c>
      <c r="F826">
        <v>22</v>
      </c>
      <c r="G826">
        <v>5.0000000000000001E-3</v>
      </c>
      <c r="H826">
        <v>1254</v>
      </c>
      <c r="I826">
        <v>-1361</v>
      </c>
      <c r="J826">
        <v>1039</v>
      </c>
      <c r="K826">
        <v>-1153</v>
      </c>
      <c r="L826">
        <v>-0.26750000000000002</v>
      </c>
      <c r="M826">
        <v>-0.28500000000000003</v>
      </c>
      <c r="N826">
        <v>6.5375000000000005</v>
      </c>
      <c r="O826">
        <v>5.48</v>
      </c>
      <c r="P826">
        <v>149.08749999999998</v>
      </c>
      <c r="Q826">
        <v>105.92</v>
      </c>
      <c r="R826">
        <v>4.2500000000000426E-2</v>
      </c>
      <c r="S826">
        <v>-4.2499999999999538E-2</v>
      </c>
      <c r="T826">
        <v>-0.17750000000003752</v>
      </c>
      <c r="U826">
        <v>-2.2850000000000108</v>
      </c>
      <c r="V826">
        <v>0.1225</v>
      </c>
      <c r="W826">
        <v>-0.18750000000000003</v>
      </c>
      <c r="X826">
        <v>7.7500000000000568E-2</v>
      </c>
      <c r="Y826">
        <v>4.2500000000000426E-2</v>
      </c>
      <c r="Z826">
        <v>-0.17750000000003752</v>
      </c>
      <c r="AA826">
        <v>-2.2850000000000108</v>
      </c>
    </row>
    <row r="827" spans="1:27" x14ac:dyDescent="0.3">
      <c r="A827">
        <v>45</v>
      </c>
      <c r="B827" t="s">
        <v>148</v>
      </c>
      <c r="C827" s="222">
        <v>45712.389293981483</v>
      </c>
      <c r="D827" t="b">
        <v>0</v>
      </c>
      <c r="E827" t="b">
        <v>1</v>
      </c>
      <c r="F827">
        <v>22.5</v>
      </c>
      <c r="G827">
        <v>5.0000000000000001E-3</v>
      </c>
      <c r="H827">
        <v>1485</v>
      </c>
      <c r="I827">
        <v>-1603</v>
      </c>
      <c r="J827">
        <v>1651</v>
      </c>
      <c r="K827">
        <v>-1718</v>
      </c>
      <c r="L827">
        <v>-0.29499999999999998</v>
      </c>
      <c r="M827">
        <v>-0.16750000000000001</v>
      </c>
      <c r="N827">
        <v>7.72</v>
      </c>
      <c r="O827">
        <v>8.4224999999999994</v>
      </c>
      <c r="P827">
        <v>142.54999999999998</v>
      </c>
      <c r="Q827">
        <v>100.44</v>
      </c>
      <c r="R827">
        <v>2.9999999999999361E-2</v>
      </c>
      <c r="S827">
        <v>4.4999999999999929E-2</v>
      </c>
      <c r="T827">
        <v>-0.16000000000002501</v>
      </c>
      <c r="U827">
        <v>-2.4875000000000114</v>
      </c>
      <c r="V827">
        <v>4.2500000000000038E-2</v>
      </c>
      <c r="W827">
        <v>-0.11750000000000001</v>
      </c>
      <c r="X827">
        <v>7.749999999999968E-2</v>
      </c>
      <c r="Y827">
        <v>6.25E-2</v>
      </c>
      <c r="Z827">
        <v>-0.16000000000002501</v>
      </c>
      <c r="AA827">
        <v>-2.4875000000000114</v>
      </c>
    </row>
    <row r="828" spans="1:27" x14ac:dyDescent="0.3">
      <c r="A828">
        <v>46</v>
      </c>
      <c r="B828" t="s">
        <v>148</v>
      </c>
      <c r="C828" s="222">
        <v>45712.389293981483</v>
      </c>
      <c r="D828" t="b">
        <v>0</v>
      </c>
      <c r="E828" t="b">
        <v>1</v>
      </c>
      <c r="F828">
        <v>23</v>
      </c>
      <c r="G828">
        <v>5.0000000000000001E-3</v>
      </c>
      <c r="H828">
        <v>1355</v>
      </c>
      <c r="I828">
        <v>-1455</v>
      </c>
      <c r="J828">
        <v>1911</v>
      </c>
      <c r="K828">
        <v>-2021</v>
      </c>
      <c r="L828">
        <v>-0.25</v>
      </c>
      <c r="M828">
        <v>-0.27500000000000002</v>
      </c>
      <c r="N828">
        <v>7.0250000000000004</v>
      </c>
      <c r="O828">
        <v>9.83</v>
      </c>
      <c r="P828">
        <v>134.82999999999998</v>
      </c>
      <c r="Q828">
        <v>92.017499999999998</v>
      </c>
      <c r="R828">
        <v>-2.4999999999999467E-2</v>
      </c>
      <c r="S828">
        <v>-0.17750000000000021</v>
      </c>
      <c r="T828">
        <v>-0.16499999999999204</v>
      </c>
      <c r="U828">
        <v>-2.5275000000000176</v>
      </c>
      <c r="V828">
        <v>0.13750000000000001</v>
      </c>
      <c r="W828">
        <v>-0.30500000000000005</v>
      </c>
      <c r="X828">
        <v>-1.7500000000000071E-2</v>
      </c>
      <c r="Y828">
        <v>-9.9999999999997868E-3</v>
      </c>
      <c r="Z828">
        <v>-0.16499999999999204</v>
      </c>
      <c r="AA828">
        <v>-2.5275000000000176</v>
      </c>
    </row>
    <row r="829" spans="1:27" x14ac:dyDescent="0.3">
      <c r="A829">
        <v>47</v>
      </c>
      <c r="B829" t="s">
        <v>148</v>
      </c>
      <c r="C829" s="222">
        <v>45712.389293981483</v>
      </c>
      <c r="D829" t="b">
        <v>0</v>
      </c>
      <c r="E829" t="b">
        <v>1</v>
      </c>
      <c r="F829">
        <v>23.5</v>
      </c>
      <c r="G829">
        <v>5.0000000000000001E-3</v>
      </c>
      <c r="H829">
        <v>1155</v>
      </c>
      <c r="I829">
        <v>-1266</v>
      </c>
      <c r="J829">
        <v>1708</v>
      </c>
      <c r="K829">
        <v>-1762</v>
      </c>
      <c r="L829">
        <v>-0.27750000000000002</v>
      </c>
      <c r="M829">
        <v>-0.13500000000000001</v>
      </c>
      <c r="N829">
        <v>6.0525000000000002</v>
      </c>
      <c r="O829">
        <v>8.6750000000000007</v>
      </c>
      <c r="P829">
        <v>127.80499999999998</v>
      </c>
      <c r="Q829">
        <v>82.1875</v>
      </c>
      <c r="R829">
        <v>-3.5000000000000142E-2</v>
      </c>
      <c r="S829">
        <v>-0.16999999999999993</v>
      </c>
      <c r="T829">
        <v>-0.18000000000000682</v>
      </c>
      <c r="U829">
        <v>-2.5600000000000165</v>
      </c>
      <c r="V829">
        <v>9.9999999999999978E-2</v>
      </c>
      <c r="W829">
        <v>-0.11750000000000001</v>
      </c>
      <c r="X829">
        <v>-4.4999999999999929E-2</v>
      </c>
      <c r="Y829">
        <v>-0.18249999999999922</v>
      </c>
      <c r="Z829">
        <v>-0.18000000000000682</v>
      </c>
      <c r="AA829">
        <v>-2.5600000000000165</v>
      </c>
    </row>
    <row r="830" spans="1:27" x14ac:dyDescent="0.3">
      <c r="A830">
        <v>48</v>
      </c>
      <c r="B830" t="s">
        <v>148</v>
      </c>
      <c r="C830" s="222">
        <v>45712.389293981483</v>
      </c>
      <c r="D830" t="b">
        <v>0</v>
      </c>
      <c r="E830" t="b">
        <v>1</v>
      </c>
      <c r="F830">
        <v>24</v>
      </c>
      <c r="G830">
        <v>5.0000000000000001E-3</v>
      </c>
      <c r="H830">
        <v>176</v>
      </c>
      <c r="I830">
        <v>-300</v>
      </c>
      <c r="J830">
        <v>995</v>
      </c>
      <c r="K830">
        <v>-1041</v>
      </c>
      <c r="L830">
        <v>-0.31</v>
      </c>
      <c r="M830">
        <v>-0.115</v>
      </c>
      <c r="N830">
        <v>1.19</v>
      </c>
      <c r="O830">
        <v>5.09</v>
      </c>
      <c r="P830">
        <v>121.75249999999998</v>
      </c>
      <c r="Q830">
        <v>73.512500000000003</v>
      </c>
      <c r="R830">
        <v>-0.11750000000000016</v>
      </c>
      <c r="S830">
        <v>-0.21750000000000025</v>
      </c>
      <c r="T830">
        <v>-0.15250000000001762</v>
      </c>
      <c r="U830">
        <v>-2.3250000000000171</v>
      </c>
      <c r="V830">
        <v>0.10000000000000003</v>
      </c>
      <c r="W830">
        <v>-0.125</v>
      </c>
      <c r="X830">
        <v>-0.22999999999999998</v>
      </c>
      <c r="Y830">
        <v>-0.22500000000000053</v>
      </c>
      <c r="Z830">
        <v>-0.15250000000001762</v>
      </c>
      <c r="AA830">
        <v>-2.3250000000000171</v>
      </c>
    </row>
    <row r="831" spans="1:27" x14ac:dyDescent="0.3">
      <c r="A831">
        <v>49</v>
      </c>
      <c r="B831" t="s">
        <v>148</v>
      </c>
      <c r="C831" s="222">
        <v>45712.389293981483</v>
      </c>
      <c r="D831" t="b">
        <v>0</v>
      </c>
      <c r="E831" t="b">
        <v>1</v>
      </c>
      <c r="F831">
        <v>24.5</v>
      </c>
      <c r="G831">
        <v>5.0000000000000001E-3</v>
      </c>
      <c r="H831">
        <v>-103</v>
      </c>
      <c r="I831">
        <v>-13</v>
      </c>
      <c r="J831">
        <v>1038</v>
      </c>
      <c r="K831">
        <v>-1110</v>
      </c>
      <c r="L831">
        <v>-0.28999999999999998</v>
      </c>
      <c r="M831">
        <v>-0.18</v>
      </c>
      <c r="N831">
        <v>-0.22500000000000001</v>
      </c>
      <c r="O831">
        <v>5.37</v>
      </c>
      <c r="P831">
        <v>120.56249999999999</v>
      </c>
      <c r="Q831">
        <v>68.422499999999999</v>
      </c>
      <c r="R831">
        <v>2.5000000000000022E-3</v>
      </c>
      <c r="S831">
        <v>-0.12000000000000011</v>
      </c>
      <c r="T831">
        <v>7.7499999999986358E-2</v>
      </c>
      <c r="U831">
        <v>-2.1375000000000171</v>
      </c>
      <c r="V831">
        <v>9.5000000000000029E-2</v>
      </c>
      <c r="W831">
        <v>-0.2475</v>
      </c>
      <c r="X831">
        <v>5.0000000000000044E-3</v>
      </c>
      <c r="Y831">
        <v>-1.2500000000000178E-2</v>
      </c>
      <c r="Z831">
        <v>7.7499999999986358E-2</v>
      </c>
      <c r="AA831">
        <v>-2.1375000000000171</v>
      </c>
    </row>
    <row r="832" spans="1:27" x14ac:dyDescent="0.3">
      <c r="A832">
        <v>50</v>
      </c>
      <c r="B832" t="s">
        <v>148</v>
      </c>
      <c r="C832" s="222">
        <v>45712.389293981483</v>
      </c>
      <c r="D832" t="b">
        <v>0</v>
      </c>
      <c r="E832" t="b">
        <v>1</v>
      </c>
      <c r="F832">
        <v>25</v>
      </c>
      <c r="G832">
        <v>5.0000000000000001E-3</v>
      </c>
      <c r="H832">
        <v>-292</v>
      </c>
      <c r="I832">
        <v>177</v>
      </c>
      <c r="J832">
        <v>1196</v>
      </c>
      <c r="K832">
        <v>-1259</v>
      </c>
      <c r="L832">
        <v>-0.28750000000000003</v>
      </c>
      <c r="M832">
        <v>-0.1575</v>
      </c>
      <c r="N832">
        <v>-1.1725000000000001</v>
      </c>
      <c r="O832">
        <v>6.1375000000000002</v>
      </c>
      <c r="P832">
        <v>120.78749999999998</v>
      </c>
      <c r="Q832">
        <v>63.052500000000002</v>
      </c>
      <c r="R832">
        <v>-2.5000000000001688E-3</v>
      </c>
      <c r="S832">
        <v>-0.12999999999999989</v>
      </c>
      <c r="T832">
        <v>8.249999999998181E-2</v>
      </c>
      <c r="U832">
        <v>-1.9500000000000099</v>
      </c>
      <c r="V832">
        <v>0.10999999999999999</v>
      </c>
      <c r="W832">
        <v>-0.11499999999999999</v>
      </c>
      <c r="X832">
        <v>4.9999999999998934E-3</v>
      </c>
      <c r="Y832">
        <v>2.5000000000000355E-2</v>
      </c>
      <c r="Z832">
        <v>8.249999999998181E-2</v>
      </c>
      <c r="AA832">
        <v>-1.9500000000000099</v>
      </c>
    </row>
    <row r="833" spans="1:27" x14ac:dyDescent="0.3">
      <c r="A833">
        <v>51</v>
      </c>
      <c r="B833" t="s">
        <v>148</v>
      </c>
      <c r="C833" s="222">
        <v>45712.389293981483</v>
      </c>
      <c r="D833" t="b">
        <v>0</v>
      </c>
      <c r="E833" t="b">
        <v>1</v>
      </c>
      <c r="F833">
        <v>25.5</v>
      </c>
      <c r="G833">
        <v>5.0000000000000001E-3</v>
      </c>
      <c r="H833">
        <v>-323</v>
      </c>
      <c r="I833">
        <v>212</v>
      </c>
      <c r="J833">
        <v>1324</v>
      </c>
      <c r="K833">
        <v>-1392</v>
      </c>
      <c r="L833">
        <v>-0.27750000000000002</v>
      </c>
      <c r="M833">
        <v>-0.17</v>
      </c>
      <c r="N833">
        <v>-1.3375000000000001</v>
      </c>
      <c r="O833">
        <v>6.79</v>
      </c>
      <c r="P833">
        <v>121.95999999999998</v>
      </c>
      <c r="Q833">
        <v>56.914999999999999</v>
      </c>
      <c r="R833">
        <v>1.9999999999999796E-2</v>
      </c>
      <c r="S833">
        <v>-8.9999999999999858E-2</v>
      </c>
      <c r="T833">
        <v>0.10999999999998522</v>
      </c>
      <c r="U833">
        <v>-1.9625000000000128</v>
      </c>
      <c r="V833">
        <v>9.7499999999999976E-2</v>
      </c>
      <c r="W833">
        <v>-0.21500000000000002</v>
      </c>
      <c r="X833">
        <v>4.7499999999999876E-2</v>
      </c>
      <c r="Y833">
        <v>7.5000000000000178E-2</v>
      </c>
      <c r="Z833">
        <v>0.10999999999998522</v>
      </c>
      <c r="AA833">
        <v>-1.9625000000000128</v>
      </c>
    </row>
    <row r="834" spans="1:27" x14ac:dyDescent="0.3">
      <c r="A834">
        <v>52</v>
      </c>
      <c r="B834" t="s">
        <v>148</v>
      </c>
      <c r="C834" s="222">
        <v>45712.389293981483</v>
      </c>
      <c r="D834" t="b">
        <v>0</v>
      </c>
      <c r="E834" t="b">
        <v>1</v>
      </c>
      <c r="F834">
        <v>26</v>
      </c>
      <c r="G834">
        <v>5.0000000000000001E-3</v>
      </c>
      <c r="H834">
        <v>-324</v>
      </c>
      <c r="I834">
        <v>210</v>
      </c>
      <c r="J834">
        <v>1396</v>
      </c>
      <c r="K834">
        <v>-1451</v>
      </c>
      <c r="L834">
        <v>-0.28500000000000003</v>
      </c>
      <c r="M834">
        <v>-0.13750000000000001</v>
      </c>
      <c r="N834">
        <v>-1.335</v>
      </c>
      <c r="O834">
        <v>7.1174999999999997</v>
      </c>
      <c r="P834">
        <v>123.29749999999999</v>
      </c>
      <c r="Q834">
        <v>50.125</v>
      </c>
      <c r="R834">
        <v>2.750000000000008E-2</v>
      </c>
      <c r="S834">
        <v>-8.0000000000000071E-2</v>
      </c>
      <c r="T834">
        <v>0.12249999999998806</v>
      </c>
      <c r="U834">
        <v>-2.0975000000000037</v>
      </c>
      <c r="V834">
        <v>0.10249999999999998</v>
      </c>
      <c r="W834">
        <v>-0.15250000000000002</v>
      </c>
      <c r="X834">
        <v>5.2499999999999991E-2</v>
      </c>
      <c r="Y834">
        <v>1.2499999999999289E-2</v>
      </c>
      <c r="Z834">
        <v>0.12249999999998806</v>
      </c>
      <c r="AA834">
        <v>-2.0975000000000037</v>
      </c>
    </row>
    <row r="835" spans="1:27" x14ac:dyDescent="0.3">
      <c r="A835">
        <v>53</v>
      </c>
      <c r="B835" t="s">
        <v>148</v>
      </c>
      <c r="C835" s="222">
        <v>45712.389293981483</v>
      </c>
      <c r="D835" t="b">
        <v>0</v>
      </c>
      <c r="E835" t="b">
        <v>1</v>
      </c>
      <c r="F835">
        <v>26.5</v>
      </c>
      <c r="G835">
        <v>5.0000000000000001E-3</v>
      </c>
      <c r="H835">
        <v>-326</v>
      </c>
      <c r="I835">
        <v>228</v>
      </c>
      <c r="J835">
        <v>1412</v>
      </c>
      <c r="K835">
        <v>-1503</v>
      </c>
      <c r="L835">
        <v>-0.245</v>
      </c>
      <c r="M835">
        <v>-0.22750000000000001</v>
      </c>
      <c r="N835">
        <v>-1.385</v>
      </c>
      <c r="O835">
        <v>7.2875000000000005</v>
      </c>
      <c r="P835">
        <v>124.63249999999998</v>
      </c>
      <c r="Q835">
        <v>43.0075</v>
      </c>
      <c r="R835">
        <v>1.0000000000000009E-2</v>
      </c>
      <c r="S835">
        <v>-7.499999999999396E-3</v>
      </c>
      <c r="T835">
        <v>9.9999999999980105E-2</v>
      </c>
      <c r="U835">
        <v>-2.1825000000000045</v>
      </c>
      <c r="V835">
        <v>0.1275</v>
      </c>
      <c r="W835">
        <v>-4.250000000000001E-2</v>
      </c>
      <c r="X835">
        <v>2.2499999999999964E-2</v>
      </c>
      <c r="Y835">
        <v>0.19250000000000078</v>
      </c>
      <c r="Z835">
        <v>9.9999999999980105E-2</v>
      </c>
      <c r="AA835">
        <v>-2.1825000000000045</v>
      </c>
    </row>
    <row r="836" spans="1:27" x14ac:dyDescent="0.3">
      <c r="A836">
        <v>54</v>
      </c>
      <c r="B836" t="s">
        <v>148</v>
      </c>
      <c r="C836" s="222">
        <v>45712.389293981483</v>
      </c>
      <c r="D836" t="b">
        <v>0</v>
      </c>
      <c r="E836" t="b">
        <v>1</v>
      </c>
      <c r="F836">
        <v>27</v>
      </c>
      <c r="G836">
        <v>5.0000000000000001E-3</v>
      </c>
      <c r="H836">
        <v>481</v>
      </c>
      <c r="I836">
        <v>-595</v>
      </c>
      <c r="J836">
        <v>1973</v>
      </c>
      <c r="K836">
        <v>-2080</v>
      </c>
      <c r="L836">
        <v>-0.28500000000000003</v>
      </c>
      <c r="M836">
        <v>-0.26750000000000002</v>
      </c>
      <c r="N836">
        <v>2.69</v>
      </c>
      <c r="O836">
        <v>10.1325</v>
      </c>
      <c r="P836">
        <v>126.01749999999998</v>
      </c>
      <c r="Q836">
        <v>35.72</v>
      </c>
      <c r="R836">
        <v>0.14500000000000002</v>
      </c>
      <c r="S836">
        <v>0.1850000000000005</v>
      </c>
      <c r="T836">
        <v>9.9999999999980105E-2</v>
      </c>
      <c r="U836">
        <v>-2.365000000000002</v>
      </c>
      <c r="V836">
        <v>0.14999999999999997</v>
      </c>
      <c r="W836">
        <v>-0.15500000000000003</v>
      </c>
      <c r="X836">
        <v>0.30499999999999972</v>
      </c>
      <c r="Y836">
        <v>0.29499999999999993</v>
      </c>
      <c r="Z836">
        <v>9.9999999999980105E-2</v>
      </c>
      <c r="AA836">
        <v>-2.365000000000002</v>
      </c>
    </row>
    <row r="837" spans="1:27" x14ac:dyDescent="0.3">
      <c r="A837">
        <v>55</v>
      </c>
      <c r="B837" t="s">
        <v>148</v>
      </c>
      <c r="C837" s="222">
        <v>45712.389293981483</v>
      </c>
      <c r="D837" t="b">
        <v>0</v>
      </c>
      <c r="E837" t="b">
        <v>1</v>
      </c>
      <c r="F837">
        <v>27.5</v>
      </c>
      <c r="G837">
        <v>5.0000000000000001E-3</v>
      </c>
      <c r="H837">
        <v>692</v>
      </c>
      <c r="I837">
        <v>-811</v>
      </c>
      <c r="J837">
        <v>2026</v>
      </c>
      <c r="K837">
        <v>-2118</v>
      </c>
      <c r="L837">
        <v>-0.29749999999999999</v>
      </c>
      <c r="M837">
        <v>-0.23</v>
      </c>
      <c r="N837">
        <v>3.7575000000000003</v>
      </c>
      <c r="O837">
        <v>10.36</v>
      </c>
      <c r="P837">
        <v>123.32749999999999</v>
      </c>
      <c r="Q837">
        <v>25.587499999999999</v>
      </c>
      <c r="R837">
        <v>5.7500000000000107E-2</v>
      </c>
      <c r="S837">
        <v>5.2499999999998437E-2</v>
      </c>
      <c r="T837">
        <v>-8.7500000000005684E-2</v>
      </c>
      <c r="U837">
        <v>-2.447499999999998</v>
      </c>
      <c r="V837">
        <v>7.7500000000000013E-2</v>
      </c>
      <c r="W837">
        <v>-0.4425</v>
      </c>
      <c r="X837">
        <v>0.12750000000000039</v>
      </c>
      <c r="Y837">
        <v>0.10249999999999915</v>
      </c>
      <c r="Z837">
        <v>-8.7500000000005684E-2</v>
      </c>
      <c r="AA837">
        <v>-2.447499999999998</v>
      </c>
    </row>
    <row r="838" spans="1:27" x14ac:dyDescent="0.3">
      <c r="A838">
        <v>56</v>
      </c>
      <c r="B838" t="s">
        <v>148</v>
      </c>
      <c r="C838" s="222">
        <v>45712.389293981483</v>
      </c>
      <c r="D838" t="b">
        <v>0</v>
      </c>
      <c r="E838" t="b">
        <v>1</v>
      </c>
      <c r="F838">
        <v>28</v>
      </c>
      <c r="G838">
        <v>5.0000000000000001E-3</v>
      </c>
      <c r="H838">
        <v>1230</v>
      </c>
      <c r="I838">
        <v>-1325</v>
      </c>
      <c r="J838">
        <v>2356</v>
      </c>
      <c r="K838">
        <v>-2467</v>
      </c>
      <c r="L838">
        <v>-0.23750000000000002</v>
      </c>
      <c r="M838">
        <v>-0.27750000000000002</v>
      </c>
      <c r="N838">
        <v>6.3875000000000002</v>
      </c>
      <c r="O838">
        <v>12.057500000000001</v>
      </c>
      <c r="P838">
        <v>119.57</v>
      </c>
      <c r="Q838">
        <v>15.227500000000001</v>
      </c>
      <c r="R838">
        <v>5.4999999999999716E-2</v>
      </c>
      <c r="S838">
        <v>-2.4999999999995026E-3</v>
      </c>
      <c r="T838">
        <v>-0.1600000000000108</v>
      </c>
      <c r="U838">
        <v>-2.5799999999999965</v>
      </c>
      <c r="V838">
        <v>5.999999999999997E-2</v>
      </c>
      <c r="W838">
        <v>-0.3075</v>
      </c>
      <c r="X838">
        <v>0.13999999999999968</v>
      </c>
      <c r="Y838">
        <v>-0.16749999999999865</v>
      </c>
      <c r="Z838">
        <v>-0.1600000000000108</v>
      </c>
      <c r="AA838">
        <v>-2.5799999999999965</v>
      </c>
    </row>
    <row r="839" spans="1:27" x14ac:dyDescent="0.3">
      <c r="A839">
        <v>57</v>
      </c>
      <c r="B839" t="s">
        <v>148</v>
      </c>
      <c r="C839" s="222">
        <v>45712.389293981483</v>
      </c>
      <c r="D839" t="b">
        <v>0</v>
      </c>
      <c r="E839" t="b">
        <v>1</v>
      </c>
      <c r="F839">
        <v>28.5</v>
      </c>
      <c r="G839">
        <v>5.0000000000000001E-3</v>
      </c>
      <c r="H839">
        <v>1509</v>
      </c>
      <c r="I839">
        <v>-1618</v>
      </c>
      <c r="J839">
        <v>2210</v>
      </c>
      <c r="K839">
        <v>-2292</v>
      </c>
      <c r="L839">
        <v>-0.27250000000000002</v>
      </c>
      <c r="M839">
        <v>-0.20500000000000002</v>
      </c>
      <c r="N839">
        <v>7.8174999999999999</v>
      </c>
      <c r="O839">
        <v>11.255000000000001</v>
      </c>
      <c r="P839">
        <v>113.18249999999999</v>
      </c>
      <c r="Q839">
        <v>3.17</v>
      </c>
      <c r="R839">
        <v>4.4999999999999929E-2</v>
      </c>
      <c r="S839">
        <v>-2.4999999999995026E-3</v>
      </c>
      <c r="T839">
        <v>-0.24000000000000909</v>
      </c>
      <c r="U839">
        <v>-2.2874999999999988</v>
      </c>
      <c r="V839">
        <v>9.9999999999999978E-2</v>
      </c>
      <c r="W839">
        <v>-8.0000000000000016E-2</v>
      </c>
      <c r="X839">
        <v>8.4999999999999964E-2</v>
      </c>
      <c r="Y839">
        <v>-0.29999999999999893</v>
      </c>
      <c r="Z839">
        <v>-0.24000000000000909</v>
      </c>
      <c r="AA839">
        <v>-2.2874999999999988</v>
      </c>
    </row>
    <row r="840" spans="1:27" x14ac:dyDescent="0.3">
      <c r="A840">
        <v>58</v>
      </c>
      <c r="B840" t="s">
        <v>148</v>
      </c>
      <c r="C840" s="222">
        <v>45712.389293981483</v>
      </c>
      <c r="D840" t="b">
        <v>0</v>
      </c>
      <c r="E840" t="b">
        <v>1</v>
      </c>
      <c r="F840">
        <v>29</v>
      </c>
      <c r="G840">
        <v>5.0000000000000001E-3</v>
      </c>
      <c r="H840">
        <v>1522</v>
      </c>
      <c r="I840">
        <v>-1628</v>
      </c>
      <c r="J840">
        <v>1430</v>
      </c>
      <c r="K840">
        <v>-1518</v>
      </c>
      <c r="L840">
        <v>-0.26500000000000001</v>
      </c>
      <c r="M840">
        <v>-0.22</v>
      </c>
      <c r="N840">
        <v>7.875</v>
      </c>
      <c r="O840">
        <v>7.37</v>
      </c>
      <c r="P840">
        <v>105.36499999999999</v>
      </c>
      <c r="Q840">
        <v>-8.0850000000000009</v>
      </c>
      <c r="R840">
        <v>-2.5000000000003908E-3</v>
      </c>
      <c r="S840">
        <v>-0.12999999999999989</v>
      </c>
      <c r="T840">
        <v>-0.2850000000000108</v>
      </c>
      <c r="U840">
        <v>-1.9050000000000002</v>
      </c>
      <c r="V840">
        <v>0.10499999999999998</v>
      </c>
      <c r="W840">
        <v>-0.13250000000000001</v>
      </c>
      <c r="X840">
        <v>-2.0000000000000462E-2</v>
      </c>
      <c r="Y840">
        <v>-0.19749999999999979</v>
      </c>
      <c r="Z840">
        <v>-0.2850000000000108</v>
      </c>
      <c r="AA840">
        <v>-1.9050000000000002</v>
      </c>
    </row>
    <row r="841" spans="1:27" x14ac:dyDescent="0.3">
      <c r="A841">
        <v>59</v>
      </c>
      <c r="B841" t="s">
        <v>148</v>
      </c>
      <c r="C841" s="222">
        <v>45712.389293981483</v>
      </c>
      <c r="D841" t="b">
        <v>0</v>
      </c>
      <c r="E841" t="b">
        <v>1</v>
      </c>
      <c r="F841">
        <v>29.5</v>
      </c>
      <c r="G841">
        <v>5.0000000000000001E-3</v>
      </c>
      <c r="H841">
        <v>1490</v>
      </c>
      <c r="I841">
        <v>-1605</v>
      </c>
      <c r="J841">
        <v>737</v>
      </c>
      <c r="K841">
        <v>-866</v>
      </c>
      <c r="L841">
        <v>-0.28750000000000003</v>
      </c>
      <c r="M841">
        <v>-0.32250000000000001</v>
      </c>
      <c r="N841">
        <v>7.7374999999999998</v>
      </c>
      <c r="O841">
        <v>4.0075000000000003</v>
      </c>
      <c r="P841">
        <v>97.49</v>
      </c>
      <c r="Q841">
        <v>-15.455000000000002</v>
      </c>
      <c r="R841">
        <v>3.7499999999999645E-2</v>
      </c>
      <c r="S841">
        <v>-0.10250000000000004</v>
      </c>
      <c r="T841">
        <v>-0.2125000000000199</v>
      </c>
      <c r="U841">
        <v>-1.5625000000000018</v>
      </c>
      <c r="V841">
        <v>8.9999999999999969E-2</v>
      </c>
      <c r="W841">
        <v>-0.48499999999999999</v>
      </c>
      <c r="X841">
        <v>4.9999999999999822E-2</v>
      </c>
      <c r="Y841">
        <v>3.0000000000000249E-2</v>
      </c>
      <c r="Z841">
        <v>-0.2125000000000199</v>
      </c>
      <c r="AA841">
        <v>-1.5625000000000018</v>
      </c>
    </row>
    <row r="842" spans="1:27" x14ac:dyDescent="0.3">
      <c r="A842">
        <v>60</v>
      </c>
      <c r="B842" t="s">
        <v>148</v>
      </c>
      <c r="C842" s="222">
        <v>45712.389293981483</v>
      </c>
      <c r="D842" t="b">
        <v>0</v>
      </c>
      <c r="E842" t="b">
        <v>1</v>
      </c>
      <c r="F842">
        <v>30</v>
      </c>
      <c r="G842">
        <v>5.0000000000000001E-3</v>
      </c>
      <c r="H842">
        <v>1996</v>
      </c>
      <c r="I842">
        <v>-2108</v>
      </c>
      <c r="J842">
        <v>745</v>
      </c>
      <c r="K842">
        <v>-790</v>
      </c>
      <c r="L842">
        <v>-0.28000000000000003</v>
      </c>
      <c r="M842">
        <v>-0.1125</v>
      </c>
      <c r="N842">
        <v>10.26</v>
      </c>
      <c r="O842">
        <v>3.8374999999999999</v>
      </c>
      <c r="P842">
        <v>89.752499999999998</v>
      </c>
      <c r="Q842">
        <v>-19.462500000000002</v>
      </c>
      <c r="R842">
        <v>8.9999999999999858E-2</v>
      </c>
      <c r="S842">
        <v>9.9999999999997868E-3</v>
      </c>
      <c r="T842">
        <v>-0.17000000000001592</v>
      </c>
      <c r="U842">
        <v>-1.5700000000000038</v>
      </c>
      <c r="V842">
        <v>0.12</v>
      </c>
      <c r="W842">
        <v>-0.09</v>
      </c>
      <c r="X842">
        <v>0.16000000000000014</v>
      </c>
      <c r="Y842">
        <v>4.4999999999999929E-2</v>
      </c>
      <c r="Z842">
        <v>-0.17000000000001592</v>
      </c>
      <c r="AA842">
        <v>-1.5700000000000038</v>
      </c>
    </row>
    <row r="843" spans="1:27" x14ac:dyDescent="0.3">
      <c r="A843">
        <v>61</v>
      </c>
      <c r="B843" t="s">
        <v>148</v>
      </c>
      <c r="C843" s="222">
        <v>45712.389293981483</v>
      </c>
      <c r="D843" t="b">
        <v>0</v>
      </c>
      <c r="E843" t="b">
        <v>1</v>
      </c>
      <c r="F843">
        <v>30.5</v>
      </c>
      <c r="G843">
        <v>5.0000000000000001E-3</v>
      </c>
      <c r="H843">
        <v>1989</v>
      </c>
      <c r="I843">
        <v>-2101</v>
      </c>
      <c r="J843">
        <v>911</v>
      </c>
      <c r="K843">
        <v>-975</v>
      </c>
      <c r="L843">
        <v>-0.28000000000000003</v>
      </c>
      <c r="M843">
        <v>-0.16</v>
      </c>
      <c r="N843">
        <v>10.225</v>
      </c>
      <c r="O843">
        <v>4.7149999999999999</v>
      </c>
      <c r="P843">
        <v>79.492499999999993</v>
      </c>
      <c r="Q843">
        <v>-23.3</v>
      </c>
      <c r="R843">
        <v>1.4999999999998792E-2</v>
      </c>
      <c r="S843">
        <v>7.499999999999396E-3</v>
      </c>
      <c r="T843">
        <v>-0.23250000000001592</v>
      </c>
      <c r="U843">
        <v>-1.6325000000000038</v>
      </c>
      <c r="V843">
        <v>0.10999999999999999</v>
      </c>
      <c r="W843">
        <v>-0.13500000000000001</v>
      </c>
      <c r="X843">
        <v>2.9999999999999361E-2</v>
      </c>
      <c r="Y843">
        <v>0.16500000000000004</v>
      </c>
      <c r="Z843">
        <v>-0.23250000000001592</v>
      </c>
      <c r="AA843">
        <v>-1.6325000000000038</v>
      </c>
    </row>
    <row r="844" spans="1:27" x14ac:dyDescent="0.3">
      <c r="A844">
        <v>62</v>
      </c>
      <c r="B844" t="s">
        <v>148</v>
      </c>
      <c r="C844" s="222">
        <v>45712.389293981483</v>
      </c>
      <c r="D844" t="b">
        <v>0</v>
      </c>
      <c r="E844" t="b">
        <v>1</v>
      </c>
      <c r="F844">
        <v>31</v>
      </c>
      <c r="G844">
        <v>5.0000000000000001E-3</v>
      </c>
      <c r="H844">
        <v>1744</v>
      </c>
      <c r="I844">
        <v>-1859</v>
      </c>
      <c r="J844">
        <v>896</v>
      </c>
      <c r="K844">
        <v>-992</v>
      </c>
      <c r="L844">
        <v>-0.28750000000000003</v>
      </c>
      <c r="M844">
        <v>-0.24</v>
      </c>
      <c r="N844">
        <v>9.0075000000000003</v>
      </c>
      <c r="O844">
        <v>4.72</v>
      </c>
      <c r="P844">
        <v>69.267499999999998</v>
      </c>
      <c r="Q844">
        <v>-28.015000000000001</v>
      </c>
      <c r="R844">
        <v>-7.5000000000002842E-3</v>
      </c>
      <c r="S844">
        <v>3.7499999999999645E-2</v>
      </c>
      <c r="T844">
        <v>-0.23749999999999716</v>
      </c>
      <c r="U844">
        <v>-1.6600000000000037</v>
      </c>
      <c r="V844">
        <v>8.9999999999999969E-2</v>
      </c>
      <c r="W844">
        <v>-0.32</v>
      </c>
      <c r="X844">
        <v>-5.0000000000000711E-2</v>
      </c>
      <c r="Y844">
        <v>8.4999999999999964E-2</v>
      </c>
      <c r="Z844">
        <v>-0.23749999999999716</v>
      </c>
      <c r="AA844">
        <v>-1.6600000000000037</v>
      </c>
    </row>
    <row r="845" spans="1:27" x14ac:dyDescent="0.3">
      <c r="A845">
        <v>63</v>
      </c>
      <c r="B845" t="s">
        <v>148</v>
      </c>
      <c r="C845" s="222">
        <v>45712.389293981483</v>
      </c>
      <c r="D845" t="b">
        <v>0</v>
      </c>
      <c r="E845" t="b">
        <v>1</v>
      </c>
      <c r="F845">
        <v>31.5</v>
      </c>
      <c r="G845">
        <v>5.0000000000000001E-3</v>
      </c>
      <c r="H845">
        <v>1252</v>
      </c>
      <c r="I845">
        <v>-1367</v>
      </c>
      <c r="J845">
        <v>821</v>
      </c>
      <c r="K845">
        <v>-927</v>
      </c>
      <c r="L845">
        <v>-0.28750000000000003</v>
      </c>
      <c r="M845">
        <v>-0.26500000000000001</v>
      </c>
      <c r="N845">
        <v>6.5475000000000003</v>
      </c>
      <c r="O845">
        <v>4.37</v>
      </c>
      <c r="P845">
        <v>60.26</v>
      </c>
      <c r="Q845">
        <v>-32.734999999999999</v>
      </c>
      <c r="R845">
        <v>0</v>
      </c>
      <c r="S845">
        <v>1.7500000000000071E-2</v>
      </c>
      <c r="T845">
        <v>-0.15999999999999659</v>
      </c>
      <c r="U845">
        <v>-1.7075000000000031</v>
      </c>
      <c r="V845">
        <v>9.7499999999999976E-2</v>
      </c>
      <c r="W845">
        <v>-0.33500000000000002</v>
      </c>
      <c r="X845">
        <v>-2.7499999999999858E-2</v>
      </c>
      <c r="Y845">
        <v>4.4999999999999929E-2</v>
      </c>
      <c r="Z845">
        <v>-0.15999999999999659</v>
      </c>
      <c r="AA845">
        <v>-1.7075000000000031</v>
      </c>
    </row>
    <row r="846" spans="1:27" x14ac:dyDescent="0.3">
      <c r="A846">
        <v>64</v>
      </c>
      <c r="B846" t="s">
        <v>148</v>
      </c>
      <c r="C846" s="222">
        <v>45712.389293981483</v>
      </c>
      <c r="D846" t="b">
        <v>0</v>
      </c>
      <c r="E846" t="b">
        <v>1</v>
      </c>
      <c r="F846">
        <v>32</v>
      </c>
      <c r="G846">
        <v>5.0000000000000001E-3</v>
      </c>
      <c r="H846">
        <v>1181</v>
      </c>
      <c r="I846">
        <v>-1290</v>
      </c>
      <c r="J846">
        <v>777</v>
      </c>
      <c r="K846">
        <v>-863</v>
      </c>
      <c r="L846">
        <v>-0.27250000000000002</v>
      </c>
      <c r="M846">
        <v>-0.215</v>
      </c>
      <c r="N846">
        <v>6.1775000000000002</v>
      </c>
      <c r="O846">
        <v>4.0999999999999996</v>
      </c>
      <c r="P846">
        <v>53.712499999999999</v>
      </c>
      <c r="Q846">
        <v>-37.104999999999997</v>
      </c>
      <c r="R846">
        <v>1.2500000000000178E-2</v>
      </c>
      <c r="S846">
        <v>-0.18750000000000089</v>
      </c>
      <c r="T846">
        <v>-0.10999999999999233</v>
      </c>
      <c r="U846">
        <v>-1.822499999999998</v>
      </c>
      <c r="V846">
        <v>0.10749999999999998</v>
      </c>
      <c r="W846">
        <v>-0.26500000000000001</v>
      </c>
      <c r="X846">
        <v>2.7499999999999858E-2</v>
      </c>
      <c r="Y846">
        <v>1.499999999999968E-2</v>
      </c>
      <c r="Z846">
        <v>-0.10999999999999233</v>
      </c>
      <c r="AA846">
        <v>-1.822499999999998</v>
      </c>
    </row>
    <row r="847" spans="1:27" x14ac:dyDescent="0.3">
      <c r="A847">
        <v>65</v>
      </c>
      <c r="B847" t="s">
        <v>148</v>
      </c>
      <c r="C847" s="222">
        <v>45712.389293981483</v>
      </c>
      <c r="D847" t="b">
        <v>0</v>
      </c>
      <c r="E847" t="b">
        <v>1</v>
      </c>
      <c r="F847">
        <v>32.5</v>
      </c>
      <c r="G847">
        <v>5.0000000000000001E-3</v>
      </c>
      <c r="H847">
        <v>1172</v>
      </c>
      <c r="I847">
        <v>-1291</v>
      </c>
      <c r="J847">
        <v>667</v>
      </c>
      <c r="K847">
        <v>-783</v>
      </c>
      <c r="L847">
        <v>-0.29749999999999999</v>
      </c>
      <c r="M847">
        <v>-0.28999999999999998</v>
      </c>
      <c r="N847">
        <v>6.1574999999999998</v>
      </c>
      <c r="O847">
        <v>3.625</v>
      </c>
      <c r="P847">
        <v>47.534999999999997</v>
      </c>
      <c r="Q847">
        <v>-41.204999999999998</v>
      </c>
      <c r="R847">
        <v>3.2499999999999751E-2</v>
      </c>
      <c r="S847">
        <v>-6.4999999999999947E-2</v>
      </c>
      <c r="T847">
        <v>-7.4999999999995737E-2</v>
      </c>
      <c r="U847">
        <v>-1.8099999999999952</v>
      </c>
      <c r="V847">
        <v>9.7500000000000031E-2</v>
      </c>
      <c r="W847">
        <v>-0.12249999999999997</v>
      </c>
      <c r="X847">
        <v>4.7499999999999432E-2</v>
      </c>
      <c r="Y847">
        <v>-5.7500000000000107E-2</v>
      </c>
      <c r="Z847">
        <v>-7.4999999999995737E-2</v>
      </c>
      <c r="AA847">
        <v>-1.8099999999999952</v>
      </c>
    </row>
    <row r="848" spans="1:27" x14ac:dyDescent="0.3">
      <c r="A848">
        <v>66</v>
      </c>
      <c r="B848" t="s">
        <v>148</v>
      </c>
      <c r="C848" s="222">
        <v>45712.389293981483</v>
      </c>
      <c r="D848" t="b">
        <v>0</v>
      </c>
      <c r="E848" t="b">
        <v>1</v>
      </c>
      <c r="F848">
        <v>33</v>
      </c>
      <c r="G848">
        <v>5.0000000000000001E-3</v>
      </c>
      <c r="H848">
        <v>1154</v>
      </c>
      <c r="I848">
        <v>-1244</v>
      </c>
      <c r="J848">
        <v>-977</v>
      </c>
      <c r="K848">
        <v>885</v>
      </c>
      <c r="L848">
        <v>-0.22500000000000001</v>
      </c>
      <c r="M848">
        <v>-0.23</v>
      </c>
      <c r="N848">
        <v>5.9950000000000001</v>
      </c>
      <c r="O848">
        <v>-4.6550000000000002</v>
      </c>
      <c r="P848">
        <v>41.377499999999998</v>
      </c>
      <c r="Q848">
        <v>-44.83</v>
      </c>
      <c r="R848">
        <v>-7.5000000000002842E-3</v>
      </c>
      <c r="S848">
        <v>-0.30499999999999972</v>
      </c>
      <c r="T848">
        <v>-7.9999999999998295E-2</v>
      </c>
      <c r="U848">
        <v>-1.5324999999999989</v>
      </c>
      <c r="V848">
        <v>0.12500000000000003</v>
      </c>
      <c r="W848">
        <v>-0.13750000000000001</v>
      </c>
      <c r="X848">
        <v>-4.9999999999998934E-3</v>
      </c>
      <c r="Y848">
        <v>-0.36249999999999982</v>
      </c>
      <c r="Z848">
        <v>-7.9999999999998295E-2</v>
      </c>
      <c r="AA848">
        <v>-1.5324999999999989</v>
      </c>
    </row>
    <row r="849" spans="1:27" x14ac:dyDescent="0.3">
      <c r="A849">
        <v>67</v>
      </c>
      <c r="B849" t="s">
        <v>148</v>
      </c>
      <c r="C849" s="222">
        <v>45712.389293981483</v>
      </c>
      <c r="D849" t="b">
        <v>0</v>
      </c>
      <c r="E849" t="b">
        <v>1</v>
      </c>
      <c r="F849">
        <v>33.5</v>
      </c>
      <c r="G849">
        <v>5.0000000000000001E-3</v>
      </c>
      <c r="H849">
        <v>1106</v>
      </c>
      <c r="I849">
        <v>-1209</v>
      </c>
      <c r="J849">
        <v>-1744</v>
      </c>
      <c r="K849">
        <v>1660</v>
      </c>
      <c r="L849">
        <v>-0.25750000000000001</v>
      </c>
      <c r="M849">
        <v>-0.21</v>
      </c>
      <c r="N849">
        <v>5.7875000000000005</v>
      </c>
      <c r="O849">
        <v>-8.51</v>
      </c>
      <c r="P849">
        <v>35.3825</v>
      </c>
      <c r="Q849">
        <v>-40.174999999999997</v>
      </c>
      <c r="R849">
        <v>6.25E-2</v>
      </c>
      <c r="S849">
        <v>-7.4999999999999289E-2</v>
      </c>
      <c r="T849">
        <v>-6.4999999999997726E-2</v>
      </c>
      <c r="U849">
        <v>-0.84000000000000341</v>
      </c>
      <c r="V849">
        <v>9.9999999999999978E-2</v>
      </c>
      <c r="W849">
        <v>-9.9999999999999992E-2</v>
      </c>
      <c r="X849">
        <v>4.5000000000000817E-2</v>
      </c>
      <c r="Y849">
        <v>-9.9999999999999645E-2</v>
      </c>
      <c r="Z849">
        <v>-6.4999999999997726E-2</v>
      </c>
      <c r="AA849">
        <v>-0.84000000000000341</v>
      </c>
    </row>
    <row r="850" spans="1:27" x14ac:dyDescent="0.3">
      <c r="A850">
        <v>68</v>
      </c>
      <c r="B850" t="s">
        <v>148</v>
      </c>
      <c r="C850" s="222">
        <v>45712.389293981483</v>
      </c>
      <c r="D850" t="b">
        <v>0</v>
      </c>
      <c r="E850" t="b">
        <v>1</v>
      </c>
      <c r="F850">
        <v>34</v>
      </c>
      <c r="G850">
        <v>5.0000000000000001E-3</v>
      </c>
      <c r="H850">
        <v>1162</v>
      </c>
      <c r="I850">
        <v>-1267</v>
      </c>
      <c r="J850">
        <v>-2020</v>
      </c>
      <c r="K850">
        <v>1938</v>
      </c>
      <c r="L850">
        <v>-0.26250000000000001</v>
      </c>
      <c r="M850">
        <v>-0.20500000000000002</v>
      </c>
      <c r="N850">
        <v>6.0724999999999998</v>
      </c>
      <c r="O850">
        <v>-9.8949999999999996</v>
      </c>
      <c r="P850">
        <v>29.594999999999999</v>
      </c>
      <c r="Q850">
        <v>-31.664999999999999</v>
      </c>
      <c r="R850">
        <v>-2.5000000000003908E-3</v>
      </c>
      <c r="S850">
        <v>4.7500000000001208E-2</v>
      </c>
      <c r="T850">
        <v>-7.5000000000002842E-2</v>
      </c>
      <c r="U850">
        <v>-0.57499999999999574</v>
      </c>
      <c r="V850">
        <v>9.7499999999999976E-2</v>
      </c>
      <c r="W850">
        <v>-0.21000000000000002</v>
      </c>
      <c r="X850">
        <v>-7.5000000000002842E-3</v>
      </c>
      <c r="Y850">
        <v>9.9999999999997868E-3</v>
      </c>
      <c r="Z850">
        <v>-7.5000000000002842E-2</v>
      </c>
      <c r="AA850">
        <v>-0.57499999999999574</v>
      </c>
    </row>
    <row r="851" spans="1:27" x14ac:dyDescent="0.3">
      <c r="A851">
        <v>69</v>
      </c>
      <c r="B851" t="s">
        <v>148</v>
      </c>
      <c r="C851" s="222">
        <v>45712.389293981483</v>
      </c>
      <c r="D851" t="b">
        <v>0</v>
      </c>
      <c r="E851" t="b">
        <v>1</v>
      </c>
      <c r="F851">
        <v>34.5</v>
      </c>
      <c r="G851">
        <v>5.0000000000000001E-3</v>
      </c>
      <c r="H851">
        <v>1303</v>
      </c>
      <c r="I851">
        <v>-1419</v>
      </c>
      <c r="J851">
        <v>-1684</v>
      </c>
      <c r="K851">
        <v>1594</v>
      </c>
      <c r="L851">
        <v>-0.28999999999999998</v>
      </c>
      <c r="M851">
        <v>-0.22500000000000001</v>
      </c>
      <c r="N851">
        <v>6.8049999999999997</v>
      </c>
      <c r="O851">
        <v>-8.1950000000000003</v>
      </c>
      <c r="P851">
        <v>23.522500000000001</v>
      </c>
      <c r="Q851">
        <v>-21.77</v>
      </c>
      <c r="R851">
        <v>7.4999999999999289E-2</v>
      </c>
      <c r="S851">
        <v>-4.2500000000000426E-2</v>
      </c>
      <c r="T851">
        <v>-1.7500000000001847E-2</v>
      </c>
      <c r="U851">
        <v>-0.53499999999999304</v>
      </c>
      <c r="V851">
        <v>0.10750000000000004</v>
      </c>
      <c r="W851">
        <v>-0.1825</v>
      </c>
      <c r="X851">
        <v>9.7499999999999254E-2</v>
      </c>
      <c r="Y851">
        <v>-8.7500000000000355E-2</v>
      </c>
      <c r="Z851">
        <v>-1.7500000000001847E-2</v>
      </c>
      <c r="AA851">
        <v>-0.53499999999999304</v>
      </c>
    </row>
    <row r="852" spans="1:27" x14ac:dyDescent="0.3">
      <c r="A852">
        <v>70</v>
      </c>
      <c r="B852" t="s">
        <v>148</v>
      </c>
      <c r="C852" s="222">
        <v>45712.389293981483</v>
      </c>
      <c r="D852" t="b">
        <v>0</v>
      </c>
      <c r="E852" t="b">
        <v>1</v>
      </c>
      <c r="F852">
        <v>35</v>
      </c>
      <c r="G852">
        <v>5.0000000000000001E-3</v>
      </c>
      <c r="H852">
        <v>1581</v>
      </c>
      <c r="I852">
        <v>-1699</v>
      </c>
      <c r="J852">
        <v>-1469</v>
      </c>
      <c r="K852">
        <v>1395</v>
      </c>
      <c r="L852">
        <v>-0.29499999999999998</v>
      </c>
      <c r="M852">
        <v>-0.185</v>
      </c>
      <c r="N852">
        <v>8.1999999999999993</v>
      </c>
      <c r="O852">
        <v>-7.16</v>
      </c>
      <c r="P852">
        <v>16.717500000000001</v>
      </c>
      <c r="Q852">
        <v>-13.574999999999999</v>
      </c>
      <c r="R852">
        <v>3.2499999999998863E-2</v>
      </c>
      <c r="S852">
        <v>2.2499999999999964E-2</v>
      </c>
      <c r="T852">
        <v>-5.0000000000000711E-2</v>
      </c>
      <c r="U852">
        <v>-0.10749999999999815</v>
      </c>
      <c r="V852">
        <v>0.10500000000000004</v>
      </c>
      <c r="W852">
        <v>-6.5000000000000002E-2</v>
      </c>
      <c r="X852">
        <v>3.9999999999999147E-2</v>
      </c>
      <c r="Y852">
        <v>4.4999999999999929E-2</v>
      </c>
      <c r="Z852">
        <v>-5.0000000000000711E-2</v>
      </c>
      <c r="AA852">
        <v>-0.10749999999999815</v>
      </c>
    </row>
    <row r="853" spans="1:27" x14ac:dyDescent="0.3">
      <c r="A853">
        <v>71</v>
      </c>
      <c r="B853" t="s">
        <v>148</v>
      </c>
      <c r="C853" s="222">
        <v>45712.389293981483</v>
      </c>
      <c r="D853" t="b">
        <v>0</v>
      </c>
      <c r="E853" t="b">
        <v>1</v>
      </c>
      <c r="F853">
        <v>35.5</v>
      </c>
      <c r="G853">
        <v>5.0000000000000001E-3</v>
      </c>
      <c r="H853">
        <v>1654</v>
      </c>
      <c r="I853">
        <v>-1753</v>
      </c>
      <c r="J853">
        <v>-1370</v>
      </c>
      <c r="K853">
        <v>1196</v>
      </c>
      <c r="L853">
        <v>-0.2475</v>
      </c>
      <c r="M853">
        <v>-0.435</v>
      </c>
      <c r="N853">
        <v>8.5175000000000001</v>
      </c>
      <c r="O853">
        <v>-6.415</v>
      </c>
      <c r="P853">
        <v>8.5175000000000001</v>
      </c>
      <c r="Q853">
        <v>-6.415</v>
      </c>
      <c r="R853">
        <v>4.4999999999999929E-2</v>
      </c>
      <c r="S853">
        <v>-9.9999999999999645E-2</v>
      </c>
      <c r="T853">
        <v>-4.2500000000000426E-2</v>
      </c>
      <c r="U853">
        <v>-0.16750000000000043</v>
      </c>
      <c r="V853">
        <v>9.7500000000000031E-2</v>
      </c>
      <c r="W853">
        <v>-0.1925</v>
      </c>
      <c r="X853">
        <v>1.7500000000000071E-2</v>
      </c>
      <c r="Y853">
        <v>-5.7500000000000107E-2</v>
      </c>
      <c r="Z853">
        <v>-4.2500000000000426E-2</v>
      </c>
      <c r="AA853">
        <v>-0.16750000000000043</v>
      </c>
    </row>
    <row r="854" spans="1:27" x14ac:dyDescent="0.3">
      <c r="A854">
        <v>1</v>
      </c>
      <c r="B854" t="s">
        <v>148</v>
      </c>
      <c r="C854" s="222">
        <v>45715.412465277775</v>
      </c>
      <c r="D854" t="b">
        <v>0</v>
      </c>
      <c r="E854" t="b">
        <v>1</v>
      </c>
      <c r="F854">
        <v>0.5</v>
      </c>
      <c r="G854">
        <v>5.0000000000000001E-3</v>
      </c>
      <c r="H854">
        <v>-593</v>
      </c>
      <c r="I854">
        <v>450</v>
      </c>
      <c r="J854">
        <v>2611</v>
      </c>
      <c r="K854">
        <v>-2896</v>
      </c>
      <c r="L854">
        <v>-0.35749999999999998</v>
      </c>
      <c r="M854">
        <v>-0.71250000000000002</v>
      </c>
      <c r="N854">
        <v>-2.6074999999999999</v>
      </c>
      <c r="O854">
        <v>13.7675</v>
      </c>
      <c r="P854">
        <v>374.62999999999994</v>
      </c>
      <c r="Q854">
        <v>112.98249999999997</v>
      </c>
      <c r="R854">
        <v>5.7500000000000107E-2</v>
      </c>
      <c r="S854">
        <v>-2.9999999999999361E-2</v>
      </c>
      <c r="T854">
        <v>-1.7675000000000409</v>
      </c>
      <c r="U854">
        <v>-3</v>
      </c>
      <c r="V854">
        <v>5.2500000000000047E-2</v>
      </c>
      <c r="W854">
        <v>-0.73</v>
      </c>
      <c r="X854">
        <v>9.7500000000000142E-2</v>
      </c>
      <c r="Y854">
        <v>-6.4999999999999503E-2</v>
      </c>
      <c r="Z854">
        <v>-1.7675000000000409</v>
      </c>
      <c r="AA854">
        <v>-3</v>
      </c>
    </row>
    <row r="855" spans="1:27" x14ac:dyDescent="0.3">
      <c r="A855">
        <v>2</v>
      </c>
      <c r="B855" t="s">
        <v>148</v>
      </c>
      <c r="C855" s="222">
        <v>45715.412465277775</v>
      </c>
      <c r="D855" t="b">
        <v>0</v>
      </c>
      <c r="E855" t="b">
        <v>1</v>
      </c>
      <c r="F855">
        <v>1</v>
      </c>
      <c r="G855">
        <v>5.0000000000000001E-3</v>
      </c>
      <c r="H855">
        <v>-888</v>
      </c>
      <c r="I855">
        <v>275</v>
      </c>
      <c r="J855">
        <v>2475</v>
      </c>
      <c r="K855">
        <v>-2800</v>
      </c>
      <c r="L855">
        <v>-1.5325</v>
      </c>
      <c r="M855">
        <v>-0.8125</v>
      </c>
      <c r="N855">
        <v>-2.9075000000000002</v>
      </c>
      <c r="O855">
        <v>13.1875</v>
      </c>
      <c r="P855">
        <v>377.23749999999995</v>
      </c>
      <c r="Q855">
        <v>99.214999999999975</v>
      </c>
      <c r="R855">
        <v>8.9999999999999858E-2</v>
      </c>
      <c r="S855">
        <v>0.21499999999999986</v>
      </c>
      <c r="T855">
        <v>-1.964999999999975</v>
      </c>
      <c r="U855">
        <v>-2.9475000000000051</v>
      </c>
      <c r="V855">
        <v>-1.1724999999999999</v>
      </c>
      <c r="W855">
        <v>-0.94500000000000006</v>
      </c>
      <c r="X855">
        <v>0.19749999999999979</v>
      </c>
      <c r="Y855">
        <v>0.13499999999999979</v>
      </c>
      <c r="Z855">
        <v>-1.964999999999975</v>
      </c>
      <c r="AA855">
        <v>-2.9475000000000051</v>
      </c>
    </row>
    <row r="856" spans="1:27" x14ac:dyDescent="0.3">
      <c r="A856">
        <v>3</v>
      </c>
      <c r="B856" t="s">
        <v>148</v>
      </c>
      <c r="C856" s="222">
        <v>45715.412465277775</v>
      </c>
      <c r="D856" t="b">
        <v>0</v>
      </c>
      <c r="E856" t="b">
        <v>1</v>
      </c>
      <c r="F856">
        <v>1.5</v>
      </c>
      <c r="G856">
        <v>5.0000000000000001E-3</v>
      </c>
      <c r="H856">
        <v>174</v>
      </c>
      <c r="I856">
        <v>149</v>
      </c>
      <c r="J856">
        <v>1162</v>
      </c>
      <c r="K856">
        <v>-1490</v>
      </c>
      <c r="L856">
        <v>0.8075</v>
      </c>
      <c r="M856">
        <v>-0.82000000000000006</v>
      </c>
      <c r="N856">
        <v>6.25E-2</v>
      </c>
      <c r="O856">
        <v>6.63</v>
      </c>
      <c r="P856">
        <v>380.14499999999998</v>
      </c>
      <c r="Q856">
        <v>86.027499999999975</v>
      </c>
      <c r="R856">
        <v>-0.17500000000000002</v>
      </c>
      <c r="S856">
        <v>4.4999999999999929E-2</v>
      </c>
      <c r="T856">
        <v>-2.2099999999999795</v>
      </c>
      <c r="U856">
        <v>-3.0175000000000125</v>
      </c>
      <c r="V856">
        <v>1.2025000000000001</v>
      </c>
      <c r="W856">
        <v>-0.55500000000000005</v>
      </c>
      <c r="X856">
        <v>-0.23249999999999998</v>
      </c>
      <c r="Y856">
        <v>-1.0000000000000675E-2</v>
      </c>
      <c r="Z856">
        <v>-2.2099999999999795</v>
      </c>
      <c r="AA856">
        <v>-3.0175000000000125</v>
      </c>
    </row>
    <row r="857" spans="1:27" x14ac:dyDescent="0.3">
      <c r="A857">
        <v>4</v>
      </c>
      <c r="B857" t="s">
        <v>148</v>
      </c>
      <c r="C857" s="222">
        <v>45715.412465277775</v>
      </c>
      <c r="D857" t="b">
        <v>0</v>
      </c>
      <c r="E857" t="b">
        <v>1</v>
      </c>
      <c r="F857">
        <v>2</v>
      </c>
      <c r="G857">
        <v>5.0000000000000001E-3</v>
      </c>
      <c r="H857">
        <v>-149</v>
      </c>
      <c r="I857">
        <v>0</v>
      </c>
      <c r="J857">
        <v>929</v>
      </c>
      <c r="K857">
        <v>-1199</v>
      </c>
      <c r="L857">
        <v>-0.3725</v>
      </c>
      <c r="M857">
        <v>-0.67500000000000004</v>
      </c>
      <c r="N857">
        <v>-0.3725</v>
      </c>
      <c r="O857">
        <v>5.32</v>
      </c>
      <c r="P857">
        <v>380.08249999999998</v>
      </c>
      <c r="Q857">
        <v>79.39749999999998</v>
      </c>
      <c r="R857">
        <v>-2.7499999999999969E-2</v>
      </c>
      <c r="S857">
        <v>-3.7499999999999645E-2</v>
      </c>
      <c r="T857">
        <v>-2.0024999999999977</v>
      </c>
      <c r="U857">
        <v>-3.085000000000008</v>
      </c>
      <c r="V857">
        <v>2.5000000000000022E-2</v>
      </c>
      <c r="W857">
        <v>-0.60499999999999998</v>
      </c>
      <c r="X857">
        <v>-1.0000000000000009E-2</v>
      </c>
      <c r="Y857">
        <v>-9.4999999999999751E-2</v>
      </c>
      <c r="Z857">
        <v>-2.0024999999999977</v>
      </c>
      <c r="AA857">
        <v>-3.085000000000008</v>
      </c>
    </row>
    <row r="858" spans="1:27" x14ac:dyDescent="0.3">
      <c r="A858">
        <v>5</v>
      </c>
      <c r="B858" t="s">
        <v>148</v>
      </c>
      <c r="C858" s="222">
        <v>45715.412465277775</v>
      </c>
      <c r="D858" t="b">
        <v>0</v>
      </c>
      <c r="E858" t="b">
        <v>1</v>
      </c>
      <c r="F858">
        <v>2.5</v>
      </c>
      <c r="G858">
        <v>5.0000000000000001E-3</v>
      </c>
      <c r="H858">
        <v>-38</v>
      </c>
      <c r="I858">
        <v>-109</v>
      </c>
      <c r="J858">
        <v>893</v>
      </c>
      <c r="K858">
        <v>-1103</v>
      </c>
      <c r="L858">
        <v>-0.36749999999999999</v>
      </c>
      <c r="M858">
        <v>-0.52500000000000002</v>
      </c>
      <c r="N858">
        <v>0.17749999999999999</v>
      </c>
      <c r="O858">
        <v>4.99</v>
      </c>
      <c r="P858">
        <v>380.45499999999998</v>
      </c>
      <c r="Q858">
        <v>74.077499999999972</v>
      </c>
      <c r="R858">
        <v>-0.14500000000000002</v>
      </c>
      <c r="S858">
        <v>-8.2499999999999574E-2</v>
      </c>
      <c r="T858">
        <v>-2</v>
      </c>
      <c r="U858">
        <v>-3.0475000000000136</v>
      </c>
      <c r="V858">
        <v>2.7500000000000024E-2</v>
      </c>
      <c r="W858">
        <v>-0.495</v>
      </c>
      <c r="X858">
        <v>-7.2500000000000009E-2</v>
      </c>
      <c r="Y858">
        <v>-0.16500000000000004</v>
      </c>
      <c r="Z858">
        <v>-2</v>
      </c>
      <c r="AA858">
        <v>-3.0475000000000136</v>
      </c>
    </row>
    <row r="859" spans="1:27" x14ac:dyDescent="0.3">
      <c r="A859">
        <v>6</v>
      </c>
      <c r="B859" t="s">
        <v>148</v>
      </c>
      <c r="C859" s="222">
        <v>45715.412465277775</v>
      </c>
      <c r="D859" t="b">
        <v>0</v>
      </c>
      <c r="E859" t="b">
        <v>1</v>
      </c>
      <c r="F859">
        <v>3</v>
      </c>
      <c r="G859">
        <v>5.0000000000000001E-3</v>
      </c>
      <c r="H859">
        <v>1722</v>
      </c>
      <c r="I859">
        <v>-1876</v>
      </c>
      <c r="J859">
        <v>1112</v>
      </c>
      <c r="K859">
        <v>-1399</v>
      </c>
      <c r="L859">
        <v>-0.38500000000000001</v>
      </c>
      <c r="M859">
        <v>-0.71750000000000003</v>
      </c>
      <c r="N859">
        <v>8.995000000000001</v>
      </c>
      <c r="O859">
        <v>6.2774999999999999</v>
      </c>
      <c r="P859">
        <v>380.27749999999997</v>
      </c>
      <c r="Q859">
        <v>69.087499999999977</v>
      </c>
      <c r="R859">
        <v>-0.27249999999999908</v>
      </c>
      <c r="S859">
        <v>-0.1800000000000006</v>
      </c>
      <c r="T859">
        <v>-1.9624999999999773</v>
      </c>
      <c r="U859">
        <v>-2.8700000000000045</v>
      </c>
      <c r="V859">
        <v>-2.5000000000000022E-3</v>
      </c>
      <c r="W859">
        <v>-0.60250000000000004</v>
      </c>
      <c r="X859">
        <v>-0.1875</v>
      </c>
      <c r="Y859">
        <v>-0.1875</v>
      </c>
      <c r="Z859">
        <v>-1.9624999999999773</v>
      </c>
      <c r="AA859">
        <v>-2.8700000000000045</v>
      </c>
    </row>
    <row r="860" spans="1:27" x14ac:dyDescent="0.3">
      <c r="A860">
        <v>7</v>
      </c>
      <c r="B860" t="s">
        <v>148</v>
      </c>
      <c r="C860" s="222">
        <v>45715.412465277775</v>
      </c>
      <c r="D860" t="b">
        <v>0</v>
      </c>
      <c r="E860" t="b">
        <v>1</v>
      </c>
      <c r="F860">
        <v>3.5</v>
      </c>
      <c r="G860">
        <v>5.0000000000000001E-3</v>
      </c>
      <c r="H860">
        <v>2360</v>
      </c>
      <c r="I860">
        <v>-2513</v>
      </c>
      <c r="J860">
        <v>1280</v>
      </c>
      <c r="K860">
        <v>-1572</v>
      </c>
      <c r="L860">
        <v>-0.38250000000000001</v>
      </c>
      <c r="M860">
        <v>-0.73</v>
      </c>
      <c r="N860">
        <v>12.182500000000001</v>
      </c>
      <c r="O860">
        <v>7.13</v>
      </c>
      <c r="P860">
        <v>371.28249999999997</v>
      </c>
      <c r="Q860">
        <v>62.809999999999981</v>
      </c>
      <c r="R860">
        <v>-8.2499999999999574E-2</v>
      </c>
      <c r="S860">
        <v>-4.750000000000032E-2</v>
      </c>
      <c r="T860">
        <v>-1.7799999999999727</v>
      </c>
      <c r="U860">
        <v>-2.8275000000000077</v>
      </c>
      <c r="V860">
        <v>1.7500000000000016E-2</v>
      </c>
      <c r="W860">
        <v>-0.61749999999999994</v>
      </c>
      <c r="X860">
        <v>-4.7499999999999432E-2</v>
      </c>
      <c r="Y860">
        <v>0.1324999999999994</v>
      </c>
      <c r="Z860">
        <v>-1.7799999999999727</v>
      </c>
      <c r="AA860">
        <v>-2.8275000000000077</v>
      </c>
    </row>
    <row r="861" spans="1:27" x14ac:dyDescent="0.3">
      <c r="A861">
        <v>8</v>
      </c>
      <c r="B861" t="s">
        <v>148</v>
      </c>
      <c r="C861" s="222">
        <v>45715.412465277775</v>
      </c>
      <c r="D861" t="b">
        <v>0</v>
      </c>
      <c r="E861" t="b">
        <v>1</v>
      </c>
      <c r="F861">
        <v>4</v>
      </c>
      <c r="G861">
        <v>5.0000000000000001E-3</v>
      </c>
      <c r="H861">
        <v>2711</v>
      </c>
      <c r="I861">
        <v>-2858</v>
      </c>
      <c r="J861">
        <v>1413</v>
      </c>
      <c r="K861">
        <v>-1676</v>
      </c>
      <c r="L861">
        <v>-0.36749999999999999</v>
      </c>
      <c r="M861">
        <v>-0.65749999999999997</v>
      </c>
      <c r="N861">
        <v>13.922499999999999</v>
      </c>
      <c r="O861">
        <v>7.7225000000000001</v>
      </c>
      <c r="P861">
        <v>359.09999999999997</v>
      </c>
      <c r="Q861">
        <v>55.679999999999978</v>
      </c>
      <c r="R861">
        <v>-6.25E-2</v>
      </c>
      <c r="S861">
        <v>-8.9999999999999858E-2</v>
      </c>
      <c r="T861">
        <v>-1.7400000000000091</v>
      </c>
      <c r="U861">
        <v>-2.9125000000000156</v>
      </c>
      <c r="V861">
        <v>2.5000000000000022E-2</v>
      </c>
      <c r="W861">
        <v>-0.65</v>
      </c>
      <c r="X861">
        <v>-2.000000000000135E-2</v>
      </c>
      <c r="Y861">
        <v>4.0000000000000036E-2</v>
      </c>
      <c r="Z861">
        <v>-1.7400000000000091</v>
      </c>
      <c r="AA861">
        <v>-2.9125000000000156</v>
      </c>
    </row>
    <row r="862" spans="1:27" x14ac:dyDescent="0.3">
      <c r="A862">
        <v>9</v>
      </c>
      <c r="B862" t="s">
        <v>148</v>
      </c>
      <c r="C862" s="222">
        <v>45715.412465277775</v>
      </c>
      <c r="D862" t="b">
        <v>0</v>
      </c>
      <c r="E862" t="b">
        <v>1</v>
      </c>
      <c r="F862">
        <v>4.5</v>
      </c>
      <c r="G862">
        <v>5.0000000000000001E-3</v>
      </c>
      <c r="H862">
        <v>2930</v>
      </c>
      <c r="I862">
        <v>-3081</v>
      </c>
      <c r="J862">
        <v>1437</v>
      </c>
      <c r="K862">
        <v>-1720</v>
      </c>
      <c r="L862">
        <v>-0.3775</v>
      </c>
      <c r="M862">
        <v>-0.70750000000000002</v>
      </c>
      <c r="N862">
        <v>15.0275</v>
      </c>
      <c r="O862">
        <v>7.8925000000000001</v>
      </c>
      <c r="P862">
        <v>345.17749999999995</v>
      </c>
      <c r="Q862">
        <v>47.957499999999982</v>
      </c>
      <c r="R862">
        <v>-5.7500000000000995E-2</v>
      </c>
      <c r="S862">
        <v>-1.7500000000000071E-2</v>
      </c>
      <c r="T862">
        <v>-1.7275000000000205</v>
      </c>
      <c r="U862">
        <v>-3.0250000000000128</v>
      </c>
      <c r="V862">
        <v>7.5000000000000067E-3</v>
      </c>
      <c r="W862">
        <v>-0.53249999999999997</v>
      </c>
      <c r="X862">
        <v>-1.7500000000000071E-2</v>
      </c>
      <c r="Y862">
        <v>6.25E-2</v>
      </c>
      <c r="Z862">
        <v>-1.7275000000000205</v>
      </c>
      <c r="AA862">
        <v>-3.0250000000000128</v>
      </c>
    </row>
    <row r="863" spans="1:27" x14ac:dyDescent="0.3">
      <c r="A863">
        <v>10</v>
      </c>
      <c r="B863" t="s">
        <v>148</v>
      </c>
      <c r="C863" s="222">
        <v>45715.412465277775</v>
      </c>
      <c r="D863" t="b">
        <v>0</v>
      </c>
      <c r="E863" t="b">
        <v>1</v>
      </c>
      <c r="F863">
        <v>5</v>
      </c>
      <c r="G863">
        <v>5.0000000000000001E-3</v>
      </c>
      <c r="H863">
        <v>3032</v>
      </c>
      <c r="I863">
        <v>-3181</v>
      </c>
      <c r="J863">
        <v>1338</v>
      </c>
      <c r="K863">
        <v>-1598</v>
      </c>
      <c r="L863">
        <v>-0.3725</v>
      </c>
      <c r="M863">
        <v>-0.65</v>
      </c>
      <c r="N863">
        <v>15.532500000000001</v>
      </c>
      <c r="O863">
        <v>7.34</v>
      </c>
      <c r="P863">
        <v>330.15</v>
      </c>
      <c r="Q863">
        <v>40.064999999999984</v>
      </c>
      <c r="R863">
        <v>-3.5000000000000142E-2</v>
      </c>
      <c r="S863">
        <v>1.499999999999968E-2</v>
      </c>
      <c r="T863">
        <v>-1.7124999999999773</v>
      </c>
      <c r="U863">
        <v>-3.0925000000000153</v>
      </c>
      <c r="V863">
        <v>2.7500000000000024E-2</v>
      </c>
      <c r="W863">
        <v>-0.73499999999999999</v>
      </c>
      <c r="X863">
        <v>-7.5000000000002842E-3</v>
      </c>
      <c r="Y863">
        <v>4.9999999999999822E-2</v>
      </c>
      <c r="Z863">
        <v>-1.7124999999999773</v>
      </c>
      <c r="AA863">
        <v>-3.0925000000000153</v>
      </c>
    </row>
    <row r="864" spans="1:27" x14ac:dyDescent="0.3">
      <c r="A864">
        <v>11</v>
      </c>
      <c r="B864" t="s">
        <v>148</v>
      </c>
      <c r="C864" s="222">
        <v>45715.412465277775</v>
      </c>
      <c r="D864" t="b">
        <v>0</v>
      </c>
      <c r="E864" t="b">
        <v>1</v>
      </c>
      <c r="F864">
        <v>5.5</v>
      </c>
      <c r="G864">
        <v>5.0000000000000001E-3</v>
      </c>
      <c r="H864">
        <v>3012</v>
      </c>
      <c r="I864">
        <v>-3167</v>
      </c>
      <c r="J864">
        <v>966</v>
      </c>
      <c r="K864">
        <v>-1297</v>
      </c>
      <c r="L864">
        <v>-0.38750000000000001</v>
      </c>
      <c r="M864">
        <v>-0.82750000000000001</v>
      </c>
      <c r="N864">
        <v>15.4475</v>
      </c>
      <c r="O864">
        <v>5.6574999999999998</v>
      </c>
      <c r="P864">
        <v>314.61749999999995</v>
      </c>
      <c r="Q864">
        <v>32.724999999999987</v>
      </c>
      <c r="R864">
        <v>5.7499999999999218E-2</v>
      </c>
      <c r="S864">
        <v>0.1899999999999995</v>
      </c>
      <c r="T864">
        <v>-1.7049999999999841</v>
      </c>
      <c r="U864">
        <v>-3.0400000000000134</v>
      </c>
      <c r="V864">
        <v>-4.9999999999999989E-2</v>
      </c>
      <c r="W864">
        <v>-0.76750000000000007</v>
      </c>
      <c r="X864">
        <v>5.9999999999998721E-2</v>
      </c>
      <c r="Y864">
        <v>0.17249999999999943</v>
      </c>
      <c r="Z864">
        <v>-1.7049999999999841</v>
      </c>
      <c r="AA864">
        <v>-3.0400000000000134</v>
      </c>
    </row>
    <row r="865" spans="1:27" x14ac:dyDescent="0.3">
      <c r="A865">
        <v>12</v>
      </c>
      <c r="B865" t="s">
        <v>148</v>
      </c>
      <c r="C865" s="222">
        <v>45715.412465277775</v>
      </c>
      <c r="D865" t="b">
        <v>0</v>
      </c>
      <c r="E865" t="b">
        <v>1</v>
      </c>
      <c r="F865">
        <v>6</v>
      </c>
      <c r="G865">
        <v>5.0000000000000001E-3</v>
      </c>
      <c r="H865">
        <v>2515</v>
      </c>
      <c r="I865">
        <v>-2645</v>
      </c>
      <c r="J865">
        <v>-531</v>
      </c>
      <c r="K865">
        <v>185</v>
      </c>
      <c r="L865">
        <v>-0.32500000000000001</v>
      </c>
      <c r="M865">
        <v>-0.86499999999999999</v>
      </c>
      <c r="N865">
        <v>12.9</v>
      </c>
      <c r="O865">
        <v>-1.79</v>
      </c>
      <c r="P865">
        <v>299.16999999999996</v>
      </c>
      <c r="Q865">
        <v>27.067499999999985</v>
      </c>
      <c r="R865">
        <v>1.9999999999999574E-2</v>
      </c>
      <c r="S865">
        <v>8.2500000000000018E-2</v>
      </c>
      <c r="T865">
        <v>-1.7549999999999955</v>
      </c>
      <c r="U865">
        <v>-2.9475000000000122</v>
      </c>
      <c r="V865">
        <v>9.2499999999999971E-2</v>
      </c>
      <c r="W865">
        <v>-0.76</v>
      </c>
      <c r="X865">
        <v>2.4999999999995026E-3</v>
      </c>
      <c r="Y865">
        <v>-6.4999999999999947E-2</v>
      </c>
      <c r="Z865">
        <v>-1.7549999999999955</v>
      </c>
      <c r="AA865">
        <v>-2.9475000000000122</v>
      </c>
    </row>
    <row r="866" spans="1:27" x14ac:dyDescent="0.3">
      <c r="A866">
        <v>13</v>
      </c>
      <c r="B866" t="s">
        <v>148</v>
      </c>
      <c r="C866" s="222">
        <v>45715.412465277775</v>
      </c>
      <c r="D866" t="b">
        <v>0</v>
      </c>
      <c r="E866" t="b">
        <v>1</v>
      </c>
      <c r="F866">
        <v>6.5</v>
      </c>
      <c r="G866">
        <v>5.0000000000000001E-3</v>
      </c>
      <c r="H866">
        <v>2185</v>
      </c>
      <c r="I866">
        <v>-2316</v>
      </c>
      <c r="J866">
        <v>-1017</v>
      </c>
      <c r="K866">
        <v>709</v>
      </c>
      <c r="L866">
        <v>-0.32750000000000001</v>
      </c>
      <c r="M866">
        <v>-0.77</v>
      </c>
      <c r="N866">
        <v>11.2525</v>
      </c>
      <c r="O866">
        <v>-4.3150000000000004</v>
      </c>
      <c r="P866">
        <v>286.27</v>
      </c>
      <c r="Q866">
        <v>28.857499999999984</v>
      </c>
      <c r="R866">
        <v>1.4999999999998792E-2</v>
      </c>
      <c r="S866">
        <v>5.4999999999999716E-2</v>
      </c>
      <c r="T866">
        <v>-1.7350000000000136</v>
      </c>
      <c r="U866">
        <v>-2.8150000000000155</v>
      </c>
      <c r="V866">
        <v>2.9999999999999971E-2</v>
      </c>
      <c r="W866">
        <v>-0.70750000000000002</v>
      </c>
      <c r="X866">
        <v>1.4999999999998792E-2</v>
      </c>
      <c r="Y866">
        <v>-2.5000000000003908E-3</v>
      </c>
      <c r="Z866">
        <v>-1.7350000000000136</v>
      </c>
      <c r="AA866">
        <v>-2.8150000000000155</v>
      </c>
    </row>
    <row r="867" spans="1:27" x14ac:dyDescent="0.3">
      <c r="A867">
        <v>14</v>
      </c>
      <c r="B867" t="s">
        <v>148</v>
      </c>
      <c r="C867" s="222">
        <v>45715.412465277775</v>
      </c>
      <c r="D867" t="b">
        <v>0</v>
      </c>
      <c r="E867" t="b">
        <v>1</v>
      </c>
      <c r="F867">
        <v>7</v>
      </c>
      <c r="G867">
        <v>5.0000000000000001E-3</v>
      </c>
      <c r="H867">
        <v>1879</v>
      </c>
      <c r="I867">
        <v>-2019</v>
      </c>
      <c r="J867">
        <v>-1444</v>
      </c>
      <c r="K867">
        <v>1145</v>
      </c>
      <c r="L867">
        <v>-0.35000000000000003</v>
      </c>
      <c r="M867">
        <v>-0.74750000000000005</v>
      </c>
      <c r="N867">
        <v>9.745000000000001</v>
      </c>
      <c r="O867">
        <v>-6.4725000000000001</v>
      </c>
      <c r="P867">
        <v>275.01749999999998</v>
      </c>
      <c r="Q867">
        <v>33.172499999999985</v>
      </c>
      <c r="R867">
        <v>1.0000000000001563E-2</v>
      </c>
      <c r="S867">
        <v>0.10250000000000004</v>
      </c>
      <c r="T867">
        <v>-1.7600000000000477</v>
      </c>
      <c r="U867">
        <v>-2.6500000000000128</v>
      </c>
      <c r="V867">
        <v>1.9999999999999962E-2</v>
      </c>
      <c r="W867">
        <v>-0.62000000000000011</v>
      </c>
      <c r="X867">
        <v>-4.9999999999990052E-3</v>
      </c>
      <c r="Y867">
        <v>-7.0000000000000284E-2</v>
      </c>
      <c r="Z867">
        <v>-1.7600000000000477</v>
      </c>
      <c r="AA867">
        <v>-2.6500000000000128</v>
      </c>
    </row>
    <row r="868" spans="1:27" x14ac:dyDescent="0.3">
      <c r="A868">
        <v>15</v>
      </c>
      <c r="B868" t="s">
        <v>148</v>
      </c>
      <c r="C868" s="222">
        <v>45715.412465277775</v>
      </c>
      <c r="D868" t="b">
        <v>0</v>
      </c>
      <c r="E868" t="b">
        <v>1</v>
      </c>
      <c r="F868">
        <v>7.5</v>
      </c>
      <c r="G868">
        <v>5.0000000000000001E-3</v>
      </c>
      <c r="H868">
        <v>1626</v>
      </c>
      <c r="I868">
        <v>-1772</v>
      </c>
      <c r="J868">
        <v>-1802</v>
      </c>
      <c r="K868">
        <v>1512</v>
      </c>
      <c r="L868">
        <v>-0.36499999999999999</v>
      </c>
      <c r="M868">
        <v>-0.72499999999999998</v>
      </c>
      <c r="N868">
        <v>8.495000000000001</v>
      </c>
      <c r="O868">
        <v>-8.2850000000000001</v>
      </c>
      <c r="P868">
        <v>265.27249999999998</v>
      </c>
      <c r="Q868">
        <v>39.644999999999982</v>
      </c>
      <c r="R868">
        <v>-1.2499999999999289E-2</v>
      </c>
      <c r="S868">
        <v>-0.17500000000000071</v>
      </c>
      <c r="T868">
        <v>-1.7625000000000455</v>
      </c>
      <c r="U868">
        <v>-2.6750000000000256</v>
      </c>
      <c r="V868">
        <v>5.0000000000000044E-3</v>
      </c>
      <c r="W868">
        <v>-0.58499999999999996</v>
      </c>
      <c r="X868">
        <v>-9.9999999999997868E-3</v>
      </c>
      <c r="Y868">
        <v>-0.22499999999999964</v>
      </c>
      <c r="Z868">
        <v>-1.7625000000000455</v>
      </c>
      <c r="AA868">
        <v>-2.6750000000000256</v>
      </c>
    </row>
    <row r="869" spans="1:27" x14ac:dyDescent="0.3">
      <c r="A869">
        <v>16</v>
      </c>
      <c r="B869" t="s">
        <v>148</v>
      </c>
      <c r="C869" s="222">
        <v>45715.412465277775</v>
      </c>
      <c r="D869" t="b">
        <v>0</v>
      </c>
      <c r="E869" t="b">
        <v>1</v>
      </c>
      <c r="F869">
        <v>8</v>
      </c>
      <c r="G869">
        <v>5.0000000000000001E-3</v>
      </c>
      <c r="H869">
        <v>1459</v>
      </c>
      <c r="I869">
        <v>-1610</v>
      </c>
      <c r="J869">
        <v>-2063</v>
      </c>
      <c r="K869">
        <v>1747</v>
      </c>
      <c r="L869">
        <v>-0.3775</v>
      </c>
      <c r="M869">
        <v>-0.79</v>
      </c>
      <c r="N869">
        <v>7.6725000000000003</v>
      </c>
      <c r="O869">
        <v>-9.5250000000000004</v>
      </c>
      <c r="P869">
        <v>256.77749999999997</v>
      </c>
      <c r="Q869">
        <v>47.929999999999986</v>
      </c>
      <c r="R869">
        <v>4.9999999999998934E-3</v>
      </c>
      <c r="S869">
        <v>-0.1274999999999995</v>
      </c>
      <c r="T869">
        <v>-1.7050000000000693</v>
      </c>
      <c r="U869">
        <v>-2.5600000000000236</v>
      </c>
      <c r="V869">
        <v>1.0000000000000009E-2</v>
      </c>
      <c r="W869">
        <v>-0.65749999999999997</v>
      </c>
      <c r="X869">
        <v>-9.9999999999997868E-3</v>
      </c>
      <c r="Y869">
        <v>-0.28749999999999964</v>
      </c>
      <c r="Z869">
        <v>-1.7050000000000693</v>
      </c>
      <c r="AA869">
        <v>-2.5600000000000236</v>
      </c>
    </row>
    <row r="870" spans="1:27" x14ac:dyDescent="0.3">
      <c r="A870">
        <v>17</v>
      </c>
      <c r="B870" t="s">
        <v>148</v>
      </c>
      <c r="C870" s="222">
        <v>45715.412465277775</v>
      </c>
      <c r="D870" t="b">
        <v>0</v>
      </c>
      <c r="E870" t="b">
        <v>1</v>
      </c>
      <c r="F870">
        <v>8.5</v>
      </c>
      <c r="G870">
        <v>5.0000000000000001E-3</v>
      </c>
      <c r="H870">
        <v>1285</v>
      </c>
      <c r="I870">
        <v>-1421</v>
      </c>
      <c r="J870">
        <v>-1980</v>
      </c>
      <c r="K870">
        <v>1669</v>
      </c>
      <c r="L870">
        <v>-0.34</v>
      </c>
      <c r="M870">
        <v>-0.77749999999999997</v>
      </c>
      <c r="N870">
        <v>6.7650000000000006</v>
      </c>
      <c r="O870">
        <v>-9.1225000000000005</v>
      </c>
      <c r="P870">
        <v>249.10499999999996</v>
      </c>
      <c r="Q870">
        <v>57.454999999999984</v>
      </c>
      <c r="R870">
        <v>0.13250000000000028</v>
      </c>
      <c r="S870">
        <v>-0.15249999999999986</v>
      </c>
      <c r="T870">
        <v>-1.6250000000001137</v>
      </c>
      <c r="U870">
        <v>-2.2325000000000301</v>
      </c>
      <c r="V870">
        <v>1.4999999999999958E-2</v>
      </c>
      <c r="W870">
        <v>-0.79249999999999998</v>
      </c>
      <c r="X870">
        <v>8.0000000000000071E-2</v>
      </c>
      <c r="Y870">
        <v>-0.23750000000000071</v>
      </c>
      <c r="Z870">
        <v>-1.6250000000001137</v>
      </c>
      <c r="AA870">
        <v>-2.2325000000000301</v>
      </c>
    </row>
    <row r="871" spans="1:27" x14ac:dyDescent="0.3">
      <c r="A871">
        <v>18</v>
      </c>
      <c r="B871" t="s">
        <v>148</v>
      </c>
      <c r="C871" s="222">
        <v>45715.412465277775</v>
      </c>
      <c r="D871" t="b">
        <v>0</v>
      </c>
      <c r="E871" t="b">
        <v>1</v>
      </c>
      <c r="F871">
        <v>9</v>
      </c>
      <c r="G871">
        <v>5.0000000000000001E-3</v>
      </c>
      <c r="H871">
        <v>631</v>
      </c>
      <c r="I871">
        <v>-800</v>
      </c>
      <c r="J871">
        <v>-1278</v>
      </c>
      <c r="K871">
        <v>961</v>
      </c>
      <c r="L871">
        <v>-0.42249999999999999</v>
      </c>
      <c r="M871">
        <v>-0.79249999999999998</v>
      </c>
      <c r="N871">
        <v>3.5775000000000001</v>
      </c>
      <c r="O871">
        <v>-5.5975000000000001</v>
      </c>
      <c r="P871">
        <v>242.33999999999997</v>
      </c>
      <c r="Q871">
        <v>66.577499999999986</v>
      </c>
      <c r="R871">
        <v>-7.7500000000000124E-2</v>
      </c>
      <c r="S871">
        <v>-7.5000000000000178E-2</v>
      </c>
      <c r="T871">
        <v>-1.6600000000001103</v>
      </c>
      <c r="U871">
        <v>-1.9275000000000233</v>
      </c>
      <c r="V871">
        <v>7.5000000000000067E-3</v>
      </c>
      <c r="W871">
        <v>-0.75249999999999995</v>
      </c>
      <c r="X871">
        <v>-9.2499999999999805E-2</v>
      </c>
      <c r="Y871">
        <v>-5.2500000000000213E-2</v>
      </c>
      <c r="Z871">
        <v>-1.6600000000001103</v>
      </c>
      <c r="AA871">
        <v>-1.9275000000000233</v>
      </c>
    </row>
    <row r="872" spans="1:27" x14ac:dyDescent="0.3">
      <c r="A872">
        <v>19</v>
      </c>
      <c r="B872" t="s">
        <v>148</v>
      </c>
      <c r="C872" s="222">
        <v>45715.412465277775</v>
      </c>
      <c r="D872" t="b">
        <v>0</v>
      </c>
      <c r="E872" t="b">
        <v>1</v>
      </c>
      <c r="F872">
        <v>9.5</v>
      </c>
      <c r="G872">
        <v>5.0000000000000001E-3</v>
      </c>
      <c r="H872">
        <v>659</v>
      </c>
      <c r="I872">
        <v>-812</v>
      </c>
      <c r="J872">
        <v>-1259</v>
      </c>
      <c r="K872">
        <v>965</v>
      </c>
      <c r="L872">
        <v>-0.38250000000000001</v>
      </c>
      <c r="M872">
        <v>-0.73499999999999999</v>
      </c>
      <c r="N872">
        <v>3.6775000000000002</v>
      </c>
      <c r="O872">
        <v>-5.5600000000000005</v>
      </c>
      <c r="P872">
        <v>238.76249999999999</v>
      </c>
      <c r="Q872">
        <v>72.174999999999983</v>
      </c>
      <c r="R872">
        <v>-2.4999999999999911E-2</v>
      </c>
      <c r="S872">
        <v>-2.0000000000000462E-2</v>
      </c>
      <c r="T872">
        <v>-1.5550000000001205</v>
      </c>
      <c r="U872">
        <v>-1.7550000000000239</v>
      </c>
      <c r="V872">
        <v>1.2500000000000011E-2</v>
      </c>
      <c r="W872">
        <v>-0.8125</v>
      </c>
      <c r="X872">
        <v>-1.2499999999999734E-2</v>
      </c>
      <c r="Y872">
        <v>-8.2500000000000462E-2</v>
      </c>
      <c r="Z872">
        <v>-1.5550000000001205</v>
      </c>
      <c r="AA872">
        <v>-1.7550000000000239</v>
      </c>
    </row>
    <row r="873" spans="1:27" x14ac:dyDescent="0.3">
      <c r="A873">
        <v>20</v>
      </c>
      <c r="B873" t="s">
        <v>148</v>
      </c>
      <c r="C873" s="222">
        <v>45715.412465277775</v>
      </c>
      <c r="D873" t="b">
        <v>0</v>
      </c>
      <c r="E873" t="b">
        <v>1</v>
      </c>
      <c r="F873">
        <v>10</v>
      </c>
      <c r="G873">
        <v>5.0000000000000001E-3</v>
      </c>
      <c r="H873">
        <v>688</v>
      </c>
      <c r="I873">
        <v>-833</v>
      </c>
      <c r="J873">
        <v>-1316</v>
      </c>
      <c r="K873">
        <v>1049</v>
      </c>
      <c r="L873">
        <v>-0.36249999999999999</v>
      </c>
      <c r="M873">
        <v>-0.66749999999999998</v>
      </c>
      <c r="N873">
        <v>3.8025000000000002</v>
      </c>
      <c r="O873">
        <v>-5.9125000000000005</v>
      </c>
      <c r="P873">
        <v>235.08499999999998</v>
      </c>
      <c r="Q873">
        <v>77.734999999999985</v>
      </c>
      <c r="R873">
        <v>-1.7500000000000071E-2</v>
      </c>
      <c r="S873">
        <v>-9.2500000000000249E-2</v>
      </c>
      <c r="T873">
        <v>-1.5250000000001194</v>
      </c>
      <c r="U873">
        <v>-1.6950000000000216</v>
      </c>
      <c r="V873">
        <v>3.0000000000000027E-2</v>
      </c>
      <c r="W873">
        <v>-0.6875</v>
      </c>
      <c r="X873">
        <v>-1.499999999999968E-2</v>
      </c>
      <c r="Y873">
        <v>-1.7500000000000071E-2</v>
      </c>
      <c r="Z873">
        <v>-1.5250000000001194</v>
      </c>
      <c r="AA873">
        <v>-1.6950000000000216</v>
      </c>
    </row>
    <row r="874" spans="1:27" x14ac:dyDescent="0.3">
      <c r="A874">
        <v>21</v>
      </c>
      <c r="B874" t="s">
        <v>148</v>
      </c>
      <c r="C874" s="222">
        <v>45715.412465277775</v>
      </c>
      <c r="D874" t="b">
        <v>0</v>
      </c>
      <c r="E874" t="b">
        <v>1</v>
      </c>
      <c r="F874">
        <v>10.5</v>
      </c>
      <c r="G874">
        <v>5.0000000000000001E-3</v>
      </c>
      <c r="H874">
        <v>598</v>
      </c>
      <c r="I874">
        <v>-746</v>
      </c>
      <c r="J874">
        <v>-1313</v>
      </c>
      <c r="K874">
        <v>1008</v>
      </c>
      <c r="L874">
        <v>-0.37</v>
      </c>
      <c r="M874">
        <v>-0.76250000000000007</v>
      </c>
      <c r="N874">
        <v>3.36</v>
      </c>
      <c r="O874">
        <v>-5.8025000000000002</v>
      </c>
      <c r="P874">
        <v>231.28249999999997</v>
      </c>
      <c r="Q874">
        <v>83.64749999999998</v>
      </c>
      <c r="R874">
        <v>-2.5000000000000355E-2</v>
      </c>
      <c r="S874">
        <v>3.0000000000000249E-2</v>
      </c>
      <c r="T874">
        <v>-1.4525000000001285</v>
      </c>
      <c r="U874">
        <v>-1.617500000000021</v>
      </c>
      <c r="V874">
        <v>2.0000000000000018E-2</v>
      </c>
      <c r="W874">
        <v>-0.79250000000000009</v>
      </c>
      <c r="X874">
        <v>-2.5000000000000355E-2</v>
      </c>
      <c r="Y874">
        <v>2.2499999999999964E-2</v>
      </c>
      <c r="Z874">
        <v>-1.4525000000001285</v>
      </c>
      <c r="AA874">
        <v>-1.617500000000021</v>
      </c>
    </row>
    <row r="875" spans="1:27" x14ac:dyDescent="0.3">
      <c r="A875">
        <v>22</v>
      </c>
      <c r="B875" t="s">
        <v>148</v>
      </c>
      <c r="C875" s="222">
        <v>45715.412465277775</v>
      </c>
      <c r="D875" t="b">
        <v>0</v>
      </c>
      <c r="E875" t="b">
        <v>1</v>
      </c>
      <c r="F875">
        <v>11</v>
      </c>
      <c r="G875">
        <v>5.0000000000000001E-3</v>
      </c>
      <c r="H875">
        <v>549</v>
      </c>
      <c r="I875">
        <v>-695</v>
      </c>
      <c r="J875">
        <v>-1370</v>
      </c>
      <c r="K875">
        <v>1087</v>
      </c>
      <c r="L875">
        <v>-0.36499999999999999</v>
      </c>
      <c r="M875">
        <v>-0.70750000000000002</v>
      </c>
      <c r="N875">
        <v>3.11</v>
      </c>
      <c r="O875">
        <v>-6.1425000000000001</v>
      </c>
      <c r="P875">
        <v>227.92249999999996</v>
      </c>
      <c r="Q875">
        <v>89.449999999999974</v>
      </c>
      <c r="R875">
        <v>-1.5000000000000124E-2</v>
      </c>
      <c r="S875">
        <v>8.2500000000000462E-2</v>
      </c>
      <c r="T875">
        <v>-1.3925000000001262</v>
      </c>
      <c r="U875">
        <v>-1.6525000000000318</v>
      </c>
      <c r="V875">
        <v>1.7500000000000016E-2</v>
      </c>
      <c r="W875">
        <v>-0.79</v>
      </c>
      <c r="X875">
        <v>-7.5000000000002842E-3</v>
      </c>
      <c r="Y875">
        <v>8.9999999999999858E-2</v>
      </c>
      <c r="Z875">
        <v>-1.3925000000001262</v>
      </c>
      <c r="AA875">
        <v>-1.6525000000000318</v>
      </c>
    </row>
    <row r="876" spans="1:27" x14ac:dyDescent="0.3">
      <c r="A876">
        <v>23</v>
      </c>
      <c r="B876" t="s">
        <v>148</v>
      </c>
      <c r="C876" s="222">
        <v>45715.412465277775</v>
      </c>
      <c r="D876" t="b">
        <v>0</v>
      </c>
      <c r="E876" t="b">
        <v>1</v>
      </c>
      <c r="F876">
        <v>11.5</v>
      </c>
      <c r="G876">
        <v>5.0000000000000001E-3</v>
      </c>
      <c r="H876">
        <v>465</v>
      </c>
      <c r="I876">
        <v>-602</v>
      </c>
      <c r="J876">
        <v>-1287</v>
      </c>
      <c r="K876">
        <v>970</v>
      </c>
      <c r="L876">
        <v>-0.34250000000000003</v>
      </c>
      <c r="M876">
        <v>-0.79249999999999998</v>
      </c>
      <c r="N876">
        <v>2.6675</v>
      </c>
      <c r="O876">
        <v>-5.6425000000000001</v>
      </c>
      <c r="P876">
        <v>224.81249999999994</v>
      </c>
      <c r="Q876">
        <v>95.592499999999973</v>
      </c>
      <c r="R876">
        <v>-8.7499999999999911E-2</v>
      </c>
      <c r="S876">
        <v>-9.4999999999999751E-2</v>
      </c>
      <c r="T876">
        <v>-1.3775000000001114</v>
      </c>
      <c r="U876">
        <v>-1.7175000000000296</v>
      </c>
      <c r="V876">
        <v>3.2499999999999973E-2</v>
      </c>
      <c r="W876">
        <v>-0.71750000000000003</v>
      </c>
      <c r="X876">
        <v>-7.5000000000002842E-3</v>
      </c>
      <c r="Y876">
        <v>9.7500000000000142E-2</v>
      </c>
      <c r="Z876">
        <v>-1.3775000000001114</v>
      </c>
      <c r="AA876">
        <v>-1.7175000000000296</v>
      </c>
    </row>
    <row r="877" spans="1:27" x14ac:dyDescent="0.3">
      <c r="A877">
        <v>24</v>
      </c>
      <c r="B877" t="s">
        <v>148</v>
      </c>
      <c r="C877" s="222">
        <v>45715.412465277775</v>
      </c>
      <c r="D877" t="b">
        <v>0</v>
      </c>
      <c r="E877" t="b">
        <v>1</v>
      </c>
      <c r="F877">
        <v>12</v>
      </c>
      <c r="G877">
        <v>5.0000000000000001E-3</v>
      </c>
      <c r="H877">
        <v>699</v>
      </c>
      <c r="I877">
        <v>-855</v>
      </c>
      <c r="J877">
        <v>-726</v>
      </c>
      <c r="K877">
        <v>454</v>
      </c>
      <c r="L877">
        <v>-0.39</v>
      </c>
      <c r="M877">
        <v>-0.68</v>
      </c>
      <c r="N877">
        <v>3.8850000000000002</v>
      </c>
      <c r="O877">
        <v>-2.95</v>
      </c>
      <c r="P877">
        <v>222.14499999999995</v>
      </c>
      <c r="Q877">
        <v>101.23499999999997</v>
      </c>
      <c r="R877">
        <v>4.2499999999999982E-2</v>
      </c>
      <c r="S877">
        <v>-1.2500000000000178E-2</v>
      </c>
      <c r="T877">
        <v>-1.3225000000001046</v>
      </c>
      <c r="U877">
        <v>-1.7850000000000392</v>
      </c>
      <c r="V877">
        <v>2.9999999999999971E-2</v>
      </c>
      <c r="W877">
        <v>-0.75750000000000006</v>
      </c>
      <c r="X877">
        <v>5.0000000000003375E-3</v>
      </c>
      <c r="Y877">
        <v>-5.2500000000000213E-2</v>
      </c>
      <c r="Z877">
        <v>-1.3225000000001046</v>
      </c>
      <c r="AA877">
        <v>-1.7850000000000392</v>
      </c>
    </row>
    <row r="878" spans="1:27" x14ac:dyDescent="0.3">
      <c r="A878">
        <v>25</v>
      </c>
      <c r="B878" t="s">
        <v>148</v>
      </c>
      <c r="C878" s="222">
        <v>45715.412465277775</v>
      </c>
      <c r="D878" t="b">
        <v>0</v>
      </c>
      <c r="E878" t="b">
        <v>1</v>
      </c>
      <c r="F878">
        <v>12.5</v>
      </c>
      <c r="G878">
        <v>5.0000000000000001E-3</v>
      </c>
      <c r="H878">
        <v>406</v>
      </c>
      <c r="I878">
        <v>-551</v>
      </c>
      <c r="J878">
        <v>-267</v>
      </c>
      <c r="K878">
        <v>-45</v>
      </c>
      <c r="L878">
        <v>-0.36249999999999999</v>
      </c>
      <c r="M878">
        <v>-0.78</v>
      </c>
      <c r="N878">
        <v>2.3925000000000001</v>
      </c>
      <c r="O878">
        <v>-0.55500000000000005</v>
      </c>
      <c r="P878">
        <v>218.25999999999996</v>
      </c>
      <c r="Q878">
        <v>104.18499999999997</v>
      </c>
      <c r="R878">
        <v>-4.9999999999998934E-3</v>
      </c>
      <c r="S878">
        <v>-0.15250000000000002</v>
      </c>
      <c r="T878">
        <v>-1.3275000000001</v>
      </c>
      <c r="U878">
        <v>-1.9150000000000347</v>
      </c>
      <c r="V878">
        <v>2.5000000000000022E-2</v>
      </c>
      <c r="W878">
        <v>-0.65</v>
      </c>
      <c r="X878">
        <v>4.9999999999998934E-3</v>
      </c>
      <c r="Y878">
        <v>4.9999999999999933E-2</v>
      </c>
      <c r="Z878">
        <v>-1.3275000000001</v>
      </c>
      <c r="AA878">
        <v>-1.9150000000000347</v>
      </c>
    </row>
    <row r="879" spans="1:27" x14ac:dyDescent="0.3">
      <c r="A879">
        <v>26</v>
      </c>
      <c r="B879" t="s">
        <v>148</v>
      </c>
      <c r="C879" s="222">
        <v>45715.412465277775</v>
      </c>
      <c r="D879" t="b">
        <v>0</v>
      </c>
      <c r="E879" t="b">
        <v>1</v>
      </c>
      <c r="F879">
        <v>13</v>
      </c>
      <c r="G879">
        <v>5.0000000000000001E-3</v>
      </c>
      <c r="H879">
        <v>357</v>
      </c>
      <c r="I879">
        <v>-508</v>
      </c>
      <c r="J879">
        <v>-294</v>
      </c>
      <c r="K879">
        <v>6</v>
      </c>
      <c r="L879">
        <v>-0.3775</v>
      </c>
      <c r="M879">
        <v>-0.72</v>
      </c>
      <c r="N879">
        <v>2.1625000000000001</v>
      </c>
      <c r="O879">
        <v>-0.75</v>
      </c>
      <c r="P879">
        <v>215.86749999999995</v>
      </c>
      <c r="Q879">
        <v>104.73999999999998</v>
      </c>
      <c r="R879">
        <v>2.0000000000000018E-2</v>
      </c>
      <c r="S879">
        <v>0.11499999999999999</v>
      </c>
      <c r="T879">
        <v>-1.3250000000001023</v>
      </c>
      <c r="U879">
        <v>-1.8725000000000449</v>
      </c>
      <c r="V879">
        <v>7.5000000000000067E-3</v>
      </c>
      <c r="W879">
        <v>-0.66249999999999998</v>
      </c>
      <c r="X879">
        <v>7.4999999999998401E-3</v>
      </c>
      <c r="Y879">
        <v>0.17249999999999999</v>
      </c>
      <c r="Z879">
        <v>-1.3250000000001023</v>
      </c>
      <c r="AA879">
        <v>-1.8725000000000449</v>
      </c>
    </row>
    <row r="880" spans="1:27" x14ac:dyDescent="0.3">
      <c r="A880">
        <v>27</v>
      </c>
      <c r="B880" t="s">
        <v>148</v>
      </c>
      <c r="C880" s="222">
        <v>45715.412465277775</v>
      </c>
      <c r="D880" t="b">
        <v>0</v>
      </c>
      <c r="E880" t="b">
        <v>1</v>
      </c>
      <c r="F880">
        <v>13.5</v>
      </c>
      <c r="G880">
        <v>5.0000000000000001E-3</v>
      </c>
      <c r="H880">
        <v>149</v>
      </c>
      <c r="I880">
        <v>-292</v>
      </c>
      <c r="J880">
        <v>-367</v>
      </c>
      <c r="K880">
        <v>57</v>
      </c>
      <c r="L880">
        <v>-0.35749999999999998</v>
      </c>
      <c r="M880">
        <v>-0.77500000000000002</v>
      </c>
      <c r="N880">
        <v>1.1025</v>
      </c>
      <c r="O880">
        <v>-1.06</v>
      </c>
      <c r="P880">
        <v>213.70499999999996</v>
      </c>
      <c r="Q880">
        <v>105.48999999999998</v>
      </c>
      <c r="R880">
        <v>-7.5000000000000622E-3</v>
      </c>
      <c r="S880">
        <v>-8.5000000000000075E-2</v>
      </c>
      <c r="T880">
        <v>-1.3050000000000921</v>
      </c>
      <c r="U880">
        <v>-1.9050000000000438</v>
      </c>
      <c r="V880">
        <v>2.0000000000000018E-2</v>
      </c>
      <c r="W880">
        <v>-0.755</v>
      </c>
      <c r="X880">
        <v>1.4999999999999902E-2</v>
      </c>
      <c r="Y880">
        <v>4.0000000000000036E-2</v>
      </c>
      <c r="Z880">
        <v>-1.3050000000000921</v>
      </c>
      <c r="AA880">
        <v>-1.9050000000000438</v>
      </c>
    </row>
    <row r="881" spans="1:27" x14ac:dyDescent="0.3">
      <c r="A881">
        <v>28</v>
      </c>
      <c r="B881" t="s">
        <v>148</v>
      </c>
      <c r="C881" s="222">
        <v>45715.412465277775</v>
      </c>
      <c r="D881" t="b">
        <v>0</v>
      </c>
      <c r="E881" t="b">
        <v>1</v>
      </c>
      <c r="F881">
        <v>14</v>
      </c>
      <c r="G881">
        <v>5.0000000000000001E-3</v>
      </c>
      <c r="H881">
        <v>202</v>
      </c>
      <c r="I881">
        <v>-349</v>
      </c>
      <c r="J881">
        <v>-131</v>
      </c>
      <c r="K881">
        <v>-167</v>
      </c>
      <c r="L881">
        <v>-0.36749999999999999</v>
      </c>
      <c r="M881">
        <v>-0.745</v>
      </c>
      <c r="N881">
        <v>1.3774999999999999</v>
      </c>
      <c r="O881">
        <v>0.09</v>
      </c>
      <c r="P881">
        <v>212.60249999999996</v>
      </c>
      <c r="Q881">
        <v>106.54999999999998</v>
      </c>
      <c r="R881">
        <v>-2.2500000000000187E-2</v>
      </c>
      <c r="S881">
        <v>-7.7500000000000013E-2</v>
      </c>
      <c r="T881">
        <v>-1.2775000000000887</v>
      </c>
      <c r="U881">
        <v>-1.8975000000000364</v>
      </c>
      <c r="V881">
        <v>1.7500000000000016E-2</v>
      </c>
      <c r="W881">
        <v>-0.72499999999999998</v>
      </c>
      <c r="X881">
        <v>2.2499999999999964E-2</v>
      </c>
      <c r="Y881">
        <v>-2.0000000000000004E-2</v>
      </c>
      <c r="Z881">
        <v>-1.2775000000000887</v>
      </c>
      <c r="AA881">
        <v>-1.8975000000000364</v>
      </c>
    </row>
    <row r="882" spans="1:27" x14ac:dyDescent="0.3">
      <c r="A882">
        <v>29</v>
      </c>
      <c r="B882" t="s">
        <v>148</v>
      </c>
      <c r="C882" s="222">
        <v>45715.412465277775</v>
      </c>
      <c r="D882" t="b">
        <v>0</v>
      </c>
      <c r="E882" t="b">
        <v>1</v>
      </c>
      <c r="F882">
        <v>14.5</v>
      </c>
      <c r="G882">
        <v>5.0000000000000001E-3</v>
      </c>
      <c r="H882">
        <v>186</v>
      </c>
      <c r="I882">
        <v>-344</v>
      </c>
      <c r="J882">
        <v>100</v>
      </c>
      <c r="K882">
        <v>-435</v>
      </c>
      <c r="L882">
        <v>-0.39500000000000002</v>
      </c>
      <c r="M882">
        <v>-0.83750000000000002</v>
      </c>
      <c r="N882">
        <v>1.325</v>
      </c>
      <c r="O882">
        <v>1.3375000000000001</v>
      </c>
      <c r="P882">
        <v>211.22499999999997</v>
      </c>
      <c r="Q882">
        <v>106.45999999999998</v>
      </c>
      <c r="R882">
        <v>-6.5000000000000169E-2</v>
      </c>
      <c r="S882">
        <v>-0.23749999999999982</v>
      </c>
      <c r="T882">
        <v>-1.2625000000001023</v>
      </c>
      <c r="U882">
        <v>-1.9200000000000443</v>
      </c>
      <c r="V882">
        <v>2.2499999999999964E-2</v>
      </c>
      <c r="W882">
        <v>-0.86250000000000004</v>
      </c>
      <c r="X882">
        <v>2.4999999999999467E-3</v>
      </c>
      <c r="Y882">
        <v>-3.2499999999999973E-2</v>
      </c>
      <c r="Z882">
        <v>-1.2625000000001023</v>
      </c>
      <c r="AA882">
        <v>-1.9200000000000443</v>
      </c>
    </row>
    <row r="883" spans="1:27" x14ac:dyDescent="0.3">
      <c r="A883">
        <v>30</v>
      </c>
      <c r="B883" t="s">
        <v>148</v>
      </c>
      <c r="C883" s="222">
        <v>45715.412465277775</v>
      </c>
      <c r="D883" t="b">
        <v>0</v>
      </c>
      <c r="E883" t="b">
        <v>1</v>
      </c>
      <c r="F883">
        <v>15</v>
      </c>
      <c r="G883">
        <v>5.0000000000000001E-3</v>
      </c>
      <c r="H883">
        <v>-325</v>
      </c>
      <c r="I883">
        <v>184</v>
      </c>
      <c r="J883">
        <v>118</v>
      </c>
      <c r="K883">
        <v>-415</v>
      </c>
      <c r="L883">
        <v>-0.35249999999999998</v>
      </c>
      <c r="M883">
        <v>-0.74250000000000005</v>
      </c>
      <c r="N883">
        <v>-1.2725</v>
      </c>
      <c r="O883">
        <v>1.3325</v>
      </c>
      <c r="P883">
        <v>209.89999999999998</v>
      </c>
      <c r="Q883">
        <v>105.12249999999997</v>
      </c>
      <c r="R883">
        <v>6.5000000000000169E-2</v>
      </c>
      <c r="S883">
        <v>0.17749999999999999</v>
      </c>
      <c r="T883">
        <v>-1.2050000000000978</v>
      </c>
      <c r="U883">
        <v>-2.1250000000000426</v>
      </c>
      <c r="V883">
        <v>1.2500000000000011E-2</v>
      </c>
      <c r="W883">
        <v>-0.80750000000000011</v>
      </c>
      <c r="X883">
        <v>-2.2499999999999964E-2</v>
      </c>
      <c r="Y883">
        <v>8.7499999999999911E-2</v>
      </c>
      <c r="Z883">
        <v>-1.2050000000000978</v>
      </c>
      <c r="AA883">
        <v>-2.1250000000000426</v>
      </c>
    </row>
    <row r="884" spans="1:27" x14ac:dyDescent="0.3">
      <c r="A884">
        <v>31</v>
      </c>
      <c r="B884" t="s">
        <v>148</v>
      </c>
      <c r="C884" s="222">
        <v>45715.412465277775</v>
      </c>
      <c r="D884" t="b">
        <v>0</v>
      </c>
      <c r="E884" t="b">
        <v>1</v>
      </c>
      <c r="F884">
        <v>15.5</v>
      </c>
      <c r="G884">
        <v>5.0000000000000001E-3</v>
      </c>
      <c r="H884">
        <v>-414</v>
      </c>
      <c r="I884">
        <v>262</v>
      </c>
      <c r="J884">
        <v>-243</v>
      </c>
      <c r="K884">
        <v>-72</v>
      </c>
      <c r="L884">
        <v>-0.38</v>
      </c>
      <c r="M884">
        <v>-0.78749999999999998</v>
      </c>
      <c r="N884">
        <v>-1.69</v>
      </c>
      <c r="O884">
        <v>-0.42749999999999999</v>
      </c>
      <c r="P884">
        <v>211.17249999999999</v>
      </c>
      <c r="Q884">
        <v>103.78999999999998</v>
      </c>
      <c r="R884">
        <v>-2.2499999999999964E-2</v>
      </c>
      <c r="S884">
        <v>6.25E-2</v>
      </c>
      <c r="T884">
        <v>-1.1025000000000773</v>
      </c>
      <c r="U884">
        <v>-2.2825000000000273</v>
      </c>
      <c r="V884">
        <v>1.7500000000000016E-2</v>
      </c>
      <c r="W884">
        <v>-0.88249999999999995</v>
      </c>
      <c r="X884">
        <v>7.5000000000000622E-3</v>
      </c>
      <c r="Y884">
        <v>0.11750000000000005</v>
      </c>
      <c r="Z884">
        <v>-1.1025000000000773</v>
      </c>
      <c r="AA884">
        <v>-2.2825000000000273</v>
      </c>
    </row>
    <row r="885" spans="1:27" x14ac:dyDescent="0.3">
      <c r="A885">
        <v>32</v>
      </c>
      <c r="B885" t="s">
        <v>148</v>
      </c>
      <c r="C885" s="222">
        <v>45715.412465277775</v>
      </c>
      <c r="D885" t="b">
        <v>0</v>
      </c>
      <c r="E885" t="b">
        <v>1</v>
      </c>
      <c r="F885">
        <v>16</v>
      </c>
      <c r="G885">
        <v>5.0000000000000001E-3</v>
      </c>
      <c r="H885">
        <v>-335</v>
      </c>
      <c r="I885">
        <v>187</v>
      </c>
      <c r="J885">
        <v>-534</v>
      </c>
      <c r="K885">
        <v>248</v>
      </c>
      <c r="L885">
        <v>-0.37</v>
      </c>
      <c r="M885">
        <v>-0.71499999999999997</v>
      </c>
      <c r="N885">
        <v>-1.3049999999999999</v>
      </c>
      <c r="O885">
        <v>-1.9550000000000001</v>
      </c>
      <c r="P885">
        <v>212.86249999999998</v>
      </c>
      <c r="Q885">
        <v>104.21749999999997</v>
      </c>
      <c r="R885">
        <v>-3.2499999999999973E-2</v>
      </c>
      <c r="S885">
        <v>-4.7500000000000098E-2</v>
      </c>
      <c r="T885">
        <v>-1.0725000000000762</v>
      </c>
      <c r="U885">
        <v>-2.6650000000000347</v>
      </c>
      <c r="V885">
        <v>2.5000000000000022E-2</v>
      </c>
      <c r="W885">
        <v>-0.74749999999999994</v>
      </c>
      <c r="X885">
        <v>1.0000000000000009E-2</v>
      </c>
      <c r="Y885">
        <v>-6.25E-2</v>
      </c>
      <c r="Z885">
        <v>-1.0725000000000762</v>
      </c>
      <c r="AA885">
        <v>-2.6650000000000347</v>
      </c>
    </row>
    <row r="886" spans="1:27" x14ac:dyDescent="0.3">
      <c r="A886">
        <v>33</v>
      </c>
      <c r="B886" t="s">
        <v>148</v>
      </c>
      <c r="C886" s="222">
        <v>45715.412465277775</v>
      </c>
      <c r="D886" t="b">
        <v>0</v>
      </c>
      <c r="E886" t="b">
        <v>1</v>
      </c>
      <c r="F886">
        <v>16.5</v>
      </c>
      <c r="G886">
        <v>5.0000000000000001E-3</v>
      </c>
      <c r="H886">
        <v>-155</v>
      </c>
      <c r="I886">
        <v>11</v>
      </c>
      <c r="J886">
        <v>-600</v>
      </c>
      <c r="K886">
        <v>292</v>
      </c>
      <c r="L886">
        <v>-0.36</v>
      </c>
      <c r="M886">
        <v>-0.77</v>
      </c>
      <c r="N886">
        <v>-0.41500000000000004</v>
      </c>
      <c r="O886">
        <v>-2.23</v>
      </c>
      <c r="P886">
        <v>214.16749999999999</v>
      </c>
      <c r="Q886">
        <v>106.17249999999997</v>
      </c>
      <c r="R886">
        <v>-5.7500000000000051E-2</v>
      </c>
      <c r="S886">
        <v>0.14000000000000012</v>
      </c>
      <c r="T886">
        <v>-1.0625000000000853</v>
      </c>
      <c r="U886">
        <v>-2.640000000000029</v>
      </c>
      <c r="V886">
        <v>1.7500000000000016E-2</v>
      </c>
      <c r="W886">
        <v>-0.73499999999999999</v>
      </c>
      <c r="X886">
        <v>7.4999999999999512E-3</v>
      </c>
      <c r="Y886">
        <v>7.5000000000000178E-2</v>
      </c>
      <c r="Z886">
        <v>-1.0625000000000853</v>
      </c>
      <c r="AA886">
        <v>-2.640000000000029</v>
      </c>
    </row>
    <row r="887" spans="1:27" x14ac:dyDescent="0.3">
      <c r="A887">
        <v>34</v>
      </c>
      <c r="B887" t="s">
        <v>148</v>
      </c>
      <c r="C887" s="222">
        <v>45715.412465277775</v>
      </c>
      <c r="D887" t="b">
        <v>0</v>
      </c>
      <c r="E887" t="b">
        <v>1</v>
      </c>
      <c r="F887">
        <v>17</v>
      </c>
      <c r="G887">
        <v>5.0000000000000001E-3</v>
      </c>
      <c r="H887">
        <v>128</v>
      </c>
      <c r="I887">
        <v>-272</v>
      </c>
      <c r="J887">
        <v>-663</v>
      </c>
      <c r="K887">
        <v>335</v>
      </c>
      <c r="L887">
        <v>-0.36</v>
      </c>
      <c r="M887">
        <v>-0.82000000000000006</v>
      </c>
      <c r="N887">
        <v>1</v>
      </c>
      <c r="O887">
        <v>-2.4950000000000001</v>
      </c>
      <c r="P887">
        <v>214.58249999999998</v>
      </c>
      <c r="Q887">
        <v>108.40249999999997</v>
      </c>
      <c r="R887">
        <v>-6.0000000000000053E-2</v>
      </c>
      <c r="S887">
        <v>2.9999999999999805E-2</v>
      </c>
      <c r="T887">
        <v>-1.0100000000001046</v>
      </c>
      <c r="U887">
        <v>-2.8625000000000256</v>
      </c>
      <c r="V887">
        <v>4.0000000000000036E-2</v>
      </c>
      <c r="W887">
        <v>-0.79500000000000004</v>
      </c>
      <c r="X887">
        <v>1.0000000000000009E-2</v>
      </c>
      <c r="Y887">
        <v>0.10000000000000009</v>
      </c>
      <c r="Z887">
        <v>-1.0100000000001046</v>
      </c>
      <c r="AA887">
        <v>-2.8625000000000256</v>
      </c>
    </row>
    <row r="888" spans="1:27" x14ac:dyDescent="0.3">
      <c r="A888">
        <v>35</v>
      </c>
      <c r="B888" t="s">
        <v>148</v>
      </c>
      <c r="C888" s="222">
        <v>45715.412465277775</v>
      </c>
      <c r="D888" t="b">
        <v>0</v>
      </c>
      <c r="E888" t="b">
        <v>1</v>
      </c>
      <c r="F888">
        <v>17.5</v>
      </c>
      <c r="G888">
        <v>5.0000000000000001E-3</v>
      </c>
      <c r="H888">
        <v>462</v>
      </c>
      <c r="I888">
        <v>-605</v>
      </c>
      <c r="J888">
        <v>-660</v>
      </c>
      <c r="K888">
        <v>338</v>
      </c>
      <c r="L888">
        <v>-0.35749999999999998</v>
      </c>
      <c r="M888">
        <v>-0.80500000000000005</v>
      </c>
      <c r="N888">
        <v>2.6675</v>
      </c>
      <c r="O888">
        <v>-2.4950000000000001</v>
      </c>
      <c r="P888">
        <v>213.58249999999998</v>
      </c>
      <c r="Q888">
        <v>110.89749999999998</v>
      </c>
      <c r="R888">
        <v>-8.2500000000000018E-2</v>
      </c>
      <c r="S888">
        <v>-6.4999999999999947E-2</v>
      </c>
      <c r="T888">
        <v>-0.95500000000009777</v>
      </c>
      <c r="U888">
        <v>-3.035000000000025</v>
      </c>
      <c r="V888">
        <v>4.500000000000004E-2</v>
      </c>
      <c r="W888">
        <v>-0.76</v>
      </c>
      <c r="X888">
        <v>2.0000000000000018E-2</v>
      </c>
      <c r="Y888">
        <v>4.9999999999999822E-2</v>
      </c>
      <c r="Z888">
        <v>-0.95500000000009777</v>
      </c>
      <c r="AA888">
        <v>-3.035000000000025</v>
      </c>
    </row>
    <row r="889" spans="1:27" x14ac:dyDescent="0.3">
      <c r="A889">
        <v>36</v>
      </c>
      <c r="B889" t="s">
        <v>148</v>
      </c>
      <c r="C889" s="222">
        <v>45715.412465277775</v>
      </c>
      <c r="D889" t="b">
        <v>0</v>
      </c>
      <c r="E889" t="b">
        <v>1</v>
      </c>
      <c r="F889">
        <v>18</v>
      </c>
      <c r="G889">
        <v>5.0000000000000001E-3</v>
      </c>
      <c r="H889">
        <v>1637</v>
      </c>
      <c r="I889">
        <v>-1776</v>
      </c>
      <c r="J889">
        <v>83</v>
      </c>
      <c r="K889">
        <v>-412</v>
      </c>
      <c r="L889">
        <v>-0.34750000000000003</v>
      </c>
      <c r="M889">
        <v>-0.82250000000000001</v>
      </c>
      <c r="N889">
        <v>8.5325000000000006</v>
      </c>
      <c r="O889">
        <v>1.2375</v>
      </c>
      <c r="P889">
        <v>210.91499999999999</v>
      </c>
      <c r="Q889">
        <v>113.39249999999998</v>
      </c>
      <c r="R889">
        <v>-0.14749999999999908</v>
      </c>
      <c r="S889">
        <v>-1.4999999999999902E-2</v>
      </c>
      <c r="T889">
        <v>-0.96500000000006025</v>
      </c>
      <c r="U889">
        <v>-3.2450000000000188</v>
      </c>
      <c r="V889">
        <v>5.4999999999999993E-2</v>
      </c>
      <c r="W889">
        <v>-0.6825</v>
      </c>
      <c r="X889">
        <v>7.0000000000000284E-2</v>
      </c>
      <c r="Y889">
        <v>9.2500000000000027E-2</v>
      </c>
      <c r="Z889">
        <v>-0.96500000000006025</v>
      </c>
      <c r="AA889">
        <v>-3.2450000000000188</v>
      </c>
    </row>
    <row r="890" spans="1:27" x14ac:dyDescent="0.3">
      <c r="A890">
        <v>37</v>
      </c>
      <c r="B890" t="s">
        <v>148</v>
      </c>
      <c r="C890" s="222">
        <v>45715.412465277775</v>
      </c>
      <c r="D890" t="b">
        <v>0</v>
      </c>
      <c r="E890" t="b">
        <v>1</v>
      </c>
      <c r="F890">
        <v>18.5</v>
      </c>
      <c r="G890">
        <v>5.0000000000000001E-3</v>
      </c>
      <c r="H890">
        <v>1868</v>
      </c>
      <c r="I890">
        <v>-2008</v>
      </c>
      <c r="J890">
        <v>165</v>
      </c>
      <c r="K890">
        <v>-541</v>
      </c>
      <c r="L890">
        <v>-0.35000000000000003</v>
      </c>
      <c r="M890">
        <v>-0.94000000000000006</v>
      </c>
      <c r="N890">
        <v>9.69</v>
      </c>
      <c r="O890">
        <v>1.7650000000000001</v>
      </c>
      <c r="P890">
        <v>202.38249999999999</v>
      </c>
      <c r="Q890">
        <v>112.15499999999999</v>
      </c>
      <c r="R890">
        <v>-3.0000000000001137E-2</v>
      </c>
      <c r="S890">
        <v>-0.2849999999999997</v>
      </c>
      <c r="T890">
        <v>-1.0350000000000534</v>
      </c>
      <c r="U890">
        <v>-3.2950000000000159</v>
      </c>
      <c r="V890">
        <v>4.2499999999999982E-2</v>
      </c>
      <c r="W890">
        <v>-0.8650000000000001</v>
      </c>
      <c r="X890">
        <v>2.2499999999999076E-2</v>
      </c>
      <c r="Y890">
        <v>-0.23999999999999977</v>
      </c>
      <c r="Z890">
        <v>-1.0350000000000534</v>
      </c>
      <c r="AA890">
        <v>-3.2950000000000159</v>
      </c>
    </row>
    <row r="891" spans="1:27" x14ac:dyDescent="0.3">
      <c r="A891">
        <v>38</v>
      </c>
      <c r="B891" t="s">
        <v>148</v>
      </c>
      <c r="C891" s="222">
        <v>45715.412465277775</v>
      </c>
      <c r="D891" t="b">
        <v>0</v>
      </c>
      <c r="E891" t="b">
        <v>1</v>
      </c>
      <c r="F891">
        <v>19</v>
      </c>
      <c r="G891">
        <v>5.0000000000000001E-3</v>
      </c>
      <c r="H891">
        <v>1924</v>
      </c>
      <c r="I891">
        <v>-2071</v>
      </c>
      <c r="J891">
        <v>263</v>
      </c>
      <c r="K891">
        <v>-570</v>
      </c>
      <c r="L891">
        <v>-0.36749999999999999</v>
      </c>
      <c r="M891">
        <v>-0.76750000000000007</v>
      </c>
      <c r="N891">
        <v>9.9875000000000007</v>
      </c>
      <c r="O891">
        <v>2.0825</v>
      </c>
      <c r="P891">
        <v>192.6925</v>
      </c>
      <c r="Q891">
        <v>110.38999999999999</v>
      </c>
      <c r="R891">
        <v>-1.2499999999999289E-2</v>
      </c>
      <c r="S891">
        <v>-7.4999999999998401E-3</v>
      </c>
      <c r="T891">
        <v>-1.0525000000000659</v>
      </c>
      <c r="U891">
        <v>-3.1250000000000142</v>
      </c>
      <c r="V891">
        <v>3.0000000000000027E-2</v>
      </c>
      <c r="W891">
        <v>-0.78750000000000009</v>
      </c>
      <c r="X891">
        <v>2.5000000000000355E-2</v>
      </c>
      <c r="Y891">
        <v>-1.2500000000000178E-2</v>
      </c>
      <c r="Z891">
        <v>-1.0525000000000659</v>
      </c>
      <c r="AA891">
        <v>-3.1250000000000142</v>
      </c>
    </row>
    <row r="892" spans="1:27" x14ac:dyDescent="0.3">
      <c r="A892">
        <v>39</v>
      </c>
      <c r="B892" t="s">
        <v>148</v>
      </c>
      <c r="C892" s="222">
        <v>45715.412465277775</v>
      </c>
      <c r="D892" t="b">
        <v>0</v>
      </c>
      <c r="E892" t="b">
        <v>1</v>
      </c>
      <c r="F892">
        <v>19.5</v>
      </c>
      <c r="G892">
        <v>5.0000000000000001E-3</v>
      </c>
      <c r="H892">
        <v>1796</v>
      </c>
      <c r="I892">
        <v>-1947</v>
      </c>
      <c r="J892">
        <v>132</v>
      </c>
      <c r="K892">
        <v>-432</v>
      </c>
      <c r="L892">
        <v>-0.3775</v>
      </c>
      <c r="M892">
        <v>-0.75</v>
      </c>
      <c r="N892">
        <v>9.3574999999999999</v>
      </c>
      <c r="O892">
        <v>1.41</v>
      </c>
      <c r="P892">
        <v>182.70499999999998</v>
      </c>
      <c r="Q892">
        <v>108.30749999999999</v>
      </c>
      <c r="R892">
        <v>1.2499999999999289E-2</v>
      </c>
      <c r="S892">
        <v>2.7499999999999858E-2</v>
      </c>
      <c r="T892">
        <v>-1.0525000000000659</v>
      </c>
      <c r="U892">
        <v>-3.180000000000021</v>
      </c>
      <c r="V892">
        <v>2.5000000000000022E-3</v>
      </c>
      <c r="W892">
        <v>-0.67749999999999999</v>
      </c>
      <c r="X892">
        <v>1.2499999999999289E-2</v>
      </c>
      <c r="Y892">
        <v>-2.2500000000000187E-2</v>
      </c>
      <c r="Z892">
        <v>-1.0525000000000659</v>
      </c>
      <c r="AA892">
        <v>-3.180000000000021</v>
      </c>
    </row>
    <row r="893" spans="1:27" x14ac:dyDescent="0.3">
      <c r="A893">
        <v>40</v>
      </c>
      <c r="B893" t="s">
        <v>148</v>
      </c>
      <c r="C893" s="222">
        <v>45715.412465277775</v>
      </c>
      <c r="D893" t="b">
        <v>0</v>
      </c>
      <c r="E893" t="b">
        <v>1</v>
      </c>
      <c r="F893">
        <v>20</v>
      </c>
      <c r="G893">
        <v>5.0000000000000001E-3</v>
      </c>
      <c r="H893">
        <v>1458</v>
      </c>
      <c r="I893">
        <v>-1613</v>
      </c>
      <c r="J893">
        <v>-342</v>
      </c>
      <c r="K893">
        <v>26</v>
      </c>
      <c r="L893">
        <v>-0.38750000000000001</v>
      </c>
      <c r="M893">
        <v>-0.79</v>
      </c>
      <c r="N893">
        <v>7.6775000000000002</v>
      </c>
      <c r="O893">
        <v>-0.92</v>
      </c>
      <c r="P893">
        <v>173.3475</v>
      </c>
      <c r="Q893">
        <v>106.89749999999999</v>
      </c>
      <c r="R893">
        <v>2.2499999999999964E-2</v>
      </c>
      <c r="S893">
        <v>9.5000000000000084E-2</v>
      </c>
      <c r="T893">
        <v>-1.0725000000000477</v>
      </c>
      <c r="U893">
        <v>-3.1450000000000102</v>
      </c>
      <c r="V893">
        <v>1.0000000000000009E-2</v>
      </c>
      <c r="W893">
        <v>-0.72250000000000003</v>
      </c>
      <c r="X893">
        <v>-9.9999999999997868E-3</v>
      </c>
      <c r="Y893">
        <v>-7.7500000000000013E-2</v>
      </c>
      <c r="Z893">
        <v>-1.0725000000000477</v>
      </c>
      <c r="AA893">
        <v>-3.1450000000000102</v>
      </c>
    </row>
    <row r="894" spans="1:27" x14ac:dyDescent="0.3">
      <c r="A894">
        <v>41</v>
      </c>
      <c r="B894" t="s">
        <v>148</v>
      </c>
      <c r="C894" s="222">
        <v>45715.412465277775</v>
      </c>
      <c r="D894" t="b">
        <v>0</v>
      </c>
      <c r="E894" t="b">
        <v>1</v>
      </c>
      <c r="F894">
        <v>20.5</v>
      </c>
      <c r="G894">
        <v>5.0000000000000001E-3</v>
      </c>
      <c r="H894">
        <v>1232</v>
      </c>
      <c r="I894">
        <v>-1381</v>
      </c>
      <c r="J894">
        <v>-546</v>
      </c>
      <c r="K894">
        <v>174</v>
      </c>
      <c r="L894">
        <v>-0.3725</v>
      </c>
      <c r="M894">
        <v>-0.93</v>
      </c>
      <c r="N894">
        <v>6.5324999999999998</v>
      </c>
      <c r="O894">
        <v>-1.8</v>
      </c>
      <c r="P894">
        <v>165.67</v>
      </c>
      <c r="Q894">
        <v>107.8175</v>
      </c>
      <c r="R894">
        <v>0.11499999999999932</v>
      </c>
      <c r="S894">
        <v>1.2499999999999956E-2</v>
      </c>
      <c r="T894">
        <v>-1.0625000000000568</v>
      </c>
      <c r="U894">
        <v>-3.0075000000000074</v>
      </c>
      <c r="V894">
        <v>2.5000000000000022E-2</v>
      </c>
      <c r="W894">
        <v>-0.94500000000000006</v>
      </c>
      <c r="X894">
        <v>4.9999999999998934E-3</v>
      </c>
      <c r="Y894">
        <v>-2.4999999999999911E-2</v>
      </c>
      <c r="Z894">
        <v>-1.0625000000000568</v>
      </c>
      <c r="AA894">
        <v>-3.0075000000000074</v>
      </c>
    </row>
    <row r="895" spans="1:27" x14ac:dyDescent="0.3">
      <c r="A895">
        <v>42</v>
      </c>
      <c r="B895" t="s">
        <v>148</v>
      </c>
      <c r="C895" s="222">
        <v>45715.412465277775</v>
      </c>
      <c r="D895" t="b">
        <v>0</v>
      </c>
      <c r="E895" t="b">
        <v>1</v>
      </c>
      <c r="F895">
        <v>21</v>
      </c>
      <c r="G895">
        <v>5.0000000000000001E-3</v>
      </c>
      <c r="H895">
        <v>959</v>
      </c>
      <c r="I895">
        <v>-1105</v>
      </c>
      <c r="J895">
        <v>64</v>
      </c>
      <c r="K895">
        <v>-401</v>
      </c>
      <c r="L895">
        <v>-0.36499999999999999</v>
      </c>
      <c r="M895">
        <v>-0.84250000000000003</v>
      </c>
      <c r="N895">
        <v>5.16</v>
      </c>
      <c r="O895">
        <v>1.1625000000000001</v>
      </c>
      <c r="P895">
        <v>159.13749999999999</v>
      </c>
      <c r="Q895">
        <v>109.61749999999999</v>
      </c>
      <c r="R895">
        <v>-0.13499999999999979</v>
      </c>
      <c r="S895">
        <v>-0.30000000000000004</v>
      </c>
      <c r="T895">
        <v>-1.0525000000000375</v>
      </c>
      <c r="U895">
        <v>-3.0125000000000171</v>
      </c>
      <c r="V895">
        <v>2.0000000000000018E-2</v>
      </c>
      <c r="W895">
        <v>-0.60750000000000004</v>
      </c>
      <c r="X895">
        <v>-4.9999999999998934E-3</v>
      </c>
      <c r="Y895">
        <v>-4.2499999999999982E-2</v>
      </c>
      <c r="Z895">
        <v>-1.0525000000000375</v>
      </c>
      <c r="AA895">
        <v>-3.0125000000000171</v>
      </c>
    </row>
    <row r="896" spans="1:27" x14ac:dyDescent="0.3">
      <c r="A896">
        <v>43</v>
      </c>
      <c r="B896" t="s">
        <v>148</v>
      </c>
      <c r="C896" s="222">
        <v>45715.412465277775</v>
      </c>
      <c r="D896" t="b">
        <v>0</v>
      </c>
      <c r="E896" t="b">
        <v>1</v>
      </c>
      <c r="F896">
        <v>21.5</v>
      </c>
      <c r="G896">
        <v>5.0000000000000001E-3</v>
      </c>
      <c r="H896">
        <v>1056</v>
      </c>
      <c r="I896">
        <v>-1203</v>
      </c>
      <c r="J896">
        <v>467</v>
      </c>
      <c r="K896">
        <v>-839</v>
      </c>
      <c r="L896">
        <v>-0.36749999999999999</v>
      </c>
      <c r="M896">
        <v>-0.93</v>
      </c>
      <c r="N896">
        <v>5.6475</v>
      </c>
      <c r="O896">
        <v>3.2650000000000001</v>
      </c>
      <c r="P896">
        <v>153.97749999999999</v>
      </c>
      <c r="Q896">
        <v>108.455</v>
      </c>
      <c r="R896">
        <v>-3.0000000000000249E-2</v>
      </c>
      <c r="S896">
        <v>-0.10749999999999993</v>
      </c>
      <c r="T896">
        <v>-0.98250000000004434</v>
      </c>
      <c r="U896">
        <v>-3.0000000000000142</v>
      </c>
      <c r="V896">
        <v>2.0000000000000018E-2</v>
      </c>
      <c r="W896">
        <v>-0.86250000000000004</v>
      </c>
      <c r="X896">
        <v>2.4999999999999467E-2</v>
      </c>
      <c r="Y896">
        <v>-8.7499999999999911E-2</v>
      </c>
      <c r="Z896">
        <v>-0.98250000000004434</v>
      </c>
      <c r="AA896">
        <v>-3.0000000000000142</v>
      </c>
    </row>
    <row r="897" spans="1:27" x14ac:dyDescent="0.3">
      <c r="A897">
        <v>44</v>
      </c>
      <c r="B897" t="s">
        <v>148</v>
      </c>
      <c r="C897" s="222">
        <v>45715.412465277775</v>
      </c>
      <c r="D897" t="b">
        <v>0</v>
      </c>
      <c r="E897" t="b">
        <v>1</v>
      </c>
      <c r="F897">
        <v>22</v>
      </c>
      <c r="G897">
        <v>5.0000000000000001E-3</v>
      </c>
      <c r="H897">
        <v>1226</v>
      </c>
      <c r="I897">
        <v>-1365</v>
      </c>
      <c r="J897">
        <v>905</v>
      </c>
      <c r="K897">
        <v>-1247</v>
      </c>
      <c r="L897">
        <v>-0.34750000000000003</v>
      </c>
      <c r="M897">
        <v>-0.85499999999999998</v>
      </c>
      <c r="N897">
        <v>6.4775</v>
      </c>
      <c r="O897">
        <v>5.38</v>
      </c>
      <c r="P897">
        <v>148.32999999999998</v>
      </c>
      <c r="Q897">
        <v>105.19</v>
      </c>
      <c r="R897">
        <v>-6.0000000000000497E-2</v>
      </c>
      <c r="S897">
        <v>-0.10000000000000053</v>
      </c>
      <c r="T897">
        <v>-0.9350000000000307</v>
      </c>
      <c r="U897">
        <v>-3.0150000000000148</v>
      </c>
      <c r="V897">
        <v>4.2499999999999982E-2</v>
      </c>
      <c r="W897">
        <v>-0.75749999999999995</v>
      </c>
      <c r="X897">
        <v>1.7500000000000071E-2</v>
      </c>
      <c r="Y897">
        <v>-5.7500000000000107E-2</v>
      </c>
      <c r="Z897">
        <v>-0.9350000000000307</v>
      </c>
      <c r="AA897">
        <v>-3.0150000000000148</v>
      </c>
    </row>
    <row r="898" spans="1:27" x14ac:dyDescent="0.3">
      <c r="A898">
        <v>45</v>
      </c>
      <c r="B898" t="s">
        <v>148</v>
      </c>
      <c r="C898" s="222">
        <v>45715.412465277775</v>
      </c>
      <c r="D898" t="b">
        <v>0</v>
      </c>
      <c r="E898" t="b">
        <v>1</v>
      </c>
      <c r="F898">
        <v>22.5</v>
      </c>
      <c r="G898">
        <v>5.0000000000000001E-3</v>
      </c>
      <c r="H898">
        <v>1467</v>
      </c>
      <c r="I898">
        <v>-1604</v>
      </c>
      <c r="J898">
        <v>1533</v>
      </c>
      <c r="K898">
        <v>-1817</v>
      </c>
      <c r="L898">
        <v>-0.34250000000000003</v>
      </c>
      <c r="M898">
        <v>-0.71</v>
      </c>
      <c r="N898">
        <v>7.6775000000000002</v>
      </c>
      <c r="O898">
        <v>8.375</v>
      </c>
      <c r="P898">
        <v>141.85249999999999</v>
      </c>
      <c r="Q898">
        <v>99.81</v>
      </c>
      <c r="R898">
        <v>-4.2499999999999538E-2</v>
      </c>
      <c r="S898">
        <v>-4.7499999999999432E-2</v>
      </c>
      <c r="T898">
        <v>-0.85750000000001592</v>
      </c>
      <c r="U898">
        <v>-3.1175000000000068</v>
      </c>
      <c r="V898">
        <v>-5.0000000000000044E-3</v>
      </c>
      <c r="W898">
        <v>-0.65999999999999992</v>
      </c>
      <c r="X898">
        <v>3.5000000000000142E-2</v>
      </c>
      <c r="Y898">
        <v>1.5000000000000568E-2</v>
      </c>
      <c r="Z898">
        <v>-0.85750000000001592</v>
      </c>
      <c r="AA898">
        <v>-3.1175000000000068</v>
      </c>
    </row>
    <row r="899" spans="1:27" x14ac:dyDescent="0.3">
      <c r="A899">
        <v>46</v>
      </c>
      <c r="B899" t="s">
        <v>148</v>
      </c>
      <c r="C899" s="222">
        <v>45715.412465277775</v>
      </c>
      <c r="D899" t="b">
        <v>0</v>
      </c>
      <c r="E899" t="b">
        <v>1</v>
      </c>
      <c r="F899">
        <v>23</v>
      </c>
      <c r="G899">
        <v>5.0000000000000001E-3</v>
      </c>
      <c r="H899">
        <v>1338</v>
      </c>
      <c r="I899">
        <v>-1479</v>
      </c>
      <c r="J899">
        <v>1798</v>
      </c>
      <c r="K899">
        <v>-2104</v>
      </c>
      <c r="L899">
        <v>-0.35249999999999998</v>
      </c>
      <c r="M899">
        <v>-0.76500000000000001</v>
      </c>
      <c r="N899">
        <v>7.0425000000000004</v>
      </c>
      <c r="O899">
        <v>9.7550000000000008</v>
      </c>
      <c r="P899">
        <v>134.17499999999998</v>
      </c>
      <c r="Q899">
        <v>91.435000000000002</v>
      </c>
      <c r="R899">
        <v>1.7500000000000071E-2</v>
      </c>
      <c r="S899">
        <v>-7.4999999999999289E-2</v>
      </c>
      <c r="T899">
        <v>-0.81999999999999318</v>
      </c>
      <c r="U899">
        <v>-3.1100000000000136</v>
      </c>
      <c r="V899">
        <v>3.5000000000000031E-2</v>
      </c>
      <c r="W899">
        <v>-0.79500000000000004</v>
      </c>
      <c r="X899">
        <v>0</v>
      </c>
      <c r="Y899">
        <v>-8.4999999999999076E-2</v>
      </c>
      <c r="Z899">
        <v>-0.81999999999999318</v>
      </c>
      <c r="AA899">
        <v>-3.1100000000000136</v>
      </c>
    </row>
    <row r="900" spans="1:27" x14ac:dyDescent="0.3">
      <c r="A900">
        <v>47</v>
      </c>
      <c r="B900" t="s">
        <v>148</v>
      </c>
      <c r="C900" s="222">
        <v>45715.412465277775</v>
      </c>
      <c r="D900" t="b">
        <v>0</v>
      </c>
      <c r="E900" t="b">
        <v>1</v>
      </c>
      <c r="F900">
        <v>23.5</v>
      </c>
      <c r="G900">
        <v>5.0000000000000001E-3</v>
      </c>
      <c r="H900">
        <v>1146</v>
      </c>
      <c r="I900">
        <v>-1287</v>
      </c>
      <c r="J900">
        <v>1603</v>
      </c>
      <c r="K900">
        <v>-1944</v>
      </c>
      <c r="L900">
        <v>-0.35249999999999998</v>
      </c>
      <c r="M900">
        <v>-0.85250000000000004</v>
      </c>
      <c r="N900">
        <v>6.0825000000000005</v>
      </c>
      <c r="O900">
        <v>8.8674999999999997</v>
      </c>
      <c r="P900">
        <v>127.13249999999998</v>
      </c>
      <c r="Q900">
        <v>81.680000000000007</v>
      </c>
      <c r="R900">
        <v>3.0000000000000249E-2</v>
      </c>
      <c r="S900">
        <v>0.19249999999999901</v>
      </c>
      <c r="T900">
        <v>-0.85250000000000625</v>
      </c>
      <c r="U900">
        <v>-3.0675000000000097</v>
      </c>
      <c r="V900">
        <v>2.5000000000000022E-2</v>
      </c>
      <c r="W900">
        <v>-0.83500000000000008</v>
      </c>
      <c r="X900">
        <v>-1.499999999999968E-2</v>
      </c>
      <c r="Y900">
        <v>9.9999999999997868E-3</v>
      </c>
      <c r="Z900">
        <v>-0.85250000000000625</v>
      </c>
      <c r="AA900">
        <v>-3.0675000000000097</v>
      </c>
    </row>
    <row r="901" spans="1:27" x14ac:dyDescent="0.3">
      <c r="A901">
        <v>48</v>
      </c>
      <c r="B901" t="s">
        <v>148</v>
      </c>
      <c r="C901" s="222">
        <v>45715.412465277775</v>
      </c>
      <c r="D901" t="b">
        <v>0</v>
      </c>
      <c r="E901" t="b">
        <v>1</v>
      </c>
      <c r="F901">
        <v>24</v>
      </c>
      <c r="G901">
        <v>5.0000000000000001E-3</v>
      </c>
      <c r="H901">
        <v>188</v>
      </c>
      <c r="I901">
        <v>-345</v>
      </c>
      <c r="J901">
        <v>915</v>
      </c>
      <c r="K901">
        <v>-1229</v>
      </c>
      <c r="L901">
        <v>-0.39250000000000002</v>
      </c>
      <c r="M901">
        <v>-0.78500000000000003</v>
      </c>
      <c r="N901">
        <v>1.3325</v>
      </c>
      <c r="O901">
        <v>5.36</v>
      </c>
      <c r="P901">
        <v>121.04999999999998</v>
      </c>
      <c r="Q901">
        <v>72.812500000000014</v>
      </c>
      <c r="R901">
        <v>0.14250000000000007</v>
      </c>
      <c r="S901">
        <v>0.27000000000000046</v>
      </c>
      <c r="T901">
        <v>-0.85500000000001819</v>
      </c>
      <c r="U901">
        <v>-3.0250000000000057</v>
      </c>
      <c r="V901">
        <v>1.7500000000000016E-2</v>
      </c>
      <c r="W901">
        <v>-0.79500000000000004</v>
      </c>
      <c r="X901">
        <v>-8.7499999999999911E-2</v>
      </c>
      <c r="Y901">
        <v>4.4999999999999929E-2</v>
      </c>
      <c r="Z901">
        <v>-0.85500000000001819</v>
      </c>
      <c r="AA901">
        <v>-3.0250000000000057</v>
      </c>
    </row>
    <row r="902" spans="1:27" x14ac:dyDescent="0.3">
      <c r="A902">
        <v>49</v>
      </c>
      <c r="B902" t="s">
        <v>148</v>
      </c>
      <c r="C902" s="222">
        <v>45715.412465277775</v>
      </c>
      <c r="D902" t="b">
        <v>0</v>
      </c>
      <c r="E902" t="b">
        <v>1</v>
      </c>
      <c r="F902">
        <v>24.5</v>
      </c>
      <c r="G902">
        <v>5.0000000000000001E-3</v>
      </c>
      <c r="H902">
        <v>-116</v>
      </c>
      <c r="I902">
        <v>-28</v>
      </c>
      <c r="J902">
        <v>935</v>
      </c>
      <c r="K902">
        <v>-1231</v>
      </c>
      <c r="L902">
        <v>-0.36</v>
      </c>
      <c r="M902">
        <v>-0.74</v>
      </c>
      <c r="N902">
        <v>-0.22</v>
      </c>
      <c r="O902">
        <v>5.415</v>
      </c>
      <c r="P902">
        <v>119.71749999999999</v>
      </c>
      <c r="Q902">
        <v>67.452500000000015</v>
      </c>
      <c r="R902">
        <v>5.0000000000000044E-3</v>
      </c>
      <c r="S902">
        <v>4.4999999999999929E-2</v>
      </c>
      <c r="T902">
        <v>-0.76750000000001251</v>
      </c>
      <c r="U902">
        <v>-3.1075000000000017</v>
      </c>
      <c r="V902">
        <v>2.5000000000000022E-2</v>
      </c>
      <c r="W902">
        <v>-0.8075</v>
      </c>
      <c r="X902">
        <v>1.0000000000000009E-2</v>
      </c>
      <c r="Y902">
        <v>3.2499999999999751E-2</v>
      </c>
      <c r="Z902">
        <v>-0.76750000000001251</v>
      </c>
      <c r="AA902">
        <v>-3.1075000000000017</v>
      </c>
    </row>
    <row r="903" spans="1:27" x14ac:dyDescent="0.3">
      <c r="A903">
        <v>50</v>
      </c>
      <c r="B903" t="s">
        <v>148</v>
      </c>
      <c r="C903" s="222">
        <v>45715.412465277775</v>
      </c>
      <c r="D903" t="b">
        <v>0</v>
      </c>
      <c r="E903" t="b">
        <v>1</v>
      </c>
      <c r="F903">
        <v>25</v>
      </c>
      <c r="G903">
        <v>5.0000000000000001E-3</v>
      </c>
      <c r="H903">
        <v>-303</v>
      </c>
      <c r="I903">
        <v>159</v>
      </c>
      <c r="J903">
        <v>1142</v>
      </c>
      <c r="K903">
        <v>-1387</v>
      </c>
      <c r="L903">
        <v>-0.36</v>
      </c>
      <c r="M903">
        <v>-0.61250000000000004</v>
      </c>
      <c r="N903">
        <v>-1.155</v>
      </c>
      <c r="O903">
        <v>6.3224999999999998</v>
      </c>
      <c r="P903">
        <v>119.93749999999999</v>
      </c>
      <c r="Q903">
        <v>62.037500000000009</v>
      </c>
      <c r="R903">
        <v>1.7500000000000071E-2</v>
      </c>
      <c r="S903">
        <v>0.18499999999999961</v>
      </c>
      <c r="T903">
        <v>-0.76750000000001251</v>
      </c>
      <c r="U903">
        <v>-2.9650000000000034</v>
      </c>
      <c r="V903">
        <v>3.7500000000000033E-2</v>
      </c>
      <c r="W903">
        <v>-0.57000000000000006</v>
      </c>
      <c r="X903">
        <v>2.2499999999999964E-2</v>
      </c>
      <c r="Y903">
        <v>0.20999999999999996</v>
      </c>
      <c r="Z903">
        <v>-0.76750000000001251</v>
      </c>
      <c r="AA903">
        <v>-2.9650000000000034</v>
      </c>
    </row>
    <row r="904" spans="1:27" x14ac:dyDescent="0.3">
      <c r="A904">
        <v>51</v>
      </c>
      <c r="B904" t="s">
        <v>148</v>
      </c>
      <c r="C904" s="222">
        <v>45715.412465277775</v>
      </c>
      <c r="D904" t="b">
        <v>0</v>
      </c>
      <c r="E904" t="b">
        <v>1</v>
      </c>
      <c r="F904">
        <v>25.5</v>
      </c>
      <c r="G904">
        <v>5.0000000000000001E-3</v>
      </c>
      <c r="H904">
        <v>-344</v>
      </c>
      <c r="I904">
        <v>200</v>
      </c>
      <c r="J904">
        <v>1234</v>
      </c>
      <c r="K904">
        <v>-1506</v>
      </c>
      <c r="L904">
        <v>-0.36</v>
      </c>
      <c r="M904">
        <v>-0.68</v>
      </c>
      <c r="N904">
        <v>-1.36</v>
      </c>
      <c r="O904">
        <v>6.8500000000000005</v>
      </c>
      <c r="P904">
        <v>121.09249999999999</v>
      </c>
      <c r="Q904">
        <v>55.715000000000011</v>
      </c>
      <c r="R904">
        <v>-2.2499999999999964E-2</v>
      </c>
      <c r="S904">
        <v>6.0000000000000497E-2</v>
      </c>
      <c r="T904">
        <v>-0.75750000000000739</v>
      </c>
      <c r="U904">
        <v>-3.1625000000000014</v>
      </c>
      <c r="V904">
        <v>1.5000000000000013E-2</v>
      </c>
      <c r="W904">
        <v>-0.72500000000000009</v>
      </c>
      <c r="X904">
        <v>2.4999999999999911E-2</v>
      </c>
      <c r="Y904">
        <v>0.13500000000000068</v>
      </c>
      <c r="Z904">
        <v>-0.75750000000000739</v>
      </c>
      <c r="AA904">
        <v>-3.1625000000000014</v>
      </c>
    </row>
    <row r="905" spans="1:27" x14ac:dyDescent="0.3">
      <c r="A905">
        <v>52</v>
      </c>
      <c r="B905" t="s">
        <v>148</v>
      </c>
      <c r="C905" s="222">
        <v>45715.412465277775</v>
      </c>
      <c r="D905" t="b">
        <v>0</v>
      </c>
      <c r="E905" t="b">
        <v>1</v>
      </c>
      <c r="F905">
        <v>26</v>
      </c>
      <c r="G905">
        <v>5.0000000000000001E-3</v>
      </c>
      <c r="H905">
        <v>-348</v>
      </c>
      <c r="I905">
        <v>198</v>
      </c>
      <c r="J905">
        <v>1204</v>
      </c>
      <c r="K905">
        <v>-1597</v>
      </c>
      <c r="L905">
        <v>-0.375</v>
      </c>
      <c r="M905">
        <v>-0.98250000000000004</v>
      </c>
      <c r="N905">
        <v>-1.365</v>
      </c>
      <c r="O905">
        <v>7.0025000000000004</v>
      </c>
      <c r="P905">
        <v>122.45249999999999</v>
      </c>
      <c r="Q905">
        <v>48.865000000000009</v>
      </c>
      <c r="R905">
        <v>-3.0000000000000027E-2</v>
      </c>
      <c r="S905">
        <v>-0.11499999999999932</v>
      </c>
      <c r="T905">
        <v>-0.7225000000000108</v>
      </c>
      <c r="U905">
        <v>-3.3574999999999946</v>
      </c>
      <c r="V905">
        <v>1.2500000000000011E-2</v>
      </c>
      <c r="W905">
        <v>-0.99750000000000005</v>
      </c>
      <c r="X905">
        <v>2.2499999999999964E-2</v>
      </c>
      <c r="Y905">
        <v>-0.10250000000000004</v>
      </c>
      <c r="Z905">
        <v>-0.7225000000000108</v>
      </c>
      <c r="AA905">
        <v>-3.3574999999999946</v>
      </c>
    </row>
    <row r="906" spans="1:27" x14ac:dyDescent="0.3">
      <c r="A906">
        <v>53</v>
      </c>
      <c r="B906" t="s">
        <v>148</v>
      </c>
      <c r="C906" s="222">
        <v>45715.412465277775</v>
      </c>
      <c r="D906" t="b">
        <v>0</v>
      </c>
      <c r="E906" t="b">
        <v>1</v>
      </c>
      <c r="F906">
        <v>26.5</v>
      </c>
      <c r="G906">
        <v>5.0000000000000001E-3</v>
      </c>
      <c r="H906">
        <v>-348</v>
      </c>
      <c r="I906">
        <v>212</v>
      </c>
      <c r="J906">
        <v>1241</v>
      </c>
      <c r="K906">
        <v>-1616</v>
      </c>
      <c r="L906">
        <v>-0.34</v>
      </c>
      <c r="M906">
        <v>-0.9375</v>
      </c>
      <c r="N906">
        <v>-1.4000000000000001</v>
      </c>
      <c r="O906">
        <v>7.1425000000000001</v>
      </c>
      <c r="P906">
        <v>123.81749999999998</v>
      </c>
      <c r="Q906">
        <v>41.862500000000011</v>
      </c>
      <c r="R906">
        <v>-1.5000000000000124E-2</v>
      </c>
      <c r="S906">
        <v>-0.14500000000000046</v>
      </c>
      <c r="T906">
        <v>-0.71500000000001762</v>
      </c>
      <c r="U906">
        <v>-3.3274999999999935</v>
      </c>
      <c r="V906">
        <v>3.2499999999999973E-2</v>
      </c>
      <c r="W906">
        <v>-0.75249999999999995</v>
      </c>
      <c r="X906">
        <v>7.4999999999998401E-3</v>
      </c>
      <c r="Y906">
        <v>4.750000000000032E-2</v>
      </c>
      <c r="Z906">
        <v>-0.71500000000001762</v>
      </c>
      <c r="AA906">
        <v>-3.3274999999999935</v>
      </c>
    </row>
    <row r="907" spans="1:27" x14ac:dyDescent="0.3">
      <c r="A907">
        <v>54</v>
      </c>
      <c r="B907" t="s">
        <v>148</v>
      </c>
      <c r="C907" s="222">
        <v>45715.412465277775</v>
      </c>
      <c r="D907" t="b">
        <v>0</v>
      </c>
      <c r="E907" t="b">
        <v>1</v>
      </c>
      <c r="F907">
        <v>27</v>
      </c>
      <c r="G907">
        <v>5.0000000000000001E-3</v>
      </c>
      <c r="H907">
        <v>427</v>
      </c>
      <c r="I907">
        <v>-586</v>
      </c>
      <c r="J907">
        <v>1798</v>
      </c>
      <c r="K907">
        <v>-2150</v>
      </c>
      <c r="L907">
        <v>-0.39750000000000002</v>
      </c>
      <c r="M907">
        <v>-0.88</v>
      </c>
      <c r="N907">
        <v>2.5325000000000002</v>
      </c>
      <c r="O907">
        <v>9.870000000000001</v>
      </c>
      <c r="P907">
        <v>125.21749999999999</v>
      </c>
      <c r="Q907">
        <v>34.720000000000013</v>
      </c>
      <c r="R907">
        <v>-0.15749999999999975</v>
      </c>
      <c r="S907">
        <v>-0.26249999999999929</v>
      </c>
      <c r="T907">
        <v>-0.70000000000001705</v>
      </c>
      <c r="U907">
        <v>-3.3649999999999878</v>
      </c>
      <c r="V907">
        <v>3.7499999999999978E-2</v>
      </c>
      <c r="W907">
        <v>-0.76749999999999996</v>
      </c>
      <c r="X907">
        <v>0.14749999999999996</v>
      </c>
      <c r="Y907">
        <v>3.2500000000000639E-2</v>
      </c>
      <c r="Z907">
        <v>-0.70000000000001705</v>
      </c>
      <c r="AA907">
        <v>-3.3649999999999878</v>
      </c>
    </row>
    <row r="908" spans="1:27" x14ac:dyDescent="0.3">
      <c r="A908">
        <v>55</v>
      </c>
      <c r="B908" t="s">
        <v>148</v>
      </c>
      <c r="C908" s="222">
        <v>45715.412465277775</v>
      </c>
      <c r="D908" t="b">
        <v>0</v>
      </c>
      <c r="E908" t="b">
        <v>1</v>
      </c>
      <c r="F908">
        <v>27.5</v>
      </c>
      <c r="G908">
        <v>5.0000000000000001E-3</v>
      </c>
      <c r="H908">
        <v>660</v>
      </c>
      <c r="I908">
        <v>-815</v>
      </c>
      <c r="J908">
        <v>1893</v>
      </c>
      <c r="K908">
        <v>-2206</v>
      </c>
      <c r="L908">
        <v>-0.38750000000000001</v>
      </c>
      <c r="M908">
        <v>-0.78249999999999997</v>
      </c>
      <c r="N908">
        <v>3.6875</v>
      </c>
      <c r="O908">
        <v>10.2475</v>
      </c>
      <c r="P908">
        <v>122.68499999999999</v>
      </c>
      <c r="Q908">
        <v>24.850000000000009</v>
      </c>
      <c r="R908">
        <v>-7.0000000000000284E-2</v>
      </c>
      <c r="S908">
        <v>-0.11249999999999893</v>
      </c>
      <c r="T908">
        <v>-0.73000000000000398</v>
      </c>
      <c r="U908">
        <v>-3.1849999999999881</v>
      </c>
      <c r="V908">
        <v>-1.2500000000000011E-2</v>
      </c>
      <c r="W908">
        <v>-0.995</v>
      </c>
      <c r="X908">
        <v>5.7500000000000107E-2</v>
      </c>
      <c r="Y908">
        <v>-9.9999999999997868E-3</v>
      </c>
      <c r="Z908">
        <v>-0.73000000000000398</v>
      </c>
      <c r="AA908">
        <v>-3.1849999999999881</v>
      </c>
    </row>
    <row r="909" spans="1:27" x14ac:dyDescent="0.3">
      <c r="A909">
        <v>56</v>
      </c>
      <c r="B909" t="s">
        <v>148</v>
      </c>
      <c r="C909" s="222">
        <v>45715.412465277775</v>
      </c>
      <c r="D909" t="b">
        <v>0</v>
      </c>
      <c r="E909" t="b">
        <v>1</v>
      </c>
      <c r="F909">
        <v>28</v>
      </c>
      <c r="G909">
        <v>5.0000000000000001E-3</v>
      </c>
      <c r="H909">
        <v>1211</v>
      </c>
      <c r="I909">
        <v>-1333</v>
      </c>
      <c r="J909">
        <v>2306</v>
      </c>
      <c r="K909">
        <v>-2531</v>
      </c>
      <c r="L909">
        <v>-0.30499999999999999</v>
      </c>
      <c r="M909">
        <v>-0.5625</v>
      </c>
      <c r="N909">
        <v>6.36</v>
      </c>
      <c r="O909">
        <v>12.092500000000001</v>
      </c>
      <c r="P909">
        <v>118.99749999999999</v>
      </c>
      <c r="Q909">
        <v>14.602500000000008</v>
      </c>
      <c r="R909">
        <v>-2.7499999999999858E-2</v>
      </c>
      <c r="S909">
        <v>3.5000000000000142E-2</v>
      </c>
      <c r="T909">
        <v>-0.73250000000001592</v>
      </c>
      <c r="U909">
        <v>-3.2049999999999894</v>
      </c>
      <c r="V909">
        <v>-7.5000000000000067E-3</v>
      </c>
      <c r="W909">
        <v>-0.59250000000000003</v>
      </c>
      <c r="X909">
        <v>0.11249999999999982</v>
      </c>
      <c r="Y909">
        <v>-0.13249999999999851</v>
      </c>
      <c r="Z909">
        <v>-0.73250000000001592</v>
      </c>
      <c r="AA909">
        <v>-3.2049999999999894</v>
      </c>
    </row>
    <row r="910" spans="1:27" x14ac:dyDescent="0.3">
      <c r="A910">
        <v>57</v>
      </c>
      <c r="B910" t="s">
        <v>148</v>
      </c>
      <c r="C910" s="222">
        <v>45715.412465277775</v>
      </c>
      <c r="D910" t="b">
        <v>0</v>
      </c>
      <c r="E910" t="b">
        <v>1</v>
      </c>
      <c r="F910">
        <v>28.5</v>
      </c>
      <c r="G910">
        <v>5.0000000000000001E-3</v>
      </c>
      <c r="H910">
        <v>1487</v>
      </c>
      <c r="I910">
        <v>-1622</v>
      </c>
      <c r="J910">
        <v>2102</v>
      </c>
      <c r="K910">
        <v>-2387</v>
      </c>
      <c r="L910">
        <v>-0.33750000000000002</v>
      </c>
      <c r="M910">
        <v>-0.71250000000000002</v>
      </c>
      <c r="N910">
        <v>7.7725</v>
      </c>
      <c r="O910">
        <v>11.2225</v>
      </c>
      <c r="P910">
        <v>112.63749999999999</v>
      </c>
      <c r="Q910">
        <v>2.5100000000000069</v>
      </c>
      <c r="R910">
        <v>-4.4999999999999929E-2</v>
      </c>
      <c r="S910">
        <v>-3.2500000000000639E-2</v>
      </c>
      <c r="T910">
        <v>-0.7850000000000108</v>
      </c>
      <c r="U910">
        <v>-2.9474999999999918</v>
      </c>
      <c r="V910">
        <v>3.4999999999999976E-2</v>
      </c>
      <c r="W910">
        <v>-0.58750000000000002</v>
      </c>
      <c r="X910">
        <v>4.0000000000000036E-2</v>
      </c>
      <c r="Y910">
        <v>-0.33249999999999957</v>
      </c>
      <c r="Z910">
        <v>-0.7850000000000108</v>
      </c>
      <c r="AA910">
        <v>-2.9474999999999918</v>
      </c>
    </row>
    <row r="911" spans="1:27" x14ac:dyDescent="0.3">
      <c r="A911">
        <v>58</v>
      </c>
      <c r="B911" t="s">
        <v>148</v>
      </c>
      <c r="C911" s="222">
        <v>45715.412465277775</v>
      </c>
      <c r="D911" t="b">
        <v>0</v>
      </c>
      <c r="E911" t="b">
        <v>1</v>
      </c>
      <c r="F911">
        <v>29</v>
      </c>
      <c r="G911">
        <v>5.0000000000000001E-3</v>
      </c>
      <c r="H911">
        <v>1510</v>
      </c>
      <c r="I911">
        <v>-1644</v>
      </c>
      <c r="J911">
        <v>1358</v>
      </c>
      <c r="K911">
        <v>-1674</v>
      </c>
      <c r="L911">
        <v>-0.33500000000000002</v>
      </c>
      <c r="M911">
        <v>-0.79</v>
      </c>
      <c r="N911">
        <v>7.8849999999999998</v>
      </c>
      <c r="O911">
        <v>7.58</v>
      </c>
      <c r="P911">
        <v>104.86499999999999</v>
      </c>
      <c r="Q911">
        <v>-8.7124999999999932</v>
      </c>
      <c r="R911">
        <v>9.9999999999997868E-3</v>
      </c>
      <c r="S911">
        <v>0.20999999999999996</v>
      </c>
      <c r="T911">
        <v>-0.7850000000000108</v>
      </c>
      <c r="U911">
        <v>-2.5324999999999926</v>
      </c>
      <c r="V911">
        <v>3.4999999999999976E-2</v>
      </c>
      <c r="W911">
        <v>-0.70250000000000001</v>
      </c>
      <c r="X911">
        <v>-1.0000000000000675E-2</v>
      </c>
      <c r="Y911">
        <v>1.2500000000000178E-2</v>
      </c>
      <c r="Z911">
        <v>-0.7850000000000108</v>
      </c>
      <c r="AA911">
        <v>-2.5324999999999926</v>
      </c>
    </row>
    <row r="912" spans="1:27" x14ac:dyDescent="0.3">
      <c r="A912">
        <v>59</v>
      </c>
      <c r="B912" t="s">
        <v>148</v>
      </c>
      <c r="C912" s="222">
        <v>45715.412465277775</v>
      </c>
      <c r="D912" t="b">
        <v>0</v>
      </c>
      <c r="E912" t="b">
        <v>1</v>
      </c>
      <c r="F912">
        <v>29.5</v>
      </c>
      <c r="G912">
        <v>5.0000000000000001E-3</v>
      </c>
      <c r="H912">
        <v>1470</v>
      </c>
      <c r="I912">
        <v>-1612</v>
      </c>
      <c r="J912">
        <v>641</v>
      </c>
      <c r="K912">
        <v>-986</v>
      </c>
      <c r="L912">
        <v>-0.35499999999999998</v>
      </c>
      <c r="M912">
        <v>-0.86250000000000004</v>
      </c>
      <c r="N912">
        <v>7.7050000000000001</v>
      </c>
      <c r="O912">
        <v>4.0674999999999999</v>
      </c>
      <c r="P912">
        <v>96.97999999999999</v>
      </c>
      <c r="Q912">
        <v>-16.292499999999993</v>
      </c>
      <c r="R912">
        <v>-3.2499999999999751E-2</v>
      </c>
      <c r="S912">
        <v>5.9999999999999609E-2</v>
      </c>
      <c r="T912">
        <v>-0.72250000000002501</v>
      </c>
      <c r="U912">
        <v>-2.3999999999999932</v>
      </c>
      <c r="V912">
        <v>2.250000000000002E-2</v>
      </c>
      <c r="W912">
        <v>-1.0250000000000001</v>
      </c>
      <c r="X912">
        <v>1.7500000000000071E-2</v>
      </c>
      <c r="Y912">
        <v>8.9999999999999858E-2</v>
      </c>
      <c r="Z912">
        <v>-0.72250000000002501</v>
      </c>
      <c r="AA912">
        <v>-2.3999999999999932</v>
      </c>
    </row>
    <row r="913" spans="1:27" x14ac:dyDescent="0.3">
      <c r="A913">
        <v>60</v>
      </c>
      <c r="B913" t="s">
        <v>148</v>
      </c>
      <c r="C913" s="222">
        <v>45715.412465277775</v>
      </c>
      <c r="D913" t="b">
        <v>0</v>
      </c>
      <c r="E913" t="b">
        <v>1</v>
      </c>
      <c r="F913">
        <v>30</v>
      </c>
      <c r="G913">
        <v>5.0000000000000001E-3</v>
      </c>
      <c r="H913">
        <v>1960</v>
      </c>
      <c r="I913">
        <v>-2110</v>
      </c>
      <c r="J913">
        <v>597</v>
      </c>
      <c r="K913">
        <v>-869</v>
      </c>
      <c r="L913">
        <v>-0.375</v>
      </c>
      <c r="M913">
        <v>-0.68</v>
      </c>
      <c r="N913">
        <v>10.175000000000001</v>
      </c>
      <c r="O913">
        <v>3.665</v>
      </c>
      <c r="P913">
        <v>89.274999999999991</v>
      </c>
      <c r="Q913">
        <v>-20.359999999999992</v>
      </c>
      <c r="R913">
        <v>-8.4999999999999076E-2</v>
      </c>
      <c r="S913">
        <v>-0.17249999999999988</v>
      </c>
      <c r="T913">
        <v>-0.64750000000002217</v>
      </c>
      <c r="U913">
        <v>-2.467499999999994</v>
      </c>
      <c r="V913">
        <v>2.5000000000000022E-2</v>
      </c>
      <c r="W913">
        <v>-0.65750000000000008</v>
      </c>
      <c r="X913">
        <v>7.5000000000001066E-2</v>
      </c>
      <c r="Y913">
        <v>-0.12749999999999995</v>
      </c>
      <c r="Z913">
        <v>-0.64750000000002217</v>
      </c>
      <c r="AA913">
        <v>-2.467499999999994</v>
      </c>
    </row>
    <row r="914" spans="1:27" x14ac:dyDescent="0.3">
      <c r="A914">
        <v>61</v>
      </c>
      <c r="B914" t="s">
        <v>148</v>
      </c>
      <c r="C914" s="222">
        <v>45715.412465277775</v>
      </c>
      <c r="D914" t="b">
        <v>0</v>
      </c>
      <c r="E914" t="b">
        <v>1</v>
      </c>
      <c r="F914">
        <v>30.5</v>
      </c>
      <c r="G914">
        <v>5.0000000000000001E-3</v>
      </c>
      <c r="H914">
        <v>1967</v>
      </c>
      <c r="I914">
        <v>-2114</v>
      </c>
      <c r="J914">
        <v>745</v>
      </c>
      <c r="K914">
        <v>-1070</v>
      </c>
      <c r="L914">
        <v>-0.36749999999999999</v>
      </c>
      <c r="M914">
        <v>-0.8125</v>
      </c>
      <c r="N914">
        <v>10.202500000000001</v>
      </c>
      <c r="O914">
        <v>4.5375000000000005</v>
      </c>
      <c r="P914">
        <v>79.099999999999994</v>
      </c>
      <c r="Q914">
        <v>-24.024999999999991</v>
      </c>
      <c r="R914">
        <v>-2.2499999999999076E-2</v>
      </c>
      <c r="S914">
        <v>-0.17749999999999932</v>
      </c>
      <c r="T914">
        <v>-0.62500000000001421</v>
      </c>
      <c r="U914">
        <v>-2.3574999999999946</v>
      </c>
      <c r="V914">
        <v>2.250000000000002E-2</v>
      </c>
      <c r="W914">
        <v>-0.78749999999999998</v>
      </c>
      <c r="X914">
        <v>7.5000000000002842E-3</v>
      </c>
      <c r="Y914">
        <v>-1.2499999999999289E-2</v>
      </c>
      <c r="Z914">
        <v>-0.62500000000001421</v>
      </c>
      <c r="AA914">
        <v>-2.3574999999999946</v>
      </c>
    </row>
    <row r="915" spans="1:27" x14ac:dyDescent="0.3">
      <c r="A915">
        <v>62</v>
      </c>
      <c r="B915" t="s">
        <v>148</v>
      </c>
      <c r="C915" s="222">
        <v>45715.412465277775</v>
      </c>
      <c r="D915" t="b">
        <v>0</v>
      </c>
      <c r="E915" t="b">
        <v>1</v>
      </c>
      <c r="F915">
        <v>31</v>
      </c>
      <c r="G915">
        <v>5.0000000000000001E-3</v>
      </c>
      <c r="H915">
        <v>1732</v>
      </c>
      <c r="I915">
        <v>-1880</v>
      </c>
      <c r="J915">
        <v>757</v>
      </c>
      <c r="K915">
        <v>-1039</v>
      </c>
      <c r="L915">
        <v>-0.37</v>
      </c>
      <c r="M915">
        <v>-0.70499999999999996</v>
      </c>
      <c r="N915">
        <v>9.0299999999999994</v>
      </c>
      <c r="O915">
        <v>4.49</v>
      </c>
      <c r="P915">
        <v>68.897499999999994</v>
      </c>
      <c r="Q915">
        <v>-28.562499999999993</v>
      </c>
      <c r="R915">
        <v>2.2499999999999076E-2</v>
      </c>
      <c r="S915">
        <v>-0.22999999999999954</v>
      </c>
      <c r="T915">
        <v>-0.60750000000000171</v>
      </c>
      <c r="U915">
        <v>-2.207499999999996</v>
      </c>
      <c r="V915">
        <v>7.5000000000000067E-3</v>
      </c>
      <c r="W915">
        <v>-0.78499999999999992</v>
      </c>
      <c r="X915">
        <v>-2.7500000000001634E-2</v>
      </c>
      <c r="Y915">
        <v>-0.14499999999999957</v>
      </c>
      <c r="Z915">
        <v>-0.60750000000000171</v>
      </c>
      <c r="AA915">
        <v>-2.207499999999996</v>
      </c>
    </row>
    <row r="916" spans="1:27" x14ac:dyDescent="0.3">
      <c r="A916">
        <v>63</v>
      </c>
      <c r="B916" t="s">
        <v>148</v>
      </c>
      <c r="C916" s="222">
        <v>45715.412465277775</v>
      </c>
      <c r="D916" t="b">
        <v>0</v>
      </c>
      <c r="E916" t="b">
        <v>1</v>
      </c>
      <c r="F916">
        <v>31.5</v>
      </c>
      <c r="G916">
        <v>5.0000000000000001E-3</v>
      </c>
      <c r="H916">
        <v>1235</v>
      </c>
      <c r="I916">
        <v>-1387</v>
      </c>
      <c r="J916">
        <v>684</v>
      </c>
      <c r="K916">
        <v>-1015</v>
      </c>
      <c r="L916">
        <v>-0.38</v>
      </c>
      <c r="M916">
        <v>-0.82750000000000001</v>
      </c>
      <c r="N916">
        <v>6.5549999999999997</v>
      </c>
      <c r="O916">
        <v>4.2475000000000005</v>
      </c>
      <c r="P916">
        <v>59.8675</v>
      </c>
      <c r="Q916">
        <v>-33.052499999999995</v>
      </c>
      <c r="R916">
        <v>7.499999999999396E-3</v>
      </c>
      <c r="S916">
        <v>-0.12249999999999961</v>
      </c>
      <c r="T916">
        <v>-0.55249999999999488</v>
      </c>
      <c r="U916">
        <v>-2.0249999999999986</v>
      </c>
      <c r="V916">
        <v>5.0000000000000044E-3</v>
      </c>
      <c r="W916">
        <v>-0.89749999999999996</v>
      </c>
      <c r="X916">
        <v>-2.0000000000000462E-2</v>
      </c>
      <c r="Y916">
        <v>-7.749999999999968E-2</v>
      </c>
      <c r="Z916">
        <v>-0.55249999999999488</v>
      </c>
      <c r="AA916">
        <v>-2.0249999999999986</v>
      </c>
    </row>
    <row r="917" spans="1:27" x14ac:dyDescent="0.3">
      <c r="A917">
        <v>64</v>
      </c>
      <c r="B917" t="s">
        <v>148</v>
      </c>
      <c r="C917" s="222">
        <v>45715.412465277775</v>
      </c>
      <c r="D917" t="b">
        <v>0</v>
      </c>
      <c r="E917" t="b">
        <v>1</v>
      </c>
      <c r="F917">
        <v>32</v>
      </c>
      <c r="G917">
        <v>5.0000000000000001E-3</v>
      </c>
      <c r="H917">
        <v>1159</v>
      </c>
      <c r="I917">
        <v>-1307</v>
      </c>
      <c r="J917">
        <v>627</v>
      </c>
      <c r="K917">
        <v>-979</v>
      </c>
      <c r="L917">
        <v>-0.37</v>
      </c>
      <c r="M917">
        <v>-0.88</v>
      </c>
      <c r="N917">
        <v>6.165</v>
      </c>
      <c r="O917">
        <v>4.0149999999999997</v>
      </c>
      <c r="P917">
        <v>53.3125</v>
      </c>
      <c r="Q917">
        <v>-37.299999999999997</v>
      </c>
      <c r="R917">
        <v>-1.2500000000000178E-2</v>
      </c>
      <c r="S917">
        <v>-8.4999999999999964E-2</v>
      </c>
      <c r="T917">
        <v>-0.50999999999999091</v>
      </c>
      <c r="U917">
        <v>-2.0174999999999983</v>
      </c>
      <c r="V917">
        <v>1.0000000000000009E-2</v>
      </c>
      <c r="W917">
        <v>-0.93</v>
      </c>
      <c r="X917">
        <v>1.499999999999968E-2</v>
      </c>
      <c r="Y917">
        <v>-7.0000000000000284E-2</v>
      </c>
      <c r="Z917">
        <v>-0.50999999999999091</v>
      </c>
      <c r="AA917">
        <v>-2.0174999999999983</v>
      </c>
    </row>
    <row r="918" spans="1:27" x14ac:dyDescent="0.3">
      <c r="A918">
        <v>65</v>
      </c>
      <c r="B918" t="s">
        <v>148</v>
      </c>
      <c r="C918" s="222">
        <v>45715.412465277775</v>
      </c>
      <c r="D918" t="b">
        <v>0</v>
      </c>
      <c r="E918" t="b">
        <v>1</v>
      </c>
      <c r="F918">
        <v>32.5</v>
      </c>
      <c r="G918">
        <v>5.0000000000000001E-3</v>
      </c>
      <c r="H918">
        <v>1150</v>
      </c>
      <c r="I918">
        <v>-1297</v>
      </c>
      <c r="J918">
        <v>543</v>
      </c>
      <c r="K918">
        <v>-859</v>
      </c>
      <c r="L918">
        <v>-0.36749999999999999</v>
      </c>
      <c r="M918">
        <v>-0.79</v>
      </c>
      <c r="N918">
        <v>6.1174999999999997</v>
      </c>
      <c r="O918">
        <v>3.5049999999999999</v>
      </c>
      <c r="P918">
        <v>47.147500000000001</v>
      </c>
      <c r="Q918">
        <v>-41.314999999999998</v>
      </c>
      <c r="R918">
        <v>-4.0000000000000036E-2</v>
      </c>
      <c r="S918">
        <v>-0.12000000000000011</v>
      </c>
      <c r="T918">
        <v>-0.46249999999999147</v>
      </c>
      <c r="U918">
        <v>-1.9199999999999946</v>
      </c>
      <c r="V918">
        <v>2.7500000000000024E-2</v>
      </c>
      <c r="W918">
        <v>-0.62250000000000005</v>
      </c>
      <c r="X918">
        <v>7.499999999999396E-3</v>
      </c>
      <c r="Y918">
        <v>-0.17750000000000021</v>
      </c>
      <c r="Z918">
        <v>-0.46249999999999147</v>
      </c>
      <c r="AA918">
        <v>-1.9199999999999946</v>
      </c>
    </row>
    <row r="919" spans="1:27" x14ac:dyDescent="0.3">
      <c r="A919">
        <v>66</v>
      </c>
      <c r="B919" t="s">
        <v>148</v>
      </c>
      <c r="C919" s="222">
        <v>45715.412465277775</v>
      </c>
      <c r="D919" t="b">
        <v>0</v>
      </c>
      <c r="E919" t="b">
        <v>1</v>
      </c>
      <c r="F919">
        <v>33</v>
      </c>
      <c r="G919">
        <v>5.0000000000000001E-3</v>
      </c>
      <c r="H919">
        <v>1132</v>
      </c>
      <c r="I919">
        <v>-1261</v>
      </c>
      <c r="J919">
        <v>-1044</v>
      </c>
      <c r="K919">
        <v>709</v>
      </c>
      <c r="L919">
        <v>-0.32250000000000001</v>
      </c>
      <c r="M919">
        <v>-0.83750000000000002</v>
      </c>
      <c r="N919">
        <v>5.9824999999999999</v>
      </c>
      <c r="O919">
        <v>-4.3825000000000003</v>
      </c>
      <c r="P919">
        <v>41.03</v>
      </c>
      <c r="Q919">
        <v>-44.82</v>
      </c>
      <c r="R919">
        <v>-1.2500000000000178E-2</v>
      </c>
      <c r="S919">
        <v>0.27249999999999996</v>
      </c>
      <c r="T919">
        <v>-0.42749999999999488</v>
      </c>
      <c r="U919">
        <v>-1.5225000000000009</v>
      </c>
      <c r="V919">
        <v>2.7500000000000024E-2</v>
      </c>
      <c r="W919">
        <v>-0.745</v>
      </c>
      <c r="X919">
        <v>-1.7500000000000071E-2</v>
      </c>
      <c r="Y919">
        <v>-8.9999999999999858E-2</v>
      </c>
      <c r="Z919">
        <v>-0.42749999999999488</v>
      </c>
      <c r="AA919">
        <v>-1.5225000000000009</v>
      </c>
    </row>
    <row r="920" spans="1:27" x14ac:dyDescent="0.3">
      <c r="A920">
        <v>67</v>
      </c>
      <c r="B920" t="s">
        <v>148</v>
      </c>
      <c r="C920" s="222">
        <v>45715.412465277775</v>
      </c>
      <c r="D920" t="b">
        <v>0</v>
      </c>
      <c r="E920" t="b">
        <v>1</v>
      </c>
      <c r="F920">
        <v>33.5</v>
      </c>
      <c r="G920">
        <v>5.0000000000000001E-3</v>
      </c>
      <c r="H920">
        <v>1084</v>
      </c>
      <c r="I920">
        <v>-1216</v>
      </c>
      <c r="J920">
        <v>-1847</v>
      </c>
      <c r="K920">
        <v>1541</v>
      </c>
      <c r="L920">
        <v>-0.33</v>
      </c>
      <c r="M920">
        <v>-0.76500000000000001</v>
      </c>
      <c r="N920">
        <v>5.75</v>
      </c>
      <c r="O920">
        <v>-8.4700000000000006</v>
      </c>
      <c r="P920">
        <v>35.047499999999999</v>
      </c>
      <c r="Q920">
        <v>-40.4375</v>
      </c>
      <c r="R920">
        <v>-3.7500000000000533E-2</v>
      </c>
      <c r="S920">
        <v>3.9999999999999147E-2</v>
      </c>
      <c r="T920">
        <v>-0.39999999999999858</v>
      </c>
      <c r="U920">
        <v>-1.1025000000000063</v>
      </c>
      <c r="V920">
        <v>2.7499999999999969E-2</v>
      </c>
      <c r="W920">
        <v>-0.65500000000000003</v>
      </c>
      <c r="X920">
        <v>7.5000000000002842E-3</v>
      </c>
      <c r="Y920">
        <v>-6.0000000000000497E-2</v>
      </c>
      <c r="Z920">
        <v>-0.39999999999999858</v>
      </c>
      <c r="AA920">
        <v>-1.1025000000000063</v>
      </c>
    </row>
    <row r="921" spans="1:27" x14ac:dyDescent="0.3">
      <c r="A921">
        <v>68</v>
      </c>
      <c r="B921" t="s">
        <v>148</v>
      </c>
      <c r="C921" s="222">
        <v>45715.412465277775</v>
      </c>
      <c r="D921" t="b">
        <v>0</v>
      </c>
      <c r="E921" t="b">
        <v>1</v>
      </c>
      <c r="F921">
        <v>34</v>
      </c>
      <c r="G921">
        <v>5.0000000000000001E-3</v>
      </c>
      <c r="H921">
        <v>1152</v>
      </c>
      <c r="I921">
        <v>-1281</v>
      </c>
      <c r="J921">
        <v>-2143</v>
      </c>
      <c r="K921">
        <v>1851</v>
      </c>
      <c r="L921">
        <v>-0.32250000000000001</v>
      </c>
      <c r="M921">
        <v>-0.73</v>
      </c>
      <c r="N921">
        <v>6.0825000000000005</v>
      </c>
      <c r="O921">
        <v>-9.9849999999999994</v>
      </c>
      <c r="P921">
        <v>29.297500000000003</v>
      </c>
      <c r="Q921">
        <v>-31.967500000000001</v>
      </c>
      <c r="R921">
        <v>1.0000000000000675E-2</v>
      </c>
      <c r="S921">
        <v>-8.9999999999999858E-2</v>
      </c>
      <c r="T921">
        <v>-0.37249999999999872</v>
      </c>
      <c r="U921">
        <v>-0.87749999999999773</v>
      </c>
      <c r="V921">
        <v>3.7499999999999978E-2</v>
      </c>
      <c r="W921">
        <v>-0.73499999999999999</v>
      </c>
      <c r="X921">
        <v>2.5000000000003908E-3</v>
      </c>
      <c r="Y921">
        <v>-8.0000000000000071E-2</v>
      </c>
      <c r="Z921">
        <v>-0.37249999999999872</v>
      </c>
      <c r="AA921">
        <v>-0.87749999999999773</v>
      </c>
    </row>
    <row r="922" spans="1:27" x14ac:dyDescent="0.3">
      <c r="A922">
        <v>69</v>
      </c>
      <c r="B922" t="s">
        <v>148</v>
      </c>
      <c r="C922" s="222">
        <v>45715.412465277775</v>
      </c>
      <c r="D922" t="b">
        <v>0</v>
      </c>
      <c r="E922" t="b">
        <v>1</v>
      </c>
      <c r="F922">
        <v>34.5</v>
      </c>
      <c r="G922">
        <v>5.0000000000000001E-3</v>
      </c>
      <c r="H922">
        <v>1275</v>
      </c>
      <c r="I922">
        <v>-1418</v>
      </c>
      <c r="J922">
        <v>-1810</v>
      </c>
      <c r="K922">
        <v>1486</v>
      </c>
      <c r="L922">
        <v>-0.35749999999999998</v>
      </c>
      <c r="M922">
        <v>-0.81</v>
      </c>
      <c r="N922">
        <v>6.7324999999999999</v>
      </c>
      <c r="O922">
        <v>-8.24</v>
      </c>
      <c r="P922">
        <v>23.215000000000003</v>
      </c>
      <c r="Q922">
        <v>-21.982500000000002</v>
      </c>
      <c r="R922">
        <v>-7.2499999999999787E-2</v>
      </c>
      <c r="S922">
        <v>-4.4999999999999929E-2</v>
      </c>
      <c r="T922">
        <v>-0.32499999999999929</v>
      </c>
      <c r="U922">
        <v>-0.74749999999999517</v>
      </c>
      <c r="V922">
        <v>4.0000000000000036E-2</v>
      </c>
      <c r="W922">
        <v>-0.76750000000000007</v>
      </c>
      <c r="X922">
        <v>2.4999999999999467E-2</v>
      </c>
      <c r="Y922">
        <v>-0.13250000000000028</v>
      </c>
      <c r="Z922">
        <v>-0.32499999999999929</v>
      </c>
      <c r="AA922">
        <v>-0.74749999999999517</v>
      </c>
    </row>
    <row r="923" spans="1:27" x14ac:dyDescent="0.3">
      <c r="A923">
        <v>70</v>
      </c>
      <c r="B923" t="s">
        <v>148</v>
      </c>
      <c r="C923" s="222">
        <v>45715.412465277775</v>
      </c>
      <c r="D923" t="b">
        <v>0</v>
      </c>
      <c r="E923" t="b">
        <v>1</v>
      </c>
      <c r="F923">
        <v>35</v>
      </c>
      <c r="G923">
        <v>5.0000000000000001E-3</v>
      </c>
      <c r="H923">
        <v>1561</v>
      </c>
      <c r="I923">
        <v>-1706</v>
      </c>
      <c r="J923">
        <v>-1632</v>
      </c>
      <c r="K923">
        <v>1294</v>
      </c>
      <c r="L923">
        <v>-0.36249999999999999</v>
      </c>
      <c r="M923">
        <v>-0.84499999999999997</v>
      </c>
      <c r="N923">
        <v>8.1675000000000004</v>
      </c>
      <c r="O923">
        <v>-7.3150000000000004</v>
      </c>
      <c r="P923">
        <v>16.482500000000002</v>
      </c>
      <c r="Q923">
        <v>-13.7425</v>
      </c>
      <c r="R923">
        <v>-3.2499999999998863E-2</v>
      </c>
      <c r="S923">
        <v>-0.15500000000000025</v>
      </c>
      <c r="T923">
        <v>-0.28500000000000014</v>
      </c>
      <c r="U923">
        <v>-0.27499999999999858</v>
      </c>
      <c r="V923">
        <v>3.7500000000000033E-2</v>
      </c>
      <c r="W923">
        <v>-0.72499999999999998</v>
      </c>
      <c r="X923">
        <v>7.5000000000002842E-3</v>
      </c>
      <c r="Y923">
        <v>-0.11000000000000032</v>
      </c>
      <c r="Z923">
        <v>-0.28500000000000014</v>
      </c>
      <c r="AA923">
        <v>-0.27499999999999858</v>
      </c>
    </row>
    <row r="924" spans="1:27" x14ac:dyDescent="0.3">
      <c r="A924">
        <v>71</v>
      </c>
      <c r="B924" t="s">
        <v>148</v>
      </c>
      <c r="C924" s="222">
        <v>45715.412465277775</v>
      </c>
      <c r="D924" t="b">
        <v>0</v>
      </c>
      <c r="E924" t="b">
        <v>1</v>
      </c>
      <c r="F924">
        <v>35.5</v>
      </c>
      <c r="G924">
        <v>5.0000000000000001E-3</v>
      </c>
      <c r="H924">
        <v>1629</v>
      </c>
      <c r="I924">
        <v>-1697</v>
      </c>
      <c r="J924">
        <v>-1470</v>
      </c>
      <c r="K924">
        <v>1101</v>
      </c>
      <c r="L924">
        <v>-0.17</v>
      </c>
      <c r="M924">
        <v>-0.92249999999999999</v>
      </c>
      <c r="N924">
        <v>8.3149999999999995</v>
      </c>
      <c r="O924">
        <v>-6.4275000000000002</v>
      </c>
      <c r="P924">
        <v>8.3149999999999995</v>
      </c>
      <c r="Q924">
        <v>-6.4275000000000002</v>
      </c>
      <c r="R924">
        <v>-0.20250000000000057</v>
      </c>
      <c r="S924">
        <v>-1.2500000000000178E-2</v>
      </c>
      <c r="T924">
        <v>-0.24500000000000099</v>
      </c>
      <c r="U924">
        <v>-0.1800000000000006</v>
      </c>
      <c r="V924">
        <v>0.17500000000000002</v>
      </c>
      <c r="W924">
        <v>-0.67999999999999994</v>
      </c>
      <c r="X924">
        <v>-0.1850000000000005</v>
      </c>
      <c r="Y924">
        <v>-7.0000000000000284E-2</v>
      </c>
      <c r="Z924">
        <v>-0.24500000000000099</v>
      </c>
      <c r="AA924">
        <v>-0.1800000000000006</v>
      </c>
    </row>
    <row r="3119" spans="3:3" x14ac:dyDescent="0.3">
      <c r="C3119" s="1"/>
    </row>
    <row r="3120" spans="3:3" x14ac:dyDescent="0.3">
      <c r="C3120" s="1"/>
    </row>
    <row r="3121" spans="3:3" x14ac:dyDescent="0.3">
      <c r="C3121" s="1"/>
    </row>
    <row r="3122" spans="3:3" x14ac:dyDescent="0.3">
      <c r="C3122" s="1"/>
    </row>
    <row r="3123" spans="3:3" x14ac:dyDescent="0.3">
      <c r="C3123" s="1"/>
    </row>
    <row r="3124" spans="3:3" x14ac:dyDescent="0.3">
      <c r="C3124" s="1"/>
    </row>
    <row r="3125" spans="3:3" x14ac:dyDescent="0.3">
      <c r="C3125" s="1"/>
    </row>
    <row r="3126" spans="3:3" x14ac:dyDescent="0.3">
      <c r="C3126" s="1"/>
    </row>
    <row r="3127" spans="3:3" x14ac:dyDescent="0.3">
      <c r="C3127" s="1"/>
    </row>
    <row r="3128" spans="3:3" x14ac:dyDescent="0.3">
      <c r="C3128" s="1"/>
    </row>
    <row r="3129" spans="3:3" x14ac:dyDescent="0.3">
      <c r="C3129" s="1"/>
    </row>
    <row r="3130" spans="3:3" x14ac:dyDescent="0.3">
      <c r="C3130" s="1"/>
    </row>
    <row r="3131" spans="3:3" x14ac:dyDescent="0.3">
      <c r="C3131" s="1"/>
    </row>
    <row r="3132" spans="3:3" x14ac:dyDescent="0.3">
      <c r="C3132" s="1"/>
    </row>
    <row r="3133" spans="3:3" x14ac:dyDescent="0.3">
      <c r="C3133" s="1"/>
    </row>
    <row r="3134" spans="3:3" x14ac:dyDescent="0.3">
      <c r="C3134" s="1"/>
    </row>
    <row r="3135" spans="3:3" x14ac:dyDescent="0.3">
      <c r="C3135" s="1"/>
    </row>
    <row r="3136" spans="3:3" x14ac:dyDescent="0.3">
      <c r="C3136" s="1"/>
    </row>
    <row r="3137" spans="3:3" x14ac:dyDescent="0.3">
      <c r="C3137" s="1"/>
    </row>
    <row r="3138" spans="3:3" x14ac:dyDescent="0.3">
      <c r="C3138" s="1"/>
    </row>
    <row r="3139" spans="3:3" x14ac:dyDescent="0.3">
      <c r="C3139" s="1"/>
    </row>
    <row r="3140" spans="3:3" x14ac:dyDescent="0.3">
      <c r="C3140" s="1"/>
    </row>
    <row r="3141" spans="3:3" x14ac:dyDescent="0.3">
      <c r="C3141" s="1"/>
    </row>
    <row r="3142" spans="3:3" x14ac:dyDescent="0.3">
      <c r="C3142" s="1"/>
    </row>
    <row r="3143" spans="3:3" x14ac:dyDescent="0.3">
      <c r="C3143" s="1"/>
    </row>
    <row r="3144" spans="3:3" x14ac:dyDescent="0.3">
      <c r="C3144" s="1"/>
    </row>
    <row r="3145" spans="3:3" x14ac:dyDescent="0.3">
      <c r="C3145" s="1"/>
    </row>
    <row r="3146" spans="3:3" x14ac:dyDescent="0.3">
      <c r="C3146" s="1"/>
    </row>
    <row r="3147" spans="3:3" x14ac:dyDescent="0.3">
      <c r="C3147" s="1"/>
    </row>
    <row r="3148" spans="3:3" x14ac:dyDescent="0.3">
      <c r="C3148" s="1"/>
    </row>
    <row r="3149" spans="3:3" x14ac:dyDescent="0.3">
      <c r="C3149" s="1"/>
    </row>
    <row r="3150" spans="3:3" x14ac:dyDescent="0.3">
      <c r="C3150" s="1"/>
    </row>
    <row r="3151" spans="3:3" x14ac:dyDescent="0.3">
      <c r="C3151" s="1"/>
    </row>
    <row r="3152" spans="3:3" x14ac:dyDescent="0.3">
      <c r="C3152" s="1"/>
    </row>
    <row r="3153" spans="3:3" x14ac:dyDescent="0.3">
      <c r="C3153" s="1"/>
    </row>
    <row r="3154" spans="3:3" x14ac:dyDescent="0.3">
      <c r="C3154" s="1"/>
    </row>
    <row r="3155" spans="3:3" x14ac:dyDescent="0.3">
      <c r="C3155" s="1"/>
    </row>
    <row r="3156" spans="3:3" x14ac:dyDescent="0.3">
      <c r="C3156" s="1"/>
    </row>
    <row r="3157" spans="3:3" x14ac:dyDescent="0.3">
      <c r="C3157" s="1"/>
    </row>
    <row r="3158" spans="3:3" x14ac:dyDescent="0.3">
      <c r="C3158" s="1"/>
    </row>
    <row r="3159" spans="3:3" x14ac:dyDescent="0.3">
      <c r="C3159" s="1"/>
    </row>
    <row r="3160" spans="3:3" x14ac:dyDescent="0.3">
      <c r="C3160" s="1"/>
    </row>
    <row r="3161" spans="3:3" x14ac:dyDescent="0.3">
      <c r="C3161" s="1"/>
    </row>
    <row r="3162" spans="3:3" x14ac:dyDescent="0.3">
      <c r="C3162" s="1"/>
    </row>
    <row r="3163" spans="3:3" x14ac:dyDescent="0.3">
      <c r="C3163" s="1"/>
    </row>
    <row r="3164" spans="3:3" x14ac:dyDescent="0.3">
      <c r="C3164" s="1"/>
    </row>
    <row r="3165" spans="3:3" x14ac:dyDescent="0.3">
      <c r="C3165" s="1"/>
    </row>
    <row r="3166" spans="3:3" x14ac:dyDescent="0.3">
      <c r="C3166" s="1"/>
    </row>
    <row r="3167" spans="3:3" x14ac:dyDescent="0.3">
      <c r="C3167" s="1"/>
    </row>
    <row r="3168" spans="3:3" x14ac:dyDescent="0.3">
      <c r="C3168" s="1"/>
    </row>
    <row r="3169" spans="3:3" x14ac:dyDescent="0.3">
      <c r="C3169" s="1"/>
    </row>
    <row r="3170" spans="3:3" x14ac:dyDescent="0.3">
      <c r="C3170" s="1"/>
    </row>
    <row r="3171" spans="3:3" x14ac:dyDescent="0.3">
      <c r="C3171" s="1"/>
    </row>
    <row r="3172" spans="3:3" x14ac:dyDescent="0.3">
      <c r="C3172" s="1"/>
    </row>
    <row r="3173" spans="3:3" x14ac:dyDescent="0.3">
      <c r="C3173" s="1"/>
    </row>
    <row r="3174" spans="3:3" x14ac:dyDescent="0.3">
      <c r="C3174" s="1"/>
    </row>
    <row r="3175" spans="3:3" x14ac:dyDescent="0.3">
      <c r="C3175" s="1"/>
    </row>
    <row r="3176" spans="3:3" x14ac:dyDescent="0.3">
      <c r="C3176" s="1"/>
    </row>
    <row r="3177" spans="3:3" x14ac:dyDescent="0.3">
      <c r="C3177" s="1"/>
    </row>
    <row r="3178" spans="3:3" x14ac:dyDescent="0.3">
      <c r="C3178" s="1"/>
    </row>
    <row r="3179" spans="3:3" x14ac:dyDescent="0.3">
      <c r="C3179" s="1"/>
    </row>
    <row r="3180" spans="3:3" x14ac:dyDescent="0.3">
      <c r="C3180" s="1"/>
    </row>
    <row r="3181" spans="3:3" x14ac:dyDescent="0.3">
      <c r="C3181" s="1"/>
    </row>
    <row r="3182" spans="3:3" x14ac:dyDescent="0.3">
      <c r="C3182" s="1"/>
    </row>
    <row r="3183" spans="3:3" x14ac:dyDescent="0.3">
      <c r="C3183" s="1"/>
    </row>
    <row r="3184" spans="3:3" x14ac:dyDescent="0.3">
      <c r="C3184" s="1"/>
    </row>
    <row r="3185" spans="3:3" x14ac:dyDescent="0.3">
      <c r="C3185" s="1"/>
    </row>
    <row r="3186" spans="3:3" x14ac:dyDescent="0.3">
      <c r="C3186" s="1"/>
    </row>
    <row r="3187" spans="3:3" x14ac:dyDescent="0.3">
      <c r="C3187" s="1"/>
    </row>
    <row r="3188" spans="3:3" x14ac:dyDescent="0.3">
      <c r="C3188" s="1"/>
    </row>
    <row r="3189" spans="3:3" x14ac:dyDescent="0.3">
      <c r="C3189" s="1"/>
    </row>
    <row r="3190" spans="3:3" x14ac:dyDescent="0.3">
      <c r="C3190" s="1"/>
    </row>
    <row r="3191" spans="3:3" x14ac:dyDescent="0.3">
      <c r="C3191" s="1"/>
    </row>
    <row r="3192" spans="3:3" x14ac:dyDescent="0.3">
      <c r="C3192" s="1"/>
    </row>
    <row r="3193" spans="3:3" x14ac:dyDescent="0.3">
      <c r="C3193" s="1"/>
    </row>
    <row r="3194" spans="3:3" x14ac:dyDescent="0.3">
      <c r="C3194" s="1"/>
    </row>
    <row r="3195" spans="3:3" x14ac:dyDescent="0.3">
      <c r="C3195" s="1"/>
    </row>
    <row r="3196" spans="3:3" x14ac:dyDescent="0.3">
      <c r="C3196" s="1"/>
    </row>
    <row r="3197" spans="3:3" x14ac:dyDescent="0.3">
      <c r="C3197" s="1"/>
    </row>
    <row r="3198" spans="3:3" x14ac:dyDescent="0.3">
      <c r="C3198" s="1"/>
    </row>
    <row r="3199" spans="3:3" x14ac:dyDescent="0.3">
      <c r="C3199" s="1"/>
    </row>
    <row r="3200" spans="3:3" x14ac:dyDescent="0.3">
      <c r="C3200" s="1"/>
    </row>
    <row r="3201" spans="3:3" x14ac:dyDescent="0.3">
      <c r="C3201" s="1"/>
    </row>
    <row r="3202" spans="3:3" x14ac:dyDescent="0.3">
      <c r="C3202" s="1"/>
    </row>
    <row r="3203" spans="3:3" x14ac:dyDescent="0.3">
      <c r="C3203" s="1"/>
    </row>
    <row r="3204" spans="3:3" x14ac:dyDescent="0.3">
      <c r="C3204" s="1"/>
    </row>
    <row r="3205" spans="3:3" x14ac:dyDescent="0.3">
      <c r="C3205" s="1"/>
    </row>
    <row r="3206" spans="3:3" x14ac:dyDescent="0.3">
      <c r="C3206" s="1"/>
    </row>
    <row r="3207" spans="3:3" x14ac:dyDescent="0.3">
      <c r="C3207" s="1"/>
    </row>
    <row r="3208" spans="3:3" x14ac:dyDescent="0.3">
      <c r="C3208" s="1"/>
    </row>
    <row r="3209" spans="3:3" x14ac:dyDescent="0.3">
      <c r="C3209" s="1"/>
    </row>
    <row r="3210" spans="3:3" x14ac:dyDescent="0.3">
      <c r="C3210" s="1"/>
    </row>
    <row r="3211" spans="3:3" x14ac:dyDescent="0.3">
      <c r="C3211" s="1"/>
    </row>
    <row r="3212" spans="3:3" x14ac:dyDescent="0.3">
      <c r="C3212" s="1"/>
    </row>
    <row r="3213" spans="3:3" x14ac:dyDescent="0.3">
      <c r="C3213" s="1"/>
    </row>
    <row r="3214" spans="3:3" x14ac:dyDescent="0.3">
      <c r="C3214" s="1"/>
    </row>
    <row r="3215" spans="3:3" x14ac:dyDescent="0.3">
      <c r="C3215" s="1"/>
    </row>
    <row r="3216" spans="3:3" x14ac:dyDescent="0.3">
      <c r="C3216" s="1"/>
    </row>
    <row r="3217" spans="3:3" x14ac:dyDescent="0.3">
      <c r="C3217" s="1"/>
    </row>
    <row r="3218" spans="3:3" x14ac:dyDescent="0.3">
      <c r="C3218" s="1"/>
    </row>
    <row r="3219" spans="3:3" x14ac:dyDescent="0.3">
      <c r="C3219" s="1"/>
    </row>
    <row r="3220" spans="3:3" x14ac:dyDescent="0.3">
      <c r="C3220" s="1"/>
    </row>
    <row r="3221" spans="3:3" x14ac:dyDescent="0.3">
      <c r="C3221" s="1"/>
    </row>
    <row r="3222" spans="3:3" x14ac:dyDescent="0.3">
      <c r="C3222" s="1"/>
    </row>
    <row r="3223" spans="3:3" x14ac:dyDescent="0.3">
      <c r="C3223" s="1"/>
    </row>
    <row r="3224" spans="3:3" x14ac:dyDescent="0.3">
      <c r="C3224" s="1"/>
    </row>
    <row r="3225" spans="3:3" x14ac:dyDescent="0.3">
      <c r="C3225" s="1"/>
    </row>
    <row r="3226" spans="3:3" x14ac:dyDescent="0.3">
      <c r="C3226" s="1"/>
    </row>
    <row r="3227" spans="3:3" x14ac:dyDescent="0.3">
      <c r="C3227" s="1"/>
    </row>
    <row r="3228" spans="3:3" x14ac:dyDescent="0.3">
      <c r="C3228" s="1"/>
    </row>
    <row r="3229" spans="3:3" x14ac:dyDescent="0.3">
      <c r="C3229" s="1"/>
    </row>
    <row r="3230" spans="3:3" x14ac:dyDescent="0.3">
      <c r="C3230" s="1"/>
    </row>
    <row r="3231" spans="3:3" x14ac:dyDescent="0.3">
      <c r="C3231" s="1"/>
    </row>
    <row r="3232" spans="3:3" x14ac:dyDescent="0.3">
      <c r="C3232" s="1"/>
    </row>
    <row r="3233" spans="3:3" x14ac:dyDescent="0.3">
      <c r="C3233" s="1"/>
    </row>
    <row r="3234" spans="3:3" x14ac:dyDescent="0.3">
      <c r="C3234" s="1"/>
    </row>
    <row r="3235" spans="3:3" x14ac:dyDescent="0.3">
      <c r="C3235" s="1"/>
    </row>
    <row r="3236" spans="3:3" x14ac:dyDescent="0.3">
      <c r="C3236" s="1"/>
    </row>
    <row r="3237" spans="3:3" x14ac:dyDescent="0.3">
      <c r="C3237" s="1"/>
    </row>
    <row r="3238" spans="3:3" x14ac:dyDescent="0.3">
      <c r="C3238" s="1"/>
    </row>
    <row r="3239" spans="3:3" x14ac:dyDescent="0.3">
      <c r="C3239" s="1"/>
    </row>
    <row r="3240" spans="3:3" x14ac:dyDescent="0.3">
      <c r="C3240" s="1"/>
    </row>
    <row r="3241" spans="3:3" x14ac:dyDescent="0.3">
      <c r="C3241" s="1"/>
    </row>
    <row r="3242" spans="3:3" x14ac:dyDescent="0.3">
      <c r="C3242" s="1"/>
    </row>
    <row r="3243" spans="3:3" x14ac:dyDescent="0.3">
      <c r="C3243" s="1"/>
    </row>
    <row r="3244" spans="3:3" x14ac:dyDescent="0.3">
      <c r="C3244" s="1"/>
    </row>
    <row r="3245" spans="3:3" x14ac:dyDescent="0.3">
      <c r="C3245" s="1"/>
    </row>
    <row r="3246" spans="3:3" x14ac:dyDescent="0.3">
      <c r="C3246" s="1"/>
    </row>
    <row r="3247" spans="3:3" x14ac:dyDescent="0.3">
      <c r="C3247" s="1"/>
    </row>
    <row r="3248" spans="3:3" x14ac:dyDescent="0.3">
      <c r="C3248" s="1"/>
    </row>
    <row r="3249" spans="3:3" x14ac:dyDescent="0.3">
      <c r="C3249" s="1"/>
    </row>
    <row r="3250" spans="3:3" x14ac:dyDescent="0.3">
      <c r="C3250" s="1"/>
    </row>
    <row r="3251" spans="3:3" x14ac:dyDescent="0.3">
      <c r="C3251" s="1"/>
    </row>
    <row r="3252" spans="3:3" x14ac:dyDescent="0.3">
      <c r="C3252" s="1"/>
    </row>
    <row r="3253" spans="3:3" x14ac:dyDescent="0.3">
      <c r="C3253" s="1"/>
    </row>
    <row r="3254" spans="3:3" x14ac:dyDescent="0.3">
      <c r="C3254" s="1"/>
    </row>
    <row r="3255" spans="3:3" x14ac:dyDescent="0.3">
      <c r="C3255" s="1"/>
    </row>
    <row r="3256" spans="3:3" x14ac:dyDescent="0.3">
      <c r="C3256" s="1"/>
    </row>
    <row r="3257" spans="3:3" x14ac:dyDescent="0.3">
      <c r="C3257" s="1"/>
    </row>
    <row r="3258" spans="3:3" x14ac:dyDescent="0.3">
      <c r="C3258" s="1"/>
    </row>
    <row r="3259" spans="3:3" x14ac:dyDescent="0.3">
      <c r="C3259" s="1"/>
    </row>
    <row r="3260" spans="3:3" x14ac:dyDescent="0.3">
      <c r="C3260" s="1"/>
    </row>
    <row r="3261" spans="3:3" x14ac:dyDescent="0.3">
      <c r="C3261" s="1"/>
    </row>
    <row r="3262" spans="3:3" x14ac:dyDescent="0.3">
      <c r="C3262" s="1"/>
    </row>
    <row r="3263" spans="3:3" x14ac:dyDescent="0.3">
      <c r="C3263" s="1"/>
    </row>
    <row r="3264" spans="3:3" x14ac:dyDescent="0.3">
      <c r="C3264" s="1"/>
    </row>
    <row r="3265" spans="3:3" x14ac:dyDescent="0.3">
      <c r="C3265" s="1"/>
    </row>
    <row r="3266" spans="3:3" x14ac:dyDescent="0.3">
      <c r="C3266" s="1"/>
    </row>
    <row r="3267" spans="3:3" x14ac:dyDescent="0.3">
      <c r="C3267" s="1"/>
    </row>
    <row r="3268" spans="3:3" x14ac:dyDescent="0.3">
      <c r="C3268" s="1"/>
    </row>
    <row r="3269" spans="3:3" x14ac:dyDescent="0.3">
      <c r="C3269" s="1"/>
    </row>
    <row r="3270" spans="3:3" x14ac:dyDescent="0.3">
      <c r="C3270" s="1"/>
    </row>
    <row r="3271" spans="3:3" x14ac:dyDescent="0.3">
      <c r="C3271" s="1"/>
    </row>
    <row r="3272" spans="3:3" x14ac:dyDescent="0.3">
      <c r="C3272" s="1"/>
    </row>
    <row r="3273" spans="3:3" x14ac:dyDescent="0.3">
      <c r="C3273" s="1"/>
    </row>
    <row r="3274" spans="3:3" x14ac:dyDescent="0.3">
      <c r="C3274" s="1"/>
    </row>
    <row r="3275" spans="3:3" x14ac:dyDescent="0.3">
      <c r="C3275" s="1"/>
    </row>
    <row r="3276" spans="3:3" x14ac:dyDescent="0.3">
      <c r="C3276" s="1"/>
    </row>
    <row r="3277" spans="3:3" x14ac:dyDescent="0.3">
      <c r="C3277" s="1"/>
    </row>
    <row r="3278" spans="3:3" x14ac:dyDescent="0.3">
      <c r="C3278" s="1"/>
    </row>
    <row r="3279" spans="3:3" x14ac:dyDescent="0.3">
      <c r="C3279" s="1"/>
    </row>
    <row r="3280" spans="3:3" x14ac:dyDescent="0.3">
      <c r="C3280" s="1"/>
    </row>
    <row r="3281" spans="3:3" x14ac:dyDescent="0.3">
      <c r="C3281" s="1"/>
    </row>
    <row r="3282" spans="3:3" x14ac:dyDescent="0.3">
      <c r="C3282" s="1"/>
    </row>
    <row r="3283" spans="3:3" x14ac:dyDescent="0.3">
      <c r="C3283" s="1"/>
    </row>
    <row r="3284" spans="3:3" x14ac:dyDescent="0.3">
      <c r="C3284" s="1"/>
    </row>
    <row r="3285" spans="3:3" x14ac:dyDescent="0.3">
      <c r="C3285" s="1"/>
    </row>
    <row r="3286" spans="3:3" x14ac:dyDescent="0.3">
      <c r="C3286" s="1"/>
    </row>
    <row r="3287" spans="3:3" x14ac:dyDescent="0.3">
      <c r="C3287" s="1"/>
    </row>
    <row r="3288" spans="3:3" x14ac:dyDescent="0.3">
      <c r="C3288" s="1"/>
    </row>
    <row r="3289" spans="3:3" x14ac:dyDescent="0.3">
      <c r="C3289" s="1"/>
    </row>
    <row r="3290" spans="3:3" x14ac:dyDescent="0.3">
      <c r="C3290" s="1"/>
    </row>
    <row r="3291" spans="3:3" x14ac:dyDescent="0.3">
      <c r="C3291" s="1"/>
    </row>
    <row r="3292" spans="3:3" x14ac:dyDescent="0.3">
      <c r="C3292" s="1"/>
    </row>
    <row r="3293" spans="3:3" x14ac:dyDescent="0.3">
      <c r="C3293" s="1"/>
    </row>
    <row r="3294" spans="3:3" x14ac:dyDescent="0.3">
      <c r="C3294" s="1"/>
    </row>
    <row r="3295" spans="3:3" x14ac:dyDescent="0.3">
      <c r="C3295" s="1"/>
    </row>
    <row r="3296" spans="3:3" x14ac:dyDescent="0.3">
      <c r="C3296" s="1"/>
    </row>
    <row r="3297" spans="3:3" x14ac:dyDescent="0.3">
      <c r="C3297" s="1"/>
    </row>
    <row r="3298" spans="3:3" x14ac:dyDescent="0.3">
      <c r="C3298" s="1"/>
    </row>
    <row r="3299" spans="3:3" x14ac:dyDescent="0.3">
      <c r="C3299" s="1"/>
    </row>
    <row r="3300" spans="3:3" x14ac:dyDescent="0.3">
      <c r="C3300" s="1"/>
    </row>
    <row r="3301" spans="3:3" x14ac:dyDescent="0.3">
      <c r="C3301" s="1"/>
    </row>
    <row r="3302" spans="3:3" x14ac:dyDescent="0.3">
      <c r="C3302" s="1"/>
    </row>
    <row r="3303" spans="3:3" x14ac:dyDescent="0.3">
      <c r="C3303" s="1"/>
    </row>
    <row r="3304" spans="3:3" x14ac:dyDescent="0.3">
      <c r="C3304" s="1"/>
    </row>
    <row r="3305" spans="3:3" x14ac:dyDescent="0.3">
      <c r="C3305" s="1"/>
    </row>
    <row r="3306" spans="3:3" x14ac:dyDescent="0.3">
      <c r="C3306" s="1"/>
    </row>
    <row r="3307" spans="3:3" x14ac:dyDescent="0.3">
      <c r="C3307" s="1"/>
    </row>
    <row r="3308" spans="3:3" x14ac:dyDescent="0.3">
      <c r="C3308" s="1"/>
    </row>
    <row r="3309" spans="3:3" x14ac:dyDescent="0.3">
      <c r="C3309" s="1"/>
    </row>
    <row r="3310" spans="3:3" x14ac:dyDescent="0.3">
      <c r="C3310" s="1"/>
    </row>
    <row r="3311" spans="3:3" x14ac:dyDescent="0.3">
      <c r="C3311" s="1"/>
    </row>
    <row r="3312" spans="3:3" x14ac:dyDescent="0.3">
      <c r="C3312" s="1"/>
    </row>
    <row r="3313" spans="3:3" x14ac:dyDescent="0.3">
      <c r="C3313" s="1"/>
    </row>
    <row r="3314" spans="3:3" x14ac:dyDescent="0.3">
      <c r="C3314" s="1"/>
    </row>
    <row r="3315" spans="3:3" x14ac:dyDescent="0.3">
      <c r="C3315" s="1"/>
    </row>
    <row r="3316" spans="3:3" x14ac:dyDescent="0.3">
      <c r="C3316" s="1"/>
    </row>
    <row r="3317" spans="3:3" x14ac:dyDescent="0.3">
      <c r="C3317" s="1"/>
    </row>
    <row r="3318" spans="3:3" x14ac:dyDescent="0.3">
      <c r="C3318" s="1"/>
    </row>
    <row r="3319" spans="3:3" x14ac:dyDescent="0.3">
      <c r="C3319" s="1"/>
    </row>
    <row r="3320" spans="3:3" x14ac:dyDescent="0.3">
      <c r="C3320" s="1"/>
    </row>
    <row r="3321" spans="3:3" x14ac:dyDescent="0.3">
      <c r="C3321" s="1"/>
    </row>
    <row r="3322" spans="3:3" x14ac:dyDescent="0.3">
      <c r="C3322" s="1"/>
    </row>
    <row r="3323" spans="3:3" x14ac:dyDescent="0.3">
      <c r="C3323" s="1"/>
    </row>
    <row r="3324" spans="3:3" x14ac:dyDescent="0.3">
      <c r="C3324" s="1"/>
    </row>
    <row r="3325" spans="3:3" x14ac:dyDescent="0.3">
      <c r="C3325" s="1"/>
    </row>
    <row r="3326" spans="3:3" x14ac:dyDescent="0.3">
      <c r="C3326" s="1"/>
    </row>
    <row r="3327" spans="3:3" x14ac:dyDescent="0.3">
      <c r="C3327" s="1"/>
    </row>
    <row r="3328" spans="3:3" x14ac:dyDescent="0.3">
      <c r="C3328" s="1"/>
    </row>
    <row r="3329" spans="3:3" x14ac:dyDescent="0.3">
      <c r="C3329" s="1"/>
    </row>
    <row r="3330" spans="3:3" x14ac:dyDescent="0.3">
      <c r="C3330" s="1"/>
    </row>
    <row r="3331" spans="3:3" x14ac:dyDescent="0.3">
      <c r="C3331" s="1"/>
    </row>
    <row r="3332" spans="3:3" x14ac:dyDescent="0.3">
      <c r="C3332" s="1"/>
    </row>
    <row r="3333" spans="3:3" x14ac:dyDescent="0.3">
      <c r="C3333" s="1"/>
    </row>
    <row r="3334" spans="3:3" x14ac:dyDescent="0.3">
      <c r="C3334" s="1"/>
    </row>
    <row r="3335" spans="3:3" x14ac:dyDescent="0.3">
      <c r="C3335" s="1"/>
    </row>
    <row r="3336" spans="3:3" x14ac:dyDescent="0.3">
      <c r="C3336" s="1"/>
    </row>
    <row r="3337" spans="3:3" x14ac:dyDescent="0.3">
      <c r="C3337" s="1"/>
    </row>
    <row r="3338" spans="3:3" x14ac:dyDescent="0.3">
      <c r="C3338" s="1"/>
    </row>
    <row r="3339" spans="3:3" x14ac:dyDescent="0.3">
      <c r="C3339" s="1"/>
    </row>
    <row r="3340" spans="3:3" x14ac:dyDescent="0.3">
      <c r="C3340" s="1"/>
    </row>
    <row r="3341" spans="3:3" x14ac:dyDescent="0.3">
      <c r="C3341" s="1"/>
    </row>
    <row r="3342" spans="3:3" x14ac:dyDescent="0.3">
      <c r="C3342" s="1"/>
    </row>
    <row r="3343" spans="3:3" x14ac:dyDescent="0.3">
      <c r="C3343" s="1"/>
    </row>
    <row r="3344" spans="3:3" x14ac:dyDescent="0.3">
      <c r="C3344" s="1"/>
    </row>
    <row r="3345" spans="3:3" x14ac:dyDescent="0.3">
      <c r="C3345" s="1"/>
    </row>
    <row r="3346" spans="3:3" x14ac:dyDescent="0.3">
      <c r="C3346" s="1"/>
    </row>
    <row r="3347" spans="3:3" x14ac:dyDescent="0.3">
      <c r="C3347" s="1"/>
    </row>
    <row r="3348" spans="3:3" x14ac:dyDescent="0.3">
      <c r="C3348" s="1"/>
    </row>
    <row r="3349" spans="3:3" x14ac:dyDescent="0.3">
      <c r="C3349" s="1"/>
    </row>
    <row r="3350" spans="3:3" x14ac:dyDescent="0.3">
      <c r="C3350" s="1"/>
    </row>
    <row r="3351" spans="3:3" x14ac:dyDescent="0.3">
      <c r="C3351" s="1"/>
    </row>
    <row r="3352" spans="3:3" x14ac:dyDescent="0.3">
      <c r="C3352" s="1"/>
    </row>
    <row r="3353" spans="3:3" x14ac:dyDescent="0.3">
      <c r="C3353" s="1"/>
    </row>
    <row r="3354" spans="3:3" x14ac:dyDescent="0.3">
      <c r="C3354" s="1"/>
    </row>
    <row r="3355" spans="3:3" x14ac:dyDescent="0.3">
      <c r="C3355" s="1"/>
    </row>
    <row r="3356" spans="3:3" x14ac:dyDescent="0.3">
      <c r="C3356" s="1"/>
    </row>
    <row r="3357" spans="3:3" x14ac:dyDescent="0.3">
      <c r="C3357" s="1"/>
    </row>
    <row r="3358" spans="3:3" x14ac:dyDescent="0.3">
      <c r="C3358" s="1"/>
    </row>
    <row r="3359" spans="3:3" x14ac:dyDescent="0.3">
      <c r="C3359" s="1"/>
    </row>
    <row r="3360" spans="3:3" x14ac:dyDescent="0.3">
      <c r="C3360" s="1"/>
    </row>
    <row r="3361" spans="3:3" x14ac:dyDescent="0.3">
      <c r="C3361" s="1"/>
    </row>
    <row r="3362" spans="3:3" x14ac:dyDescent="0.3">
      <c r="C3362" s="1"/>
    </row>
    <row r="3363" spans="3:3" x14ac:dyDescent="0.3">
      <c r="C3363" s="1"/>
    </row>
    <row r="3364" spans="3:3" x14ac:dyDescent="0.3">
      <c r="C3364" s="1"/>
    </row>
    <row r="3365" spans="3:3" x14ac:dyDescent="0.3">
      <c r="C3365" s="1"/>
    </row>
    <row r="3366" spans="3:3" x14ac:dyDescent="0.3">
      <c r="C3366" s="1"/>
    </row>
    <row r="3367" spans="3:3" x14ac:dyDescent="0.3">
      <c r="C3367" s="1"/>
    </row>
    <row r="3368" spans="3:3" x14ac:dyDescent="0.3">
      <c r="C3368" s="1"/>
    </row>
    <row r="3369" spans="3:3" x14ac:dyDescent="0.3">
      <c r="C3369" s="1"/>
    </row>
    <row r="3370" spans="3:3" x14ac:dyDescent="0.3">
      <c r="C3370" s="1"/>
    </row>
    <row r="3371" spans="3:3" x14ac:dyDescent="0.3">
      <c r="C3371" s="1"/>
    </row>
    <row r="3372" spans="3:3" x14ac:dyDescent="0.3">
      <c r="C3372" s="1"/>
    </row>
    <row r="3373" spans="3:3" x14ac:dyDescent="0.3">
      <c r="C3373" s="1"/>
    </row>
    <row r="3374" spans="3:3" x14ac:dyDescent="0.3">
      <c r="C3374" s="1"/>
    </row>
    <row r="3375" spans="3:3" x14ac:dyDescent="0.3">
      <c r="C3375" s="1"/>
    </row>
    <row r="3376" spans="3:3" x14ac:dyDescent="0.3">
      <c r="C3376" s="1"/>
    </row>
    <row r="3377" spans="3:3" x14ac:dyDescent="0.3">
      <c r="C3377" s="1"/>
    </row>
    <row r="3378" spans="3:3" x14ac:dyDescent="0.3">
      <c r="C3378" s="1"/>
    </row>
    <row r="3379" spans="3:3" x14ac:dyDescent="0.3">
      <c r="C3379" s="1"/>
    </row>
    <row r="3380" spans="3:3" x14ac:dyDescent="0.3">
      <c r="C3380" s="1"/>
    </row>
    <row r="3381" spans="3:3" x14ac:dyDescent="0.3">
      <c r="C3381" s="1"/>
    </row>
    <row r="3382" spans="3:3" x14ac:dyDescent="0.3">
      <c r="C3382" s="1"/>
    </row>
    <row r="3383" spans="3:3" x14ac:dyDescent="0.3">
      <c r="C3383" s="1"/>
    </row>
    <row r="3384" spans="3:3" x14ac:dyDescent="0.3">
      <c r="C3384" s="1"/>
    </row>
    <row r="3385" spans="3:3" x14ac:dyDescent="0.3">
      <c r="C3385" s="1"/>
    </row>
    <row r="3386" spans="3:3" x14ac:dyDescent="0.3">
      <c r="C3386" s="1"/>
    </row>
    <row r="3387" spans="3:3" x14ac:dyDescent="0.3">
      <c r="C3387" s="1"/>
    </row>
    <row r="3388" spans="3:3" x14ac:dyDescent="0.3">
      <c r="C3388" s="1"/>
    </row>
    <row r="3389" spans="3:3" x14ac:dyDescent="0.3">
      <c r="C3389" s="1"/>
    </row>
    <row r="3390" spans="3:3" x14ac:dyDescent="0.3">
      <c r="C3390" s="1"/>
    </row>
    <row r="3391" spans="3:3" x14ac:dyDescent="0.3">
      <c r="C3391" s="1"/>
    </row>
    <row r="3392" spans="3:3" x14ac:dyDescent="0.3">
      <c r="C3392" s="1"/>
    </row>
    <row r="3393" spans="3:3" x14ac:dyDescent="0.3">
      <c r="C3393" s="1"/>
    </row>
    <row r="3394" spans="3:3" x14ac:dyDescent="0.3">
      <c r="C3394" s="1"/>
    </row>
    <row r="3395" spans="3:3" x14ac:dyDescent="0.3">
      <c r="C3395" s="1"/>
    </row>
    <row r="3396" spans="3:3" x14ac:dyDescent="0.3">
      <c r="C3396" s="1"/>
    </row>
    <row r="3397" spans="3:3" x14ac:dyDescent="0.3">
      <c r="C3397" s="1"/>
    </row>
    <row r="3398" spans="3:3" x14ac:dyDescent="0.3">
      <c r="C3398" s="1"/>
    </row>
    <row r="3399" spans="3:3" x14ac:dyDescent="0.3">
      <c r="C3399" s="1"/>
    </row>
    <row r="3400" spans="3:3" x14ac:dyDescent="0.3">
      <c r="C3400" s="1"/>
    </row>
    <row r="3401" spans="3:3" x14ac:dyDescent="0.3">
      <c r="C3401" s="1"/>
    </row>
    <row r="3402" spans="3:3" x14ac:dyDescent="0.3">
      <c r="C3402" s="1"/>
    </row>
    <row r="3403" spans="3:3" x14ac:dyDescent="0.3">
      <c r="C3403" s="1"/>
    </row>
    <row r="3404" spans="3:3" x14ac:dyDescent="0.3">
      <c r="C3404" s="1"/>
    </row>
    <row r="3405" spans="3:3" x14ac:dyDescent="0.3">
      <c r="C3405" s="1"/>
    </row>
    <row r="3406" spans="3:3" x14ac:dyDescent="0.3">
      <c r="C3406" s="1"/>
    </row>
    <row r="3407" spans="3:3" x14ac:dyDescent="0.3">
      <c r="C3407" s="1"/>
    </row>
    <row r="3408" spans="3:3" x14ac:dyDescent="0.3">
      <c r="C3408" s="1"/>
    </row>
    <row r="3409" spans="3:3" x14ac:dyDescent="0.3">
      <c r="C3409" s="1"/>
    </row>
    <row r="3410" spans="3:3" x14ac:dyDescent="0.3">
      <c r="C3410" s="1"/>
    </row>
    <row r="3411" spans="3:3" x14ac:dyDescent="0.3">
      <c r="C3411" s="1"/>
    </row>
    <row r="3412" spans="3:3" x14ac:dyDescent="0.3">
      <c r="C3412" s="1"/>
    </row>
    <row r="3413" spans="3:3" x14ac:dyDescent="0.3">
      <c r="C3413" s="1"/>
    </row>
    <row r="3414" spans="3:3" x14ac:dyDescent="0.3">
      <c r="C3414" s="1"/>
    </row>
    <row r="3415" spans="3:3" x14ac:dyDescent="0.3">
      <c r="C3415" s="1"/>
    </row>
    <row r="3416" spans="3:3" x14ac:dyDescent="0.3">
      <c r="C3416" s="1"/>
    </row>
    <row r="3417" spans="3:3" x14ac:dyDescent="0.3">
      <c r="C3417" s="1"/>
    </row>
    <row r="3418" spans="3:3" x14ac:dyDescent="0.3">
      <c r="C3418" s="1"/>
    </row>
    <row r="3419" spans="3:3" x14ac:dyDescent="0.3">
      <c r="C3419" s="1"/>
    </row>
    <row r="3420" spans="3:3" x14ac:dyDescent="0.3">
      <c r="C3420" s="1"/>
    </row>
    <row r="3421" spans="3:3" x14ac:dyDescent="0.3">
      <c r="C3421" s="1"/>
    </row>
    <row r="3422" spans="3:3" x14ac:dyDescent="0.3">
      <c r="C3422" s="1"/>
    </row>
    <row r="3423" spans="3:3" x14ac:dyDescent="0.3">
      <c r="C3423" s="1"/>
    </row>
    <row r="3424" spans="3:3" x14ac:dyDescent="0.3">
      <c r="C3424" s="1"/>
    </row>
    <row r="3425" spans="3:3" x14ac:dyDescent="0.3">
      <c r="C3425" s="1"/>
    </row>
    <row r="3426" spans="3:3" x14ac:dyDescent="0.3">
      <c r="C3426" s="1"/>
    </row>
    <row r="3427" spans="3:3" x14ac:dyDescent="0.3">
      <c r="C3427" s="1"/>
    </row>
    <row r="3428" spans="3:3" x14ac:dyDescent="0.3">
      <c r="C3428" s="1"/>
    </row>
    <row r="3429" spans="3:3" x14ac:dyDescent="0.3">
      <c r="C3429" s="1"/>
    </row>
    <row r="3430" spans="3:3" x14ac:dyDescent="0.3">
      <c r="C3430" s="1"/>
    </row>
    <row r="3431" spans="3:3" x14ac:dyDescent="0.3">
      <c r="C3431" s="1"/>
    </row>
    <row r="3432" spans="3:3" x14ac:dyDescent="0.3">
      <c r="C3432" s="1"/>
    </row>
    <row r="3433" spans="3:3" x14ac:dyDescent="0.3">
      <c r="C3433" s="1"/>
    </row>
    <row r="3434" spans="3:3" x14ac:dyDescent="0.3">
      <c r="C3434" s="1"/>
    </row>
    <row r="3435" spans="3:3" x14ac:dyDescent="0.3">
      <c r="C3435" s="1"/>
    </row>
    <row r="3436" spans="3:3" x14ac:dyDescent="0.3">
      <c r="C3436" s="1"/>
    </row>
    <row r="3437" spans="3:3" x14ac:dyDescent="0.3">
      <c r="C3437" s="1"/>
    </row>
    <row r="3438" spans="3:3" x14ac:dyDescent="0.3">
      <c r="C3438" s="1"/>
    </row>
    <row r="3439" spans="3:3" x14ac:dyDescent="0.3">
      <c r="C3439" s="1"/>
    </row>
    <row r="3440" spans="3:3" x14ac:dyDescent="0.3">
      <c r="C3440" s="1"/>
    </row>
    <row r="3441" spans="3:3" x14ac:dyDescent="0.3">
      <c r="C3441" s="1"/>
    </row>
    <row r="3442" spans="3:3" x14ac:dyDescent="0.3">
      <c r="C3442" s="1"/>
    </row>
    <row r="3443" spans="3:3" x14ac:dyDescent="0.3">
      <c r="C3443" s="1"/>
    </row>
    <row r="3444" spans="3:3" x14ac:dyDescent="0.3">
      <c r="C3444" s="1"/>
    </row>
    <row r="3445" spans="3:3" x14ac:dyDescent="0.3">
      <c r="C3445" s="1"/>
    </row>
    <row r="3446" spans="3:3" x14ac:dyDescent="0.3">
      <c r="C3446" s="1"/>
    </row>
    <row r="3447" spans="3:3" x14ac:dyDescent="0.3">
      <c r="C3447" s="1"/>
    </row>
    <row r="3448" spans="3:3" x14ac:dyDescent="0.3">
      <c r="C3448" s="1"/>
    </row>
    <row r="3449" spans="3:3" x14ac:dyDescent="0.3">
      <c r="C3449" s="1"/>
    </row>
    <row r="3450" spans="3:3" x14ac:dyDescent="0.3">
      <c r="C3450" s="1"/>
    </row>
    <row r="3451" spans="3:3" x14ac:dyDescent="0.3">
      <c r="C3451" s="1"/>
    </row>
    <row r="3452" spans="3:3" x14ac:dyDescent="0.3">
      <c r="C3452" s="1"/>
    </row>
    <row r="3453" spans="3:3" x14ac:dyDescent="0.3">
      <c r="C3453" s="1"/>
    </row>
    <row r="3454" spans="3:3" x14ac:dyDescent="0.3">
      <c r="C3454" s="1"/>
    </row>
    <row r="3455" spans="3:3" x14ac:dyDescent="0.3">
      <c r="C3455" s="1"/>
    </row>
    <row r="3456" spans="3:3" x14ac:dyDescent="0.3">
      <c r="C3456" s="1"/>
    </row>
    <row r="3457" spans="3:3" x14ac:dyDescent="0.3">
      <c r="C3457" s="1"/>
    </row>
    <row r="3458" spans="3:3" x14ac:dyDescent="0.3">
      <c r="C3458" s="1"/>
    </row>
    <row r="3459" spans="3:3" x14ac:dyDescent="0.3">
      <c r="C3459" s="1"/>
    </row>
    <row r="3460" spans="3:3" x14ac:dyDescent="0.3">
      <c r="C3460" s="1"/>
    </row>
    <row r="3461" spans="3:3" x14ac:dyDescent="0.3">
      <c r="C3461" s="1"/>
    </row>
    <row r="3462" spans="3:3" x14ac:dyDescent="0.3">
      <c r="C3462" s="1"/>
    </row>
    <row r="3463" spans="3:3" x14ac:dyDescent="0.3">
      <c r="C3463" s="1"/>
    </row>
    <row r="3464" spans="3:3" x14ac:dyDescent="0.3">
      <c r="C3464" s="1"/>
    </row>
    <row r="3465" spans="3:3" x14ac:dyDescent="0.3">
      <c r="C3465" s="1"/>
    </row>
    <row r="3466" spans="3:3" x14ac:dyDescent="0.3">
      <c r="C3466" s="1"/>
    </row>
    <row r="3467" spans="3:3" x14ac:dyDescent="0.3">
      <c r="C3467" s="1"/>
    </row>
    <row r="3468" spans="3:3" x14ac:dyDescent="0.3">
      <c r="C3468" s="1"/>
    </row>
    <row r="3469" spans="3:3" x14ac:dyDescent="0.3">
      <c r="C3469" s="1"/>
    </row>
    <row r="3470" spans="3:3" x14ac:dyDescent="0.3">
      <c r="C3470" s="1"/>
    </row>
    <row r="3471" spans="3:3" x14ac:dyDescent="0.3">
      <c r="C3471" s="1"/>
    </row>
    <row r="3472" spans="3:3" x14ac:dyDescent="0.3">
      <c r="C3472" s="1"/>
    </row>
    <row r="3473" spans="3:3" x14ac:dyDescent="0.3">
      <c r="C3473" s="1"/>
    </row>
    <row r="3474" spans="3:3" x14ac:dyDescent="0.3">
      <c r="C3474" s="1"/>
    </row>
    <row r="3475" spans="3:3" x14ac:dyDescent="0.3">
      <c r="C3475" s="1"/>
    </row>
    <row r="3476" spans="3:3" x14ac:dyDescent="0.3">
      <c r="C3476" s="1"/>
    </row>
    <row r="3477" spans="3:3" x14ac:dyDescent="0.3">
      <c r="C3477" s="1"/>
    </row>
    <row r="3478" spans="3:3" x14ac:dyDescent="0.3">
      <c r="C3478" s="1"/>
    </row>
    <row r="3479" spans="3:3" x14ac:dyDescent="0.3">
      <c r="C3479" s="1"/>
    </row>
    <row r="3480" spans="3:3" x14ac:dyDescent="0.3">
      <c r="C3480" s="1"/>
    </row>
    <row r="3481" spans="3:3" x14ac:dyDescent="0.3">
      <c r="C3481" s="1"/>
    </row>
    <row r="3482" spans="3:3" x14ac:dyDescent="0.3">
      <c r="C3482" s="1"/>
    </row>
    <row r="7437" ht="15" customHeight="1" x14ac:dyDescent="0.3"/>
  </sheetData>
  <autoFilter ref="A1:AG1" xr:uid="{00000000-0001-0000-0200-000000000000}"/>
  <phoneticPr fontId="3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/>
  <dimension ref="A1:M178"/>
  <sheetViews>
    <sheetView zoomScaleNormal="100" workbookViewId="0">
      <selection activeCell="G92" sqref="G92"/>
    </sheetView>
  </sheetViews>
  <sheetFormatPr baseColWidth="10" defaultRowHeight="14.4" x14ac:dyDescent="0.3"/>
  <cols>
    <col min="1" max="1" width="11.44140625" customWidth="1"/>
    <col min="8" max="8" width="12" bestFit="1" customWidth="1"/>
    <col min="9" max="9" width="11.5546875" bestFit="1" customWidth="1"/>
  </cols>
  <sheetData>
    <row r="1" spans="1:13" x14ac:dyDescent="0.3">
      <c r="A1" s="3" t="s">
        <v>20</v>
      </c>
      <c r="B1" s="3" t="s">
        <v>4</v>
      </c>
      <c r="C1" t="s">
        <v>92</v>
      </c>
      <c r="D1" s="151" t="s">
        <v>90</v>
      </c>
      <c r="E1" s="151" t="s">
        <v>91</v>
      </c>
      <c r="G1" t="s">
        <v>109</v>
      </c>
      <c r="H1" s="151"/>
    </row>
    <row r="2" spans="1:13" x14ac:dyDescent="0.3">
      <c r="A2">
        <v>1</v>
      </c>
      <c r="B2">
        <v>0.5</v>
      </c>
      <c r="C2">
        <f>E2+$H$1</f>
        <v>0</v>
      </c>
      <c r="D2" s="151"/>
      <c r="E2" s="151"/>
      <c r="M2" t="s">
        <v>36</v>
      </c>
    </row>
    <row r="3" spans="1:13" x14ac:dyDescent="0.3">
      <c r="A3">
        <v>2</v>
      </c>
      <c r="B3">
        <v>1</v>
      </c>
      <c r="C3">
        <f t="shared" ref="C3:C54" si="0">E3+$H$1</f>
        <v>0</v>
      </c>
      <c r="D3" s="151"/>
      <c r="E3" s="151"/>
      <c r="M3" t="s">
        <v>37</v>
      </c>
    </row>
    <row r="4" spans="1:13" x14ac:dyDescent="0.3">
      <c r="A4">
        <v>3</v>
      </c>
      <c r="B4">
        <v>1.5</v>
      </c>
      <c r="C4">
        <f t="shared" si="0"/>
        <v>0</v>
      </c>
      <c r="D4" s="151"/>
      <c r="E4" s="151"/>
      <c r="G4" s="101" t="s">
        <v>107</v>
      </c>
      <c r="H4" s="101" t="s">
        <v>108</v>
      </c>
    </row>
    <row r="5" spans="1:13" x14ac:dyDescent="0.3">
      <c r="A5">
        <v>4</v>
      </c>
      <c r="B5">
        <v>2</v>
      </c>
      <c r="C5">
        <f t="shared" si="0"/>
        <v>0</v>
      </c>
      <c r="D5" s="151"/>
      <c r="E5" s="151"/>
      <c r="G5" s="101"/>
      <c r="H5" s="101"/>
    </row>
    <row r="6" spans="1:13" x14ac:dyDescent="0.3">
      <c r="A6">
        <v>5</v>
      </c>
      <c r="B6">
        <v>2.5</v>
      </c>
      <c r="C6">
        <f t="shared" si="0"/>
        <v>0</v>
      </c>
      <c r="D6" s="151"/>
      <c r="E6" s="151"/>
    </row>
    <row r="7" spans="1:13" x14ac:dyDescent="0.3">
      <c r="A7">
        <v>6</v>
      </c>
      <c r="B7">
        <v>3</v>
      </c>
      <c r="C7">
        <f t="shared" si="0"/>
        <v>0</v>
      </c>
      <c r="D7" s="151"/>
      <c r="E7" s="151"/>
      <c r="G7" t="s">
        <v>109</v>
      </c>
      <c r="H7">
        <f>H5-G5</f>
        <v>0</v>
      </c>
    </row>
    <row r="8" spans="1:13" x14ac:dyDescent="0.3">
      <c r="A8">
        <v>7</v>
      </c>
      <c r="B8">
        <v>3.5</v>
      </c>
      <c r="C8">
        <f t="shared" si="0"/>
        <v>0</v>
      </c>
      <c r="D8" s="151"/>
      <c r="E8" s="151"/>
    </row>
    <row r="9" spans="1:13" x14ac:dyDescent="0.3">
      <c r="A9">
        <v>8</v>
      </c>
      <c r="B9">
        <v>4</v>
      </c>
      <c r="C9">
        <f t="shared" si="0"/>
        <v>0</v>
      </c>
      <c r="D9" s="151"/>
      <c r="E9" s="151"/>
    </row>
    <row r="10" spans="1:13" x14ac:dyDescent="0.3">
      <c r="A10">
        <v>9</v>
      </c>
      <c r="B10">
        <v>4.5</v>
      </c>
      <c r="C10">
        <f t="shared" si="0"/>
        <v>0</v>
      </c>
      <c r="D10" s="151"/>
      <c r="E10" s="151"/>
    </row>
    <row r="11" spans="1:13" x14ac:dyDescent="0.3">
      <c r="A11">
        <v>10</v>
      </c>
      <c r="B11">
        <v>5</v>
      </c>
      <c r="C11">
        <f t="shared" si="0"/>
        <v>0</v>
      </c>
      <c r="D11" s="151"/>
      <c r="E11" s="151"/>
    </row>
    <row r="12" spans="1:13" x14ac:dyDescent="0.3">
      <c r="A12">
        <v>11</v>
      </c>
      <c r="B12">
        <v>5.5</v>
      </c>
      <c r="C12">
        <f t="shared" si="0"/>
        <v>0</v>
      </c>
      <c r="D12" s="151"/>
      <c r="E12" s="151"/>
    </row>
    <row r="13" spans="1:13" x14ac:dyDescent="0.3">
      <c r="A13">
        <v>12</v>
      </c>
      <c r="B13">
        <v>6</v>
      </c>
      <c r="C13">
        <f t="shared" si="0"/>
        <v>0</v>
      </c>
      <c r="D13" s="151"/>
      <c r="E13" s="151"/>
    </row>
    <row r="14" spans="1:13" x14ac:dyDescent="0.3">
      <c r="A14">
        <v>13</v>
      </c>
      <c r="B14">
        <v>6.5</v>
      </c>
      <c r="C14">
        <f t="shared" si="0"/>
        <v>0</v>
      </c>
      <c r="D14" s="151"/>
      <c r="E14" s="151"/>
    </row>
    <row r="15" spans="1:13" x14ac:dyDescent="0.3">
      <c r="A15">
        <v>14</v>
      </c>
      <c r="B15">
        <v>7</v>
      </c>
      <c r="C15">
        <f t="shared" si="0"/>
        <v>0</v>
      </c>
      <c r="D15" s="151"/>
      <c r="E15" s="151"/>
    </row>
    <row r="16" spans="1:13" x14ac:dyDescent="0.3">
      <c r="A16">
        <v>15</v>
      </c>
      <c r="B16">
        <v>7.5</v>
      </c>
      <c r="C16">
        <f t="shared" si="0"/>
        <v>0</v>
      </c>
      <c r="D16" s="151"/>
      <c r="E16" s="151"/>
    </row>
    <row r="17" spans="1:5" x14ac:dyDescent="0.3">
      <c r="A17">
        <v>16</v>
      </c>
      <c r="B17">
        <v>8</v>
      </c>
      <c r="C17">
        <f t="shared" si="0"/>
        <v>0</v>
      </c>
      <c r="D17" s="151"/>
      <c r="E17" s="151"/>
    </row>
    <row r="18" spans="1:5" x14ac:dyDescent="0.3">
      <c r="A18">
        <v>17</v>
      </c>
      <c r="B18">
        <v>8.5</v>
      </c>
      <c r="C18">
        <f t="shared" si="0"/>
        <v>0</v>
      </c>
      <c r="D18" s="151"/>
      <c r="E18" s="151"/>
    </row>
    <row r="19" spans="1:5" x14ac:dyDescent="0.3">
      <c r="A19">
        <v>18</v>
      </c>
      <c r="B19">
        <v>9</v>
      </c>
      <c r="C19">
        <f t="shared" si="0"/>
        <v>0</v>
      </c>
      <c r="D19" s="151"/>
      <c r="E19" s="151"/>
    </row>
    <row r="20" spans="1:5" x14ac:dyDescent="0.3">
      <c r="A20">
        <v>19</v>
      </c>
      <c r="B20">
        <v>9.5</v>
      </c>
      <c r="C20">
        <f t="shared" si="0"/>
        <v>0</v>
      </c>
      <c r="D20" s="151"/>
      <c r="E20" s="151"/>
    </row>
    <row r="21" spans="1:5" x14ac:dyDescent="0.3">
      <c r="A21">
        <v>20</v>
      </c>
      <c r="B21">
        <v>10</v>
      </c>
      <c r="C21">
        <f t="shared" si="0"/>
        <v>0</v>
      </c>
      <c r="D21" s="151"/>
      <c r="E21" s="151"/>
    </row>
    <row r="22" spans="1:5" x14ac:dyDescent="0.3">
      <c r="A22">
        <v>21</v>
      </c>
      <c r="B22">
        <v>10.5</v>
      </c>
      <c r="C22">
        <f t="shared" si="0"/>
        <v>0</v>
      </c>
      <c r="D22" s="151"/>
      <c r="E22" s="151"/>
    </row>
    <row r="23" spans="1:5" x14ac:dyDescent="0.3">
      <c r="A23">
        <v>22</v>
      </c>
      <c r="B23">
        <v>11</v>
      </c>
      <c r="C23">
        <f t="shared" si="0"/>
        <v>0</v>
      </c>
      <c r="D23" s="151"/>
      <c r="E23" s="151"/>
    </row>
    <row r="24" spans="1:5" x14ac:dyDescent="0.3">
      <c r="A24">
        <v>23</v>
      </c>
      <c r="B24">
        <v>11.5</v>
      </c>
      <c r="C24">
        <f t="shared" si="0"/>
        <v>0</v>
      </c>
      <c r="D24" s="151"/>
      <c r="E24" s="151"/>
    </row>
    <row r="25" spans="1:5" x14ac:dyDescent="0.3">
      <c r="A25">
        <v>24</v>
      </c>
      <c r="B25">
        <v>12</v>
      </c>
      <c r="C25">
        <f t="shared" si="0"/>
        <v>0</v>
      </c>
      <c r="D25" s="151"/>
      <c r="E25" s="151"/>
    </row>
    <row r="26" spans="1:5" x14ac:dyDescent="0.3">
      <c r="A26">
        <v>25</v>
      </c>
      <c r="B26">
        <v>12.5</v>
      </c>
      <c r="C26">
        <f t="shared" si="0"/>
        <v>0</v>
      </c>
      <c r="D26" s="151"/>
      <c r="E26" s="151"/>
    </row>
    <row r="27" spans="1:5" x14ac:dyDescent="0.3">
      <c r="A27">
        <v>26</v>
      </c>
      <c r="B27">
        <v>13</v>
      </c>
      <c r="C27">
        <f t="shared" si="0"/>
        <v>0</v>
      </c>
      <c r="D27" s="151"/>
      <c r="E27" s="151"/>
    </row>
    <row r="28" spans="1:5" x14ac:dyDescent="0.3">
      <c r="A28">
        <v>27</v>
      </c>
      <c r="B28">
        <v>13.5</v>
      </c>
      <c r="C28">
        <f t="shared" si="0"/>
        <v>0</v>
      </c>
      <c r="D28" s="151"/>
      <c r="E28" s="151"/>
    </row>
    <row r="29" spans="1:5" x14ac:dyDescent="0.3">
      <c r="A29">
        <v>28</v>
      </c>
      <c r="B29">
        <v>14</v>
      </c>
      <c r="C29">
        <f t="shared" si="0"/>
        <v>0</v>
      </c>
      <c r="D29" s="151"/>
      <c r="E29" s="151"/>
    </row>
    <row r="30" spans="1:5" x14ac:dyDescent="0.3">
      <c r="A30">
        <v>29</v>
      </c>
      <c r="B30">
        <v>14.5</v>
      </c>
      <c r="C30">
        <f t="shared" si="0"/>
        <v>0</v>
      </c>
      <c r="D30" s="151"/>
      <c r="E30" s="151"/>
    </row>
    <row r="31" spans="1:5" x14ac:dyDescent="0.3">
      <c r="A31">
        <v>30</v>
      </c>
      <c r="B31">
        <v>15</v>
      </c>
      <c r="C31">
        <f t="shared" si="0"/>
        <v>0</v>
      </c>
      <c r="D31" s="151"/>
      <c r="E31" s="151"/>
    </row>
    <row r="32" spans="1:5" x14ac:dyDescent="0.3">
      <c r="A32">
        <v>31</v>
      </c>
      <c r="B32">
        <v>15.5</v>
      </c>
      <c r="C32">
        <f t="shared" si="0"/>
        <v>0</v>
      </c>
      <c r="D32" s="151"/>
      <c r="E32" s="151"/>
    </row>
    <row r="33" spans="1:5" x14ac:dyDescent="0.3">
      <c r="A33">
        <v>32</v>
      </c>
      <c r="B33">
        <v>16</v>
      </c>
      <c r="C33">
        <f t="shared" si="0"/>
        <v>0</v>
      </c>
      <c r="D33" s="151"/>
      <c r="E33" s="151"/>
    </row>
    <row r="34" spans="1:5" x14ac:dyDescent="0.3">
      <c r="A34">
        <v>33</v>
      </c>
      <c r="B34">
        <v>16.5</v>
      </c>
      <c r="C34">
        <f t="shared" si="0"/>
        <v>0</v>
      </c>
      <c r="D34" s="151"/>
      <c r="E34" s="151"/>
    </row>
    <row r="35" spans="1:5" x14ac:dyDescent="0.3">
      <c r="A35">
        <v>34</v>
      </c>
      <c r="B35">
        <v>17</v>
      </c>
      <c r="C35">
        <f t="shared" si="0"/>
        <v>0</v>
      </c>
      <c r="D35" s="151"/>
      <c r="E35" s="151"/>
    </row>
    <row r="36" spans="1:5" x14ac:dyDescent="0.3">
      <c r="A36">
        <v>35</v>
      </c>
      <c r="B36">
        <v>17.5</v>
      </c>
      <c r="C36">
        <f t="shared" si="0"/>
        <v>0</v>
      </c>
      <c r="D36" s="151"/>
      <c r="E36" s="151"/>
    </row>
    <row r="37" spans="1:5" x14ac:dyDescent="0.3">
      <c r="A37">
        <v>36</v>
      </c>
      <c r="B37">
        <v>18</v>
      </c>
      <c r="C37">
        <f t="shared" si="0"/>
        <v>0</v>
      </c>
      <c r="D37" s="151"/>
      <c r="E37" s="151"/>
    </row>
    <row r="38" spans="1:5" x14ac:dyDescent="0.3">
      <c r="A38">
        <v>37</v>
      </c>
      <c r="B38">
        <v>18.5</v>
      </c>
      <c r="C38">
        <f t="shared" si="0"/>
        <v>0</v>
      </c>
      <c r="D38" s="151"/>
      <c r="E38" s="151"/>
    </row>
    <row r="39" spans="1:5" x14ac:dyDescent="0.3">
      <c r="A39">
        <v>38</v>
      </c>
      <c r="B39">
        <v>19</v>
      </c>
      <c r="C39">
        <f t="shared" si="0"/>
        <v>0</v>
      </c>
      <c r="D39" s="151"/>
      <c r="E39" s="151"/>
    </row>
    <row r="40" spans="1:5" x14ac:dyDescent="0.3">
      <c r="A40">
        <v>39</v>
      </c>
      <c r="B40">
        <v>19.5</v>
      </c>
      <c r="C40">
        <f t="shared" si="0"/>
        <v>0</v>
      </c>
      <c r="D40" s="151"/>
      <c r="E40" s="151"/>
    </row>
    <row r="41" spans="1:5" x14ac:dyDescent="0.3">
      <c r="A41">
        <v>40</v>
      </c>
      <c r="B41">
        <v>20</v>
      </c>
      <c r="C41">
        <f t="shared" si="0"/>
        <v>0</v>
      </c>
      <c r="D41" s="151"/>
      <c r="E41" s="151"/>
    </row>
    <row r="42" spans="1:5" x14ac:dyDescent="0.3">
      <c r="A42">
        <v>41</v>
      </c>
      <c r="B42">
        <v>20.5</v>
      </c>
      <c r="C42">
        <f t="shared" si="0"/>
        <v>0</v>
      </c>
      <c r="D42" s="151"/>
      <c r="E42" s="151"/>
    </row>
    <row r="43" spans="1:5" x14ac:dyDescent="0.3">
      <c r="A43">
        <v>42</v>
      </c>
      <c r="B43">
        <v>21</v>
      </c>
      <c r="C43">
        <f t="shared" si="0"/>
        <v>0</v>
      </c>
      <c r="D43" s="151"/>
      <c r="E43" s="151"/>
    </row>
    <row r="44" spans="1:5" x14ac:dyDescent="0.3">
      <c r="A44">
        <v>43</v>
      </c>
      <c r="B44">
        <v>21.5</v>
      </c>
      <c r="C44">
        <f t="shared" si="0"/>
        <v>0</v>
      </c>
      <c r="D44" s="151"/>
      <c r="E44" s="151"/>
    </row>
    <row r="45" spans="1:5" x14ac:dyDescent="0.3">
      <c r="A45">
        <v>44</v>
      </c>
      <c r="B45">
        <v>22</v>
      </c>
      <c r="C45">
        <f t="shared" si="0"/>
        <v>0</v>
      </c>
      <c r="D45" s="151"/>
      <c r="E45" s="151"/>
    </row>
    <row r="46" spans="1:5" x14ac:dyDescent="0.3">
      <c r="A46">
        <v>45</v>
      </c>
      <c r="B46">
        <v>22.5</v>
      </c>
      <c r="C46">
        <f t="shared" si="0"/>
        <v>0</v>
      </c>
      <c r="D46" s="151"/>
      <c r="E46" s="151"/>
    </row>
    <row r="47" spans="1:5" x14ac:dyDescent="0.3">
      <c r="A47">
        <v>46</v>
      </c>
      <c r="B47">
        <v>23</v>
      </c>
      <c r="C47">
        <f t="shared" si="0"/>
        <v>0</v>
      </c>
      <c r="D47" s="151"/>
      <c r="E47" s="151"/>
    </row>
    <row r="48" spans="1:5" x14ac:dyDescent="0.3">
      <c r="A48">
        <v>47</v>
      </c>
      <c r="B48">
        <v>23.5</v>
      </c>
      <c r="C48">
        <f t="shared" si="0"/>
        <v>0</v>
      </c>
      <c r="D48" s="151"/>
      <c r="E48" s="151"/>
    </row>
    <row r="49" spans="1:5" x14ac:dyDescent="0.3">
      <c r="A49">
        <v>48</v>
      </c>
      <c r="B49">
        <v>24</v>
      </c>
      <c r="C49">
        <f t="shared" si="0"/>
        <v>0</v>
      </c>
      <c r="D49" s="151"/>
      <c r="E49" s="151"/>
    </row>
    <row r="50" spans="1:5" x14ac:dyDescent="0.3">
      <c r="A50">
        <v>49</v>
      </c>
      <c r="B50">
        <v>24.5</v>
      </c>
      <c r="C50">
        <f t="shared" si="0"/>
        <v>0</v>
      </c>
      <c r="D50" s="151"/>
      <c r="E50" s="151"/>
    </row>
    <row r="51" spans="1:5" x14ac:dyDescent="0.3">
      <c r="A51">
        <v>50</v>
      </c>
      <c r="B51">
        <v>25</v>
      </c>
      <c r="C51">
        <f t="shared" si="0"/>
        <v>0</v>
      </c>
      <c r="D51" s="151"/>
      <c r="E51" s="151"/>
    </row>
    <row r="52" spans="1:5" x14ac:dyDescent="0.3">
      <c r="A52">
        <v>51</v>
      </c>
      <c r="B52">
        <v>25.5</v>
      </c>
      <c r="C52">
        <f t="shared" si="0"/>
        <v>0</v>
      </c>
      <c r="D52" s="151"/>
      <c r="E52" s="151"/>
    </row>
    <row r="53" spans="1:5" x14ac:dyDescent="0.3">
      <c r="A53">
        <v>52</v>
      </c>
      <c r="B53">
        <v>26</v>
      </c>
      <c r="C53">
        <f t="shared" si="0"/>
        <v>0</v>
      </c>
      <c r="D53" s="151"/>
      <c r="E53" s="151"/>
    </row>
    <row r="54" spans="1:5" x14ac:dyDescent="0.3">
      <c r="A54">
        <v>53</v>
      </c>
      <c r="B54">
        <v>26.5</v>
      </c>
      <c r="C54">
        <f t="shared" si="0"/>
        <v>0</v>
      </c>
      <c r="D54" s="151"/>
      <c r="E54" s="151"/>
    </row>
    <row r="55" spans="1:5" x14ac:dyDescent="0.3">
      <c r="A55">
        <v>54</v>
      </c>
      <c r="B55">
        <v>27</v>
      </c>
      <c r="C55">
        <f t="shared" ref="C55:C86" si="1">E55+$H$1</f>
        <v>0</v>
      </c>
      <c r="D55" s="151"/>
      <c r="E55" s="151"/>
    </row>
    <row r="56" spans="1:5" x14ac:dyDescent="0.3">
      <c r="A56">
        <v>55</v>
      </c>
      <c r="B56">
        <v>27.5</v>
      </c>
      <c r="C56">
        <f t="shared" si="1"/>
        <v>0</v>
      </c>
      <c r="D56" s="151"/>
      <c r="E56" s="151"/>
    </row>
    <row r="57" spans="1:5" x14ac:dyDescent="0.3">
      <c r="A57">
        <v>56</v>
      </c>
      <c r="B57">
        <v>28</v>
      </c>
      <c r="C57">
        <f t="shared" si="1"/>
        <v>0</v>
      </c>
      <c r="D57" s="151"/>
      <c r="E57" s="151"/>
    </row>
    <row r="58" spans="1:5" x14ac:dyDescent="0.3">
      <c r="A58">
        <v>57</v>
      </c>
      <c r="B58">
        <v>28.5</v>
      </c>
      <c r="C58">
        <f t="shared" si="1"/>
        <v>0</v>
      </c>
      <c r="D58" s="151"/>
      <c r="E58" s="151"/>
    </row>
    <row r="59" spans="1:5" x14ac:dyDescent="0.3">
      <c r="A59">
        <v>58</v>
      </c>
      <c r="B59">
        <v>29</v>
      </c>
      <c r="C59">
        <f t="shared" si="1"/>
        <v>0</v>
      </c>
      <c r="D59" s="151"/>
      <c r="E59" s="151"/>
    </row>
    <row r="60" spans="1:5" x14ac:dyDescent="0.3">
      <c r="A60">
        <v>59</v>
      </c>
      <c r="B60">
        <v>29.5</v>
      </c>
      <c r="C60">
        <f t="shared" si="1"/>
        <v>0</v>
      </c>
      <c r="D60" s="151"/>
      <c r="E60" s="151"/>
    </row>
    <row r="61" spans="1:5" x14ac:dyDescent="0.3">
      <c r="A61">
        <v>60</v>
      </c>
      <c r="B61">
        <v>30</v>
      </c>
      <c r="C61">
        <f t="shared" si="1"/>
        <v>0</v>
      </c>
      <c r="D61" s="151"/>
      <c r="E61" s="151"/>
    </row>
    <row r="62" spans="1:5" x14ac:dyDescent="0.3">
      <c r="A62">
        <v>61</v>
      </c>
      <c r="B62">
        <v>30.5</v>
      </c>
      <c r="C62">
        <f t="shared" si="1"/>
        <v>0</v>
      </c>
      <c r="D62" s="151"/>
      <c r="E62" s="151"/>
    </row>
    <row r="63" spans="1:5" x14ac:dyDescent="0.3">
      <c r="A63">
        <v>62</v>
      </c>
      <c r="B63">
        <v>31</v>
      </c>
      <c r="C63">
        <f t="shared" si="1"/>
        <v>0</v>
      </c>
      <c r="D63" s="151"/>
      <c r="E63" s="151"/>
    </row>
    <row r="64" spans="1:5" x14ac:dyDescent="0.3">
      <c r="A64">
        <v>63</v>
      </c>
      <c r="B64">
        <v>31.5</v>
      </c>
      <c r="C64">
        <f t="shared" si="1"/>
        <v>0</v>
      </c>
      <c r="D64" s="151"/>
      <c r="E64" s="151"/>
    </row>
    <row r="65" spans="1:5" x14ac:dyDescent="0.3">
      <c r="A65">
        <v>64</v>
      </c>
      <c r="B65">
        <v>32</v>
      </c>
      <c r="C65">
        <f t="shared" si="1"/>
        <v>0</v>
      </c>
      <c r="D65" s="151"/>
      <c r="E65" s="151"/>
    </row>
    <row r="66" spans="1:5" x14ac:dyDescent="0.3">
      <c r="A66">
        <v>65</v>
      </c>
      <c r="B66">
        <v>32.5</v>
      </c>
      <c r="C66">
        <f t="shared" si="1"/>
        <v>0</v>
      </c>
      <c r="D66" s="151"/>
      <c r="E66" s="151"/>
    </row>
    <row r="67" spans="1:5" x14ac:dyDescent="0.3">
      <c r="A67">
        <v>66</v>
      </c>
      <c r="B67">
        <v>33</v>
      </c>
      <c r="C67">
        <f t="shared" si="1"/>
        <v>0</v>
      </c>
      <c r="D67" s="151"/>
      <c r="E67" s="151"/>
    </row>
    <row r="68" spans="1:5" x14ac:dyDescent="0.3">
      <c r="A68">
        <v>67</v>
      </c>
      <c r="B68">
        <v>33.5</v>
      </c>
      <c r="C68">
        <f t="shared" si="1"/>
        <v>0</v>
      </c>
      <c r="D68" s="151"/>
      <c r="E68" s="151"/>
    </row>
    <row r="69" spans="1:5" x14ac:dyDescent="0.3">
      <c r="A69">
        <v>68</v>
      </c>
      <c r="B69">
        <v>34</v>
      </c>
      <c r="C69">
        <f t="shared" si="1"/>
        <v>0</v>
      </c>
      <c r="D69" s="151"/>
      <c r="E69" s="151"/>
    </row>
    <row r="70" spans="1:5" x14ac:dyDescent="0.3">
      <c r="A70">
        <v>69</v>
      </c>
      <c r="B70">
        <v>34.5</v>
      </c>
      <c r="C70">
        <f t="shared" si="1"/>
        <v>0</v>
      </c>
      <c r="D70" s="151"/>
      <c r="E70" s="151"/>
    </row>
    <row r="71" spans="1:5" x14ac:dyDescent="0.3">
      <c r="A71">
        <v>70</v>
      </c>
      <c r="B71">
        <v>35</v>
      </c>
      <c r="C71">
        <f t="shared" si="1"/>
        <v>0</v>
      </c>
      <c r="D71" s="151"/>
      <c r="E71" s="151"/>
    </row>
    <row r="72" spans="1:5" x14ac:dyDescent="0.3">
      <c r="A72">
        <v>71</v>
      </c>
      <c r="B72">
        <v>35.5</v>
      </c>
      <c r="C72">
        <f t="shared" si="1"/>
        <v>0</v>
      </c>
      <c r="D72" s="151"/>
      <c r="E72" s="151"/>
    </row>
    <row r="73" spans="1:5" x14ac:dyDescent="0.3">
      <c r="A73">
        <v>72</v>
      </c>
      <c r="B73">
        <v>36</v>
      </c>
      <c r="C73">
        <f t="shared" si="1"/>
        <v>0</v>
      </c>
      <c r="D73" s="151"/>
      <c r="E73" s="151"/>
    </row>
    <row r="74" spans="1:5" x14ac:dyDescent="0.3">
      <c r="A74">
        <v>73</v>
      </c>
      <c r="B74">
        <v>36.5</v>
      </c>
      <c r="C74">
        <f t="shared" si="1"/>
        <v>0</v>
      </c>
      <c r="D74" s="151"/>
      <c r="E74" s="151"/>
    </row>
    <row r="75" spans="1:5" x14ac:dyDescent="0.3">
      <c r="A75">
        <v>74</v>
      </c>
      <c r="B75">
        <v>37</v>
      </c>
      <c r="C75">
        <f t="shared" si="1"/>
        <v>0</v>
      </c>
      <c r="D75" s="151"/>
      <c r="E75" s="151"/>
    </row>
    <row r="76" spans="1:5" x14ac:dyDescent="0.3">
      <c r="A76">
        <v>75</v>
      </c>
      <c r="B76">
        <v>37.5</v>
      </c>
      <c r="C76">
        <f t="shared" si="1"/>
        <v>0</v>
      </c>
      <c r="D76" s="151"/>
      <c r="E76" s="151"/>
    </row>
    <row r="77" spans="1:5" x14ac:dyDescent="0.3">
      <c r="A77">
        <v>76</v>
      </c>
      <c r="B77">
        <v>38</v>
      </c>
      <c r="C77">
        <f t="shared" si="1"/>
        <v>0</v>
      </c>
      <c r="D77" s="151"/>
      <c r="E77" s="151"/>
    </row>
    <row r="78" spans="1:5" x14ac:dyDescent="0.3">
      <c r="A78">
        <v>77</v>
      </c>
      <c r="B78">
        <v>38.5</v>
      </c>
      <c r="C78">
        <f t="shared" si="1"/>
        <v>0</v>
      </c>
      <c r="D78" s="151"/>
      <c r="E78" s="151"/>
    </row>
    <row r="79" spans="1:5" x14ac:dyDescent="0.3">
      <c r="A79">
        <v>78</v>
      </c>
      <c r="B79">
        <v>39</v>
      </c>
      <c r="C79">
        <f t="shared" si="1"/>
        <v>0</v>
      </c>
      <c r="D79" s="151"/>
      <c r="E79" s="151"/>
    </row>
    <row r="80" spans="1:5" x14ac:dyDescent="0.3">
      <c r="A80">
        <v>79</v>
      </c>
      <c r="B80">
        <v>39.5</v>
      </c>
      <c r="C80">
        <f t="shared" si="1"/>
        <v>0</v>
      </c>
      <c r="D80" s="151"/>
      <c r="E80" s="151"/>
    </row>
    <row r="81" spans="1:5" x14ac:dyDescent="0.3">
      <c r="A81">
        <v>80</v>
      </c>
      <c r="B81">
        <v>40</v>
      </c>
      <c r="C81">
        <f t="shared" si="1"/>
        <v>0</v>
      </c>
      <c r="D81" s="151"/>
      <c r="E81" s="151"/>
    </row>
    <row r="82" spans="1:5" x14ac:dyDescent="0.3">
      <c r="A82">
        <v>81</v>
      </c>
      <c r="B82">
        <v>40.5</v>
      </c>
      <c r="C82">
        <f t="shared" si="1"/>
        <v>0</v>
      </c>
      <c r="D82" s="151"/>
      <c r="E82" s="151"/>
    </row>
    <row r="83" spans="1:5" x14ac:dyDescent="0.3">
      <c r="A83">
        <v>82</v>
      </c>
      <c r="B83">
        <v>41</v>
      </c>
      <c r="C83">
        <f t="shared" si="1"/>
        <v>0</v>
      </c>
      <c r="D83" s="151"/>
      <c r="E83" s="151"/>
    </row>
    <row r="84" spans="1:5" x14ac:dyDescent="0.3">
      <c r="A84">
        <v>83</v>
      </c>
      <c r="B84">
        <v>41.5</v>
      </c>
      <c r="C84">
        <f t="shared" si="1"/>
        <v>0</v>
      </c>
      <c r="D84" s="151"/>
      <c r="E84" s="151"/>
    </row>
    <row r="85" spans="1:5" x14ac:dyDescent="0.3">
      <c r="A85">
        <v>84</v>
      </c>
      <c r="B85">
        <v>42</v>
      </c>
      <c r="C85">
        <f t="shared" si="1"/>
        <v>0</v>
      </c>
      <c r="D85" s="151"/>
      <c r="E85" s="151"/>
    </row>
    <row r="86" spans="1:5" x14ac:dyDescent="0.3">
      <c r="A86">
        <v>85</v>
      </c>
      <c r="B86">
        <v>42.5</v>
      </c>
      <c r="C86">
        <f t="shared" si="1"/>
        <v>0</v>
      </c>
      <c r="D86" s="151"/>
      <c r="E86" s="151"/>
    </row>
    <row r="87" spans="1:5" x14ac:dyDescent="0.3">
      <c r="A87">
        <v>86</v>
      </c>
      <c r="B87">
        <v>43</v>
      </c>
      <c r="C87">
        <f t="shared" ref="C87:C90" si="2">E87+$H$1</f>
        <v>0</v>
      </c>
      <c r="D87" s="151"/>
      <c r="E87" s="151"/>
    </row>
    <row r="88" spans="1:5" x14ac:dyDescent="0.3">
      <c r="A88">
        <v>87</v>
      </c>
      <c r="B88">
        <v>43.5</v>
      </c>
      <c r="C88">
        <f t="shared" si="2"/>
        <v>0</v>
      </c>
      <c r="D88" s="151"/>
      <c r="E88" s="151"/>
    </row>
    <row r="89" spans="1:5" x14ac:dyDescent="0.3">
      <c r="A89">
        <v>88</v>
      </c>
      <c r="B89">
        <v>44</v>
      </c>
      <c r="C89">
        <f t="shared" si="2"/>
        <v>0</v>
      </c>
      <c r="D89" s="151"/>
      <c r="E89" s="151"/>
    </row>
    <row r="90" spans="1:5" x14ac:dyDescent="0.3">
      <c r="A90">
        <v>89</v>
      </c>
      <c r="B90">
        <v>44.5</v>
      </c>
      <c r="C90">
        <f t="shared" si="2"/>
        <v>0</v>
      </c>
      <c r="D90" s="151"/>
      <c r="E90" s="151"/>
    </row>
    <row r="91" spans="1:5" x14ac:dyDescent="0.3">
      <c r="A91">
        <v>89</v>
      </c>
      <c r="B91">
        <v>45</v>
      </c>
      <c r="C91">
        <f t="shared" ref="C91" si="3">E91+$H$1</f>
        <v>0</v>
      </c>
      <c r="D91" s="151"/>
      <c r="E91" s="151"/>
    </row>
    <row r="92" spans="1:5" x14ac:dyDescent="0.3">
      <c r="D92" s="151"/>
      <c r="E92" s="151"/>
    </row>
    <row r="93" spans="1:5" x14ac:dyDescent="0.3">
      <c r="D93" s="151"/>
      <c r="E93" s="151"/>
    </row>
    <row r="94" spans="1:5" x14ac:dyDescent="0.3">
      <c r="D94" s="151"/>
      <c r="E94" s="151"/>
    </row>
    <row r="95" spans="1:5" x14ac:dyDescent="0.3">
      <c r="D95" s="151"/>
      <c r="E95" s="151"/>
    </row>
    <row r="96" spans="1:5" x14ac:dyDescent="0.3">
      <c r="D96" s="151"/>
      <c r="E96" s="151"/>
    </row>
    <row r="97" spans="4:5" x14ac:dyDescent="0.3">
      <c r="D97" s="151"/>
      <c r="E97" s="151"/>
    </row>
    <row r="98" spans="4:5" x14ac:dyDescent="0.3">
      <c r="D98" s="151"/>
      <c r="E98" s="151"/>
    </row>
    <row r="99" spans="4:5" x14ac:dyDescent="0.3">
      <c r="D99" s="151"/>
      <c r="E99" s="151"/>
    </row>
    <row r="100" spans="4:5" x14ac:dyDescent="0.3">
      <c r="D100" s="151"/>
      <c r="E100" s="151"/>
    </row>
    <row r="101" spans="4:5" x14ac:dyDescent="0.3">
      <c r="D101" s="151"/>
      <c r="E101" s="151"/>
    </row>
    <row r="102" spans="4:5" x14ac:dyDescent="0.3">
      <c r="D102" s="151"/>
      <c r="E102" s="151"/>
    </row>
    <row r="103" spans="4:5" x14ac:dyDescent="0.3">
      <c r="D103" s="151"/>
      <c r="E103" s="151"/>
    </row>
    <row r="104" spans="4:5" x14ac:dyDescent="0.3">
      <c r="D104" s="151"/>
      <c r="E104" s="151"/>
    </row>
    <row r="105" spans="4:5" x14ac:dyDescent="0.3">
      <c r="D105" s="151"/>
      <c r="E105" s="151"/>
    </row>
    <row r="106" spans="4:5" x14ac:dyDescent="0.3">
      <c r="D106" s="151"/>
      <c r="E106" s="151"/>
    </row>
    <row r="107" spans="4:5" x14ac:dyDescent="0.3">
      <c r="D107" s="151"/>
      <c r="E107" s="151"/>
    </row>
    <row r="108" spans="4:5" x14ac:dyDescent="0.3">
      <c r="D108" s="151"/>
      <c r="E108" s="151"/>
    </row>
    <row r="109" spans="4:5" x14ac:dyDescent="0.3">
      <c r="D109" s="151"/>
      <c r="E109" s="151"/>
    </row>
    <row r="110" spans="4:5" x14ac:dyDescent="0.3">
      <c r="D110" s="151"/>
      <c r="E110" s="151"/>
    </row>
    <row r="111" spans="4:5" x14ac:dyDescent="0.3">
      <c r="D111" s="151"/>
      <c r="E111" s="151"/>
    </row>
    <row r="112" spans="4:5" x14ac:dyDescent="0.3">
      <c r="D112" s="151"/>
      <c r="E112" s="151"/>
    </row>
    <row r="113" spans="4:5" x14ac:dyDescent="0.3">
      <c r="D113" s="151"/>
      <c r="E113" s="151"/>
    </row>
    <row r="114" spans="4:5" x14ac:dyDescent="0.3">
      <c r="D114" s="151"/>
      <c r="E114" s="151"/>
    </row>
    <row r="115" spans="4:5" x14ac:dyDescent="0.3">
      <c r="D115" s="151"/>
      <c r="E115" s="151"/>
    </row>
    <row r="116" spans="4:5" x14ac:dyDescent="0.3">
      <c r="D116" s="151"/>
      <c r="E116" s="151"/>
    </row>
    <row r="117" spans="4:5" x14ac:dyDescent="0.3">
      <c r="D117" s="151"/>
      <c r="E117" s="151"/>
    </row>
    <row r="118" spans="4:5" x14ac:dyDescent="0.3">
      <c r="D118" s="151"/>
      <c r="E118" s="151"/>
    </row>
    <row r="119" spans="4:5" x14ac:dyDescent="0.3">
      <c r="D119" s="151"/>
      <c r="E119" s="151"/>
    </row>
    <row r="120" spans="4:5" x14ac:dyDescent="0.3">
      <c r="D120" s="151"/>
      <c r="E120" s="151"/>
    </row>
    <row r="121" spans="4:5" x14ac:dyDescent="0.3">
      <c r="D121" s="151"/>
      <c r="E121" s="151"/>
    </row>
    <row r="122" spans="4:5" x14ac:dyDescent="0.3">
      <c r="D122" s="151"/>
      <c r="E122" s="151"/>
    </row>
    <row r="123" spans="4:5" x14ac:dyDescent="0.3">
      <c r="D123" s="151"/>
      <c r="E123" s="151"/>
    </row>
    <row r="124" spans="4:5" x14ac:dyDescent="0.3">
      <c r="D124" s="151"/>
      <c r="E124" s="151"/>
    </row>
    <row r="125" spans="4:5" x14ac:dyDescent="0.3">
      <c r="D125" s="151"/>
      <c r="E125" s="151"/>
    </row>
    <row r="126" spans="4:5" x14ac:dyDescent="0.3">
      <c r="D126" s="151"/>
      <c r="E126" s="151"/>
    </row>
    <row r="127" spans="4:5" x14ac:dyDescent="0.3">
      <c r="D127" s="151"/>
      <c r="E127" s="151"/>
    </row>
    <row r="128" spans="4:5" x14ac:dyDescent="0.3">
      <c r="D128" s="151"/>
      <c r="E128" s="151"/>
    </row>
    <row r="129" spans="4:5" x14ac:dyDescent="0.3">
      <c r="D129" s="151"/>
      <c r="E129" s="151"/>
    </row>
    <row r="130" spans="4:5" x14ac:dyDescent="0.3">
      <c r="D130" s="151"/>
      <c r="E130" s="151"/>
    </row>
    <row r="131" spans="4:5" x14ac:dyDescent="0.3">
      <c r="D131" s="151"/>
      <c r="E131" s="151"/>
    </row>
    <row r="132" spans="4:5" x14ac:dyDescent="0.3">
      <c r="D132" s="151"/>
      <c r="E132" s="151"/>
    </row>
    <row r="133" spans="4:5" x14ac:dyDescent="0.3">
      <c r="D133" s="151"/>
      <c r="E133" s="151"/>
    </row>
    <row r="134" spans="4:5" x14ac:dyDescent="0.3">
      <c r="D134" s="151"/>
      <c r="E134" s="151"/>
    </row>
    <row r="135" spans="4:5" x14ac:dyDescent="0.3">
      <c r="D135" s="151"/>
      <c r="E135" s="151"/>
    </row>
    <row r="136" spans="4:5" x14ac:dyDescent="0.3">
      <c r="D136" s="151"/>
      <c r="E136" s="151"/>
    </row>
    <row r="137" spans="4:5" x14ac:dyDescent="0.3">
      <c r="D137" s="151"/>
      <c r="E137" s="151"/>
    </row>
    <row r="138" spans="4:5" x14ac:dyDescent="0.3">
      <c r="D138" s="151"/>
      <c r="E138" s="151"/>
    </row>
    <row r="139" spans="4:5" x14ac:dyDescent="0.3">
      <c r="D139" s="151"/>
      <c r="E139" s="151"/>
    </row>
    <row r="140" spans="4:5" x14ac:dyDescent="0.3">
      <c r="D140" s="151"/>
      <c r="E140" s="151"/>
    </row>
    <row r="141" spans="4:5" x14ac:dyDescent="0.3">
      <c r="D141" s="151"/>
      <c r="E141" s="151"/>
    </row>
    <row r="142" spans="4:5" x14ac:dyDescent="0.3">
      <c r="D142" s="151"/>
      <c r="E142" s="151"/>
    </row>
    <row r="143" spans="4:5" x14ac:dyDescent="0.3">
      <c r="D143" s="151"/>
      <c r="E143" s="151"/>
    </row>
    <row r="144" spans="4:5" x14ac:dyDescent="0.3">
      <c r="D144" s="151"/>
      <c r="E144" s="151"/>
    </row>
    <row r="145" spans="4:5" x14ac:dyDescent="0.3">
      <c r="D145" s="151"/>
      <c r="E145" s="151"/>
    </row>
    <row r="146" spans="4:5" x14ac:dyDescent="0.3">
      <c r="D146" s="151"/>
      <c r="E146" s="151"/>
    </row>
    <row r="147" spans="4:5" x14ac:dyDescent="0.3">
      <c r="D147" s="151"/>
      <c r="E147" s="151"/>
    </row>
    <row r="148" spans="4:5" x14ac:dyDescent="0.3">
      <c r="D148" s="151"/>
      <c r="E148" s="151"/>
    </row>
    <row r="149" spans="4:5" x14ac:dyDescent="0.3">
      <c r="D149" s="151"/>
      <c r="E149" s="151"/>
    </row>
    <row r="150" spans="4:5" x14ac:dyDescent="0.3">
      <c r="D150" s="151"/>
      <c r="E150" s="151"/>
    </row>
    <row r="151" spans="4:5" x14ac:dyDescent="0.3">
      <c r="D151" s="151"/>
      <c r="E151" s="151"/>
    </row>
    <row r="152" spans="4:5" x14ac:dyDescent="0.3">
      <c r="D152" s="151"/>
      <c r="E152" s="151"/>
    </row>
    <row r="153" spans="4:5" x14ac:dyDescent="0.3">
      <c r="D153" s="151"/>
      <c r="E153" s="151"/>
    </row>
    <row r="154" spans="4:5" x14ac:dyDescent="0.3">
      <c r="D154" s="151"/>
      <c r="E154" s="151"/>
    </row>
    <row r="155" spans="4:5" x14ac:dyDescent="0.3">
      <c r="D155" s="151"/>
      <c r="E155" s="151"/>
    </row>
    <row r="156" spans="4:5" x14ac:dyDescent="0.3">
      <c r="D156" s="151"/>
      <c r="E156" s="151"/>
    </row>
    <row r="157" spans="4:5" x14ac:dyDescent="0.3">
      <c r="D157" s="151"/>
      <c r="E157" s="151"/>
    </row>
    <row r="158" spans="4:5" x14ac:dyDescent="0.3">
      <c r="D158" s="151"/>
      <c r="E158" s="151"/>
    </row>
    <row r="159" spans="4:5" x14ac:dyDescent="0.3">
      <c r="D159" s="151"/>
      <c r="E159" s="151"/>
    </row>
    <row r="160" spans="4:5" x14ac:dyDescent="0.3">
      <c r="D160" s="151"/>
      <c r="E160" s="151"/>
    </row>
    <row r="161" spans="4:5" x14ac:dyDescent="0.3">
      <c r="D161" s="151"/>
      <c r="E161" s="151"/>
    </row>
    <row r="162" spans="4:5" x14ac:dyDescent="0.3">
      <c r="D162" s="151"/>
      <c r="E162" s="151"/>
    </row>
    <row r="163" spans="4:5" x14ac:dyDescent="0.3">
      <c r="D163" s="151"/>
      <c r="E163" s="151"/>
    </row>
    <row r="164" spans="4:5" x14ac:dyDescent="0.3">
      <c r="D164" s="151"/>
      <c r="E164" s="151"/>
    </row>
    <row r="165" spans="4:5" x14ac:dyDescent="0.3">
      <c r="D165" s="151"/>
      <c r="E165" s="151"/>
    </row>
    <row r="166" spans="4:5" x14ac:dyDescent="0.3">
      <c r="D166" s="151"/>
      <c r="E166" s="151"/>
    </row>
    <row r="167" spans="4:5" x14ac:dyDescent="0.3">
      <c r="D167" s="151"/>
      <c r="E167" s="151"/>
    </row>
    <row r="168" spans="4:5" x14ac:dyDescent="0.3">
      <c r="D168" s="151"/>
      <c r="E168" s="151"/>
    </row>
    <row r="169" spans="4:5" x14ac:dyDescent="0.3">
      <c r="D169" s="151"/>
      <c r="E169" s="151"/>
    </row>
    <row r="170" spans="4:5" x14ac:dyDescent="0.3">
      <c r="D170" s="151"/>
      <c r="E170" s="151"/>
    </row>
    <row r="171" spans="4:5" x14ac:dyDescent="0.3">
      <c r="D171" s="151"/>
      <c r="E171" s="151"/>
    </row>
    <row r="172" spans="4:5" x14ac:dyDescent="0.3">
      <c r="D172" s="151"/>
      <c r="E172" s="151"/>
    </row>
    <row r="173" spans="4:5" x14ac:dyDescent="0.3">
      <c r="D173" s="151"/>
      <c r="E173" s="151"/>
    </row>
    <row r="174" spans="4:5" x14ac:dyDescent="0.3">
      <c r="D174" s="151"/>
      <c r="E174" s="151"/>
    </row>
    <row r="175" spans="4:5" x14ac:dyDescent="0.3">
      <c r="D175" s="151"/>
      <c r="E175" s="151"/>
    </row>
    <row r="176" spans="4:5" x14ac:dyDescent="0.3">
      <c r="D176" s="151"/>
      <c r="E176" s="151"/>
    </row>
    <row r="177" spans="4:5" x14ac:dyDescent="0.3">
      <c r="D177" s="151"/>
      <c r="E177" s="151"/>
    </row>
    <row r="178" spans="4:5" x14ac:dyDescent="0.3">
      <c r="D178" s="151"/>
      <c r="E178" s="15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AY43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XFD1048576"/>
    </sheetView>
  </sheetViews>
  <sheetFormatPr baseColWidth="10" defaultRowHeight="14.4" x14ac:dyDescent="0.3"/>
  <cols>
    <col min="1" max="1" width="6.44140625" bestFit="1" customWidth="1"/>
    <col min="2" max="2" width="16.44140625" bestFit="1" customWidth="1"/>
    <col min="3" max="5" width="12.44140625" bestFit="1" customWidth="1"/>
    <col min="6" max="7" width="10.44140625" bestFit="1" customWidth="1"/>
    <col min="8" max="9" width="13.44140625" bestFit="1" customWidth="1"/>
    <col min="10" max="10" width="11.44140625" bestFit="1" customWidth="1"/>
    <col min="11" max="11" width="10.5546875" bestFit="1" customWidth="1"/>
    <col min="12" max="12" width="16.44140625" bestFit="1" customWidth="1"/>
    <col min="13" max="15" width="12.44140625" bestFit="1" customWidth="1"/>
    <col min="16" max="17" width="10.44140625" bestFit="1" customWidth="1"/>
    <col min="18" max="19" width="13.44140625" bestFit="1" customWidth="1"/>
    <col min="20" max="20" width="11.44140625" bestFit="1" customWidth="1"/>
    <col min="21" max="21" width="10.5546875" bestFit="1" customWidth="1"/>
    <col min="22" max="22" width="16.44140625" bestFit="1" customWidth="1"/>
    <col min="23" max="25" width="12.44140625" bestFit="1" customWidth="1"/>
    <col min="26" max="27" width="10.44140625" bestFit="1" customWidth="1"/>
    <col min="28" max="29" width="13.44140625" bestFit="1" customWidth="1"/>
    <col min="30" max="30" width="11.44140625" bestFit="1" customWidth="1"/>
    <col min="31" max="31" width="10.5546875" bestFit="1" customWidth="1"/>
    <col min="32" max="32" width="16.44140625" bestFit="1" customWidth="1"/>
    <col min="33" max="35" width="12.44140625" bestFit="1" customWidth="1"/>
    <col min="36" max="37" width="10.44140625" bestFit="1" customWidth="1"/>
    <col min="38" max="39" width="13.44140625" bestFit="1" customWidth="1"/>
    <col min="40" max="40" width="11.44140625" bestFit="1" customWidth="1"/>
    <col min="41" max="41" width="10.5546875" bestFit="1" customWidth="1"/>
    <col min="42" max="42" width="16.44140625" bestFit="1" customWidth="1"/>
    <col min="43" max="45" width="12.44140625" bestFit="1" customWidth="1"/>
    <col min="46" max="47" width="8.44140625" bestFit="1" customWidth="1"/>
    <col min="48" max="49" width="13.44140625" bestFit="1" customWidth="1"/>
    <col min="50" max="51" width="10.44140625" bestFit="1" customWidth="1"/>
  </cols>
  <sheetData>
    <row r="1" spans="2:51" x14ac:dyDescent="0.3">
      <c r="B1" s="72"/>
      <c r="C1" s="73"/>
      <c r="D1" s="73"/>
      <c r="E1" s="73"/>
      <c r="F1" s="73"/>
      <c r="G1" s="73"/>
      <c r="H1" s="73"/>
      <c r="I1" s="73"/>
      <c r="J1" s="73"/>
      <c r="K1" s="73"/>
      <c r="L1" s="74"/>
      <c r="M1" s="75"/>
      <c r="N1" s="75"/>
      <c r="O1" s="75"/>
      <c r="P1" s="75"/>
      <c r="Q1" s="75"/>
      <c r="R1" s="75"/>
      <c r="S1" s="75"/>
      <c r="T1" s="75"/>
      <c r="U1" s="75"/>
      <c r="V1" s="78"/>
      <c r="W1" s="79"/>
      <c r="X1" s="79"/>
      <c r="Y1" s="79"/>
      <c r="Z1" s="79"/>
      <c r="AA1" s="79"/>
      <c r="AB1" s="79"/>
      <c r="AC1" s="79"/>
      <c r="AD1" s="79"/>
      <c r="AE1" s="79"/>
      <c r="AF1" s="76"/>
      <c r="AG1" s="77"/>
      <c r="AH1" s="77"/>
      <c r="AI1" s="77"/>
      <c r="AJ1" s="77"/>
      <c r="AK1" s="77"/>
      <c r="AL1" s="77"/>
      <c r="AM1" s="77"/>
      <c r="AN1" s="77"/>
      <c r="AO1" s="77"/>
      <c r="AP1" s="81"/>
      <c r="AQ1" s="80"/>
      <c r="AR1" s="80"/>
      <c r="AS1" s="80"/>
      <c r="AT1" s="80"/>
      <c r="AU1" s="80"/>
      <c r="AV1" s="80"/>
      <c r="AW1" s="80"/>
      <c r="AX1" s="80"/>
      <c r="AY1" s="80"/>
    </row>
    <row r="3" spans="2:51" ht="15" customHeight="1" x14ac:dyDescent="0.3"/>
    <row r="4" spans="2:51" ht="15" customHeight="1" x14ac:dyDescent="0.3"/>
    <row r="5" spans="2:51" ht="15" customHeight="1" x14ac:dyDescent="0.3"/>
    <row r="6" spans="2:51" ht="15" customHeight="1" x14ac:dyDescent="0.3"/>
    <row r="7" spans="2:51" ht="15" customHeight="1" x14ac:dyDescent="0.3"/>
    <row r="8" spans="2:51" ht="15" customHeight="1" x14ac:dyDescent="0.3"/>
    <row r="9" spans="2:51" ht="15" customHeight="1" x14ac:dyDescent="0.3"/>
    <row r="10" spans="2:51" ht="15" customHeight="1" x14ac:dyDescent="0.3"/>
    <row r="11" spans="2:51" ht="15" customHeight="1" x14ac:dyDescent="0.3"/>
    <row r="12" spans="2:51" ht="15" customHeight="1" x14ac:dyDescent="0.3"/>
    <row r="13" spans="2:51" ht="15" customHeight="1" x14ac:dyDescent="0.3"/>
    <row r="14" spans="2:51" ht="15" customHeight="1" x14ac:dyDescent="0.3"/>
    <row r="15" spans="2:51" ht="15" customHeight="1" x14ac:dyDescent="0.3"/>
    <row r="16" spans="2:51" ht="15" customHeight="1" x14ac:dyDescent="0.3"/>
    <row r="17" ht="15" customHeight="1" x14ac:dyDescent="0.3"/>
    <row r="18" ht="15" customHeight="1" x14ac:dyDescent="0.3"/>
    <row r="19" ht="15" customHeight="1" x14ac:dyDescent="0.3"/>
    <row r="20" ht="15" customHeight="1" x14ac:dyDescent="0.3"/>
    <row r="21" ht="15" customHeight="1" x14ac:dyDescent="0.3"/>
    <row r="22" ht="15" customHeight="1" x14ac:dyDescent="0.3"/>
    <row r="23" ht="15" customHeight="1" x14ac:dyDescent="0.3"/>
    <row r="24" ht="15" customHeight="1" x14ac:dyDescent="0.3"/>
    <row r="25" ht="15" customHeight="1" x14ac:dyDescent="0.3"/>
    <row r="26" ht="15" customHeight="1" x14ac:dyDescent="0.3"/>
    <row r="27" ht="15" customHeight="1" x14ac:dyDescent="0.3"/>
    <row r="28" ht="15" customHeight="1" x14ac:dyDescent="0.3"/>
    <row r="29" ht="15" customHeight="1" x14ac:dyDescent="0.3"/>
    <row r="30" ht="15" customHeight="1" x14ac:dyDescent="0.3"/>
    <row r="31" ht="15" customHeight="1" x14ac:dyDescent="0.3"/>
    <row r="32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.6" customHeight="1" x14ac:dyDescent="0.3"/>
    <row r="43" ht="15" customHeight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8"/>
  <dimension ref="A1:AF210"/>
  <sheetViews>
    <sheetView zoomScale="85" zoomScaleNormal="85" workbookViewId="0">
      <pane xSplit="2" ySplit="12" topLeftCell="C186" activePane="bottomRight" state="frozen"/>
      <selection activeCell="AA23" sqref="AA23"/>
      <selection pane="topRight" activeCell="AA23" sqref="AA23"/>
      <selection pane="bottomLeft" activeCell="AA23" sqref="AA23"/>
      <selection pane="bottomRight" activeCell="A210" sqref="A210"/>
    </sheetView>
  </sheetViews>
  <sheetFormatPr baseColWidth="10" defaultRowHeight="14.4" x14ac:dyDescent="0.3"/>
  <cols>
    <col min="1" max="1" width="3.5546875" style="68" customWidth="1"/>
    <col min="2" max="2" width="11.44140625" style="44" bestFit="1" customWidth="1"/>
    <col min="3" max="8" width="10.5546875" style="44" customWidth="1"/>
    <col min="9" max="9" width="10.5546875" style="44" bestFit="1" customWidth="1"/>
    <col min="10" max="14" width="10.5546875" style="44" customWidth="1"/>
    <col min="15" max="16" width="7.44140625" style="44" bestFit="1" customWidth="1"/>
    <col min="17" max="18" width="12.5546875" style="44" customWidth="1"/>
    <col min="19" max="20" width="12.5546875" style="45" customWidth="1"/>
    <col min="21" max="22" width="6.5546875" style="49" customWidth="1"/>
    <col min="23" max="23" width="9" style="49" bestFit="1" customWidth="1"/>
    <col min="25" max="25" width="2.44140625" customWidth="1"/>
    <col min="27" max="27" width="10.5546875" customWidth="1"/>
    <col min="28" max="28" width="1.5546875" customWidth="1"/>
  </cols>
  <sheetData>
    <row r="1" spans="1:32" x14ac:dyDescent="0.3">
      <c r="A1" s="43" t="s">
        <v>55</v>
      </c>
      <c r="C1" s="46"/>
      <c r="D1" s="46"/>
      <c r="E1" s="46"/>
      <c r="F1" s="46"/>
      <c r="G1" s="46"/>
      <c r="H1" s="46"/>
      <c r="I1" s="46"/>
      <c r="J1" s="46"/>
      <c r="K1" s="45"/>
      <c r="L1" s="47"/>
      <c r="M1" s="48"/>
      <c r="N1" s="46"/>
      <c r="O1" s="46"/>
      <c r="P1" s="46"/>
      <c r="Q1" s="46"/>
      <c r="R1" s="46"/>
    </row>
    <row r="2" spans="1:32" x14ac:dyDescent="0.3">
      <c r="A2" s="50"/>
      <c r="C2" s="46"/>
      <c r="D2" s="46"/>
      <c r="E2" s="46"/>
      <c r="F2" s="46"/>
      <c r="G2" s="46"/>
      <c r="H2" s="46"/>
      <c r="I2" s="46"/>
      <c r="J2" s="46"/>
      <c r="K2" s="45"/>
      <c r="L2" s="47"/>
      <c r="M2" s="46"/>
      <c r="N2" s="46"/>
      <c r="O2" s="46"/>
      <c r="P2" s="46"/>
      <c r="Q2" s="46"/>
      <c r="R2" s="46"/>
    </row>
    <row r="3" spans="1:32" ht="15" thickBot="1" x14ac:dyDescent="0.35">
      <c r="A3" s="50"/>
      <c r="C3" s="45"/>
      <c r="D3" s="45"/>
      <c r="E3" s="45"/>
      <c r="F3" s="45"/>
      <c r="G3" s="45"/>
      <c r="H3" s="45"/>
      <c r="I3" s="45"/>
      <c r="J3" s="45"/>
      <c r="K3" s="46"/>
      <c r="L3" s="45"/>
      <c r="M3" s="45"/>
      <c r="N3" s="45"/>
      <c r="O3" s="45"/>
      <c r="P3" s="45"/>
      <c r="Q3" s="45"/>
      <c r="R3" s="45"/>
    </row>
    <row r="4" spans="1:32" ht="15" thickTop="1" x14ac:dyDescent="0.3">
      <c r="A4" s="50"/>
      <c r="C4" s="268"/>
      <c r="D4" s="269"/>
      <c r="E4" s="270"/>
      <c r="F4" s="269"/>
      <c r="G4" s="270"/>
      <c r="H4" s="269"/>
      <c r="I4" s="275" t="s">
        <v>49</v>
      </c>
      <c r="J4" s="276"/>
      <c r="K4" s="268" t="s">
        <v>38</v>
      </c>
      <c r="L4" s="270"/>
      <c r="M4" s="270"/>
      <c r="N4" s="270"/>
      <c r="O4" s="270"/>
      <c r="P4" s="270"/>
      <c r="Q4" s="270"/>
      <c r="R4" s="270"/>
      <c r="S4" s="270"/>
      <c r="T4" s="269"/>
    </row>
    <row r="5" spans="1:32" x14ac:dyDescent="0.3">
      <c r="A5" s="51"/>
      <c r="B5" s="52" t="s">
        <v>33</v>
      </c>
      <c r="C5" s="271">
        <f>Tempo!L1</f>
        <v>0</v>
      </c>
      <c r="D5" s="272"/>
      <c r="E5" s="271">
        <f>Tempo!V1</f>
        <v>0</v>
      </c>
      <c r="F5" s="272"/>
      <c r="G5" s="271">
        <f>Tempo!AF1</f>
        <v>0</v>
      </c>
      <c r="H5" s="272"/>
      <c r="I5" s="271">
        <f>Tempo!AP1</f>
        <v>0</v>
      </c>
      <c r="J5" s="272"/>
      <c r="K5" s="273">
        <f>Tempo!B1</f>
        <v>0</v>
      </c>
      <c r="L5" s="274"/>
      <c r="M5" s="274"/>
      <c r="N5" s="274"/>
      <c r="O5" s="274"/>
      <c r="P5" s="274"/>
      <c r="Q5" s="274"/>
      <c r="R5" s="274"/>
      <c r="S5" s="274"/>
      <c r="T5" s="272"/>
      <c r="U5" s="49" t="s">
        <v>39</v>
      </c>
    </row>
    <row r="6" spans="1:32" x14ac:dyDescent="0.3">
      <c r="A6" s="51"/>
      <c r="B6" s="52" t="s">
        <v>35</v>
      </c>
      <c r="C6" s="54" t="s">
        <v>40</v>
      </c>
      <c r="D6" s="55" t="s">
        <v>41</v>
      </c>
      <c r="E6" s="54" t="s">
        <v>40</v>
      </c>
      <c r="F6" s="55" t="s">
        <v>41</v>
      </c>
      <c r="G6" s="54" t="s">
        <v>40</v>
      </c>
      <c r="H6" s="55" t="s">
        <v>41</v>
      </c>
      <c r="I6" s="54" t="s">
        <v>50</v>
      </c>
      <c r="J6" s="54" t="s">
        <v>51</v>
      </c>
      <c r="K6" s="53" t="s">
        <v>25</v>
      </c>
      <c r="L6" s="54" t="s">
        <v>26</v>
      </c>
      <c r="M6" s="54" t="s">
        <v>27</v>
      </c>
      <c r="N6" s="54" t="s">
        <v>28</v>
      </c>
      <c r="O6" s="54" t="s">
        <v>40</v>
      </c>
      <c r="P6" s="54" t="s">
        <v>41</v>
      </c>
      <c r="Q6" s="54" t="s">
        <v>50</v>
      </c>
      <c r="R6" s="54" t="s">
        <v>51</v>
      </c>
      <c r="S6" s="56" t="s">
        <v>31</v>
      </c>
      <c r="T6" s="82" t="s">
        <v>32</v>
      </c>
      <c r="U6" s="57" t="s">
        <v>36</v>
      </c>
      <c r="V6" s="58" t="s">
        <v>37</v>
      </c>
      <c r="W6" s="58" t="s">
        <v>42</v>
      </c>
      <c r="X6" s="58" t="s">
        <v>43</v>
      </c>
    </row>
    <row r="7" spans="1:32" x14ac:dyDescent="0.3">
      <c r="A7" s="59"/>
      <c r="B7" s="60"/>
      <c r="C7" s="277"/>
      <c r="D7" s="278"/>
      <c r="E7" s="277"/>
      <c r="F7" s="278"/>
      <c r="G7" s="277"/>
      <c r="H7" s="278"/>
      <c r="I7" s="279"/>
      <c r="J7" s="277"/>
      <c r="K7" s="279"/>
      <c r="L7" s="277"/>
      <c r="M7" s="277"/>
      <c r="N7" s="277"/>
      <c r="O7" s="277"/>
      <c r="P7" s="277"/>
      <c r="Q7" s="277"/>
      <c r="R7" s="277"/>
      <c r="S7" s="277"/>
      <c r="T7" s="278"/>
    </row>
    <row r="8" spans="1:32" ht="15" thickBot="1" x14ac:dyDescent="0.35">
      <c r="A8" s="61"/>
      <c r="B8" s="62"/>
      <c r="C8" s="280"/>
      <c r="D8" s="281"/>
      <c r="E8" s="280"/>
      <c r="F8" s="281"/>
      <c r="G8" s="280"/>
      <c r="H8" s="281"/>
      <c r="I8" s="63"/>
      <c r="J8" s="63"/>
      <c r="K8" s="282"/>
      <c r="L8" s="280"/>
      <c r="M8" s="280"/>
      <c r="N8" s="280"/>
      <c r="O8" s="280"/>
      <c r="P8" s="280"/>
      <c r="Q8" s="280"/>
      <c r="R8" s="280"/>
      <c r="S8" s="280"/>
      <c r="T8" s="281"/>
    </row>
    <row r="9" spans="1:32" ht="15" thickTop="1" x14ac:dyDescent="0.3">
      <c r="A9" s="64"/>
      <c r="B9" s="65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7"/>
      <c r="T9" s="67"/>
    </row>
    <row r="10" spans="1:32" x14ac:dyDescent="0.3">
      <c r="A10" s="68">
        <v>1</v>
      </c>
      <c r="B10" s="69" t="str">
        <f>IF(Tempo!A3="","",Tempo!A3)</f>
        <v/>
      </c>
      <c r="C10" s="71">
        <f>Tempo!$A$2*(Tempo!L3+Tempo!M3)/2</f>
        <v>0</v>
      </c>
      <c r="D10" s="71">
        <f>Tempo!$A$2*(Tempo!N3+Tempo!O3)/2</f>
        <v>0</v>
      </c>
      <c r="E10" s="71">
        <f>Tempo!$A$2*(Tempo!V3+Tempo!W3)/2</f>
        <v>0</v>
      </c>
      <c r="F10" s="71">
        <f>Tempo!$A$2*(Tempo!X3+Tempo!Y3)/2</f>
        <v>0</v>
      </c>
      <c r="G10" s="71">
        <f>Tempo!$A$2*(Tempo!AF3+Tempo!AG3)/2</f>
        <v>0</v>
      </c>
      <c r="H10" s="71">
        <f>Tempo!$A$2*(Tempo!AH3+Tempo!AI3)/2</f>
        <v>0</v>
      </c>
      <c r="I10" s="71">
        <f>Tempo!$A$2*(Tempo!AP3-Tempo!AQ3)/2+I11</f>
        <v>0</v>
      </c>
      <c r="J10" s="71">
        <f>Tempo!$A$2*(Tempo!AR3-Tempo!AS3)/2+J11</f>
        <v>0</v>
      </c>
      <c r="K10" s="71">
        <f>IF(OR(Spikes!$N11=0,Spikes!$N11&gt;3),Tempo!B3,IF(Spikes!$N11=1,Tempo!L3,IF(Spikes!$N11=2,AVERAGE(Tempo!L3,Tempo!V3),AVERAGE(Tempo!L3,Tempo!V3,Tempo!AF3))))</f>
        <v>0</v>
      </c>
      <c r="L10" s="71">
        <f>IF(OR(Spikes!$N11=0,Spikes!$N11&gt;3),Tempo!C3,IF(Spikes!$N11=1,Tempo!M3,IF(Spikes!$N11=2,AVERAGE(Tempo!M3,Tempo!W3),AVERAGE(Tempo!M3,Tempo!W3,Tempo!AG3))))</f>
        <v>0</v>
      </c>
      <c r="M10" s="71">
        <f>IF(OR(Spikes!$O11=0,Spikes!$O11&gt;3),Tempo!D3,IF(Spikes!$O11=1,Tempo!N3,IF(Spikes!$O11=2,AVERAGE(Tempo!N3,Tempo!X3),AVERAGE(Tempo!N3,Tempo!X3,Tempo!AH3))))</f>
        <v>0</v>
      </c>
      <c r="N10" s="71">
        <f>IF(OR(Spikes!$O11=0,Spikes!$O11&gt;3),Tempo!E3,IF(Spikes!$O11=1,Tempo!O3,IF(Spikes!$O11=2,AVERAGE(Tempo!O3,Tempo!Y3),AVERAGE(Tempo!O3,Tempo!Y3,Tempo!AI3))))</f>
        <v>0</v>
      </c>
      <c r="O10" s="71">
        <f>IF(Spikes!$F$4=0,0,Tempo!$A$2*(K10+L10)/2)</f>
        <v>0</v>
      </c>
      <c r="P10" s="71">
        <f>IF(Spikes!$F$5=0,0,Tempo!$A$2*(M10+N10)/2)</f>
        <v>0</v>
      </c>
      <c r="Q10" s="70">
        <f>Tempo!$A$2*(K10-L10)/2+Q11</f>
        <v>0</v>
      </c>
      <c r="R10" s="70">
        <f>Tempo!$A$2*(M10-N10)/2+R11</f>
        <v>0</v>
      </c>
      <c r="S10" s="83">
        <f>Q10-I10+Tempo!AX3</f>
        <v>0</v>
      </c>
      <c r="T10" s="83">
        <f>R10-J10+Tempo!AY3</f>
        <v>0</v>
      </c>
      <c r="U10" s="49" t="e">
        <f>IF(AND(Spikes!$F$4=1,B10&lt;&gt;""),B10,NA())</f>
        <v>#N/A</v>
      </c>
      <c r="V10" s="49" t="e">
        <f>IF(AND(Spikes!$F$5=1,B10&lt;&gt;""),B10,NA())</f>
        <v>#N/A</v>
      </c>
      <c r="W10" s="49" t="e">
        <f>IF(AND(Spikes!$F$4=1,Spikes!$F$6=1,B10&lt;&gt;""),B10,NA())</f>
        <v>#N/A</v>
      </c>
      <c r="X10" s="49" t="e">
        <f>IF(AND(Spikes!$F$5=1,Spikes!$F$6=1,B10&lt;&gt;""),B10,NA())</f>
        <v>#N/A</v>
      </c>
      <c r="Z10" s="85"/>
      <c r="AA10" s="85"/>
      <c r="AC10" s="84"/>
      <c r="AD10" s="84"/>
      <c r="AE10" s="84"/>
      <c r="AF10" s="84"/>
    </row>
    <row r="11" spans="1:32" x14ac:dyDescent="0.3">
      <c r="A11" s="68">
        <v>2</v>
      </c>
      <c r="B11" s="69" t="str">
        <f>IF(Tempo!A4="","",Tempo!A4)</f>
        <v/>
      </c>
      <c r="C11" s="71">
        <f>Tempo!$A$2*(Tempo!L4+Tempo!M4)/2</f>
        <v>0</v>
      </c>
      <c r="D11" s="71">
        <f>Tempo!$A$2*(Tempo!N4+Tempo!O4)/2</f>
        <v>0</v>
      </c>
      <c r="E11" s="71">
        <f>Tempo!$A$2*(Tempo!V4+Tempo!W4)/2</f>
        <v>0</v>
      </c>
      <c r="F11" s="71">
        <f>Tempo!$A$2*(Tempo!X4+Tempo!Y4)/2</f>
        <v>0</v>
      </c>
      <c r="G11" s="71">
        <f>Tempo!$A$2*(Tempo!AF4+Tempo!AG4)/2</f>
        <v>0</v>
      </c>
      <c r="H11" s="71">
        <f>Tempo!$A$2*(Tempo!AH4+Tempo!AI4)/2</f>
        <v>0</v>
      </c>
      <c r="I11" s="71">
        <f>Tempo!$A$2*(Tempo!AP4-Tempo!AQ4)/2+I12</f>
        <v>0</v>
      </c>
      <c r="J11" s="71">
        <f>Tempo!$A$2*(Tempo!AR4-Tempo!AS4)/2+J12</f>
        <v>0</v>
      </c>
      <c r="K11" s="71">
        <f>IF(OR(Spikes!$N12=0,Spikes!$N12&gt;3),Tempo!B4,IF(Spikes!$N12=1,Tempo!L4,IF(Spikes!$N12=2,AVERAGE(Tempo!L4,Tempo!V4),AVERAGE(Tempo!L4,Tempo!V4,Tempo!AF4))))</f>
        <v>0</v>
      </c>
      <c r="L11" s="71">
        <f>IF(OR(Spikes!$N12=0,Spikes!$N12&gt;3),Tempo!C4,IF(Spikes!$N12=1,Tempo!M4,IF(Spikes!$N12=2,AVERAGE(Tempo!M4,Tempo!W4),AVERAGE(Tempo!M4,Tempo!W4,Tempo!AG4))))</f>
        <v>0</v>
      </c>
      <c r="M11" s="71">
        <f>IF(OR(Spikes!$O12=0,Spikes!$O12&gt;3),Tempo!D4,IF(Spikes!$O12=1,Tempo!N4,IF(Spikes!$O12=2,AVERAGE(Tempo!N4,Tempo!X4),AVERAGE(Tempo!N4,Tempo!X4,Tempo!AH4))))</f>
        <v>0</v>
      </c>
      <c r="N11" s="71">
        <f>IF(OR(Spikes!$O12=0,Spikes!$O12&gt;3),Tempo!E4,IF(Spikes!$O12=1,Tempo!O4,IF(Spikes!$O12=2,AVERAGE(Tempo!O4,Tempo!Y4),AVERAGE(Tempo!O4,Tempo!Y4,Tempo!AI4))))</f>
        <v>0</v>
      </c>
      <c r="O11" s="71">
        <f>IF(Spikes!$F$4=0,0,Tempo!$A$2*(K11+L11)/2)</f>
        <v>0</v>
      </c>
      <c r="P11" s="71">
        <f>IF(Spikes!$F$5=0,0,Tempo!$A$2*(M11+N11)/2)</f>
        <v>0</v>
      </c>
      <c r="Q11" s="70">
        <f>Tempo!$A$2*(K11-L11)/2+Q12</f>
        <v>0</v>
      </c>
      <c r="R11" s="70">
        <f>Tempo!$A$2*(M11-N11)/2+R12</f>
        <v>0</v>
      </c>
      <c r="S11" s="83">
        <f>Q11-I11+Tempo!AX4</f>
        <v>0</v>
      </c>
      <c r="T11" s="83">
        <f>R11-J11+Tempo!AY4</f>
        <v>0</v>
      </c>
      <c r="U11" s="49" t="e">
        <f>IF(AND(Spikes!$F$4=1,B11&lt;&gt;""),B11,NA())</f>
        <v>#N/A</v>
      </c>
      <c r="V11" s="49" t="e">
        <f>IF(AND(Spikes!$F$5=1,B11&lt;&gt;""),B11,NA())</f>
        <v>#N/A</v>
      </c>
      <c r="W11" s="49" t="e">
        <f>IF(AND(Spikes!$F$4=1,Spikes!$F$6=1,B11&lt;&gt;""),B11,NA())</f>
        <v>#N/A</v>
      </c>
      <c r="X11" s="49" t="e">
        <f>IF(AND(Spikes!$F$5=1,Spikes!$F$6=1,B11&lt;&gt;""),B11,NA())</f>
        <v>#N/A</v>
      </c>
      <c r="Z11" s="85"/>
      <c r="AA11" s="85"/>
      <c r="AC11" s="84"/>
      <c r="AD11" s="84"/>
      <c r="AE11" s="84"/>
      <c r="AF11" s="84"/>
    </row>
    <row r="12" spans="1:32" x14ac:dyDescent="0.3">
      <c r="A12" s="68">
        <v>3</v>
      </c>
      <c r="B12" s="69" t="str">
        <f>IF(Tempo!A5="","",Tempo!A5)</f>
        <v/>
      </c>
      <c r="C12" s="71">
        <f>Tempo!$A$2*(Tempo!L5+Tempo!M5)/2</f>
        <v>0</v>
      </c>
      <c r="D12" s="71">
        <f>Tempo!$A$2*(Tempo!N5+Tempo!O5)/2</f>
        <v>0</v>
      </c>
      <c r="E12" s="71">
        <f>Tempo!$A$2*(Tempo!V5+Tempo!W5)/2</f>
        <v>0</v>
      </c>
      <c r="F12" s="71">
        <f>Tempo!$A$2*(Tempo!X5+Tempo!Y5)/2</f>
        <v>0</v>
      </c>
      <c r="G12" s="71">
        <f>Tempo!$A$2*(Tempo!AF5+Tempo!AG5)/2</f>
        <v>0</v>
      </c>
      <c r="H12" s="71">
        <f>Tempo!$A$2*(Tempo!AH5+Tempo!AI5)/2</f>
        <v>0</v>
      </c>
      <c r="I12" s="71">
        <f>Tempo!$A$2*(Tempo!AP5-Tempo!AQ5)/2+I13</f>
        <v>0</v>
      </c>
      <c r="J12" s="71">
        <f>Tempo!$A$2*(Tempo!AR5-Tempo!AS5)/2+J13</f>
        <v>0</v>
      </c>
      <c r="K12" s="71">
        <f>IF(OR(Spikes!$N13=0,Spikes!$N13&gt;3),Tempo!B5,IF(Spikes!$N13=1,Tempo!L5,IF(Spikes!$N13=2,AVERAGE(Tempo!L5,Tempo!V5),AVERAGE(Tempo!L5,Tempo!V5,Tempo!AF5))))</f>
        <v>0</v>
      </c>
      <c r="L12" s="71">
        <f>IF(OR(Spikes!$N13=0,Spikes!$N13&gt;3),Tempo!C5,IF(Spikes!$N13=1,Tempo!M5,IF(Spikes!$N13=2,AVERAGE(Tempo!M5,Tempo!W5),AVERAGE(Tempo!M5,Tempo!W5,Tempo!AG5))))</f>
        <v>0</v>
      </c>
      <c r="M12" s="71">
        <f>IF(OR(Spikes!$O13=0,Spikes!$O13&gt;3),Tempo!D5,IF(Spikes!$O13=1,Tempo!N5,IF(Spikes!$O13=2,AVERAGE(Tempo!N5,Tempo!X5),AVERAGE(Tempo!N5,Tempo!X5,Tempo!AH5))))</f>
        <v>0</v>
      </c>
      <c r="N12" s="71">
        <f>IF(OR(Spikes!$O13=0,Spikes!$O13&gt;3),Tempo!E5,IF(Spikes!$O13=1,Tempo!O5,IF(Spikes!$O13=2,AVERAGE(Tempo!O5,Tempo!Y5),AVERAGE(Tempo!O5,Tempo!Y5,Tempo!AI5))))</f>
        <v>0</v>
      </c>
      <c r="O12" s="71">
        <f>IF(Spikes!$F$4=0,0,Tempo!$A$2*(K12+L12)/2)</f>
        <v>0</v>
      </c>
      <c r="P12" s="71">
        <f>IF(Spikes!$F$5=0,0,Tempo!$A$2*(M12+N12)/2)</f>
        <v>0</v>
      </c>
      <c r="Q12" s="70">
        <f>Tempo!$A$2*(K12-L12)/2+Q13</f>
        <v>0</v>
      </c>
      <c r="R12" s="70">
        <f>Tempo!$A$2*(M12-N12)/2+R13</f>
        <v>0</v>
      </c>
      <c r="S12" s="83">
        <f>Q12-I12+Tempo!AX5</f>
        <v>0</v>
      </c>
      <c r="T12" s="83">
        <f>R12-J12+Tempo!AY5</f>
        <v>0</v>
      </c>
      <c r="U12" s="49" t="e">
        <f>IF(AND(Spikes!$F$4=1,B12&lt;&gt;""),B12,NA())</f>
        <v>#N/A</v>
      </c>
      <c r="V12" s="49" t="e">
        <f>IF(AND(Spikes!$F$5=1,B12&lt;&gt;""),B12,NA())</f>
        <v>#N/A</v>
      </c>
      <c r="W12" s="49" t="e">
        <f>IF(AND(Spikes!$F$4=1,Spikes!$F$6=1,B12&lt;&gt;""),B12,NA())</f>
        <v>#N/A</v>
      </c>
      <c r="X12" s="49" t="e">
        <f>IF(AND(Spikes!$F$5=1,Spikes!$F$6=1,B12&lt;&gt;""),B12,NA())</f>
        <v>#N/A</v>
      </c>
      <c r="Z12" s="85"/>
      <c r="AA12" s="85"/>
      <c r="AC12" s="84"/>
      <c r="AD12" s="84"/>
      <c r="AE12" s="84"/>
      <c r="AF12" s="84"/>
    </row>
    <row r="13" spans="1:32" x14ac:dyDescent="0.3">
      <c r="A13" s="68">
        <v>4</v>
      </c>
      <c r="B13" s="69" t="str">
        <f>IF(Tempo!A6="","",Tempo!A6)</f>
        <v/>
      </c>
      <c r="C13" s="71">
        <f>Tempo!$A$2*(Tempo!L6+Tempo!M6)/2</f>
        <v>0</v>
      </c>
      <c r="D13" s="71">
        <f>Tempo!$A$2*(Tempo!N6+Tempo!O6)/2</f>
        <v>0</v>
      </c>
      <c r="E13" s="71">
        <f>Tempo!$A$2*(Tempo!V6+Tempo!W6)/2</f>
        <v>0</v>
      </c>
      <c r="F13" s="71">
        <f>Tempo!$A$2*(Tempo!X6+Tempo!Y6)/2</f>
        <v>0</v>
      </c>
      <c r="G13" s="71">
        <f>Tempo!$A$2*(Tempo!AF6+Tempo!AG6)/2</f>
        <v>0</v>
      </c>
      <c r="H13" s="71">
        <f>Tempo!$A$2*(Tempo!AH6+Tempo!AI6)/2</f>
        <v>0</v>
      </c>
      <c r="I13" s="71">
        <f>Tempo!$A$2*(Tempo!AP6-Tempo!AQ6)/2+I14</f>
        <v>0</v>
      </c>
      <c r="J13" s="71">
        <f>Tempo!$A$2*(Tempo!AR6-Tempo!AS6)/2+J14</f>
        <v>0</v>
      </c>
      <c r="K13" s="71">
        <f>IF(OR(Spikes!$N14=0,Spikes!$N14&gt;3),Tempo!B6,IF(Spikes!$N14=1,Tempo!L6,IF(Spikes!$N14=2,AVERAGE(Tempo!L6,Tempo!V6),AVERAGE(Tempo!L6,Tempo!V6,Tempo!AF6))))</f>
        <v>0</v>
      </c>
      <c r="L13" s="71">
        <f>IF(OR(Spikes!$N14=0,Spikes!$N14&gt;3),Tempo!C6,IF(Spikes!$N14=1,Tempo!M6,IF(Spikes!$N14=2,AVERAGE(Tempo!M6,Tempo!W6),AVERAGE(Tempo!M6,Tempo!W6,Tempo!AG6))))</f>
        <v>0</v>
      </c>
      <c r="M13" s="71">
        <f>IF(OR(Spikes!$O14=0,Spikes!$O14&gt;3),Tempo!D6,IF(Spikes!$O14=1,Tempo!N6,IF(Spikes!$O14=2,AVERAGE(Tempo!N6,Tempo!X6),AVERAGE(Tempo!N6,Tempo!X6,Tempo!AH6))))</f>
        <v>0</v>
      </c>
      <c r="N13" s="71">
        <f>IF(OR(Spikes!$O14=0,Spikes!$O14&gt;3),Tempo!E6,IF(Spikes!$O14=1,Tempo!O6,IF(Spikes!$O14=2,AVERAGE(Tempo!O6,Tempo!Y6),AVERAGE(Tempo!O6,Tempo!Y6,Tempo!AI6))))</f>
        <v>0</v>
      </c>
      <c r="O13" s="71">
        <f>IF(Spikes!$F$4=0,0,Tempo!$A$2*(K13+L13)/2)</f>
        <v>0</v>
      </c>
      <c r="P13" s="71">
        <f>IF(Spikes!$F$5=0,0,Tempo!$A$2*(M13+N13)/2)</f>
        <v>0</v>
      </c>
      <c r="Q13" s="70">
        <f>Tempo!$A$2*(K13-L13)/2+Q14</f>
        <v>0</v>
      </c>
      <c r="R13" s="70">
        <f>Tempo!$A$2*(M13-N13)/2+R14</f>
        <v>0</v>
      </c>
      <c r="S13" s="83">
        <f>Q13-I13+Tempo!AX6</f>
        <v>0</v>
      </c>
      <c r="T13" s="83">
        <f>R13-J13+Tempo!AY6</f>
        <v>0</v>
      </c>
      <c r="U13" s="49" t="e">
        <f>IF(AND(Spikes!$F$4=1,B13&lt;&gt;""),B13,NA())</f>
        <v>#N/A</v>
      </c>
      <c r="V13" s="49" t="e">
        <f>IF(AND(Spikes!$F$5=1,B13&lt;&gt;""),B13,NA())</f>
        <v>#N/A</v>
      </c>
      <c r="W13" s="49" t="e">
        <f>IF(AND(Spikes!$F$4=1,Spikes!$F$6=1,B13&lt;&gt;""),B13,NA())</f>
        <v>#N/A</v>
      </c>
      <c r="X13" s="49" t="e">
        <f>IF(AND(Spikes!$F$5=1,Spikes!$F$6=1,B13&lt;&gt;""),B13,NA())</f>
        <v>#N/A</v>
      </c>
      <c r="Z13" s="85"/>
      <c r="AA13" s="85"/>
      <c r="AC13" s="84"/>
      <c r="AD13" s="84"/>
      <c r="AE13" s="84"/>
      <c r="AF13" s="84"/>
    </row>
    <row r="14" spans="1:32" x14ac:dyDescent="0.3">
      <c r="A14" s="68">
        <v>5</v>
      </c>
      <c r="B14" s="69" t="str">
        <f>IF(Tempo!A7="","",Tempo!A7)</f>
        <v/>
      </c>
      <c r="C14" s="71">
        <f>Tempo!$A$2*(Tempo!L7+Tempo!M7)/2</f>
        <v>0</v>
      </c>
      <c r="D14" s="71">
        <f>Tempo!$A$2*(Tempo!N7+Tempo!O7)/2</f>
        <v>0</v>
      </c>
      <c r="E14" s="71">
        <f>Tempo!$A$2*(Tempo!V7+Tempo!W7)/2</f>
        <v>0</v>
      </c>
      <c r="F14" s="71">
        <f>Tempo!$A$2*(Tempo!X7+Tempo!Y7)/2</f>
        <v>0</v>
      </c>
      <c r="G14" s="71">
        <f>Tempo!$A$2*(Tempo!AF7+Tempo!AG7)/2</f>
        <v>0</v>
      </c>
      <c r="H14" s="71">
        <f>Tempo!$A$2*(Tempo!AH7+Tempo!AI7)/2</f>
        <v>0</v>
      </c>
      <c r="I14" s="71">
        <f>Tempo!$A$2*(Tempo!AP7-Tempo!AQ7)/2+I15</f>
        <v>0</v>
      </c>
      <c r="J14" s="71">
        <f>Tempo!$A$2*(Tempo!AR7-Tempo!AS7)/2+J15</f>
        <v>0</v>
      </c>
      <c r="K14" s="71">
        <f>IF(OR(Spikes!$N15=0,Spikes!$N15&gt;3),Tempo!B7,IF(Spikes!$N15=1,Tempo!L7,IF(Spikes!$N15=2,AVERAGE(Tempo!L7,Tempo!V7),AVERAGE(Tempo!L7,Tempo!V7,Tempo!AF7))))</f>
        <v>0</v>
      </c>
      <c r="L14" s="71">
        <f>IF(OR(Spikes!$N15=0,Spikes!$N15&gt;3),Tempo!C7,IF(Spikes!$N15=1,Tempo!M7,IF(Spikes!$N15=2,AVERAGE(Tempo!M7,Tempo!W7),AVERAGE(Tempo!M7,Tempo!W7,Tempo!AG7))))</f>
        <v>0</v>
      </c>
      <c r="M14" s="71">
        <f>IF(OR(Spikes!$O15=0,Spikes!$O15&gt;3),Tempo!D7,IF(Spikes!$O15=1,Tempo!N7,IF(Spikes!$O15=2,AVERAGE(Tempo!N7,Tempo!X7),AVERAGE(Tempo!N7,Tempo!X7,Tempo!AH7))))</f>
        <v>0</v>
      </c>
      <c r="N14" s="71">
        <f>IF(OR(Spikes!$O15=0,Spikes!$O15&gt;3),Tempo!E7,IF(Spikes!$O15=1,Tempo!O7,IF(Spikes!$O15=2,AVERAGE(Tempo!O7,Tempo!Y7),AVERAGE(Tempo!O7,Tempo!Y7,Tempo!AI7))))</f>
        <v>0</v>
      </c>
      <c r="O14" s="71">
        <f>IF(Spikes!$F$4=0,0,Tempo!$A$2*(K14+L14)/2)</f>
        <v>0</v>
      </c>
      <c r="P14" s="71">
        <f>IF(Spikes!$F$5=0,0,Tempo!$A$2*(M14+N14)/2)</f>
        <v>0</v>
      </c>
      <c r="Q14" s="70">
        <f>Tempo!$A$2*(K14-L14)/2+Q15</f>
        <v>0</v>
      </c>
      <c r="R14" s="70">
        <f>Tempo!$A$2*(M14-N14)/2+R15</f>
        <v>0</v>
      </c>
      <c r="S14" s="83">
        <f>Q14-I14+Tempo!AX7</f>
        <v>0</v>
      </c>
      <c r="T14" s="83">
        <f>R14-J14+Tempo!AY7</f>
        <v>0</v>
      </c>
      <c r="U14" s="49" t="e">
        <f>IF(AND(Spikes!$F$4=1,B14&lt;&gt;""),B14,NA())</f>
        <v>#N/A</v>
      </c>
      <c r="V14" s="49" t="e">
        <f>IF(AND(Spikes!$F$5=1,B14&lt;&gt;""),B14,NA())</f>
        <v>#N/A</v>
      </c>
      <c r="W14" s="49" t="e">
        <f>IF(AND(Spikes!$F$4=1,Spikes!$F$6=1,B14&lt;&gt;""),B14,NA())</f>
        <v>#N/A</v>
      </c>
      <c r="X14" s="49" t="e">
        <f>IF(AND(Spikes!$F$5=1,Spikes!$F$6=1,B14&lt;&gt;""),B14,NA())</f>
        <v>#N/A</v>
      </c>
      <c r="Z14" s="85"/>
      <c r="AA14" s="85"/>
      <c r="AC14" s="84"/>
      <c r="AD14" s="84"/>
      <c r="AE14" s="84"/>
      <c r="AF14" s="84"/>
    </row>
    <row r="15" spans="1:32" x14ac:dyDescent="0.3">
      <c r="A15" s="68">
        <v>6</v>
      </c>
      <c r="B15" s="69" t="str">
        <f>IF(Tempo!A8="","",Tempo!A8)</f>
        <v/>
      </c>
      <c r="C15" s="71">
        <f>Tempo!$A$2*(Tempo!L8+Tempo!M8)/2</f>
        <v>0</v>
      </c>
      <c r="D15" s="71">
        <f>Tempo!$A$2*(Tempo!N8+Tempo!O8)/2</f>
        <v>0</v>
      </c>
      <c r="E15" s="71">
        <f>Tempo!$A$2*(Tempo!V8+Tempo!W8)/2</f>
        <v>0</v>
      </c>
      <c r="F15" s="71">
        <f>Tempo!$A$2*(Tempo!X8+Tempo!Y8)/2</f>
        <v>0</v>
      </c>
      <c r="G15" s="71">
        <f>Tempo!$A$2*(Tempo!AF8+Tempo!AG8)/2</f>
        <v>0</v>
      </c>
      <c r="H15" s="71">
        <f>Tempo!$A$2*(Tempo!AH8+Tempo!AI8)/2</f>
        <v>0</v>
      </c>
      <c r="I15" s="71">
        <f>Tempo!$A$2*(Tempo!AP8-Tempo!AQ8)/2+I16</f>
        <v>0</v>
      </c>
      <c r="J15" s="71">
        <f>Tempo!$A$2*(Tempo!AR8-Tempo!AS8)/2+J16</f>
        <v>0</v>
      </c>
      <c r="K15" s="71">
        <f>IF(OR(Spikes!$N16=0,Spikes!$N16&gt;3),Tempo!B8,IF(Spikes!$N16=1,Tempo!L8,IF(Spikes!$N16=2,AVERAGE(Tempo!L8,Tempo!V8),AVERAGE(Tempo!L8,Tempo!V8,Tempo!AF8))))</f>
        <v>0</v>
      </c>
      <c r="L15" s="71">
        <f>IF(OR(Spikes!$N16=0,Spikes!$N16&gt;3),Tempo!C8,IF(Spikes!$N16=1,Tempo!M8,IF(Spikes!$N16=2,AVERAGE(Tempo!M8,Tempo!W8),AVERAGE(Tempo!M8,Tempo!W8,Tempo!AG8))))</f>
        <v>0</v>
      </c>
      <c r="M15" s="71">
        <f>IF(OR(Spikes!$O16=0,Spikes!$O16&gt;3),Tempo!D8,IF(Spikes!$O16=1,Tempo!N8,IF(Spikes!$O16=2,AVERAGE(Tempo!N8,Tempo!X8),AVERAGE(Tempo!N8,Tempo!X8,Tempo!AH8))))</f>
        <v>0</v>
      </c>
      <c r="N15" s="71">
        <f>IF(OR(Spikes!$O16=0,Spikes!$O16&gt;3),Tempo!E8,IF(Spikes!$O16=1,Tempo!O8,IF(Spikes!$O16=2,AVERAGE(Tempo!O8,Tempo!Y8),AVERAGE(Tempo!O8,Tempo!Y8,Tempo!AI8))))</f>
        <v>0</v>
      </c>
      <c r="O15" s="71">
        <f>IF(Spikes!$F$4=0,0,Tempo!$A$2*(K15+L15)/2)</f>
        <v>0</v>
      </c>
      <c r="P15" s="71">
        <f>IF(Spikes!$F$5=0,0,Tempo!$A$2*(M15+N15)/2)</f>
        <v>0</v>
      </c>
      <c r="Q15" s="70">
        <f>Tempo!$A$2*(K15-L15)/2+Q16</f>
        <v>0</v>
      </c>
      <c r="R15" s="70">
        <f>Tempo!$A$2*(M15-N15)/2+R16</f>
        <v>0</v>
      </c>
      <c r="S15" s="83">
        <f>Q15-I15+Tempo!AX8</f>
        <v>0</v>
      </c>
      <c r="T15" s="83">
        <f>R15-J15+Tempo!AY8</f>
        <v>0</v>
      </c>
      <c r="U15" s="49" t="e">
        <f>IF(AND(Spikes!$F$4=1,B15&lt;&gt;""),B15,NA())</f>
        <v>#N/A</v>
      </c>
      <c r="V15" s="49" t="e">
        <f>IF(AND(Spikes!$F$5=1,B15&lt;&gt;""),B15,NA())</f>
        <v>#N/A</v>
      </c>
      <c r="W15" s="49" t="e">
        <f>IF(AND(Spikes!$F$4=1,Spikes!$F$6=1,B15&lt;&gt;""),B15,NA())</f>
        <v>#N/A</v>
      </c>
      <c r="X15" s="49" t="e">
        <f>IF(AND(Spikes!$F$5=1,Spikes!$F$6=1,B15&lt;&gt;""),B15,NA())</f>
        <v>#N/A</v>
      </c>
      <c r="Z15" s="85"/>
      <c r="AA15" s="85"/>
      <c r="AC15" s="84"/>
      <c r="AD15" s="84"/>
      <c r="AE15" s="84"/>
      <c r="AF15" s="84"/>
    </row>
    <row r="16" spans="1:32" x14ac:dyDescent="0.3">
      <c r="A16" s="68">
        <v>7</v>
      </c>
      <c r="B16" s="69" t="str">
        <f>IF(Tempo!A9="","",Tempo!A9)</f>
        <v/>
      </c>
      <c r="C16" s="71">
        <f>Tempo!$A$2*(Tempo!L9+Tempo!M9)/2</f>
        <v>0</v>
      </c>
      <c r="D16" s="71">
        <f>Tempo!$A$2*(Tempo!N9+Tempo!O9)/2</f>
        <v>0</v>
      </c>
      <c r="E16" s="71">
        <f>Tempo!$A$2*(Tempo!V9+Tempo!W9)/2</f>
        <v>0</v>
      </c>
      <c r="F16" s="71">
        <f>Tempo!$A$2*(Tempo!X9+Tempo!Y9)/2</f>
        <v>0</v>
      </c>
      <c r="G16" s="71">
        <f>Tempo!$A$2*(Tempo!AF9+Tempo!AG9)/2</f>
        <v>0</v>
      </c>
      <c r="H16" s="71">
        <f>Tempo!$A$2*(Tempo!AH9+Tempo!AI9)/2</f>
        <v>0</v>
      </c>
      <c r="I16" s="71">
        <f>Tempo!$A$2*(Tempo!AP9-Tempo!AQ9)/2+I17</f>
        <v>0</v>
      </c>
      <c r="J16" s="71">
        <f>Tempo!$A$2*(Tempo!AR9-Tempo!AS9)/2+J17</f>
        <v>0</v>
      </c>
      <c r="K16" s="71">
        <f>IF(OR(Spikes!$N17=0,Spikes!$N17&gt;3),Tempo!B9,IF(Spikes!$N17=1,Tempo!L9,IF(Spikes!$N17=2,AVERAGE(Tempo!L9,Tempo!V9),AVERAGE(Tempo!L9,Tempo!V9,Tempo!AF9))))</f>
        <v>0</v>
      </c>
      <c r="L16" s="71">
        <f>IF(OR(Spikes!$N17=0,Spikes!$N17&gt;3),Tempo!C9,IF(Spikes!$N17=1,Tempo!M9,IF(Spikes!$N17=2,AVERAGE(Tempo!M9,Tempo!W9),AVERAGE(Tempo!M9,Tempo!W9,Tempo!AG9))))</f>
        <v>0</v>
      </c>
      <c r="M16" s="71">
        <f>IF(OR(Spikes!$O17=0,Spikes!$O17&gt;3),Tempo!D9,IF(Spikes!$O17=1,Tempo!N9,IF(Spikes!$O17=2,AVERAGE(Tempo!N9,Tempo!X9),AVERAGE(Tempo!N9,Tempo!X9,Tempo!AH9))))</f>
        <v>0</v>
      </c>
      <c r="N16" s="71">
        <f>IF(OR(Spikes!$O17=0,Spikes!$O17&gt;3),Tempo!E9,IF(Spikes!$O17=1,Tempo!O9,IF(Spikes!$O17=2,AVERAGE(Tempo!O9,Tempo!Y9),AVERAGE(Tempo!O9,Tempo!Y9,Tempo!AI9))))</f>
        <v>0</v>
      </c>
      <c r="O16" s="71">
        <f>IF(Spikes!$F$4=0,0,Tempo!$A$2*(K16+L16)/2)</f>
        <v>0</v>
      </c>
      <c r="P16" s="71">
        <f>IF(Spikes!$F$5=0,0,Tempo!$A$2*(M16+N16)/2)</f>
        <v>0</v>
      </c>
      <c r="Q16" s="70">
        <f>Tempo!$A$2*(K16-L16)/2+Q17</f>
        <v>0</v>
      </c>
      <c r="R16" s="70">
        <f>Tempo!$A$2*(M16-N16)/2+R17</f>
        <v>0</v>
      </c>
      <c r="S16" s="83">
        <f>Q16-I16+Tempo!AX9</f>
        <v>0</v>
      </c>
      <c r="T16" s="83">
        <f>R16-J16+Tempo!AY9</f>
        <v>0</v>
      </c>
      <c r="U16" s="49" t="e">
        <f>IF(AND(Spikes!$F$4=1,B16&lt;&gt;""),B16,NA())</f>
        <v>#N/A</v>
      </c>
      <c r="V16" s="49" t="e">
        <f>IF(AND(Spikes!$F$5=1,B16&lt;&gt;""),B16,NA())</f>
        <v>#N/A</v>
      </c>
      <c r="W16" s="49" t="e">
        <f>IF(AND(Spikes!$F$4=1,Spikes!$F$6=1,B16&lt;&gt;""),B16,NA())</f>
        <v>#N/A</v>
      </c>
      <c r="X16" s="49" t="e">
        <f>IF(AND(Spikes!$F$5=1,Spikes!$F$6=1,B16&lt;&gt;""),B16,NA())</f>
        <v>#N/A</v>
      </c>
      <c r="Z16" s="85"/>
      <c r="AA16" s="85"/>
      <c r="AC16" s="84"/>
      <c r="AD16" s="84"/>
      <c r="AE16" s="84"/>
      <c r="AF16" s="84"/>
    </row>
    <row r="17" spans="1:32" x14ac:dyDescent="0.3">
      <c r="A17" s="68">
        <v>8</v>
      </c>
      <c r="B17" s="69" t="str">
        <f>IF(Tempo!A10="","",Tempo!A10)</f>
        <v/>
      </c>
      <c r="C17" s="71">
        <f>Tempo!$A$2*(Tempo!L10+Tempo!M10)/2</f>
        <v>0</v>
      </c>
      <c r="D17" s="71">
        <f>Tempo!$A$2*(Tempo!N10+Tempo!O10)/2</f>
        <v>0</v>
      </c>
      <c r="E17" s="71">
        <f>Tempo!$A$2*(Tempo!V10+Tempo!W10)/2</f>
        <v>0</v>
      </c>
      <c r="F17" s="71">
        <f>Tempo!$A$2*(Tempo!X10+Tempo!Y10)/2</f>
        <v>0</v>
      </c>
      <c r="G17" s="71">
        <f>Tempo!$A$2*(Tempo!AF10+Tempo!AG10)/2</f>
        <v>0</v>
      </c>
      <c r="H17" s="71">
        <f>Tempo!$A$2*(Tempo!AH10+Tempo!AI10)/2</f>
        <v>0</v>
      </c>
      <c r="I17" s="71">
        <f>Tempo!$A$2*(Tempo!AP10-Tempo!AQ10)/2+I18</f>
        <v>0</v>
      </c>
      <c r="J17" s="71">
        <f>Tempo!$A$2*(Tempo!AR10-Tempo!AS10)/2+J18</f>
        <v>0</v>
      </c>
      <c r="K17" s="71">
        <f>IF(OR(Spikes!$N18=0,Spikes!$N18&gt;3),Tempo!B10,IF(Spikes!$N18=1,Tempo!L10,IF(Spikes!$N18=2,AVERAGE(Tempo!L10,Tempo!V10),AVERAGE(Tempo!L10,Tempo!V10,Tempo!AF10))))</f>
        <v>0</v>
      </c>
      <c r="L17" s="71">
        <f>IF(OR(Spikes!$N18=0,Spikes!$N18&gt;3),Tempo!C10,IF(Spikes!$N18=1,Tempo!M10,IF(Spikes!$N18=2,AVERAGE(Tempo!M10,Tempo!W10),AVERAGE(Tempo!M10,Tempo!W10,Tempo!AG10))))</f>
        <v>0</v>
      </c>
      <c r="M17" s="71">
        <f>IF(OR(Spikes!$O18=0,Spikes!$O18&gt;3),Tempo!D10,IF(Spikes!$O18=1,Tempo!N10,IF(Spikes!$O18=2,AVERAGE(Tempo!N10,Tempo!X10),AVERAGE(Tempo!N10,Tempo!X10,Tempo!AH10))))</f>
        <v>0</v>
      </c>
      <c r="N17" s="71">
        <f>IF(OR(Spikes!$O18=0,Spikes!$O18&gt;3),Tempo!E10,IF(Spikes!$O18=1,Tempo!O10,IF(Spikes!$O18=2,AVERAGE(Tempo!O10,Tempo!Y10),AVERAGE(Tempo!O10,Tempo!Y10,Tempo!AI10))))</f>
        <v>0</v>
      </c>
      <c r="O17" s="71">
        <f>IF(Spikes!$F$4=0,0,Tempo!$A$2*(K17+L17)/2)</f>
        <v>0</v>
      </c>
      <c r="P17" s="71">
        <f>IF(Spikes!$F$5=0,0,Tempo!$A$2*(M17+N17)/2)</f>
        <v>0</v>
      </c>
      <c r="Q17" s="70">
        <f>Tempo!$A$2*(K17-L17)/2+Q18</f>
        <v>0</v>
      </c>
      <c r="R17" s="70">
        <f>Tempo!$A$2*(M17-N17)/2+R18</f>
        <v>0</v>
      </c>
      <c r="S17" s="83">
        <f>Q17-I17+Tempo!AX10</f>
        <v>0</v>
      </c>
      <c r="T17" s="83">
        <f>R17-J17+Tempo!AY10</f>
        <v>0</v>
      </c>
      <c r="U17" s="49" t="e">
        <f>IF(AND(Spikes!$F$4=1,B17&lt;&gt;""),B17,NA())</f>
        <v>#N/A</v>
      </c>
      <c r="V17" s="49" t="e">
        <f>IF(AND(Spikes!$F$5=1,B17&lt;&gt;""),B17,NA())</f>
        <v>#N/A</v>
      </c>
      <c r="W17" s="49" t="e">
        <f>IF(AND(Spikes!$F$4=1,Spikes!$F$6=1,B17&lt;&gt;""),B17,NA())</f>
        <v>#N/A</v>
      </c>
      <c r="X17" s="49" t="e">
        <f>IF(AND(Spikes!$F$5=1,Spikes!$F$6=1,B17&lt;&gt;""),B17,NA())</f>
        <v>#N/A</v>
      </c>
      <c r="Z17" s="85"/>
      <c r="AA17" s="85"/>
      <c r="AC17" s="84"/>
      <c r="AD17" s="84"/>
      <c r="AE17" s="84"/>
      <c r="AF17" s="84"/>
    </row>
    <row r="18" spans="1:32" x14ac:dyDescent="0.3">
      <c r="A18" s="68">
        <v>9</v>
      </c>
      <c r="B18" s="69" t="str">
        <f>IF(Tempo!A11="","",Tempo!A11)</f>
        <v/>
      </c>
      <c r="C18" s="71">
        <f>Tempo!$A$2*(Tempo!L11+Tempo!M11)/2</f>
        <v>0</v>
      </c>
      <c r="D18" s="71">
        <f>Tempo!$A$2*(Tempo!N11+Tempo!O11)/2</f>
        <v>0</v>
      </c>
      <c r="E18" s="71">
        <f>Tempo!$A$2*(Tempo!V11+Tempo!W11)/2</f>
        <v>0</v>
      </c>
      <c r="F18" s="71">
        <f>Tempo!$A$2*(Tempo!X11+Tempo!Y11)/2</f>
        <v>0</v>
      </c>
      <c r="G18" s="71">
        <f>Tempo!$A$2*(Tempo!AF11+Tempo!AG11)/2</f>
        <v>0</v>
      </c>
      <c r="H18" s="71">
        <f>Tempo!$A$2*(Tempo!AH11+Tempo!AI11)/2</f>
        <v>0</v>
      </c>
      <c r="I18" s="71">
        <f>Tempo!$A$2*(Tempo!AP11-Tempo!AQ11)/2+I19</f>
        <v>0</v>
      </c>
      <c r="J18" s="71">
        <f>Tempo!$A$2*(Tempo!AR11-Tempo!AS11)/2+J19</f>
        <v>0</v>
      </c>
      <c r="K18" s="71">
        <f>IF(OR(Spikes!$N19=0,Spikes!$N19&gt;3),Tempo!B11,IF(Spikes!$N19=1,Tempo!L11,IF(Spikes!$N19=2,AVERAGE(Tempo!L11,Tempo!V11),AVERAGE(Tempo!L11,Tempo!V11,Tempo!AF11))))</f>
        <v>0</v>
      </c>
      <c r="L18" s="71">
        <f>IF(OR(Spikes!$N19=0,Spikes!$N19&gt;3),Tempo!C11,IF(Spikes!$N19=1,Tempo!M11,IF(Spikes!$N19=2,AVERAGE(Tempo!M11,Tempo!W11),AVERAGE(Tempo!M11,Tempo!W11,Tempo!AG11))))</f>
        <v>0</v>
      </c>
      <c r="M18" s="71">
        <f>IF(OR(Spikes!$O19=0,Spikes!$O19&gt;3),Tempo!D11,IF(Spikes!$O19=1,Tempo!N11,IF(Spikes!$O19=2,AVERAGE(Tempo!N11,Tempo!X11),AVERAGE(Tempo!N11,Tempo!X11,Tempo!AH11))))</f>
        <v>0</v>
      </c>
      <c r="N18" s="71">
        <f>IF(OR(Spikes!$O19=0,Spikes!$O19&gt;3),Tempo!E11,IF(Spikes!$O19=1,Tempo!O11,IF(Spikes!$O19=2,AVERAGE(Tempo!O11,Tempo!Y11),AVERAGE(Tempo!O11,Tempo!Y11,Tempo!AI11))))</f>
        <v>0</v>
      </c>
      <c r="O18" s="71">
        <f>IF(Spikes!$F$4=0,0,Tempo!$A$2*(K18+L18)/2)</f>
        <v>0</v>
      </c>
      <c r="P18" s="71">
        <f>IF(Spikes!$F$5=0,0,Tempo!$A$2*(M18+N18)/2)</f>
        <v>0</v>
      </c>
      <c r="Q18" s="70">
        <f>Tempo!$A$2*(K18-L18)/2+Q19</f>
        <v>0</v>
      </c>
      <c r="R18" s="70">
        <f>Tempo!$A$2*(M18-N18)/2+R19</f>
        <v>0</v>
      </c>
      <c r="S18" s="83">
        <f>Q18-I18+Tempo!AX11</f>
        <v>0</v>
      </c>
      <c r="T18" s="83">
        <f>R18-J18+Tempo!AY11</f>
        <v>0</v>
      </c>
      <c r="U18" s="49" t="e">
        <f>IF(AND(Spikes!$F$4=1,B18&lt;&gt;""),B18,NA())</f>
        <v>#N/A</v>
      </c>
      <c r="V18" s="49" t="e">
        <f>IF(AND(Spikes!$F$5=1,B18&lt;&gt;""),B18,NA())</f>
        <v>#N/A</v>
      </c>
      <c r="W18" s="49" t="e">
        <f>IF(AND(Spikes!$F$4=1,Spikes!$F$6=1,B18&lt;&gt;""),B18,NA())</f>
        <v>#N/A</v>
      </c>
      <c r="X18" s="49" t="e">
        <f>IF(AND(Spikes!$F$5=1,Spikes!$F$6=1,B18&lt;&gt;""),B18,NA())</f>
        <v>#N/A</v>
      </c>
      <c r="Z18" s="85"/>
      <c r="AA18" s="85"/>
      <c r="AC18" s="84"/>
      <c r="AD18" s="84"/>
      <c r="AE18" s="84"/>
      <c r="AF18" s="84"/>
    </row>
    <row r="19" spans="1:32" x14ac:dyDescent="0.3">
      <c r="A19" s="68">
        <v>10</v>
      </c>
      <c r="B19" s="69" t="str">
        <f>IF(Tempo!A12="","",Tempo!A12)</f>
        <v/>
      </c>
      <c r="C19" s="71">
        <f>Tempo!$A$2*(Tempo!L12+Tempo!M12)/2</f>
        <v>0</v>
      </c>
      <c r="D19" s="71">
        <f>Tempo!$A$2*(Tempo!N12+Tempo!O12)/2</f>
        <v>0</v>
      </c>
      <c r="E19" s="71">
        <f>Tempo!$A$2*(Tempo!V12+Tempo!W12)/2</f>
        <v>0</v>
      </c>
      <c r="F19" s="71">
        <f>Tempo!$A$2*(Tempo!X12+Tempo!Y12)/2</f>
        <v>0</v>
      </c>
      <c r="G19" s="71">
        <f>Tempo!$A$2*(Tempo!AF12+Tempo!AG12)/2</f>
        <v>0</v>
      </c>
      <c r="H19" s="71">
        <f>Tempo!$A$2*(Tempo!AH12+Tempo!AI12)/2</f>
        <v>0</v>
      </c>
      <c r="I19" s="71">
        <f>Tempo!$A$2*(Tempo!AP12-Tempo!AQ12)/2+I20</f>
        <v>0</v>
      </c>
      <c r="J19" s="71">
        <f>Tempo!$A$2*(Tempo!AR12-Tempo!AS12)/2+J20</f>
        <v>0</v>
      </c>
      <c r="K19" s="71">
        <f>IF(OR(Spikes!$N20=0,Spikes!$N20&gt;3),Tempo!B12,IF(Spikes!$N20=1,Tempo!L12,IF(Spikes!$N20=2,AVERAGE(Tempo!L12,Tempo!V12),AVERAGE(Tempo!L12,Tempo!V12,Tempo!AF12))))</f>
        <v>0</v>
      </c>
      <c r="L19" s="71">
        <f>IF(OR(Spikes!$N20=0,Spikes!$N20&gt;3),Tempo!C12,IF(Spikes!$N20=1,Tempo!M12,IF(Spikes!$N20=2,AVERAGE(Tempo!M12,Tempo!W12),AVERAGE(Tempo!M12,Tempo!W12,Tempo!AG12))))</f>
        <v>0</v>
      </c>
      <c r="M19" s="71">
        <f>IF(OR(Spikes!$O20=0,Spikes!$O20&gt;3),Tempo!D12,IF(Spikes!$O20=1,Tempo!N12,IF(Spikes!$O20=2,AVERAGE(Tempo!N12,Tempo!X12),AVERAGE(Tempo!N12,Tempo!X12,Tempo!AH12))))</f>
        <v>0</v>
      </c>
      <c r="N19" s="71">
        <f>IF(OR(Spikes!$O20=0,Spikes!$O20&gt;3),Tempo!E12,IF(Spikes!$O20=1,Tempo!O12,IF(Spikes!$O20=2,AVERAGE(Tempo!O12,Tempo!Y12),AVERAGE(Tempo!O12,Tempo!Y12,Tempo!AI12))))</f>
        <v>0</v>
      </c>
      <c r="O19" s="71">
        <f>IF(Spikes!$F$4=0,0,Tempo!$A$2*(K19+L19)/2)</f>
        <v>0</v>
      </c>
      <c r="P19" s="71">
        <f>IF(Spikes!$F$5=0,0,Tempo!$A$2*(M19+N19)/2)</f>
        <v>0</v>
      </c>
      <c r="Q19" s="70">
        <f>Tempo!$A$2*(K19-L19)/2+Q20</f>
        <v>0</v>
      </c>
      <c r="R19" s="70">
        <f>Tempo!$A$2*(M19-N19)/2+R20</f>
        <v>0</v>
      </c>
      <c r="S19" s="83">
        <f>Q19-I19+Tempo!AX12</f>
        <v>0</v>
      </c>
      <c r="T19" s="83">
        <f>R19-J19+Tempo!AY12</f>
        <v>0</v>
      </c>
      <c r="U19" s="49" t="e">
        <f>IF(AND(Spikes!$F$4=1,B19&lt;&gt;""),B19,NA())</f>
        <v>#N/A</v>
      </c>
      <c r="V19" s="49" t="e">
        <f>IF(AND(Spikes!$F$5=1,B19&lt;&gt;""),B19,NA())</f>
        <v>#N/A</v>
      </c>
      <c r="W19" s="49" t="e">
        <f>IF(AND(Spikes!$F$4=1,Spikes!$F$6=1,B19&lt;&gt;""),B19,NA())</f>
        <v>#N/A</v>
      </c>
      <c r="X19" s="49" t="e">
        <f>IF(AND(Spikes!$F$5=1,Spikes!$F$6=1,B19&lt;&gt;""),B19,NA())</f>
        <v>#N/A</v>
      </c>
      <c r="Z19" s="85"/>
      <c r="AA19" s="85"/>
      <c r="AC19" s="84"/>
      <c r="AD19" s="84"/>
      <c r="AE19" s="84"/>
      <c r="AF19" s="84"/>
    </row>
    <row r="20" spans="1:32" x14ac:dyDescent="0.3">
      <c r="A20" s="68">
        <v>11</v>
      </c>
      <c r="B20" s="69" t="str">
        <f>IF(Tempo!A13="","",Tempo!A13)</f>
        <v/>
      </c>
      <c r="C20" s="71">
        <f>Tempo!$A$2*(Tempo!L13+Tempo!M13)/2</f>
        <v>0</v>
      </c>
      <c r="D20" s="71">
        <f>Tempo!$A$2*(Tempo!N13+Tempo!O13)/2</f>
        <v>0</v>
      </c>
      <c r="E20" s="71">
        <f>Tempo!$A$2*(Tempo!V13+Tempo!W13)/2</f>
        <v>0</v>
      </c>
      <c r="F20" s="71">
        <f>Tempo!$A$2*(Tempo!X13+Tempo!Y13)/2</f>
        <v>0</v>
      </c>
      <c r="G20" s="71">
        <f>Tempo!$A$2*(Tempo!AF13+Tempo!AG13)/2</f>
        <v>0</v>
      </c>
      <c r="H20" s="71">
        <f>Tempo!$A$2*(Tempo!AH13+Tempo!AI13)/2</f>
        <v>0</v>
      </c>
      <c r="I20" s="71">
        <f>Tempo!$A$2*(Tempo!AP13-Tempo!AQ13)/2+I21</f>
        <v>0</v>
      </c>
      <c r="J20" s="71">
        <f>Tempo!$A$2*(Tempo!AR13-Tempo!AS13)/2+J21</f>
        <v>0</v>
      </c>
      <c r="K20" s="71">
        <f>IF(OR(Spikes!$N21=0,Spikes!$N21&gt;3),Tempo!B13,IF(Spikes!$N21=1,Tempo!L13,IF(Spikes!$N21=2,AVERAGE(Tempo!L13,Tempo!V13),AVERAGE(Tempo!L13,Tempo!V13,Tempo!AF13))))</f>
        <v>0</v>
      </c>
      <c r="L20" s="71">
        <f>IF(OR(Spikes!$N21=0,Spikes!$N21&gt;3),Tempo!C13,IF(Spikes!$N21=1,Tempo!M13,IF(Spikes!$N21=2,AVERAGE(Tempo!M13,Tempo!W13),AVERAGE(Tempo!M13,Tempo!W13,Tempo!AG13))))</f>
        <v>0</v>
      </c>
      <c r="M20" s="71">
        <f>IF(OR(Spikes!$O21=0,Spikes!$O21&gt;3),Tempo!D13,IF(Spikes!$O21=1,Tempo!N13,IF(Spikes!$O21=2,AVERAGE(Tempo!N13,Tempo!X13),AVERAGE(Tempo!N13,Tempo!X13,Tempo!AH13))))</f>
        <v>0</v>
      </c>
      <c r="N20" s="71">
        <f>IF(OR(Spikes!$O21=0,Spikes!$O21&gt;3),Tempo!E13,IF(Spikes!$O21=1,Tempo!O13,IF(Spikes!$O21=2,AVERAGE(Tempo!O13,Tempo!Y13),AVERAGE(Tempo!O13,Tempo!Y13,Tempo!AI13))))</f>
        <v>0</v>
      </c>
      <c r="O20" s="71">
        <f>IF(Spikes!$F$4=0,0,Tempo!$A$2*(K20+L20)/2)</f>
        <v>0</v>
      </c>
      <c r="P20" s="71">
        <f>IF(Spikes!$F$5=0,0,Tempo!$A$2*(M20+N20)/2)</f>
        <v>0</v>
      </c>
      <c r="Q20" s="70">
        <f>Tempo!$A$2*(K20-L20)/2+Q21</f>
        <v>0</v>
      </c>
      <c r="R20" s="70">
        <f>Tempo!$A$2*(M20-N20)/2+R21</f>
        <v>0</v>
      </c>
      <c r="S20" s="83">
        <f>Q20-I20+Tempo!AX13</f>
        <v>0</v>
      </c>
      <c r="T20" s="83">
        <f>R20-J20+Tempo!AY13</f>
        <v>0</v>
      </c>
      <c r="U20" s="49" t="e">
        <f>IF(AND(Spikes!$F$4=1,B20&lt;&gt;""),B20,NA())</f>
        <v>#N/A</v>
      </c>
      <c r="V20" s="49" t="e">
        <f>IF(AND(Spikes!$F$5=1,B20&lt;&gt;""),B20,NA())</f>
        <v>#N/A</v>
      </c>
      <c r="W20" s="49" t="e">
        <f>IF(AND(Spikes!$F$4=1,Spikes!$F$6=1,B20&lt;&gt;""),B20,NA())</f>
        <v>#N/A</v>
      </c>
      <c r="X20" s="49" t="e">
        <f>IF(AND(Spikes!$F$5=1,Spikes!$F$6=1,B20&lt;&gt;""),B20,NA())</f>
        <v>#N/A</v>
      </c>
      <c r="Z20" s="85"/>
      <c r="AA20" s="85"/>
      <c r="AC20" s="84"/>
      <c r="AD20" s="84"/>
      <c r="AE20" s="84"/>
      <c r="AF20" s="84"/>
    </row>
    <row r="21" spans="1:32" x14ac:dyDescent="0.3">
      <c r="A21" s="68">
        <v>12</v>
      </c>
      <c r="B21" s="69" t="str">
        <f>IF(Tempo!A14="","",Tempo!A14)</f>
        <v/>
      </c>
      <c r="C21" s="71">
        <f>Tempo!$A$2*(Tempo!L14+Tempo!M14)/2</f>
        <v>0</v>
      </c>
      <c r="D21" s="71">
        <f>Tempo!$A$2*(Tempo!N14+Tempo!O14)/2</f>
        <v>0</v>
      </c>
      <c r="E21" s="71">
        <f>Tempo!$A$2*(Tempo!V14+Tempo!W14)/2</f>
        <v>0</v>
      </c>
      <c r="F21" s="71">
        <f>Tempo!$A$2*(Tempo!X14+Tempo!Y14)/2</f>
        <v>0</v>
      </c>
      <c r="G21" s="71">
        <f>Tempo!$A$2*(Tempo!AF14+Tempo!AG14)/2</f>
        <v>0</v>
      </c>
      <c r="H21" s="71">
        <f>Tempo!$A$2*(Tempo!AH14+Tempo!AI14)/2</f>
        <v>0</v>
      </c>
      <c r="I21" s="71">
        <f>Tempo!$A$2*(Tempo!AP14-Tempo!AQ14)/2+I22</f>
        <v>0</v>
      </c>
      <c r="J21" s="71">
        <f>Tempo!$A$2*(Tempo!AR14-Tempo!AS14)/2+J22</f>
        <v>0</v>
      </c>
      <c r="K21" s="71">
        <f>IF(OR(Spikes!$N22=0,Spikes!$N22&gt;3),Tempo!B14,IF(Spikes!$N22=1,Tempo!L14,IF(Spikes!$N22=2,AVERAGE(Tempo!L14,Tempo!V14),AVERAGE(Tempo!L14,Tempo!V14,Tempo!AF14))))</f>
        <v>0</v>
      </c>
      <c r="L21" s="71">
        <f>IF(OR(Spikes!$N22=0,Spikes!$N22&gt;3),Tempo!C14,IF(Spikes!$N22=1,Tempo!M14,IF(Spikes!$N22=2,AVERAGE(Tempo!M14,Tempo!W14),AVERAGE(Tempo!M14,Tempo!W14,Tempo!AG14))))</f>
        <v>0</v>
      </c>
      <c r="M21" s="71">
        <f>IF(OR(Spikes!$O22=0,Spikes!$O22&gt;3),Tempo!D14,IF(Spikes!$O22=1,Tempo!N14,IF(Spikes!$O22=2,AVERAGE(Tempo!N14,Tempo!X14),AVERAGE(Tempo!N14,Tempo!X14,Tempo!AH14))))</f>
        <v>0</v>
      </c>
      <c r="N21" s="71">
        <f>IF(OR(Spikes!$O22=0,Spikes!$O22&gt;3),Tempo!E14,IF(Spikes!$O22=1,Tempo!O14,IF(Spikes!$O22=2,AVERAGE(Tempo!O14,Tempo!Y14),AVERAGE(Tempo!O14,Tempo!Y14,Tempo!AI14))))</f>
        <v>0</v>
      </c>
      <c r="O21" s="71">
        <f>IF(Spikes!$F$4=0,0,Tempo!$A$2*(K21+L21)/2)</f>
        <v>0</v>
      </c>
      <c r="P21" s="71">
        <f>IF(Spikes!$F$5=0,0,Tempo!$A$2*(M21+N21)/2)</f>
        <v>0</v>
      </c>
      <c r="Q21" s="70">
        <f>Tempo!$A$2*(K21-L21)/2+Q22</f>
        <v>0</v>
      </c>
      <c r="R21" s="70">
        <f>Tempo!$A$2*(M21-N21)/2+R22</f>
        <v>0</v>
      </c>
      <c r="S21" s="83">
        <f>Q21-I21+Tempo!AX14</f>
        <v>0</v>
      </c>
      <c r="T21" s="83">
        <f>R21-J21+Tempo!AY14</f>
        <v>0</v>
      </c>
      <c r="U21" s="49" t="e">
        <f>IF(AND(Spikes!$F$4=1,B21&lt;&gt;""),B21,NA())</f>
        <v>#N/A</v>
      </c>
      <c r="V21" s="49" t="e">
        <f>IF(AND(Spikes!$F$5=1,B21&lt;&gt;""),B21,NA())</f>
        <v>#N/A</v>
      </c>
      <c r="W21" s="49" t="e">
        <f>IF(AND(Spikes!$F$4=1,Spikes!$F$6=1,B21&lt;&gt;""),B21,NA())</f>
        <v>#N/A</v>
      </c>
      <c r="X21" s="49" t="e">
        <f>IF(AND(Spikes!$F$5=1,Spikes!$F$6=1,B21&lt;&gt;""),B21,NA())</f>
        <v>#N/A</v>
      </c>
      <c r="Z21" s="85"/>
      <c r="AA21" s="85"/>
      <c r="AC21" s="84"/>
      <c r="AD21" s="84"/>
      <c r="AE21" s="84"/>
      <c r="AF21" s="84"/>
    </row>
    <row r="22" spans="1:32" x14ac:dyDescent="0.3">
      <c r="A22" s="68">
        <v>13</v>
      </c>
      <c r="B22" s="69" t="str">
        <f>IF(Tempo!A15="","",Tempo!A15)</f>
        <v/>
      </c>
      <c r="C22" s="71">
        <f>Tempo!$A$2*(Tempo!L15+Tempo!M15)/2</f>
        <v>0</v>
      </c>
      <c r="D22" s="71">
        <f>Tempo!$A$2*(Tempo!N15+Tempo!O15)/2</f>
        <v>0</v>
      </c>
      <c r="E22" s="71">
        <f>Tempo!$A$2*(Tempo!V15+Tempo!W15)/2</f>
        <v>0</v>
      </c>
      <c r="F22" s="71">
        <f>Tempo!$A$2*(Tempo!X15+Tempo!Y15)/2</f>
        <v>0</v>
      </c>
      <c r="G22" s="71">
        <f>Tempo!$A$2*(Tempo!AF15+Tempo!AG15)/2</f>
        <v>0</v>
      </c>
      <c r="H22" s="71">
        <f>Tempo!$A$2*(Tempo!AH15+Tempo!AI15)/2</f>
        <v>0</v>
      </c>
      <c r="I22" s="71">
        <f>Tempo!$A$2*(Tempo!AP15-Tempo!AQ15)/2+I23</f>
        <v>0</v>
      </c>
      <c r="J22" s="71">
        <f>Tempo!$A$2*(Tempo!AR15-Tempo!AS15)/2+J23</f>
        <v>0</v>
      </c>
      <c r="K22" s="71">
        <f>IF(OR(Spikes!$N23=0,Spikes!$N23&gt;3),Tempo!B15,IF(Spikes!$N23=1,Tempo!L15,IF(Spikes!$N23=2,AVERAGE(Tempo!L15,Tempo!V15),AVERAGE(Tempo!L15,Tempo!V15,Tempo!AF15))))</f>
        <v>0</v>
      </c>
      <c r="L22" s="71">
        <f>IF(OR(Spikes!$N23=0,Spikes!$N23&gt;3),Tempo!C15,IF(Spikes!$N23=1,Tempo!M15,IF(Spikes!$N23=2,AVERAGE(Tempo!M15,Tempo!W15),AVERAGE(Tempo!M15,Tempo!W15,Tempo!AG15))))</f>
        <v>0</v>
      </c>
      <c r="M22" s="71">
        <f>IF(OR(Spikes!$O23=0,Spikes!$O23&gt;3),Tempo!D15,IF(Spikes!$O23=1,Tempo!N15,IF(Spikes!$O23=2,AVERAGE(Tempo!N15,Tempo!X15),AVERAGE(Tempo!N15,Tempo!X15,Tempo!AH15))))</f>
        <v>0</v>
      </c>
      <c r="N22" s="71">
        <f>IF(OR(Spikes!$O23=0,Spikes!$O23&gt;3),Tempo!E15,IF(Spikes!$O23=1,Tempo!O15,IF(Spikes!$O23=2,AVERAGE(Tempo!O15,Tempo!Y15),AVERAGE(Tempo!O15,Tempo!Y15,Tempo!AI15))))</f>
        <v>0</v>
      </c>
      <c r="O22" s="71">
        <f>IF(Spikes!$F$4=0,0,Tempo!$A$2*(K22+L22)/2)</f>
        <v>0</v>
      </c>
      <c r="P22" s="71">
        <f>IF(Spikes!$F$5=0,0,Tempo!$A$2*(M22+N22)/2)</f>
        <v>0</v>
      </c>
      <c r="Q22" s="70">
        <f>Tempo!$A$2*(K22-L22)/2+Q23</f>
        <v>0</v>
      </c>
      <c r="R22" s="70">
        <f>Tempo!$A$2*(M22-N22)/2+R23</f>
        <v>0</v>
      </c>
      <c r="S22" s="83">
        <f>Q22-I22+Tempo!AX15</f>
        <v>0</v>
      </c>
      <c r="T22" s="83">
        <f>R22-J22+Tempo!AY15</f>
        <v>0</v>
      </c>
      <c r="U22" s="49" t="e">
        <f>IF(AND(Spikes!$F$4=1,B22&lt;&gt;""),B22,NA())</f>
        <v>#N/A</v>
      </c>
      <c r="V22" s="49" t="e">
        <f>IF(AND(Spikes!$F$5=1,B22&lt;&gt;""),B22,NA())</f>
        <v>#N/A</v>
      </c>
      <c r="W22" s="49" t="e">
        <f>IF(AND(Spikes!$F$4=1,Spikes!$F$6=1,B22&lt;&gt;""),B22,NA())</f>
        <v>#N/A</v>
      </c>
      <c r="X22" s="49" t="e">
        <f>IF(AND(Spikes!$F$5=1,Spikes!$F$6=1,B22&lt;&gt;""),B22,NA())</f>
        <v>#N/A</v>
      </c>
      <c r="Z22" s="85"/>
      <c r="AA22" s="85"/>
      <c r="AC22" s="84"/>
      <c r="AD22" s="84"/>
      <c r="AE22" s="84"/>
      <c r="AF22" s="84"/>
    </row>
    <row r="23" spans="1:32" x14ac:dyDescent="0.3">
      <c r="A23" s="68">
        <v>14</v>
      </c>
      <c r="B23" s="69" t="str">
        <f>IF(Tempo!A16="","",Tempo!A16)</f>
        <v/>
      </c>
      <c r="C23" s="71">
        <f>Tempo!$A$2*(Tempo!L16+Tempo!M16)/2</f>
        <v>0</v>
      </c>
      <c r="D23" s="71">
        <f>Tempo!$A$2*(Tempo!N16+Tempo!O16)/2</f>
        <v>0</v>
      </c>
      <c r="E23" s="71">
        <f>Tempo!$A$2*(Tempo!V16+Tempo!W16)/2</f>
        <v>0</v>
      </c>
      <c r="F23" s="71">
        <f>Tempo!$A$2*(Tempo!X16+Tempo!Y16)/2</f>
        <v>0</v>
      </c>
      <c r="G23" s="71">
        <f>Tempo!$A$2*(Tempo!AF16+Tempo!AG16)/2</f>
        <v>0</v>
      </c>
      <c r="H23" s="71">
        <f>Tempo!$A$2*(Tempo!AH16+Tempo!AI16)/2</f>
        <v>0</v>
      </c>
      <c r="I23" s="71">
        <f>Tempo!$A$2*(Tempo!AP16-Tempo!AQ16)/2+I24</f>
        <v>0</v>
      </c>
      <c r="J23" s="71">
        <f>Tempo!$A$2*(Tempo!AR16-Tempo!AS16)/2+J24</f>
        <v>0</v>
      </c>
      <c r="K23" s="71">
        <f>IF(OR(Spikes!$N24=0,Spikes!$N24&gt;3),Tempo!B16,IF(Spikes!$N24=1,Tempo!L16,IF(Spikes!$N24=2,AVERAGE(Tempo!L16,Tempo!V16),AVERAGE(Tempo!L16,Tempo!V16,Tempo!AF16))))</f>
        <v>0</v>
      </c>
      <c r="L23" s="71">
        <f>IF(OR(Spikes!$N24=0,Spikes!$N24&gt;3),Tempo!C16,IF(Spikes!$N24=1,Tempo!M16,IF(Spikes!$N24=2,AVERAGE(Tempo!M16,Tempo!W16),AVERAGE(Tempo!M16,Tempo!W16,Tempo!AG16))))</f>
        <v>0</v>
      </c>
      <c r="M23" s="71">
        <f>IF(OR(Spikes!$O24=0,Spikes!$O24&gt;3),Tempo!D16,IF(Spikes!$O24=1,Tempo!N16,IF(Spikes!$O24=2,AVERAGE(Tempo!N16,Tempo!X16),AVERAGE(Tempo!N16,Tempo!X16,Tempo!AH16))))</f>
        <v>0</v>
      </c>
      <c r="N23" s="71">
        <f>IF(OR(Spikes!$O24=0,Spikes!$O24&gt;3),Tempo!E16,IF(Spikes!$O24=1,Tempo!O16,IF(Spikes!$O24=2,AVERAGE(Tempo!O16,Tempo!Y16),AVERAGE(Tempo!O16,Tempo!Y16,Tempo!AI16))))</f>
        <v>0</v>
      </c>
      <c r="O23" s="71">
        <f>IF(Spikes!$F$4=0,0,Tempo!$A$2*(K23+L23)/2)</f>
        <v>0</v>
      </c>
      <c r="P23" s="71">
        <f>IF(Spikes!$F$5=0,0,Tempo!$A$2*(M23+N23)/2)</f>
        <v>0</v>
      </c>
      <c r="Q23" s="70">
        <f>Tempo!$A$2*(K23-L23)/2+Q24</f>
        <v>0</v>
      </c>
      <c r="R23" s="70">
        <f>Tempo!$A$2*(M23-N23)/2+R24</f>
        <v>0</v>
      </c>
      <c r="S23" s="83">
        <f>Q23-I23+Tempo!AX16</f>
        <v>0</v>
      </c>
      <c r="T23" s="83">
        <f>R23-J23+Tempo!AY16</f>
        <v>0</v>
      </c>
      <c r="U23" s="49" t="e">
        <f>IF(AND(Spikes!$F$4=1,B23&lt;&gt;""),B23,NA())</f>
        <v>#N/A</v>
      </c>
      <c r="V23" s="49" t="e">
        <f>IF(AND(Spikes!$F$5=1,B23&lt;&gt;""),B23,NA())</f>
        <v>#N/A</v>
      </c>
      <c r="W23" s="49" t="e">
        <f>IF(AND(Spikes!$F$4=1,Spikes!$F$6=1,B23&lt;&gt;""),B23,NA())</f>
        <v>#N/A</v>
      </c>
      <c r="X23" s="49" t="e">
        <f>IF(AND(Spikes!$F$5=1,Spikes!$F$6=1,B23&lt;&gt;""),B23,NA())</f>
        <v>#N/A</v>
      </c>
      <c r="Z23" s="85"/>
      <c r="AA23" s="85"/>
      <c r="AC23" s="84"/>
      <c r="AD23" s="84"/>
      <c r="AE23" s="84"/>
      <c r="AF23" s="84"/>
    </row>
    <row r="24" spans="1:32" x14ac:dyDescent="0.3">
      <c r="A24" s="68">
        <v>15</v>
      </c>
      <c r="B24" s="69" t="str">
        <f>IF(Tempo!A17="","",Tempo!A17)</f>
        <v/>
      </c>
      <c r="C24" s="71">
        <f>Tempo!$A$2*(Tempo!L17+Tempo!M17)/2</f>
        <v>0</v>
      </c>
      <c r="D24" s="71">
        <f>Tempo!$A$2*(Tempo!N17+Tempo!O17)/2</f>
        <v>0</v>
      </c>
      <c r="E24" s="71">
        <f>Tempo!$A$2*(Tempo!V17+Tempo!W17)/2</f>
        <v>0</v>
      </c>
      <c r="F24" s="71">
        <f>Tempo!$A$2*(Tempo!X17+Tempo!Y17)/2</f>
        <v>0</v>
      </c>
      <c r="G24" s="71">
        <f>Tempo!$A$2*(Tempo!AF17+Tempo!AG17)/2</f>
        <v>0</v>
      </c>
      <c r="H24" s="71">
        <f>Tempo!$A$2*(Tempo!AH17+Tempo!AI17)/2</f>
        <v>0</v>
      </c>
      <c r="I24" s="71">
        <f>Tempo!$A$2*(Tempo!AP17-Tempo!AQ17)/2+I25</f>
        <v>0</v>
      </c>
      <c r="J24" s="71">
        <f>Tempo!$A$2*(Tempo!AR17-Tempo!AS17)/2+J25</f>
        <v>0</v>
      </c>
      <c r="K24" s="71">
        <f>IF(OR(Spikes!$N25=0,Spikes!$N25&gt;3),Tempo!B17,IF(Spikes!$N25=1,Tempo!L17,IF(Spikes!$N25=2,AVERAGE(Tempo!L17,Tempo!V17),AVERAGE(Tempo!L17,Tempo!V17,Tempo!AF17))))</f>
        <v>0</v>
      </c>
      <c r="L24" s="71">
        <f>IF(OR(Spikes!$N25=0,Spikes!$N25&gt;3),Tempo!C17,IF(Spikes!$N25=1,Tempo!M17,IF(Spikes!$N25=2,AVERAGE(Tempo!M17,Tempo!W17),AVERAGE(Tempo!M17,Tempo!W17,Tempo!AG17))))</f>
        <v>0</v>
      </c>
      <c r="M24" s="71">
        <f>IF(OR(Spikes!$O25=0,Spikes!$O25&gt;3),Tempo!D17,IF(Spikes!$O25=1,Tempo!N17,IF(Spikes!$O25=2,AVERAGE(Tempo!N17,Tempo!X17),AVERAGE(Tempo!N17,Tempo!X17,Tempo!AH17))))</f>
        <v>0</v>
      </c>
      <c r="N24" s="71">
        <f>IF(OR(Spikes!$O25=0,Spikes!$O25&gt;3),Tempo!E17,IF(Spikes!$O25=1,Tempo!O17,IF(Spikes!$O25=2,AVERAGE(Tempo!O17,Tempo!Y17),AVERAGE(Tempo!O17,Tempo!Y17,Tempo!AI17))))</f>
        <v>0</v>
      </c>
      <c r="O24" s="71">
        <f>IF(Spikes!$F$4=0,0,Tempo!$A$2*(K24+L24)/2)</f>
        <v>0</v>
      </c>
      <c r="P24" s="71">
        <f>IF(Spikes!$F$5=0,0,Tempo!$A$2*(M24+N24)/2)</f>
        <v>0</v>
      </c>
      <c r="Q24" s="70">
        <f>Tempo!$A$2*(K24-L24)/2+Q25</f>
        <v>0</v>
      </c>
      <c r="R24" s="70">
        <f>Tempo!$A$2*(M24-N24)/2+R25</f>
        <v>0</v>
      </c>
      <c r="S24" s="83">
        <f>Q24-I24+Tempo!AX17</f>
        <v>0</v>
      </c>
      <c r="T24" s="83">
        <f>R24-J24+Tempo!AY17</f>
        <v>0</v>
      </c>
      <c r="U24" s="49" t="e">
        <f>IF(AND(Spikes!$F$4=1,B24&lt;&gt;""),B24,NA())</f>
        <v>#N/A</v>
      </c>
      <c r="V24" s="49" t="e">
        <f>IF(AND(Spikes!$F$5=1,B24&lt;&gt;""),B24,NA())</f>
        <v>#N/A</v>
      </c>
      <c r="W24" s="49" t="e">
        <f>IF(AND(Spikes!$F$4=1,Spikes!$F$6=1,B24&lt;&gt;""),B24,NA())</f>
        <v>#N/A</v>
      </c>
      <c r="X24" s="49" t="e">
        <f>IF(AND(Spikes!$F$5=1,Spikes!$F$6=1,B24&lt;&gt;""),B24,NA())</f>
        <v>#N/A</v>
      </c>
      <c r="Z24" s="85"/>
      <c r="AA24" s="85"/>
      <c r="AC24" s="84"/>
      <c r="AD24" s="84"/>
      <c r="AE24" s="84"/>
      <c r="AF24" s="84"/>
    </row>
    <row r="25" spans="1:32" x14ac:dyDescent="0.3">
      <c r="A25" s="68">
        <v>16</v>
      </c>
      <c r="B25" s="69" t="str">
        <f>IF(Tempo!A18="","",Tempo!A18)</f>
        <v/>
      </c>
      <c r="C25" s="71">
        <f>Tempo!$A$2*(Tempo!L18+Tempo!M18)/2</f>
        <v>0</v>
      </c>
      <c r="D25" s="71">
        <f>Tempo!$A$2*(Tempo!N18+Tempo!O18)/2</f>
        <v>0</v>
      </c>
      <c r="E25" s="71">
        <f>Tempo!$A$2*(Tempo!V18+Tempo!W18)/2</f>
        <v>0</v>
      </c>
      <c r="F25" s="71">
        <f>Tempo!$A$2*(Tempo!X18+Tempo!Y18)/2</f>
        <v>0</v>
      </c>
      <c r="G25" s="71">
        <f>Tempo!$A$2*(Tempo!AF18+Tempo!AG18)/2</f>
        <v>0</v>
      </c>
      <c r="H25" s="71">
        <f>Tempo!$A$2*(Tempo!AH18+Tempo!AI18)/2</f>
        <v>0</v>
      </c>
      <c r="I25" s="71">
        <f>Tempo!$A$2*(Tempo!AP18-Tempo!AQ18)/2+I26</f>
        <v>0</v>
      </c>
      <c r="J25" s="71">
        <f>Tempo!$A$2*(Tempo!AR18-Tempo!AS18)/2+J26</f>
        <v>0</v>
      </c>
      <c r="K25" s="71">
        <f>IF(OR(Spikes!$N26=0,Spikes!$N26&gt;3),Tempo!B18,IF(Spikes!$N26=1,Tempo!L18,IF(Spikes!$N26=2,AVERAGE(Tempo!L18,Tempo!V18),AVERAGE(Tempo!L18,Tempo!V18,Tempo!AF18))))</f>
        <v>0</v>
      </c>
      <c r="L25" s="71">
        <f>IF(OR(Spikes!$N26=0,Spikes!$N26&gt;3),Tempo!C18,IF(Spikes!$N26=1,Tempo!M18,IF(Spikes!$N26=2,AVERAGE(Tempo!M18,Tempo!W18),AVERAGE(Tempo!M18,Tempo!W18,Tempo!AG18))))</f>
        <v>0</v>
      </c>
      <c r="M25" s="71">
        <f>IF(OR(Spikes!$O26=0,Spikes!$O26&gt;3),Tempo!D18,IF(Spikes!$O26=1,Tempo!N18,IF(Spikes!$O26=2,AVERAGE(Tempo!N18,Tempo!X18),AVERAGE(Tempo!N18,Tempo!X18,Tempo!AH18))))</f>
        <v>0</v>
      </c>
      <c r="N25" s="71">
        <f>IF(OR(Spikes!$O26=0,Spikes!$O26&gt;3),Tempo!E18,IF(Spikes!$O26=1,Tempo!O18,IF(Spikes!$O26=2,AVERAGE(Tempo!O18,Tempo!Y18),AVERAGE(Tempo!O18,Tempo!Y18,Tempo!AI18))))</f>
        <v>0</v>
      </c>
      <c r="O25" s="71">
        <f>IF(Spikes!$F$4=0,0,Tempo!$A$2*(K25+L25)/2)</f>
        <v>0</v>
      </c>
      <c r="P25" s="71">
        <f>IF(Spikes!$F$5=0,0,Tempo!$A$2*(M25+N25)/2)</f>
        <v>0</v>
      </c>
      <c r="Q25" s="70">
        <f>Tempo!$A$2*(K25-L25)/2+Q26</f>
        <v>0</v>
      </c>
      <c r="R25" s="70">
        <f>Tempo!$A$2*(M25-N25)/2+R26</f>
        <v>0</v>
      </c>
      <c r="S25" s="83">
        <f>Q25-I25+Tempo!AX18</f>
        <v>0</v>
      </c>
      <c r="T25" s="83">
        <f>R25-J25+Tempo!AY18</f>
        <v>0</v>
      </c>
      <c r="U25" s="49" t="e">
        <f>IF(AND(Spikes!$F$4=1,B25&lt;&gt;""),B25,NA())</f>
        <v>#N/A</v>
      </c>
      <c r="V25" s="49" t="e">
        <f>IF(AND(Spikes!$F$5=1,B25&lt;&gt;""),B25,NA())</f>
        <v>#N/A</v>
      </c>
      <c r="W25" s="49" t="e">
        <f>IF(AND(Spikes!$F$4=1,Spikes!$F$6=1,B25&lt;&gt;""),B25,NA())</f>
        <v>#N/A</v>
      </c>
      <c r="X25" s="49" t="e">
        <f>IF(AND(Spikes!$F$5=1,Spikes!$F$6=1,B25&lt;&gt;""),B25,NA())</f>
        <v>#N/A</v>
      </c>
      <c r="Z25" s="85"/>
      <c r="AA25" s="85"/>
      <c r="AC25" s="84"/>
      <c r="AD25" s="84"/>
      <c r="AE25" s="84"/>
      <c r="AF25" s="84"/>
    </row>
    <row r="26" spans="1:32" x14ac:dyDescent="0.3">
      <c r="A26" s="68">
        <v>17</v>
      </c>
      <c r="B26" s="69" t="str">
        <f>IF(Tempo!A19="","",Tempo!A19)</f>
        <v/>
      </c>
      <c r="C26" s="71">
        <f>Tempo!$A$2*(Tempo!L19+Tempo!M19)/2</f>
        <v>0</v>
      </c>
      <c r="D26" s="71">
        <f>Tempo!$A$2*(Tempo!N19+Tempo!O19)/2</f>
        <v>0</v>
      </c>
      <c r="E26" s="71">
        <f>Tempo!$A$2*(Tempo!V19+Tempo!W19)/2</f>
        <v>0</v>
      </c>
      <c r="F26" s="71">
        <f>Tempo!$A$2*(Tempo!X19+Tempo!Y19)/2</f>
        <v>0</v>
      </c>
      <c r="G26" s="71">
        <f>Tempo!$A$2*(Tempo!AF19+Tempo!AG19)/2</f>
        <v>0</v>
      </c>
      <c r="H26" s="71">
        <f>Tempo!$A$2*(Tempo!AH19+Tempo!AI19)/2</f>
        <v>0</v>
      </c>
      <c r="I26" s="71">
        <f>Tempo!$A$2*(Tempo!AP19-Tempo!AQ19)/2+I27</f>
        <v>0</v>
      </c>
      <c r="J26" s="71">
        <f>Tempo!$A$2*(Tempo!AR19-Tempo!AS19)/2+J27</f>
        <v>0</v>
      </c>
      <c r="K26" s="71">
        <f>IF(OR(Spikes!$N27=0,Spikes!$N27&gt;3),Tempo!B19,IF(Spikes!$N27=1,Tempo!L19,IF(Spikes!$N27=2,AVERAGE(Tempo!L19,Tempo!V19),AVERAGE(Tempo!L19,Tempo!V19,Tempo!AF19))))</f>
        <v>0</v>
      </c>
      <c r="L26" s="71">
        <f>IF(OR(Spikes!$N27=0,Spikes!$N27&gt;3),Tempo!C19,IF(Spikes!$N27=1,Tempo!M19,IF(Spikes!$N27=2,AVERAGE(Tempo!M19,Tempo!W19),AVERAGE(Tempo!M19,Tempo!W19,Tempo!AG19))))</f>
        <v>0</v>
      </c>
      <c r="M26" s="71">
        <f>IF(OR(Spikes!$O27=0,Spikes!$O27&gt;3),Tempo!D19,IF(Spikes!$O27=1,Tempo!N19,IF(Spikes!$O27=2,AVERAGE(Tempo!N19,Tempo!X19),AVERAGE(Tempo!N19,Tempo!X19,Tempo!AH19))))</f>
        <v>0</v>
      </c>
      <c r="N26" s="71">
        <f>IF(OR(Spikes!$O27=0,Spikes!$O27&gt;3),Tempo!E19,IF(Spikes!$O27=1,Tempo!O19,IF(Spikes!$O27=2,AVERAGE(Tempo!O19,Tempo!Y19),AVERAGE(Tempo!O19,Tempo!Y19,Tempo!AI19))))</f>
        <v>0</v>
      </c>
      <c r="O26" s="71">
        <f>IF(Spikes!$F$4=0,0,Tempo!$A$2*(K26+L26)/2)</f>
        <v>0</v>
      </c>
      <c r="P26" s="71">
        <f>IF(Spikes!$F$5=0,0,Tempo!$A$2*(M26+N26)/2)</f>
        <v>0</v>
      </c>
      <c r="Q26" s="70">
        <f>Tempo!$A$2*(K26-L26)/2+Q27</f>
        <v>0</v>
      </c>
      <c r="R26" s="70">
        <f>Tempo!$A$2*(M26-N26)/2+R27</f>
        <v>0</v>
      </c>
      <c r="S26" s="83">
        <f>Q26-I26+Tempo!AX19</f>
        <v>0</v>
      </c>
      <c r="T26" s="83">
        <f>R26-J26+Tempo!AY19</f>
        <v>0</v>
      </c>
      <c r="U26" s="49" t="e">
        <f>IF(AND(Spikes!$F$4=1,B26&lt;&gt;""),B26,NA())</f>
        <v>#N/A</v>
      </c>
      <c r="V26" s="49" t="e">
        <f>IF(AND(Spikes!$F$5=1,B26&lt;&gt;""),B26,NA())</f>
        <v>#N/A</v>
      </c>
      <c r="W26" s="49" t="e">
        <f>IF(AND(Spikes!$F$4=1,Spikes!$F$6=1,B26&lt;&gt;""),B26,NA())</f>
        <v>#N/A</v>
      </c>
      <c r="X26" s="49" t="e">
        <f>IF(AND(Spikes!$F$5=1,Spikes!$F$6=1,B26&lt;&gt;""),B26,NA())</f>
        <v>#N/A</v>
      </c>
      <c r="Z26" s="85"/>
      <c r="AA26" s="85"/>
      <c r="AC26" s="84"/>
      <c r="AD26" s="84"/>
      <c r="AE26" s="84"/>
      <c r="AF26" s="84"/>
    </row>
    <row r="27" spans="1:32" x14ac:dyDescent="0.3">
      <c r="A27" s="68">
        <v>18</v>
      </c>
      <c r="B27" s="69" t="str">
        <f>IF(Tempo!A20="","",Tempo!A20)</f>
        <v/>
      </c>
      <c r="C27" s="71">
        <f>Tempo!$A$2*(Tempo!L20+Tempo!M20)/2</f>
        <v>0</v>
      </c>
      <c r="D27" s="71">
        <f>Tempo!$A$2*(Tempo!N20+Tempo!O20)/2</f>
        <v>0</v>
      </c>
      <c r="E27" s="71">
        <f>Tempo!$A$2*(Tempo!V20+Tempo!W20)/2</f>
        <v>0</v>
      </c>
      <c r="F27" s="71">
        <f>Tempo!$A$2*(Tempo!X20+Tempo!Y20)/2</f>
        <v>0</v>
      </c>
      <c r="G27" s="71">
        <f>Tempo!$A$2*(Tempo!AF20+Tempo!AG20)/2</f>
        <v>0</v>
      </c>
      <c r="H27" s="71">
        <f>Tempo!$A$2*(Tempo!AH20+Tempo!AI20)/2</f>
        <v>0</v>
      </c>
      <c r="I27" s="71">
        <f>Tempo!$A$2*(Tempo!AP20-Tempo!AQ20)/2+I28</f>
        <v>0</v>
      </c>
      <c r="J27" s="71">
        <f>Tempo!$A$2*(Tempo!AR20-Tempo!AS20)/2+J28</f>
        <v>0</v>
      </c>
      <c r="K27" s="71">
        <f>IF(OR(Spikes!$N28=0,Spikes!$N28&gt;3),Tempo!B20,IF(Spikes!$N28=1,Tempo!L20,IF(Spikes!$N28=2,AVERAGE(Tempo!L20,Tempo!V20),AVERAGE(Tempo!L20,Tempo!V20,Tempo!AF20))))</f>
        <v>0</v>
      </c>
      <c r="L27" s="71">
        <f>IF(OR(Spikes!$N28=0,Spikes!$N28&gt;3),Tempo!C20,IF(Spikes!$N28=1,Tempo!M20,IF(Spikes!$N28=2,AVERAGE(Tempo!M20,Tempo!W20),AVERAGE(Tempo!M20,Tempo!W20,Tempo!AG20))))</f>
        <v>0</v>
      </c>
      <c r="M27" s="71">
        <f>IF(OR(Spikes!$O28=0,Spikes!$O28&gt;3),Tempo!D20,IF(Spikes!$O28=1,Tempo!N20,IF(Spikes!$O28=2,AVERAGE(Tempo!N20,Tempo!X20),AVERAGE(Tempo!N20,Tempo!X20,Tempo!AH20))))</f>
        <v>0</v>
      </c>
      <c r="N27" s="71">
        <f>IF(OR(Spikes!$O28=0,Spikes!$O28&gt;3),Tempo!E20,IF(Spikes!$O28=1,Tempo!O20,IF(Spikes!$O28=2,AVERAGE(Tempo!O20,Tempo!Y20),AVERAGE(Tempo!O20,Tempo!Y20,Tempo!AI20))))</f>
        <v>0</v>
      </c>
      <c r="O27" s="71">
        <f>IF(Spikes!$F$4=0,0,Tempo!$A$2*(K27+L27)/2)</f>
        <v>0</v>
      </c>
      <c r="P27" s="71">
        <f>IF(Spikes!$F$5=0,0,Tempo!$A$2*(M27+N27)/2)</f>
        <v>0</v>
      </c>
      <c r="Q27" s="70">
        <f>Tempo!$A$2*(K27-L27)/2+Q28</f>
        <v>0</v>
      </c>
      <c r="R27" s="70">
        <f>Tempo!$A$2*(M27-N27)/2+R28</f>
        <v>0</v>
      </c>
      <c r="S27" s="83">
        <f>Q27-I27+Tempo!AX20</f>
        <v>0</v>
      </c>
      <c r="T27" s="83">
        <f>R27-J27+Tempo!AY20</f>
        <v>0</v>
      </c>
      <c r="U27" s="49" t="e">
        <f>IF(AND(Spikes!$F$4=1,B27&lt;&gt;""),B27,NA())</f>
        <v>#N/A</v>
      </c>
      <c r="V27" s="49" t="e">
        <f>IF(AND(Spikes!$F$5=1,B27&lt;&gt;""),B27,NA())</f>
        <v>#N/A</v>
      </c>
      <c r="W27" s="49" t="e">
        <f>IF(AND(Spikes!$F$4=1,Spikes!$F$6=1,B27&lt;&gt;""),B27,NA())</f>
        <v>#N/A</v>
      </c>
      <c r="X27" s="49" t="e">
        <f>IF(AND(Spikes!$F$5=1,Spikes!$F$6=1,B27&lt;&gt;""),B27,NA())</f>
        <v>#N/A</v>
      </c>
      <c r="Z27" s="85"/>
      <c r="AA27" s="85"/>
      <c r="AC27" s="84"/>
      <c r="AD27" s="84"/>
      <c r="AE27" s="84"/>
      <c r="AF27" s="84"/>
    </row>
    <row r="28" spans="1:32" x14ac:dyDescent="0.3">
      <c r="A28" s="68">
        <v>19</v>
      </c>
      <c r="B28" s="69" t="str">
        <f>IF(Tempo!A21="","",Tempo!A21)</f>
        <v/>
      </c>
      <c r="C28" s="71">
        <f>Tempo!$A$2*(Tempo!L21+Tempo!M21)/2</f>
        <v>0</v>
      </c>
      <c r="D28" s="71">
        <f>Tempo!$A$2*(Tempo!N21+Tempo!O21)/2</f>
        <v>0</v>
      </c>
      <c r="E28" s="71">
        <f>Tempo!$A$2*(Tempo!V21+Tempo!W21)/2</f>
        <v>0</v>
      </c>
      <c r="F28" s="71">
        <f>Tempo!$A$2*(Tempo!X21+Tempo!Y21)/2</f>
        <v>0</v>
      </c>
      <c r="G28" s="71">
        <f>Tempo!$A$2*(Tempo!AF21+Tempo!AG21)/2</f>
        <v>0</v>
      </c>
      <c r="H28" s="71">
        <f>Tempo!$A$2*(Tempo!AH21+Tempo!AI21)/2</f>
        <v>0</v>
      </c>
      <c r="I28" s="71">
        <f>Tempo!$A$2*(Tempo!AP21-Tempo!AQ21)/2+I29</f>
        <v>0</v>
      </c>
      <c r="J28" s="71">
        <f>Tempo!$A$2*(Tempo!AR21-Tempo!AS21)/2+J29</f>
        <v>0</v>
      </c>
      <c r="K28" s="71">
        <f>IF(OR(Spikes!$N29=0,Spikes!$N29&gt;3),Tempo!B21,IF(Spikes!$N29=1,Tempo!L21,IF(Spikes!$N29=2,AVERAGE(Tempo!L21,Tempo!V21),AVERAGE(Tempo!L21,Tempo!V21,Tempo!AF21))))</f>
        <v>0</v>
      </c>
      <c r="L28" s="71">
        <f>IF(OR(Spikes!$N29=0,Spikes!$N29&gt;3),Tempo!C21,IF(Spikes!$N29=1,Tempo!M21,IF(Spikes!$N29=2,AVERAGE(Tempo!M21,Tempo!W21),AVERAGE(Tempo!M21,Tempo!W21,Tempo!AG21))))</f>
        <v>0</v>
      </c>
      <c r="M28" s="71">
        <f>IF(OR(Spikes!$O29=0,Spikes!$O29&gt;3),Tempo!D21,IF(Spikes!$O29=1,Tempo!N21,IF(Spikes!$O29=2,AVERAGE(Tempo!N21,Tempo!X21),AVERAGE(Tempo!N21,Tempo!X21,Tempo!AH21))))</f>
        <v>0</v>
      </c>
      <c r="N28" s="71">
        <f>IF(OR(Spikes!$O29=0,Spikes!$O29&gt;3),Tempo!E21,IF(Spikes!$O29=1,Tempo!O21,IF(Spikes!$O29=2,AVERAGE(Tempo!O21,Tempo!Y21),AVERAGE(Tempo!O21,Tempo!Y21,Tempo!AI21))))</f>
        <v>0</v>
      </c>
      <c r="O28" s="71">
        <f>IF(Spikes!$F$4=0,0,Tempo!$A$2*(K28+L28)/2)</f>
        <v>0</v>
      </c>
      <c r="P28" s="71">
        <f>IF(Spikes!$F$5=0,0,Tempo!$A$2*(M28+N28)/2)</f>
        <v>0</v>
      </c>
      <c r="Q28" s="70">
        <f>Tempo!$A$2*(K28-L28)/2+Q29</f>
        <v>0</v>
      </c>
      <c r="R28" s="70">
        <f>Tempo!$A$2*(M28-N28)/2+R29</f>
        <v>0</v>
      </c>
      <c r="S28" s="83">
        <f>Q28-I28+Tempo!AX21</f>
        <v>0</v>
      </c>
      <c r="T28" s="83">
        <f>R28-J28+Tempo!AY21</f>
        <v>0</v>
      </c>
      <c r="U28" s="49" t="e">
        <f>IF(AND(Spikes!$F$4=1,B28&lt;&gt;""),B28,NA())</f>
        <v>#N/A</v>
      </c>
      <c r="V28" s="49" t="e">
        <f>IF(AND(Spikes!$F$5=1,B28&lt;&gt;""),B28,NA())</f>
        <v>#N/A</v>
      </c>
      <c r="W28" s="49" t="e">
        <f>IF(AND(Spikes!$F$4=1,Spikes!$F$6=1,B28&lt;&gt;""),B28,NA())</f>
        <v>#N/A</v>
      </c>
      <c r="X28" s="49" t="e">
        <f>IF(AND(Spikes!$F$5=1,Spikes!$F$6=1,B28&lt;&gt;""),B28,NA())</f>
        <v>#N/A</v>
      </c>
      <c r="Z28" s="85"/>
      <c r="AA28" s="85"/>
      <c r="AC28" s="84"/>
      <c r="AD28" s="84"/>
      <c r="AE28" s="84"/>
      <c r="AF28" s="84"/>
    </row>
    <row r="29" spans="1:32" x14ac:dyDescent="0.3">
      <c r="A29" s="68">
        <v>20</v>
      </c>
      <c r="B29" s="69" t="str">
        <f>IF(Tempo!A22="","",Tempo!A22)</f>
        <v/>
      </c>
      <c r="C29" s="71">
        <f>Tempo!$A$2*(Tempo!L22+Tempo!M22)/2</f>
        <v>0</v>
      </c>
      <c r="D29" s="71">
        <f>Tempo!$A$2*(Tempo!N22+Tempo!O22)/2</f>
        <v>0</v>
      </c>
      <c r="E29" s="71">
        <f>Tempo!$A$2*(Tempo!V22+Tempo!W22)/2</f>
        <v>0</v>
      </c>
      <c r="F29" s="71">
        <f>Tempo!$A$2*(Tempo!X22+Tempo!Y22)/2</f>
        <v>0</v>
      </c>
      <c r="G29" s="71">
        <f>Tempo!$A$2*(Tempo!AF22+Tempo!AG22)/2</f>
        <v>0</v>
      </c>
      <c r="H29" s="71">
        <f>Tempo!$A$2*(Tempo!AH22+Tempo!AI22)/2</f>
        <v>0</v>
      </c>
      <c r="I29" s="71">
        <f>Tempo!$A$2*(Tempo!AP22-Tempo!AQ22)/2+I30</f>
        <v>0</v>
      </c>
      <c r="J29" s="71">
        <f>Tempo!$A$2*(Tempo!AR22-Tempo!AS22)/2+J30</f>
        <v>0</v>
      </c>
      <c r="K29" s="71">
        <f>IF(OR(Spikes!$N30=0,Spikes!$N30&gt;3),Tempo!B22,IF(Spikes!$N30=1,Tempo!L22,IF(Spikes!$N30=2,AVERAGE(Tempo!L22,Tempo!V22),AVERAGE(Tempo!L22,Tempo!V22,Tempo!AF22))))</f>
        <v>0</v>
      </c>
      <c r="L29" s="71">
        <f>IF(OR(Spikes!$N30=0,Spikes!$N30&gt;3),Tempo!C22,IF(Spikes!$N30=1,Tempo!M22,IF(Spikes!$N30=2,AVERAGE(Tempo!M22,Tempo!W22),AVERAGE(Tempo!M22,Tempo!W22,Tempo!AG22))))</f>
        <v>0</v>
      </c>
      <c r="M29" s="71">
        <f>IF(OR(Spikes!$O30=0,Spikes!$O30&gt;3),Tempo!D22,IF(Spikes!$O30=1,Tempo!N22,IF(Spikes!$O30=2,AVERAGE(Tempo!N22,Tempo!X22),AVERAGE(Tempo!N22,Tempo!X22,Tempo!AH22))))</f>
        <v>0</v>
      </c>
      <c r="N29" s="71">
        <f>IF(OR(Spikes!$O30=0,Spikes!$O30&gt;3),Tempo!E22,IF(Spikes!$O30=1,Tempo!O22,IF(Spikes!$O30=2,AVERAGE(Tempo!O22,Tempo!Y22),AVERAGE(Tempo!O22,Tempo!Y22,Tempo!AI22))))</f>
        <v>0</v>
      </c>
      <c r="O29" s="71">
        <f>IF(Spikes!$F$4=0,0,Tempo!$A$2*(K29+L29)/2)</f>
        <v>0</v>
      </c>
      <c r="P29" s="71">
        <f>IF(Spikes!$F$5=0,0,Tempo!$A$2*(M29+N29)/2)</f>
        <v>0</v>
      </c>
      <c r="Q29" s="70">
        <f>Tempo!$A$2*(K29-L29)/2+Q30</f>
        <v>0</v>
      </c>
      <c r="R29" s="70">
        <f>Tempo!$A$2*(M29-N29)/2+R30</f>
        <v>0</v>
      </c>
      <c r="S29" s="83">
        <f>Q29-I29+Tempo!AX22</f>
        <v>0</v>
      </c>
      <c r="T29" s="83">
        <f>R29-J29+Tempo!AY22</f>
        <v>0</v>
      </c>
      <c r="U29" s="49" t="e">
        <f>IF(AND(Spikes!$F$4=1,B29&lt;&gt;""),B29,NA())</f>
        <v>#N/A</v>
      </c>
      <c r="V29" s="49" t="e">
        <f>IF(AND(Spikes!$F$5=1,B29&lt;&gt;""),B29,NA())</f>
        <v>#N/A</v>
      </c>
      <c r="W29" s="49" t="e">
        <f>IF(AND(Spikes!$F$4=1,Spikes!$F$6=1,B29&lt;&gt;""),B29,NA())</f>
        <v>#N/A</v>
      </c>
      <c r="X29" s="49" t="e">
        <f>IF(AND(Spikes!$F$5=1,Spikes!$F$6=1,B29&lt;&gt;""),B29,NA())</f>
        <v>#N/A</v>
      </c>
      <c r="Z29" s="85"/>
      <c r="AA29" s="85"/>
      <c r="AC29" s="84"/>
      <c r="AD29" s="84"/>
      <c r="AE29" s="84"/>
      <c r="AF29" s="84"/>
    </row>
    <row r="30" spans="1:32" x14ac:dyDescent="0.3">
      <c r="A30" s="68">
        <v>21</v>
      </c>
      <c r="B30" s="69" t="str">
        <f>IF(Tempo!A23="","",Tempo!A23)</f>
        <v/>
      </c>
      <c r="C30" s="71">
        <f>Tempo!$A$2*(Tempo!L23+Tempo!M23)/2</f>
        <v>0</v>
      </c>
      <c r="D30" s="71">
        <f>Tempo!$A$2*(Tempo!N23+Tempo!O23)/2</f>
        <v>0</v>
      </c>
      <c r="E30" s="71">
        <f>Tempo!$A$2*(Tempo!V23+Tempo!W23)/2</f>
        <v>0</v>
      </c>
      <c r="F30" s="71">
        <f>Tempo!$A$2*(Tempo!X23+Tempo!Y23)/2</f>
        <v>0</v>
      </c>
      <c r="G30" s="71">
        <f>Tempo!$A$2*(Tempo!AF23+Tempo!AG23)/2</f>
        <v>0</v>
      </c>
      <c r="H30" s="71">
        <f>Tempo!$A$2*(Tempo!AH23+Tempo!AI23)/2</f>
        <v>0</v>
      </c>
      <c r="I30" s="71">
        <f>Tempo!$A$2*(Tempo!AP23-Tempo!AQ23)/2+I31</f>
        <v>0</v>
      </c>
      <c r="J30" s="71">
        <f>Tempo!$A$2*(Tempo!AR23-Tempo!AS23)/2+J31</f>
        <v>0</v>
      </c>
      <c r="K30" s="71">
        <f>IF(OR(Spikes!$N31=0,Spikes!$N31&gt;3),Tempo!B23,IF(Spikes!$N31=1,Tempo!L23,IF(Spikes!$N31=2,AVERAGE(Tempo!L23,Tempo!V23),AVERAGE(Tempo!L23,Tempo!V23,Tempo!AF23))))</f>
        <v>0</v>
      </c>
      <c r="L30" s="71">
        <f>IF(OR(Spikes!$N31=0,Spikes!$N31&gt;3),Tempo!C23,IF(Spikes!$N31=1,Tempo!M23,IF(Spikes!$N31=2,AVERAGE(Tempo!M23,Tempo!W23),AVERAGE(Tempo!M23,Tempo!W23,Tempo!AG23))))</f>
        <v>0</v>
      </c>
      <c r="M30" s="71">
        <f>IF(OR(Spikes!$O31=0,Spikes!$O31&gt;3),Tempo!D23,IF(Spikes!$O31=1,Tempo!N23,IF(Spikes!$O31=2,AVERAGE(Tempo!N23,Tempo!X23),AVERAGE(Tempo!N23,Tempo!X23,Tempo!AH23))))</f>
        <v>0</v>
      </c>
      <c r="N30" s="71">
        <f>IF(OR(Spikes!$O31=0,Spikes!$O31&gt;3),Tempo!E23,IF(Spikes!$O31=1,Tempo!O23,IF(Spikes!$O31=2,AVERAGE(Tempo!O23,Tempo!Y23),AVERAGE(Tempo!O23,Tempo!Y23,Tempo!AI23))))</f>
        <v>0</v>
      </c>
      <c r="O30" s="71">
        <f>IF(Spikes!$F$4=0,0,Tempo!$A$2*(K30+L30)/2)</f>
        <v>0</v>
      </c>
      <c r="P30" s="71">
        <f>IF(Spikes!$F$5=0,0,Tempo!$A$2*(M30+N30)/2)</f>
        <v>0</v>
      </c>
      <c r="Q30" s="70">
        <f>Tempo!$A$2*(K30-L30)/2+Q31</f>
        <v>0</v>
      </c>
      <c r="R30" s="70">
        <f>Tempo!$A$2*(M30-N30)/2+R31</f>
        <v>0</v>
      </c>
      <c r="S30" s="83">
        <f>Q30-I30+Tempo!AX23</f>
        <v>0</v>
      </c>
      <c r="T30" s="83">
        <f>R30-J30+Tempo!AY23</f>
        <v>0</v>
      </c>
      <c r="U30" s="49" t="e">
        <f>IF(AND(Spikes!$F$4=1,B30&lt;&gt;""),B30,NA())</f>
        <v>#N/A</v>
      </c>
      <c r="V30" s="49" t="e">
        <f>IF(AND(Spikes!$F$5=1,B30&lt;&gt;""),B30,NA())</f>
        <v>#N/A</v>
      </c>
      <c r="W30" s="49" t="e">
        <f>IF(AND(Spikes!$F$4=1,Spikes!$F$6=1,B30&lt;&gt;""),B30,NA())</f>
        <v>#N/A</v>
      </c>
      <c r="X30" s="49" t="e">
        <f>IF(AND(Spikes!$F$5=1,Spikes!$F$6=1,B30&lt;&gt;""),B30,NA())</f>
        <v>#N/A</v>
      </c>
      <c r="Z30" s="85"/>
      <c r="AA30" s="85"/>
      <c r="AC30" s="84"/>
      <c r="AD30" s="84"/>
      <c r="AE30" s="84"/>
      <c r="AF30" s="84"/>
    </row>
    <row r="31" spans="1:32" x14ac:dyDescent="0.3">
      <c r="A31" s="68">
        <v>22</v>
      </c>
      <c r="B31" s="69" t="str">
        <f>IF(Tempo!A24="","",Tempo!A24)</f>
        <v/>
      </c>
      <c r="C31" s="71">
        <f>Tempo!$A$2*(Tempo!L24+Tempo!M24)/2</f>
        <v>0</v>
      </c>
      <c r="D31" s="71">
        <f>Tempo!$A$2*(Tempo!N24+Tempo!O24)/2</f>
        <v>0</v>
      </c>
      <c r="E31" s="71">
        <f>Tempo!$A$2*(Tempo!V24+Tempo!W24)/2</f>
        <v>0</v>
      </c>
      <c r="F31" s="71">
        <f>Tempo!$A$2*(Tempo!X24+Tempo!Y24)/2</f>
        <v>0</v>
      </c>
      <c r="G31" s="71">
        <f>Tempo!$A$2*(Tempo!AF24+Tempo!AG24)/2</f>
        <v>0</v>
      </c>
      <c r="H31" s="71">
        <f>Tempo!$A$2*(Tempo!AH24+Tempo!AI24)/2</f>
        <v>0</v>
      </c>
      <c r="I31" s="71">
        <f>Tempo!$A$2*(Tempo!AP24-Tempo!AQ24)/2+I32</f>
        <v>0</v>
      </c>
      <c r="J31" s="71">
        <f>Tempo!$A$2*(Tempo!AR24-Tempo!AS24)/2+J32</f>
        <v>0</v>
      </c>
      <c r="K31" s="71">
        <f>IF(OR(Spikes!$N32=0,Spikes!$N32&gt;3),Tempo!B24,IF(Spikes!$N32=1,Tempo!L24,IF(Spikes!$N32=2,AVERAGE(Tempo!L24,Tempo!V24),AVERAGE(Tempo!L24,Tempo!V24,Tempo!AF24))))</f>
        <v>0</v>
      </c>
      <c r="L31" s="71">
        <f>IF(OR(Spikes!$N32=0,Spikes!$N32&gt;3),Tempo!C24,IF(Spikes!$N32=1,Tempo!M24,IF(Spikes!$N32=2,AVERAGE(Tempo!M24,Tempo!W24),AVERAGE(Tempo!M24,Tempo!W24,Tempo!AG24))))</f>
        <v>0</v>
      </c>
      <c r="M31" s="71">
        <f>IF(OR(Spikes!$O32=0,Spikes!$O32&gt;3),Tempo!D24,IF(Spikes!$O32=1,Tempo!N24,IF(Spikes!$O32=2,AVERAGE(Tempo!N24,Tempo!X24),AVERAGE(Tempo!N24,Tempo!X24,Tempo!AH24))))</f>
        <v>0</v>
      </c>
      <c r="N31" s="71">
        <f>IF(OR(Spikes!$O32=0,Spikes!$O32&gt;3),Tempo!E24,IF(Spikes!$O32=1,Tempo!O24,IF(Spikes!$O32=2,AVERAGE(Tempo!O24,Tempo!Y24),AVERAGE(Tempo!O24,Tempo!Y24,Tempo!AI24))))</f>
        <v>0</v>
      </c>
      <c r="O31" s="71">
        <f>IF(Spikes!$F$4=0,0,Tempo!$A$2*(K31+L31)/2)</f>
        <v>0</v>
      </c>
      <c r="P31" s="71">
        <f>IF(Spikes!$F$5=0,0,Tempo!$A$2*(M31+N31)/2)</f>
        <v>0</v>
      </c>
      <c r="Q31" s="70">
        <f>Tempo!$A$2*(K31-L31)/2+Q32</f>
        <v>0</v>
      </c>
      <c r="R31" s="70">
        <f>Tempo!$A$2*(M31-N31)/2+R32</f>
        <v>0</v>
      </c>
      <c r="S31" s="83">
        <f>Q31-I31+Tempo!AX24</f>
        <v>0</v>
      </c>
      <c r="T31" s="83">
        <f>R31-J31+Tempo!AY24</f>
        <v>0</v>
      </c>
      <c r="U31" s="49" t="e">
        <f>IF(AND(Spikes!$F$4=1,B31&lt;&gt;""),B31,NA())</f>
        <v>#N/A</v>
      </c>
      <c r="V31" s="49" t="e">
        <f>IF(AND(Spikes!$F$5=1,B31&lt;&gt;""),B31,NA())</f>
        <v>#N/A</v>
      </c>
      <c r="W31" s="49" t="e">
        <f>IF(AND(Spikes!$F$4=1,Spikes!$F$6=1,B31&lt;&gt;""),B31,NA())</f>
        <v>#N/A</v>
      </c>
      <c r="X31" s="49" t="e">
        <f>IF(AND(Spikes!$F$5=1,Spikes!$F$6=1,B31&lt;&gt;""),B31,NA())</f>
        <v>#N/A</v>
      </c>
      <c r="Z31" s="85"/>
      <c r="AA31" s="85"/>
      <c r="AC31" s="84"/>
      <c r="AD31" s="84"/>
      <c r="AE31" s="84"/>
      <c r="AF31" s="84"/>
    </row>
    <row r="32" spans="1:32" x14ac:dyDescent="0.3">
      <c r="A32" s="68">
        <v>23</v>
      </c>
      <c r="B32" s="69" t="str">
        <f>IF(Tempo!A25="","",Tempo!A25)</f>
        <v/>
      </c>
      <c r="C32" s="71">
        <f>Tempo!$A$2*(Tempo!L25+Tempo!M25)/2</f>
        <v>0</v>
      </c>
      <c r="D32" s="71">
        <f>Tempo!$A$2*(Tempo!N25+Tempo!O25)/2</f>
        <v>0</v>
      </c>
      <c r="E32" s="71">
        <f>Tempo!$A$2*(Tempo!V25+Tempo!W25)/2</f>
        <v>0</v>
      </c>
      <c r="F32" s="71">
        <f>Tempo!$A$2*(Tempo!X25+Tempo!Y25)/2</f>
        <v>0</v>
      </c>
      <c r="G32" s="71">
        <f>Tempo!$A$2*(Tempo!AF25+Tempo!AG25)/2</f>
        <v>0</v>
      </c>
      <c r="H32" s="71">
        <f>Tempo!$A$2*(Tempo!AH25+Tempo!AI25)/2</f>
        <v>0</v>
      </c>
      <c r="I32" s="71">
        <f>Tempo!$A$2*(Tempo!AP25-Tempo!AQ25)/2+I33</f>
        <v>0</v>
      </c>
      <c r="J32" s="71">
        <f>Tempo!$A$2*(Tempo!AR25-Tempo!AS25)/2+J33</f>
        <v>0</v>
      </c>
      <c r="K32" s="71">
        <f>IF(OR(Spikes!$N33=0,Spikes!$N33&gt;3),Tempo!B25,IF(Spikes!$N33=1,Tempo!L25,IF(Spikes!$N33=2,AVERAGE(Tempo!L25,Tempo!V25),AVERAGE(Tempo!L25,Tempo!V25,Tempo!AF25))))</f>
        <v>0</v>
      </c>
      <c r="L32" s="71">
        <f>IF(OR(Spikes!$N33=0,Spikes!$N33&gt;3),Tempo!C25,IF(Spikes!$N33=1,Tempo!M25,IF(Spikes!$N33=2,AVERAGE(Tempo!M25,Tempo!W25),AVERAGE(Tempo!M25,Tempo!W25,Tempo!AG25))))</f>
        <v>0</v>
      </c>
      <c r="M32" s="71">
        <f>IF(OR(Spikes!$O33=0,Spikes!$O33&gt;3),Tempo!D25,IF(Spikes!$O33=1,Tempo!N25,IF(Spikes!$O33=2,AVERAGE(Tempo!N25,Tempo!X25),AVERAGE(Tempo!N25,Tempo!X25,Tempo!AH25))))</f>
        <v>0</v>
      </c>
      <c r="N32" s="71">
        <f>IF(OR(Spikes!$O33=0,Spikes!$O33&gt;3),Tempo!E25,IF(Spikes!$O33=1,Tempo!O25,IF(Spikes!$O33=2,AVERAGE(Tempo!O25,Tempo!Y25),AVERAGE(Tempo!O25,Tempo!Y25,Tempo!AI25))))</f>
        <v>0</v>
      </c>
      <c r="O32" s="71">
        <f>IF(Spikes!$F$4=0,0,Tempo!$A$2*(K32+L32)/2)</f>
        <v>0</v>
      </c>
      <c r="P32" s="71">
        <f>IF(Spikes!$F$5=0,0,Tempo!$A$2*(M32+N32)/2)</f>
        <v>0</v>
      </c>
      <c r="Q32" s="70">
        <f>Tempo!$A$2*(K32-L32)/2+Q33</f>
        <v>0</v>
      </c>
      <c r="R32" s="70">
        <f>Tempo!$A$2*(M32-N32)/2+R33</f>
        <v>0</v>
      </c>
      <c r="S32" s="83">
        <f>Q32-I32+Tempo!AX25</f>
        <v>0</v>
      </c>
      <c r="T32" s="83">
        <f>R32-J32+Tempo!AY25</f>
        <v>0</v>
      </c>
      <c r="U32" s="49" t="e">
        <f>IF(AND(Spikes!$F$4=1,B32&lt;&gt;""),B32,NA())</f>
        <v>#N/A</v>
      </c>
      <c r="V32" s="49" t="e">
        <f>IF(AND(Spikes!$F$5=1,B32&lt;&gt;""),B32,NA())</f>
        <v>#N/A</v>
      </c>
      <c r="W32" s="49" t="e">
        <f>IF(AND(Spikes!$F$4=1,Spikes!$F$6=1,B32&lt;&gt;""),B32,NA())</f>
        <v>#N/A</v>
      </c>
      <c r="X32" s="49" t="e">
        <f>IF(AND(Spikes!$F$5=1,Spikes!$F$6=1,B32&lt;&gt;""),B32,NA())</f>
        <v>#N/A</v>
      </c>
      <c r="Z32" s="85"/>
      <c r="AA32" s="85"/>
      <c r="AC32" s="84"/>
      <c r="AD32" s="84"/>
      <c r="AE32" s="84"/>
      <c r="AF32" s="84"/>
    </row>
    <row r="33" spans="1:32" x14ac:dyDescent="0.3">
      <c r="A33" s="68">
        <v>24</v>
      </c>
      <c r="B33" s="69" t="str">
        <f>IF(Tempo!A26="","",Tempo!A26)</f>
        <v/>
      </c>
      <c r="C33" s="71">
        <f>Tempo!$A$2*(Tempo!L26+Tempo!M26)/2</f>
        <v>0</v>
      </c>
      <c r="D33" s="71">
        <f>Tempo!$A$2*(Tempo!N26+Tempo!O26)/2</f>
        <v>0</v>
      </c>
      <c r="E33" s="71">
        <f>Tempo!$A$2*(Tempo!V26+Tempo!W26)/2</f>
        <v>0</v>
      </c>
      <c r="F33" s="71">
        <f>Tempo!$A$2*(Tempo!X26+Tempo!Y26)/2</f>
        <v>0</v>
      </c>
      <c r="G33" s="71">
        <f>Tempo!$A$2*(Tempo!AF26+Tempo!AG26)/2</f>
        <v>0</v>
      </c>
      <c r="H33" s="71">
        <f>Tempo!$A$2*(Tempo!AH26+Tempo!AI26)/2</f>
        <v>0</v>
      </c>
      <c r="I33" s="71">
        <f>Tempo!$A$2*(Tempo!AP26-Tempo!AQ26)/2+I34</f>
        <v>0</v>
      </c>
      <c r="J33" s="71">
        <f>Tempo!$A$2*(Tempo!AR26-Tempo!AS26)/2+J34</f>
        <v>0</v>
      </c>
      <c r="K33" s="71">
        <f>IF(OR(Spikes!$N34=0,Spikes!$N34&gt;3),Tempo!B26,IF(Spikes!$N34=1,Tempo!L26,IF(Spikes!$N34=2,AVERAGE(Tempo!L26,Tempo!V26),AVERAGE(Tempo!L26,Tempo!V26,Tempo!AF26))))</f>
        <v>0</v>
      </c>
      <c r="L33" s="71">
        <f>IF(OR(Spikes!$N34=0,Spikes!$N34&gt;3),Tempo!C26,IF(Spikes!$N34=1,Tempo!M26,IF(Spikes!$N34=2,AVERAGE(Tempo!M26,Tempo!W26),AVERAGE(Tempo!M26,Tempo!W26,Tempo!AG26))))</f>
        <v>0</v>
      </c>
      <c r="M33" s="71">
        <f>IF(OR(Spikes!$O34=0,Spikes!$O34&gt;3),Tempo!D26,IF(Spikes!$O34=1,Tempo!N26,IF(Spikes!$O34=2,AVERAGE(Tempo!N26,Tempo!X26),AVERAGE(Tempo!N26,Tempo!X26,Tempo!AH26))))</f>
        <v>0</v>
      </c>
      <c r="N33" s="71">
        <f>IF(OR(Spikes!$O34=0,Spikes!$O34&gt;3),Tempo!E26,IF(Spikes!$O34=1,Tempo!O26,IF(Spikes!$O34=2,AVERAGE(Tempo!O26,Tempo!Y26),AVERAGE(Tempo!O26,Tempo!Y26,Tempo!AI26))))</f>
        <v>0</v>
      </c>
      <c r="O33" s="71">
        <f>IF(Spikes!$F$4=0,0,Tempo!$A$2*(K33+L33)/2)</f>
        <v>0</v>
      </c>
      <c r="P33" s="71">
        <f>IF(Spikes!$F$5=0,0,Tempo!$A$2*(M33+N33)/2)</f>
        <v>0</v>
      </c>
      <c r="Q33" s="70">
        <f>Tempo!$A$2*(K33-L33)/2+Q34</f>
        <v>0</v>
      </c>
      <c r="R33" s="70">
        <f>Tempo!$A$2*(M33-N33)/2+R34</f>
        <v>0</v>
      </c>
      <c r="S33" s="83">
        <f>Q33-I33+Tempo!AX26</f>
        <v>0</v>
      </c>
      <c r="T33" s="83">
        <f>R33-J33+Tempo!AY26</f>
        <v>0</v>
      </c>
      <c r="U33" s="49" t="e">
        <f>IF(AND(Spikes!$F$4=1,B33&lt;&gt;""),B33,NA())</f>
        <v>#N/A</v>
      </c>
      <c r="V33" s="49" t="e">
        <f>IF(AND(Spikes!$F$5=1,B33&lt;&gt;""),B33,NA())</f>
        <v>#N/A</v>
      </c>
      <c r="W33" s="49" t="e">
        <f>IF(AND(Spikes!$F$4=1,Spikes!$F$6=1,B33&lt;&gt;""),B33,NA())</f>
        <v>#N/A</v>
      </c>
      <c r="X33" s="49" t="e">
        <f>IF(AND(Spikes!$F$5=1,Spikes!$F$6=1,B33&lt;&gt;""),B33,NA())</f>
        <v>#N/A</v>
      </c>
      <c r="Z33" s="85"/>
      <c r="AA33" s="85"/>
      <c r="AC33" s="84"/>
      <c r="AD33" s="84"/>
      <c r="AE33" s="84"/>
      <c r="AF33" s="84"/>
    </row>
    <row r="34" spans="1:32" x14ac:dyDescent="0.3">
      <c r="A34" s="68">
        <v>25</v>
      </c>
      <c r="B34" s="69" t="str">
        <f>IF(Tempo!A27="","",Tempo!A27)</f>
        <v/>
      </c>
      <c r="C34" s="71">
        <f>Tempo!$A$2*(Tempo!L27+Tempo!M27)/2</f>
        <v>0</v>
      </c>
      <c r="D34" s="71">
        <f>Tempo!$A$2*(Tempo!N27+Tempo!O27)/2</f>
        <v>0</v>
      </c>
      <c r="E34" s="71">
        <f>Tempo!$A$2*(Tempo!V27+Tempo!W27)/2</f>
        <v>0</v>
      </c>
      <c r="F34" s="71">
        <f>Tempo!$A$2*(Tempo!X27+Tempo!Y27)/2</f>
        <v>0</v>
      </c>
      <c r="G34" s="71">
        <f>Tempo!$A$2*(Tempo!AF27+Tempo!AG27)/2</f>
        <v>0</v>
      </c>
      <c r="H34" s="71">
        <f>Tempo!$A$2*(Tempo!AH27+Tempo!AI27)/2</f>
        <v>0</v>
      </c>
      <c r="I34" s="71">
        <f>Tempo!$A$2*(Tempo!AP27-Tempo!AQ27)/2+I35</f>
        <v>0</v>
      </c>
      <c r="J34" s="71">
        <f>Tempo!$A$2*(Tempo!AR27-Tempo!AS27)/2+J35</f>
        <v>0</v>
      </c>
      <c r="K34" s="71">
        <f>IF(OR(Spikes!$N35=0,Spikes!$N35&gt;3),Tempo!B27,IF(Spikes!$N35=1,Tempo!L27,IF(Spikes!$N35=2,AVERAGE(Tempo!L27,Tempo!V27),AVERAGE(Tempo!L27,Tempo!V27,Tempo!AF27))))</f>
        <v>0</v>
      </c>
      <c r="L34" s="71">
        <f>IF(OR(Spikes!$N35=0,Spikes!$N35&gt;3),Tempo!C27,IF(Spikes!$N35=1,Tempo!M27,IF(Spikes!$N35=2,AVERAGE(Tempo!M27,Tempo!W27),AVERAGE(Tempo!M27,Tempo!W27,Tempo!AG27))))</f>
        <v>0</v>
      </c>
      <c r="M34" s="71">
        <f>IF(OR(Spikes!$O35=0,Spikes!$O35&gt;3),Tempo!D27,IF(Spikes!$O35=1,Tempo!N27,IF(Spikes!$O35=2,AVERAGE(Tempo!N27,Tempo!X27),AVERAGE(Tempo!N27,Tempo!X27,Tempo!AH27))))</f>
        <v>0</v>
      </c>
      <c r="N34" s="71">
        <f>IF(OR(Spikes!$O35=0,Spikes!$O35&gt;3),Tempo!E27,IF(Spikes!$O35=1,Tempo!O27,IF(Spikes!$O35=2,AVERAGE(Tempo!O27,Tempo!Y27),AVERAGE(Tempo!O27,Tempo!Y27,Tempo!AI27))))</f>
        <v>0</v>
      </c>
      <c r="O34" s="71">
        <f>IF(Spikes!$F$4=0,0,Tempo!$A$2*(K34+L34)/2)</f>
        <v>0</v>
      </c>
      <c r="P34" s="71">
        <f>IF(Spikes!$F$5=0,0,Tempo!$A$2*(M34+N34)/2)</f>
        <v>0</v>
      </c>
      <c r="Q34" s="70">
        <f>Tempo!$A$2*(K34-L34)/2+Q35</f>
        <v>0</v>
      </c>
      <c r="R34" s="70">
        <f>Tempo!$A$2*(M34-N34)/2+R35</f>
        <v>0</v>
      </c>
      <c r="S34" s="83">
        <f>Q34-I34+Tempo!AX27</f>
        <v>0</v>
      </c>
      <c r="T34" s="83">
        <f>R34-J34+Tempo!AY27</f>
        <v>0</v>
      </c>
      <c r="U34" s="49" t="e">
        <f>IF(AND(Spikes!$F$4=1,B34&lt;&gt;""),B34,NA())</f>
        <v>#N/A</v>
      </c>
      <c r="V34" s="49" t="e">
        <f>IF(AND(Spikes!$F$5=1,B34&lt;&gt;""),B34,NA())</f>
        <v>#N/A</v>
      </c>
      <c r="W34" s="49" t="e">
        <f>IF(AND(Spikes!$F$4=1,Spikes!$F$6=1,B34&lt;&gt;""),B34,NA())</f>
        <v>#N/A</v>
      </c>
      <c r="X34" s="49" t="e">
        <f>IF(AND(Spikes!$F$5=1,Spikes!$F$6=1,B34&lt;&gt;""),B34,NA())</f>
        <v>#N/A</v>
      </c>
      <c r="Z34" s="85"/>
      <c r="AA34" s="85"/>
      <c r="AC34" s="84"/>
      <c r="AD34" s="84"/>
      <c r="AE34" s="84"/>
      <c r="AF34" s="84"/>
    </row>
    <row r="35" spans="1:32" x14ac:dyDescent="0.3">
      <c r="A35" s="68">
        <v>26</v>
      </c>
      <c r="B35" s="69" t="str">
        <f>IF(Tempo!A28="","",Tempo!A28)</f>
        <v/>
      </c>
      <c r="C35" s="71">
        <f>Tempo!$A$2*(Tempo!L28+Tempo!M28)/2</f>
        <v>0</v>
      </c>
      <c r="D35" s="71">
        <f>Tempo!$A$2*(Tempo!N28+Tempo!O28)/2</f>
        <v>0</v>
      </c>
      <c r="E35" s="71">
        <f>Tempo!$A$2*(Tempo!V28+Tempo!W28)/2</f>
        <v>0</v>
      </c>
      <c r="F35" s="71">
        <f>Tempo!$A$2*(Tempo!X28+Tempo!Y28)/2</f>
        <v>0</v>
      </c>
      <c r="G35" s="71">
        <f>Tempo!$A$2*(Tempo!AF28+Tempo!AG28)/2</f>
        <v>0</v>
      </c>
      <c r="H35" s="71">
        <f>Tempo!$A$2*(Tempo!AH28+Tempo!AI28)/2</f>
        <v>0</v>
      </c>
      <c r="I35" s="71">
        <f>Tempo!$A$2*(Tempo!AP28-Tempo!AQ28)/2+I36</f>
        <v>0</v>
      </c>
      <c r="J35" s="71">
        <f>Tempo!$A$2*(Tempo!AR28-Tempo!AS28)/2+J36</f>
        <v>0</v>
      </c>
      <c r="K35" s="71">
        <f>IF(OR(Spikes!$N36=0,Spikes!$N36&gt;3),Tempo!B28,IF(Spikes!$N36=1,Tempo!L28,IF(Spikes!$N36=2,AVERAGE(Tempo!L28,Tempo!V28),AVERAGE(Tempo!L28,Tempo!V28,Tempo!AF28))))</f>
        <v>0</v>
      </c>
      <c r="L35" s="71">
        <f>IF(OR(Spikes!$N36=0,Spikes!$N36&gt;3),Tempo!C28,IF(Spikes!$N36=1,Tempo!M28,IF(Spikes!$N36=2,AVERAGE(Tempo!M28,Tempo!W28),AVERAGE(Tempo!M28,Tempo!W28,Tempo!AG28))))</f>
        <v>0</v>
      </c>
      <c r="M35" s="71">
        <f>IF(OR(Spikes!$O36=0,Spikes!$O36&gt;3),Tempo!D28,IF(Spikes!$O36=1,Tempo!N28,IF(Spikes!$O36=2,AVERAGE(Tempo!N28,Tempo!X28),AVERAGE(Tempo!N28,Tempo!X28,Tempo!AH28))))</f>
        <v>0</v>
      </c>
      <c r="N35" s="71">
        <f>IF(OR(Spikes!$O36=0,Spikes!$O36&gt;3),Tempo!E28,IF(Spikes!$O36=1,Tempo!O28,IF(Spikes!$O36=2,AVERAGE(Tempo!O28,Tempo!Y28),AVERAGE(Tempo!O28,Tempo!Y28,Tempo!AI28))))</f>
        <v>0</v>
      </c>
      <c r="O35" s="71">
        <f>IF(Spikes!$F$4=0,0,Tempo!$A$2*(K35+L35)/2)</f>
        <v>0</v>
      </c>
      <c r="P35" s="71">
        <f>IF(Spikes!$F$5=0,0,Tempo!$A$2*(M35+N35)/2)</f>
        <v>0</v>
      </c>
      <c r="Q35" s="70">
        <f>Tempo!$A$2*(K35-L35)/2+Q36</f>
        <v>0</v>
      </c>
      <c r="R35" s="70">
        <f>Tempo!$A$2*(M35-N35)/2+R36</f>
        <v>0</v>
      </c>
      <c r="S35" s="83">
        <f>Q35-I35+Tempo!AX28</f>
        <v>0</v>
      </c>
      <c r="T35" s="83">
        <f>R35-J35+Tempo!AY28</f>
        <v>0</v>
      </c>
      <c r="U35" s="49" t="e">
        <f>IF(AND(Spikes!$F$4=1,B35&lt;&gt;""),B35,NA())</f>
        <v>#N/A</v>
      </c>
      <c r="V35" s="49" t="e">
        <f>IF(AND(Spikes!$F$5=1,B35&lt;&gt;""),B35,NA())</f>
        <v>#N/A</v>
      </c>
      <c r="W35" s="49" t="e">
        <f>IF(AND(Spikes!$F$4=1,Spikes!$F$6=1,B35&lt;&gt;""),B35,NA())</f>
        <v>#N/A</v>
      </c>
      <c r="X35" s="49" t="e">
        <f>IF(AND(Spikes!$F$5=1,Spikes!$F$6=1,B35&lt;&gt;""),B35,NA())</f>
        <v>#N/A</v>
      </c>
      <c r="Z35" s="85"/>
      <c r="AA35" s="85"/>
      <c r="AC35" s="84"/>
      <c r="AD35" s="84"/>
      <c r="AE35" s="84"/>
      <c r="AF35" s="84"/>
    </row>
    <row r="36" spans="1:32" x14ac:dyDescent="0.3">
      <c r="A36" s="68">
        <v>27</v>
      </c>
      <c r="B36" s="69" t="str">
        <f>IF(Tempo!A29="","",Tempo!A29)</f>
        <v/>
      </c>
      <c r="C36" s="71">
        <f>Tempo!$A$2*(Tempo!L29+Tempo!M29)/2</f>
        <v>0</v>
      </c>
      <c r="D36" s="71">
        <f>Tempo!$A$2*(Tempo!N29+Tempo!O29)/2</f>
        <v>0</v>
      </c>
      <c r="E36" s="71">
        <f>Tempo!$A$2*(Tempo!V29+Tempo!W29)/2</f>
        <v>0</v>
      </c>
      <c r="F36" s="71">
        <f>Tempo!$A$2*(Tempo!X29+Tempo!Y29)/2</f>
        <v>0</v>
      </c>
      <c r="G36" s="71">
        <f>Tempo!$A$2*(Tempo!AF29+Tempo!AG29)/2</f>
        <v>0</v>
      </c>
      <c r="H36" s="71">
        <f>Tempo!$A$2*(Tempo!AH29+Tempo!AI29)/2</f>
        <v>0</v>
      </c>
      <c r="I36" s="71">
        <f>Tempo!$A$2*(Tempo!AP29-Tempo!AQ29)/2+I37</f>
        <v>0</v>
      </c>
      <c r="J36" s="71">
        <f>Tempo!$A$2*(Tempo!AR29-Tempo!AS29)/2+J37</f>
        <v>0</v>
      </c>
      <c r="K36" s="71">
        <f>IF(OR(Spikes!$N37=0,Spikes!$N37&gt;3),Tempo!B29,IF(Spikes!$N37=1,Tempo!L29,IF(Spikes!$N37=2,AVERAGE(Tempo!L29,Tempo!V29),AVERAGE(Tempo!L29,Tempo!V29,Tempo!AF29))))</f>
        <v>0</v>
      </c>
      <c r="L36" s="71">
        <f>IF(OR(Spikes!$N37=0,Spikes!$N37&gt;3),Tempo!C29,IF(Spikes!$N37=1,Tempo!M29,IF(Spikes!$N37=2,AVERAGE(Tempo!M29,Tempo!W29),AVERAGE(Tempo!M29,Tempo!W29,Tempo!AG29))))</f>
        <v>0</v>
      </c>
      <c r="M36" s="71">
        <f>IF(OR(Spikes!$O37=0,Spikes!$O37&gt;3),Tempo!D29,IF(Spikes!$O37=1,Tempo!N29,IF(Spikes!$O37=2,AVERAGE(Tempo!N29,Tempo!X29),AVERAGE(Tempo!N29,Tempo!X29,Tempo!AH29))))</f>
        <v>0</v>
      </c>
      <c r="N36" s="71">
        <f>IF(OR(Spikes!$O37=0,Spikes!$O37&gt;3),Tempo!E29,IF(Spikes!$O37=1,Tempo!O29,IF(Spikes!$O37=2,AVERAGE(Tempo!O29,Tempo!Y29),AVERAGE(Tempo!O29,Tempo!Y29,Tempo!AI29))))</f>
        <v>0</v>
      </c>
      <c r="O36" s="71">
        <f>IF(Spikes!$F$4=0,0,Tempo!$A$2*(K36+L36)/2)</f>
        <v>0</v>
      </c>
      <c r="P36" s="71">
        <f>IF(Spikes!$F$5=0,0,Tempo!$A$2*(M36+N36)/2)</f>
        <v>0</v>
      </c>
      <c r="Q36" s="70">
        <f>Tempo!$A$2*(K36-L36)/2+Q37</f>
        <v>0</v>
      </c>
      <c r="R36" s="70">
        <f>Tempo!$A$2*(M36-N36)/2+R37</f>
        <v>0</v>
      </c>
      <c r="S36" s="83">
        <f>Q36-I36+Tempo!AX29</f>
        <v>0</v>
      </c>
      <c r="T36" s="83">
        <f>R36-J36+Tempo!AY29</f>
        <v>0</v>
      </c>
      <c r="U36" s="49" t="e">
        <f>IF(AND(Spikes!$F$4=1,B36&lt;&gt;""),B36,NA())</f>
        <v>#N/A</v>
      </c>
      <c r="V36" s="49" t="e">
        <f>IF(AND(Spikes!$F$5=1,B36&lt;&gt;""),B36,NA())</f>
        <v>#N/A</v>
      </c>
      <c r="W36" s="49" t="e">
        <f>IF(AND(Spikes!$F$4=1,Spikes!$F$6=1,B36&lt;&gt;""),B36,NA())</f>
        <v>#N/A</v>
      </c>
      <c r="X36" s="49" t="e">
        <f>IF(AND(Spikes!$F$5=1,Spikes!$F$6=1,B36&lt;&gt;""),B36,NA())</f>
        <v>#N/A</v>
      </c>
      <c r="Z36" s="85"/>
      <c r="AA36" s="85"/>
      <c r="AC36" s="84"/>
      <c r="AD36" s="84"/>
      <c r="AE36" s="84"/>
      <c r="AF36" s="84"/>
    </row>
    <row r="37" spans="1:32" x14ac:dyDescent="0.3">
      <c r="A37" s="68">
        <v>28</v>
      </c>
      <c r="B37" s="69" t="str">
        <f>IF(Tempo!A30="","",Tempo!A30)</f>
        <v/>
      </c>
      <c r="C37" s="71">
        <f>Tempo!$A$2*(Tempo!L30+Tempo!M30)/2</f>
        <v>0</v>
      </c>
      <c r="D37" s="71">
        <f>Tempo!$A$2*(Tempo!N30+Tempo!O30)/2</f>
        <v>0</v>
      </c>
      <c r="E37" s="71">
        <f>Tempo!$A$2*(Tempo!V30+Tempo!W30)/2</f>
        <v>0</v>
      </c>
      <c r="F37" s="71">
        <f>Tempo!$A$2*(Tempo!X30+Tempo!Y30)/2</f>
        <v>0</v>
      </c>
      <c r="G37" s="71">
        <f>Tempo!$A$2*(Tempo!AF30+Tempo!AG30)/2</f>
        <v>0</v>
      </c>
      <c r="H37" s="71">
        <f>Tempo!$A$2*(Tempo!AH30+Tempo!AI30)/2</f>
        <v>0</v>
      </c>
      <c r="I37" s="71">
        <f>Tempo!$A$2*(Tempo!AP30-Tempo!AQ30)/2+I38</f>
        <v>0</v>
      </c>
      <c r="J37" s="71">
        <f>Tempo!$A$2*(Tempo!AR30-Tempo!AS30)/2+J38</f>
        <v>0</v>
      </c>
      <c r="K37" s="71">
        <f>IF(OR(Spikes!$N38=0,Spikes!$N38&gt;3),Tempo!B30,IF(Spikes!$N38=1,Tempo!L30,IF(Spikes!$N38=2,AVERAGE(Tempo!L30,Tempo!V30),AVERAGE(Tempo!L30,Tempo!V30,Tempo!AF30))))</f>
        <v>0</v>
      </c>
      <c r="L37" s="71">
        <f>IF(OR(Spikes!$N38=0,Spikes!$N38&gt;3),Tempo!C30,IF(Spikes!$N38=1,Tempo!M30,IF(Spikes!$N38=2,AVERAGE(Tempo!M30,Tempo!W30),AVERAGE(Tempo!M30,Tempo!W30,Tempo!AG30))))</f>
        <v>0</v>
      </c>
      <c r="M37" s="71">
        <f>IF(OR(Spikes!$O38=0,Spikes!$O38&gt;3),Tempo!D30,IF(Spikes!$O38=1,Tempo!N30,IF(Spikes!$O38=2,AVERAGE(Tempo!N30,Tempo!X30),AVERAGE(Tempo!N30,Tempo!X30,Tempo!AH30))))</f>
        <v>0</v>
      </c>
      <c r="N37" s="71">
        <f>IF(OR(Spikes!$O38=0,Spikes!$O38&gt;3),Tempo!E30,IF(Spikes!$O38=1,Tempo!O30,IF(Spikes!$O38=2,AVERAGE(Tempo!O30,Tempo!Y30),AVERAGE(Tempo!O30,Tempo!Y30,Tempo!AI30))))</f>
        <v>0</v>
      </c>
      <c r="O37" s="71">
        <f>IF(Spikes!$F$4=0,0,Tempo!$A$2*(K37+L37)/2)</f>
        <v>0</v>
      </c>
      <c r="P37" s="71">
        <f>IF(Spikes!$F$5=0,0,Tempo!$A$2*(M37+N37)/2)</f>
        <v>0</v>
      </c>
      <c r="Q37" s="70">
        <f>Tempo!$A$2*(K37-L37)/2+Q38</f>
        <v>0</v>
      </c>
      <c r="R37" s="70">
        <f>Tempo!$A$2*(M37-N37)/2+R38</f>
        <v>0</v>
      </c>
      <c r="S37" s="83">
        <f>Q37-I37+Tempo!AX30</f>
        <v>0</v>
      </c>
      <c r="T37" s="83">
        <f>R37-J37+Tempo!AY30</f>
        <v>0</v>
      </c>
      <c r="U37" s="49" t="e">
        <f>IF(AND(Spikes!$F$4=1,B37&lt;&gt;""),B37,NA())</f>
        <v>#N/A</v>
      </c>
      <c r="V37" s="49" t="e">
        <f>IF(AND(Spikes!$F$5=1,B37&lt;&gt;""),B37,NA())</f>
        <v>#N/A</v>
      </c>
      <c r="W37" s="49" t="e">
        <f>IF(AND(Spikes!$F$4=1,Spikes!$F$6=1,B37&lt;&gt;""),B37,NA())</f>
        <v>#N/A</v>
      </c>
      <c r="X37" s="49" t="e">
        <f>IF(AND(Spikes!$F$5=1,Spikes!$F$6=1,B37&lt;&gt;""),B37,NA())</f>
        <v>#N/A</v>
      </c>
      <c r="Z37" s="85"/>
      <c r="AA37" s="85"/>
      <c r="AC37" s="84"/>
      <c r="AD37" s="84"/>
      <c r="AE37" s="84"/>
      <c r="AF37" s="84"/>
    </row>
    <row r="38" spans="1:32" x14ac:dyDescent="0.3">
      <c r="A38" s="68">
        <v>29</v>
      </c>
      <c r="B38" s="69" t="str">
        <f>IF(Tempo!A31="","",Tempo!A31)</f>
        <v/>
      </c>
      <c r="C38" s="71">
        <f>Tempo!$A$2*(Tempo!L31+Tempo!M31)/2</f>
        <v>0</v>
      </c>
      <c r="D38" s="71">
        <f>Tempo!$A$2*(Tempo!N31+Tempo!O31)/2</f>
        <v>0</v>
      </c>
      <c r="E38" s="71">
        <f>Tempo!$A$2*(Tempo!V31+Tempo!W31)/2</f>
        <v>0</v>
      </c>
      <c r="F38" s="71">
        <f>Tempo!$A$2*(Tempo!X31+Tempo!Y31)/2</f>
        <v>0</v>
      </c>
      <c r="G38" s="71">
        <f>Tempo!$A$2*(Tempo!AF31+Tempo!AG31)/2</f>
        <v>0</v>
      </c>
      <c r="H38" s="71">
        <f>Tempo!$A$2*(Tempo!AH31+Tempo!AI31)/2</f>
        <v>0</v>
      </c>
      <c r="I38" s="71">
        <f>Tempo!$A$2*(Tempo!AP31-Tempo!AQ31)/2+I39</f>
        <v>0</v>
      </c>
      <c r="J38" s="71">
        <f>Tempo!$A$2*(Tempo!AR31-Tempo!AS31)/2+J39</f>
        <v>0</v>
      </c>
      <c r="K38" s="71">
        <f>IF(OR(Spikes!$N39=0,Spikes!$N39&gt;3),Tempo!B31,IF(Spikes!$N39=1,Tempo!L31,IF(Spikes!$N39=2,AVERAGE(Tempo!L31,Tempo!V31),AVERAGE(Tempo!L31,Tempo!V31,Tempo!AF31))))</f>
        <v>0</v>
      </c>
      <c r="L38" s="71">
        <f>IF(OR(Spikes!$N39=0,Spikes!$N39&gt;3),Tempo!C31,IF(Spikes!$N39=1,Tempo!M31,IF(Spikes!$N39=2,AVERAGE(Tempo!M31,Tempo!W31),AVERAGE(Tempo!M31,Tempo!W31,Tempo!AG31))))</f>
        <v>0</v>
      </c>
      <c r="M38" s="71">
        <f>IF(OR(Spikes!$O39=0,Spikes!$O39&gt;3),Tempo!D31,IF(Spikes!$O39=1,Tempo!N31,IF(Spikes!$O39=2,AVERAGE(Tempo!N31,Tempo!X31),AVERAGE(Tempo!N31,Tempo!X31,Tempo!AH31))))</f>
        <v>0</v>
      </c>
      <c r="N38" s="71">
        <f>IF(OR(Spikes!$O39=0,Spikes!$O39&gt;3),Tempo!E31,IF(Spikes!$O39=1,Tempo!O31,IF(Spikes!$O39=2,AVERAGE(Tempo!O31,Tempo!Y31),AVERAGE(Tempo!O31,Tempo!Y31,Tempo!AI31))))</f>
        <v>0</v>
      </c>
      <c r="O38" s="71">
        <f>IF(Spikes!$F$4=0,0,Tempo!$A$2*(K38+L38)/2)</f>
        <v>0</v>
      </c>
      <c r="P38" s="71">
        <f>IF(Spikes!$F$5=0,0,Tempo!$A$2*(M38+N38)/2)</f>
        <v>0</v>
      </c>
      <c r="Q38" s="70">
        <f>Tempo!$A$2*(K38-L38)/2+Q39</f>
        <v>0</v>
      </c>
      <c r="R38" s="70">
        <f>Tempo!$A$2*(M38-N38)/2+R39</f>
        <v>0</v>
      </c>
      <c r="S38" s="83">
        <f>Q38-I38+Tempo!AX31</f>
        <v>0</v>
      </c>
      <c r="T38" s="83">
        <f>R38-J38+Tempo!AY31</f>
        <v>0</v>
      </c>
      <c r="U38" s="49" t="e">
        <f>IF(AND(Spikes!$F$4=1,B38&lt;&gt;""),B38,NA())</f>
        <v>#N/A</v>
      </c>
      <c r="V38" s="49" t="e">
        <f>IF(AND(Spikes!$F$5=1,B38&lt;&gt;""),B38,NA())</f>
        <v>#N/A</v>
      </c>
      <c r="W38" s="49" t="e">
        <f>IF(AND(Spikes!$F$4=1,Spikes!$F$6=1,B38&lt;&gt;""),B38,NA())</f>
        <v>#N/A</v>
      </c>
      <c r="X38" s="49" t="e">
        <f>IF(AND(Spikes!$F$5=1,Spikes!$F$6=1,B38&lt;&gt;""),B38,NA())</f>
        <v>#N/A</v>
      </c>
      <c r="Z38" s="85"/>
      <c r="AA38" s="85"/>
      <c r="AC38" s="84"/>
      <c r="AD38" s="84"/>
      <c r="AE38" s="84"/>
      <c r="AF38" s="84"/>
    </row>
    <row r="39" spans="1:32" x14ac:dyDescent="0.3">
      <c r="A39" s="68">
        <v>30</v>
      </c>
      <c r="B39" s="69" t="str">
        <f>IF(Tempo!A32="","",Tempo!A32)</f>
        <v/>
      </c>
      <c r="C39" s="71">
        <f>Tempo!$A$2*(Tempo!L32+Tempo!M32)/2</f>
        <v>0</v>
      </c>
      <c r="D39" s="71">
        <f>Tempo!$A$2*(Tempo!N32+Tempo!O32)/2</f>
        <v>0</v>
      </c>
      <c r="E39" s="71">
        <f>Tempo!$A$2*(Tempo!V32+Tempo!W32)/2</f>
        <v>0</v>
      </c>
      <c r="F39" s="71">
        <f>Tempo!$A$2*(Tempo!X32+Tempo!Y32)/2</f>
        <v>0</v>
      </c>
      <c r="G39" s="71">
        <f>Tempo!$A$2*(Tempo!AF32+Tempo!AG32)/2</f>
        <v>0</v>
      </c>
      <c r="H39" s="71">
        <f>Tempo!$A$2*(Tempo!AH32+Tempo!AI32)/2</f>
        <v>0</v>
      </c>
      <c r="I39" s="71">
        <f>Tempo!$A$2*(Tempo!AP32-Tempo!AQ32)/2+I40</f>
        <v>0</v>
      </c>
      <c r="J39" s="71">
        <f>Tempo!$A$2*(Tempo!AR32-Tempo!AS32)/2+J40</f>
        <v>0</v>
      </c>
      <c r="K39" s="71">
        <f>IF(OR(Spikes!$N40=0,Spikes!$N40&gt;3),Tempo!B32,IF(Spikes!$N40=1,Tempo!L32,IF(Spikes!$N40=2,AVERAGE(Tempo!L32,Tempo!V32),AVERAGE(Tempo!L32,Tempo!V32,Tempo!AF32))))</f>
        <v>0</v>
      </c>
      <c r="L39" s="71">
        <f>IF(OR(Spikes!$N40=0,Spikes!$N40&gt;3),Tempo!C32,IF(Spikes!$N40=1,Tempo!M32,IF(Spikes!$N40=2,AVERAGE(Tempo!M32,Tempo!W32),AVERAGE(Tempo!M32,Tempo!W32,Tempo!AG32))))</f>
        <v>0</v>
      </c>
      <c r="M39" s="71">
        <f>IF(OR(Spikes!$O40=0,Spikes!$O40&gt;3),Tempo!D32,IF(Spikes!$O40=1,Tempo!N32,IF(Spikes!$O40=2,AVERAGE(Tempo!N32,Tempo!X32),AVERAGE(Tempo!N32,Tempo!X32,Tempo!AH32))))</f>
        <v>0</v>
      </c>
      <c r="N39" s="71">
        <f>IF(OR(Spikes!$O40=0,Spikes!$O40&gt;3),Tempo!E32,IF(Spikes!$O40=1,Tempo!O32,IF(Spikes!$O40=2,AVERAGE(Tempo!O32,Tempo!Y32),AVERAGE(Tempo!O32,Tempo!Y32,Tempo!AI32))))</f>
        <v>0</v>
      </c>
      <c r="O39" s="71">
        <f>IF(Spikes!$F$4=0,0,Tempo!$A$2*(K39+L39)/2)</f>
        <v>0</v>
      </c>
      <c r="P39" s="71">
        <f>IF(Spikes!$F$5=0,0,Tempo!$A$2*(M39+N39)/2)</f>
        <v>0</v>
      </c>
      <c r="Q39" s="70">
        <f>Tempo!$A$2*(K39-L39)/2+Q40</f>
        <v>0</v>
      </c>
      <c r="R39" s="70">
        <f>Tempo!$A$2*(M39-N39)/2+R40</f>
        <v>0</v>
      </c>
      <c r="S39" s="83">
        <f>Q39-I39+Tempo!AX32</f>
        <v>0</v>
      </c>
      <c r="T39" s="83">
        <f>R39-J39+Tempo!AY32</f>
        <v>0</v>
      </c>
      <c r="U39" s="49" t="e">
        <f>IF(AND(Spikes!$F$4=1,B39&lt;&gt;""),B39,NA())</f>
        <v>#N/A</v>
      </c>
      <c r="V39" s="49" t="e">
        <f>IF(AND(Spikes!$F$5=1,B39&lt;&gt;""),B39,NA())</f>
        <v>#N/A</v>
      </c>
      <c r="W39" s="49" t="e">
        <f>IF(AND(Spikes!$F$4=1,Spikes!$F$6=1,B39&lt;&gt;""),B39,NA())</f>
        <v>#N/A</v>
      </c>
      <c r="X39" s="49" t="e">
        <f>IF(AND(Spikes!$F$5=1,Spikes!$F$6=1,B39&lt;&gt;""),B39,NA())</f>
        <v>#N/A</v>
      </c>
      <c r="Z39" s="85"/>
      <c r="AA39" s="85"/>
      <c r="AC39" s="84"/>
      <c r="AD39" s="84"/>
      <c r="AE39" s="84"/>
      <c r="AF39" s="84"/>
    </row>
    <row r="40" spans="1:32" x14ac:dyDescent="0.3">
      <c r="A40" s="68">
        <v>31</v>
      </c>
      <c r="B40" s="69" t="str">
        <f>IF(Tempo!A33="","",Tempo!A33)</f>
        <v/>
      </c>
      <c r="C40" s="71">
        <f>Tempo!$A$2*(Tempo!L33+Tempo!M33)/2</f>
        <v>0</v>
      </c>
      <c r="D40" s="71">
        <f>Tempo!$A$2*(Tempo!N33+Tempo!O33)/2</f>
        <v>0</v>
      </c>
      <c r="E40" s="71">
        <f>Tempo!$A$2*(Tempo!V33+Tempo!W33)/2</f>
        <v>0</v>
      </c>
      <c r="F40" s="71">
        <f>Tempo!$A$2*(Tempo!X33+Tempo!Y33)/2</f>
        <v>0</v>
      </c>
      <c r="G40" s="71">
        <f>Tempo!$A$2*(Tempo!AF33+Tempo!AG33)/2</f>
        <v>0</v>
      </c>
      <c r="H40" s="71">
        <f>Tempo!$A$2*(Tempo!AH33+Tempo!AI33)/2</f>
        <v>0</v>
      </c>
      <c r="I40" s="71">
        <f>Tempo!$A$2*(Tempo!AP33-Tempo!AQ33)/2+I41</f>
        <v>0</v>
      </c>
      <c r="J40" s="71">
        <f>Tempo!$A$2*(Tempo!AR33-Tempo!AS33)/2+J41</f>
        <v>0</v>
      </c>
      <c r="K40" s="71">
        <f>IF(OR(Spikes!$N41=0,Spikes!$N41&gt;3),Tempo!B33,IF(Spikes!$N41=1,Tempo!L33,IF(Spikes!$N41=2,AVERAGE(Tempo!L33,Tempo!V33),AVERAGE(Tempo!L33,Tempo!V33,Tempo!AF33))))</f>
        <v>0</v>
      </c>
      <c r="L40" s="71">
        <f>IF(OR(Spikes!$N41=0,Spikes!$N41&gt;3),Tempo!C33,IF(Spikes!$N41=1,Tempo!M33,IF(Spikes!$N41=2,AVERAGE(Tempo!M33,Tempo!W33),AVERAGE(Tempo!M33,Tempo!W33,Tempo!AG33))))</f>
        <v>0</v>
      </c>
      <c r="M40" s="71">
        <f>IF(OR(Spikes!$O41=0,Spikes!$O41&gt;3),Tempo!D33,IF(Spikes!$O41=1,Tempo!N33,IF(Spikes!$O41=2,AVERAGE(Tempo!N33,Tempo!X33),AVERAGE(Tempo!N33,Tempo!X33,Tempo!AH33))))</f>
        <v>0</v>
      </c>
      <c r="N40" s="71">
        <f>IF(OR(Spikes!$O41=0,Spikes!$O41&gt;3),Tempo!E33,IF(Spikes!$O41=1,Tempo!O33,IF(Spikes!$O41=2,AVERAGE(Tempo!O33,Tempo!Y33),AVERAGE(Tempo!O33,Tempo!Y33,Tempo!AI33))))</f>
        <v>0</v>
      </c>
      <c r="O40" s="71">
        <f>IF(Spikes!$F$4=0,0,Tempo!$A$2*(K40+L40)/2)</f>
        <v>0</v>
      </c>
      <c r="P40" s="71">
        <f>IF(Spikes!$F$5=0,0,Tempo!$A$2*(M40+N40)/2)</f>
        <v>0</v>
      </c>
      <c r="Q40" s="70">
        <f>Tempo!$A$2*(K40-L40)/2+Q41</f>
        <v>0</v>
      </c>
      <c r="R40" s="70">
        <f>Tempo!$A$2*(M40-N40)/2+R41</f>
        <v>0</v>
      </c>
      <c r="S40" s="83">
        <f>Q40-I40+Tempo!AX33</f>
        <v>0</v>
      </c>
      <c r="T40" s="83">
        <f>R40-J40+Tempo!AY33</f>
        <v>0</v>
      </c>
      <c r="U40" s="49" t="e">
        <f>IF(AND(Spikes!$F$4=1,B40&lt;&gt;""),B40,NA())</f>
        <v>#N/A</v>
      </c>
      <c r="V40" s="49" t="e">
        <f>IF(AND(Spikes!$F$5=1,B40&lt;&gt;""),B40,NA())</f>
        <v>#N/A</v>
      </c>
      <c r="W40" s="49" t="e">
        <f>IF(AND(Spikes!$F$4=1,Spikes!$F$6=1,B40&lt;&gt;""),B40,NA())</f>
        <v>#N/A</v>
      </c>
      <c r="X40" s="49" t="e">
        <f>IF(AND(Spikes!$F$5=1,Spikes!$F$6=1,B40&lt;&gt;""),B40,NA())</f>
        <v>#N/A</v>
      </c>
      <c r="Z40" s="85"/>
      <c r="AA40" s="85"/>
      <c r="AC40" s="84"/>
      <c r="AD40" s="84"/>
      <c r="AE40" s="84"/>
      <c r="AF40" s="84"/>
    </row>
    <row r="41" spans="1:32" x14ac:dyDescent="0.3">
      <c r="A41" s="68">
        <v>32</v>
      </c>
      <c r="B41" s="69" t="str">
        <f>IF(Tempo!A34="","",Tempo!A34)</f>
        <v/>
      </c>
      <c r="C41" s="71">
        <f>Tempo!$A$2*(Tempo!L34+Tempo!M34)/2</f>
        <v>0</v>
      </c>
      <c r="D41" s="71">
        <f>Tempo!$A$2*(Tempo!N34+Tempo!O34)/2</f>
        <v>0</v>
      </c>
      <c r="E41" s="71">
        <f>Tempo!$A$2*(Tempo!V34+Tempo!W34)/2</f>
        <v>0</v>
      </c>
      <c r="F41" s="71">
        <f>Tempo!$A$2*(Tempo!X34+Tempo!Y34)/2</f>
        <v>0</v>
      </c>
      <c r="G41" s="71">
        <f>Tempo!$A$2*(Tempo!AF34+Tempo!AG34)/2</f>
        <v>0</v>
      </c>
      <c r="H41" s="71">
        <f>Tempo!$A$2*(Tempo!AH34+Tempo!AI34)/2</f>
        <v>0</v>
      </c>
      <c r="I41" s="71">
        <f>Tempo!$A$2*(Tempo!AP34-Tempo!AQ34)/2+I42</f>
        <v>0</v>
      </c>
      <c r="J41" s="71">
        <f>Tempo!$A$2*(Tempo!AR34-Tempo!AS34)/2+J42</f>
        <v>0</v>
      </c>
      <c r="K41" s="71">
        <f>IF(OR(Spikes!$N42=0,Spikes!$N42&gt;3),Tempo!B34,IF(Spikes!$N42=1,Tempo!L34,IF(Spikes!$N42=2,AVERAGE(Tempo!L34,Tempo!V34),AVERAGE(Tempo!L34,Tempo!V34,Tempo!AF34))))</f>
        <v>0</v>
      </c>
      <c r="L41" s="71">
        <f>IF(OR(Spikes!$N42=0,Spikes!$N42&gt;3),Tempo!C34,IF(Spikes!$N42=1,Tempo!M34,IF(Spikes!$N42=2,AVERAGE(Tempo!M34,Tempo!W34),AVERAGE(Tempo!M34,Tempo!W34,Tempo!AG34))))</f>
        <v>0</v>
      </c>
      <c r="M41" s="71">
        <f>IF(OR(Spikes!$O42=0,Spikes!$O42&gt;3),Tempo!D34,IF(Spikes!$O42=1,Tempo!N34,IF(Spikes!$O42=2,AVERAGE(Tempo!N34,Tempo!X34),AVERAGE(Tempo!N34,Tempo!X34,Tempo!AH34))))</f>
        <v>0</v>
      </c>
      <c r="N41" s="71">
        <f>IF(OR(Spikes!$O42=0,Spikes!$O42&gt;3),Tempo!E34,IF(Spikes!$O42=1,Tempo!O34,IF(Spikes!$O42=2,AVERAGE(Tempo!O34,Tempo!Y34),AVERAGE(Tempo!O34,Tempo!Y34,Tempo!AI34))))</f>
        <v>0</v>
      </c>
      <c r="O41" s="71">
        <f>IF(Spikes!$F$4=0,0,Tempo!$A$2*(K41+L41)/2)</f>
        <v>0</v>
      </c>
      <c r="P41" s="71">
        <f>IF(Spikes!$F$5=0,0,Tempo!$A$2*(M41+N41)/2)</f>
        <v>0</v>
      </c>
      <c r="Q41" s="70">
        <f>Tempo!$A$2*(K41-L41)/2+Q42</f>
        <v>0</v>
      </c>
      <c r="R41" s="70">
        <f>Tempo!$A$2*(M41-N41)/2+R42</f>
        <v>0</v>
      </c>
      <c r="S41" s="83">
        <f>Q41-I41+Tempo!AX34</f>
        <v>0</v>
      </c>
      <c r="T41" s="83">
        <f>R41-J41+Tempo!AY34</f>
        <v>0</v>
      </c>
      <c r="U41" s="49" t="e">
        <f>IF(AND(Spikes!$F$4=1,B41&lt;&gt;""),B41,NA())</f>
        <v>#N/A</v>
      </c>
      <c r="V41" s="49" t="e">
        <f>IF(AND(Spikes!$F$5=1,B41&lt;&gt;""),B41,NA())</f>
        <v>#N/A</v>
      </c>
      <c r="W41" s="49" t="e">
        <f>IF(AND(Spikes!$F$4=1,Spikes!$F$6=1,B41&lt;&gt;""),B41,NA())</f>
        <v>#N/A</v>
      </c>
      <c r="X41" s="49" t="e">
        <f>IF(AND(Spikes!$F$5=1,Spikes!$F$6=1,B41&lt;&gt;""),B41,NA())</f>
        <v>#N/A</v>
      </c>
      <c r="Z41" s="85"/>
      <c r="AA41" s="85"/>
      <c r="AC41" s="84"/>
      <c r="AD41" s="84"/>
      <c r="AE41" s="84"/>
      <c r="AF41" s="84"/>
    </row>
    <row r="42" spans="1:32" x14ac:dyDescent="0.3">
      <c r="A42" s="68">
        <v>33</v>
      </c>
      <c r="B42" s="69" t="str">
        <f>IF(Tempo!A35="","",Tempo!A35)</f>
        <v/>
      </c>
      <c r="C42" s="71">
        <f>Tempo!$A$2*(Tempo!L35+Tempo!M35)/2</f>
        <v>0</v>
      </c>
      <c r="D42" s="71">
        <f>Tempo!$A$2*(Tempo!N35+Tempo!O35)/2</f>
        <v>0</v>
      </c>
      <c r="E42" s="71">
        <f>Tempo!$A$2*(Tempo!V35+Tempo!W35)/2</f>
        <v>0</v>
      </c>
      <c r="F42" s="71">
        <f>Tempo!$A$2*(Tempo!X35+Tempo!Y35)/2</f>
        <v>0</v>
      </c>
      <c r="G42" s="71">
        <f>Tempo!$A$2*(Tempo!AF35+Tempo!AG35)/2</f>
        <v>0</v>
      </c>
      <c r="H42" s="71">
        <f>Tempo!$A$2*(Tempo!AH35+Tempo!AI35)/2</f>
        <v>0</v>
      </c>
      <c r="I42" s="71">
        <f>Tempo!$A$2*(Tempo!AP35-Tempo!AQ35)/2+I43</f>
        <v>0</v>
      </c>
      <c r="J42" s="71">
        <f>Tempo!$A$2*(Tempo!AR35-Tempo!AS35)/2+J43</f>
        <v>0</v>
      </c>
      <c r="K42" s="71">
        <f>IF(OR(Spikes!$N43=0,Spikes!$N43&gt;3),Tempo!B35,IF(Spikes!$N43=1,Tempo!L35,IF(Spikes!$N43=2,AVERAGE(Tempo!L35,Tempo!V35),AVERAGE(Tempo!L35,Tempo!V35,Tempo!AF35))))</f>
        <v>0</v>
      </c>
      <c r="L42" s="71">
        <f>IF(OR(Spikes!$N43=0,Spikes!$N43&gt;3),Tempo!C35,IF(Spikes!$N43=1,Tempo!M35,IF(Spikes!$N43=2,AVERAGE(Tempo!M35,Tempo!W35),AVERAGE(Tempo!M35,Tempo!W35,Tempo!AG35))))</f>
        <v>0</v>
      </c>
      <c r="M42" s="71">
        <f>IF(OR(Spikes!$O43=0,Spikes!$O43&gt;3),Tempo!D35,IF(Spikes!$O43=1,Tempo!N35,IF(Spikes!$O43=2,AVERAGE(Tempo!N35,Tempo!X35),AVERAGE(Tempo!N35,Tempo!X35,Tempo!AH35))))</f>
        <v>0</v>
      </c>
      <c r="N42" s="71">
        <f>IF(OR(Spikes!$O43=0,Spikes!$O43&gt;3),Tempo!E35,IF(Spikes!$O43=1,Tempo!O35,IF(Spikes!$O43=2,AVERAGE(Tempo!O35,Tempo!Y35),AVERAGE(Tempo!O35,Tempo!Y35,Tempo!AI35))))</f>
        <v>0</v>
      </c>
      <c r="O42" s="71">
        <f>IF(Spikes!$F$4=0,0,Tempo!$A$2*(K42+L42)/2)</f>
        <v>0</v>
      </c>
      <c r="P42" s="71">
        <f>IF(Spikes!$F$5=0,0,Tempo!$A$2*(M42+N42)/2)</f>
        <v>0</v>
      </c>
      <c r="Q42" s="70">
        <f>Tempo!$A$2*(K42-L42)/2+Q43</f>
        <v>0</v>
      </c>
      <c r="R42" s="70">
        <f>Tempo!$A$2*(M42-N42)/2+R43</f>
        <v>0</v>
      </c>
      <c r="S42" s="83">
        <f>Q42-I42+Tempo!AX35</f>
        <v>0</v>
      </c>
      <c r="T42" s="83">
        <f>R42-J42+Tempo!AY35</f>
        <v>0</v>
      </c>
      <c r="U42" s="49" t="e">
        <f>IF(AND(Spikes!$F$4=1,B42&lt;&gt;""),B42,NA())</f>
        <v>#N/A</v>
      </c>
      <c r="V42" s="49" t="e">
        <f>IF(AND(Spikes!$F$5=1,B42&lt;&gt;""),B42,NA())</f>
        <v>#N/A</v>
      </c>
      <c r="W42" s="49" t="e">
        <f>IF(AND(Spikes!$F$4=1,Spikes!$F$6=1,B42&lt;&gt;""),B42,NA())</f>
        <v>#N/A</v>
      </c>
      <c r="X42" s="49" t="e">
        <f>IF(AND(Spikes!$F$5=1,Spikes!$F$6=1,B42&lt;&gt;""),B42,NA())</f>
        <v>#N/A</v>
      </c>
      <c r="Z42" s="85"/>
      <c r="AA42" s="85"/>
      <c r="AC42" s="84"/>
      <c r="AD42" s="84"/>
      <c r="AE42" s="84"/>
      <c r="AF42" s="84"/>
    </row>
    <row r="43" spans="1:32" x14ac:dyDescent="0.3">
      <c r="A43" s="68">
        <v>34</v>
      </c>
      <c r="B43" s="69" t="str">
        <f>IF(Tempo!A36="","",Tempo!A36)</f>
        <v/>
      </c>
      <c r="C43" s="71">
        <f>Tempo!$A$2*(Tempo!L36+Tempo!M36)/2</f>
        <v>0</v>
      </c>
      <c r="D43" s="71">
        <f>Tempo!$A$2*(Tempo!N36+Tempo!O36)/2</f>
        <v>0</v>
      </c>
      <c r="E43" s="71">
        <f>Tempo!$A$2*(Tempo!V36+Tempo!W36)/2</f>
        <v>0</v>
      </c>
      <c r="F43" s="71">
        <f>Tempo!$A$2*(Tempo!X36+Tempo!Y36)/2</f>
        <v>0</v>
      </c>
      <c r="G43" s="71">
        <f>Tempo!$A$2*(Tempo!AF36+Tempo!AG36)/2</f>
        <v>0</v>
      </c>
      <c r="H43" s="71">
        <f>Tempo!$A$2*(Tempo!AH36+Tempo!AI36)/2</f>
        <v>0</v>
      </c>
      <c r="I43" s="71">
        <f>Tempo!$A$2*(Tempo!AP36-Tempo!AQ36)/2+I44</f>
        <v>0</v>
      </c>
      <c r="J43" s="71">
        <f>Tempo!$A$2*(Tempo!AR36-Tempo!AS36)/2+J44</f>
        <v>0</v>
      </c>
      <c r="K43" s="71">
        <f>IF(OR(Spikes!$N44=0,Spikes!$N44&gt;3),Tempo!B36,IF(Spikes!$N44=1,Tempo!L36,IF(Spikes!$N44=2,AVERAGE(Tempo!L36,Tempo!V36),AVERAGE(Tempo!L36,Tempo!V36,Tempo!AF36))))</f>
        <v>0</v>
      </c>
      <c r="L43" s="71">
        <f>IF(OR(Spikes!$N44=0,Spikes!$N44&gt;3),Tempo!C36,IF(Spikes!$N44=1,Tempo!M36,IF(Spikes!$N44=2,AVERAGE(Tempo!M36,Tempo!W36),AVERAGE(Tempo!M36,Tempo!W36,Tempo!AG36))))</f>
        <v>0</v>
      </c>
      <c r="M43" s="71">
        <f>IF(OR(Spikes!$O44=0,Spikes!$O44&gt;3),Tempo!D36,IF(Spikes!$O44=1,Tempo!N36,IF(Spikes!$O44=2,AVERAGE(Tempo!N36,Tempo!X36),AVERAGE(Tempo!N36,Tempo!X36,Tempo!AH36))))</f>
        <v>0</v>
      </c>
      <c r="N43" s="71">
        <f>IF(OR(Spikes!$O44=0,Spikes!$O44&gt;3),Tempo!E36,IF(Spikes!$O44=1,Tempo!O36,IF(Spikes!$O44=2,AVERAGE(Tempo!O36,Tempo!Y36),AVERAGE(Tempo!O36,Tempo!Y36,Tempo!AI36))))</f>
        <v>0</v>
      </c>
      <c r="O43" s="71">
        <f>IF(Spikes!$F$4=0,0,Tempo!$A$2*(K43+L43)/2)</f>
        <v>0</v>
      </c>
      <c r="P43" s="71">
        <f>IF(Spikes!$F$5=0,0,Tempo!$A$2*(M43+N43)/2)</f>
        <v>0</v>
      </c>
      <c r="Q43" s="70">
        <f>Tempo!$A$2*(K43-L43)/2+Q44</f>
        <v>0</v>
      </c>
      <c r="R43" s="70">
        <f>Tempo!$A$2*(M43-N43)/2+R44</f>
        <v>0</v>
      </c>
      <c r="S43" s="83">
        <f>Q43-I43+Tempo!AX36</f>
        <v>0</v>
      </c>
      <c r="T43" s="83">
        <f>R43-J43+Tempo!AY36</f>
        <v>0</v>
      </c>
      <c r="U43" s="49" t="e">
        <f>IF(AND(Spikes!$F$4=1,B43&lt;&gt;""),B43,NA())</f>
        <v>#N/A</v>
      </c>
      <c r="V43" s="49" t="e">
        <f>IF(AND(Spikes!$F$5=1,B43&lt;&gt;""),B43,NA())</f>
        <v>#N/A</v>
      </c>
      <c r="W43" s="49" t="e">
        <f>IF(AND(Spikes!$F$4=1,Spikes!$F$6=1,B43&lt;&gt;""),B43,NA())</f>
        <v>#N/A</v>
      </c>
      <c r="X43" s="49" t="e">
        <f>IF(AND(Spikes!$F$5=1,Spikes!$F$6=1,B43&lt;&gt;""),B43,NA())</f>
        <v>#N/A</v>
      </c>
      <c r="Z43" s="85"/>
      <c r="AA43" s="85"/>
      <c r="AC43" s="84"/>
      <c r="AD43" s="84"/>
      <c r="AE43" s="84"/>
      <c r="AF43" s="84"/>
    </row>
    <row r="44" spans="1:32" x14ac:dyDescent="0.3">
      <c r="A44" s="68">
        <v>35</v>
      </c>
      <c r="B44" s="69" t="str">
        <f>IF(Tempo!A37="","",Tempo!A37)</f>
        <v/>
      </c>
      <c r="C44" s="71">
        <f>Tempo!$A$2*(Tempo!L37+Tempo!M37)/2</f>
        <v>0</v>
      </c>
      <c r="D44" s="71">
        <f>Tempo!$A$2*(Tempo!N37+Tempo!O37)/2</f>
        <v>0</v>
      </c>
      <c r="E44" s="71">
        <f>Tempo!$A$2*(Tempo!V37+Tempo!W37)/2</f>
        <v>0</v>
      </c>
      <c r="F44" s="71">
        <f>Tempo!$A$2*(Tempo!X37+Tempo!Y37)/2</f>
        <v>0</v>
      </c>
      <c r="G44" s="71">
        <f>Tempo!$A$2*(Tempo!AF37+Tempo!AG37)/2</f>
        <v>0</v>
      </c>
      <c r="H44" s="71">
        <f>Tempo!$A$2*(Tempo!AH37+Tempo!AI37)/2</f>
        <v>0</v>
      </c>
      <c r="I44" s="71">
        <f>Tempo!$A$2*(Tempo!AP37-Tempo!AQ37)/2+I45</f>
        <v>0</v>
      </c>
      <c r="J44" s="71">
        <f>Tempo!$A$2*(Tempo!AR37-Tempo!AS37)/2+J45</f>
        <v>0</v>
      </c>
      <c r="K44" s="71">
        <f>IF(OR(Spikes!$N45=0,Spikes!$N45&gt;3),Tempo!B37,IF(Spikes!$N45=1,Tempo!L37,IF(Spikes!$N45=2,AVERAGE(Tempo!L37,Tempo!V37),AVERAGE(Tempo!L37,Tempo!V37,Tempo!AF37))))</f>
        <v>0</v>
      </c>
      <c r="L44" s="71">
        <f>IF(OR(Spikes!$N45=0,Spikes!$N45&gt;3),Tempo!C37,IF(Spikes!$N45=1,Tempo!M37,IF(Spikes!$N45=2,AVERAGE(Tempo!M37,Tempo!W37),AVERAGE(Tempo!M37,Tempo!W37,Tempo!AG37))))</f>
        <v>0</v>
      </c>
      <c r="M44" s="71">
        <f>IF(OR(Spikes!$O45=0,Spikes!$O45&gt;3),Tempo!D37,IF(Spikes!$O45=1,Tempo!N37,IF(Spikes!$O45=2,AVERAGE(Tempo!N37,Tempo!X37),AVERAGE(Tempo!N37,Tempo!X37,Tempo!AH37))))</f>
        <v>0</v>
      </c>
      <c r="N44" s="71">
        <f>IF(OR(Spikes!$O45=0,Spikes!$O45&gt;3),Tempo!E37,IF(Spikes!$O45=1,Tempo!O37,IF(Spikes!$O45=2,AVERAGE(Tempo!O37,Tempo!Y37),AVERAGE(Tempo!O37,Tempo!Y37,Tempo!AI37))))</f>
        <v>0</v>
      </c>
      <c r="O44" s="71">
        <f>IF(Spikes!$F$4=0,0,Tempo!$A$2*(K44+L44)/2)</f>
        <v>0</v>
      </c>
      <c r="P44" s="71">
        <f>IF(Spikes!$F$5=0,0,Tempo!$A$2*(M44+N44)/2)</f>
        <v>0</v>
      </c>
      <c r="Q44" s="70">
        <f>Tempo!$A$2*(K44-L44)/2+Q45</f>
        <v>0</v>
      </c>
      <c r="R44" s="70">
        <f>Tempo!$A$2*(M44-N44)/2+R45</f>
        <v>0</v>
      </c>
      <c r="S44" s="83">
        <f>Q44-I44+Tempo!AX37</f>
        <v>0</v>
      </c>
      <c r="T44" s="83">
        <f>R44-J44+Tempo!AY37</f>
        <v>0</v>
      </c>
      <c r="U44" s="49" t="e">
        <f>IF(AND(Spikes!$F$4=1,B44&lt;&gt;""),B44,NA())</f>
        <v>#N/A</v>
      </c>
      <c r="V44" s="49" t="e">
        <f>IF(AND(Spikes!$F$5=1,B44&lt;&gt;""),B44,NA())</f>
        <v>#N/A</v>
      </c>
      <c r="W44" s="49" t="e">
        <f>IF(AND(Spikes!$F$4=1,Spikes!$F$6=1,B44&lt;&gt;""),B44,NA())</f>
        <v>#N/A</v>
      </c>
      <c r="X44" s="49" t="e">
        <f>IF(AND(Spikes!$F$5=1,Spikes!$F$6=1,B44&lt;&gt;""),B44,NA())</f>
        <v>#N/A</v>
      </c>
      <c r="Z44" s="85"/>
      <c r="AA44" s="85"/>
      <c r="AC44" s="84"/>
      <c r="AD44" s="84"/>
      <c r="AE44" s="84"/>
      <c r="AF44" s="84"/>
    </row>
    <row r="45" spans="1:32" x14ac:dyDescent="0.3">
      <c r="A45" s="68">
        <v>36</v>
      </c>
      <c r="B45" s="69" t="str">
        <f>IF(Tempo!A38="","",Tempo!A38)</f>
        <v/>
      </c>
      <c r="C45" s="71">
        <f>Tempo!$A$2*(Tempo!L38+Tempo!M38)/2</f>
        <v>0</v>
      </c>
      <c r="D45" s="71">
        <f>Tempo!$A$2*(Tempo!N38+Tempo!O38)/2</f>
        <v>0</v>
      </c>
      <c r="E45" s="71">
        <f>Tempo!$A$2*(Tempo!V38+Tempo!W38)/2</f>
        <v>0</v>
      </c>
      <c r="F45" s="71">
        <f>Tempo!$A$2*(Tempo!X38+Tempo!Y38)/2</f>
        <v>0</v>
      </c>
      <c r="G45" s="71">
        <f>Tempo!$A$2*(Tempo!AF38+Tempo!AG38)/2</f>
        <v>0</v>
      </c>
      <c r="H45" s="71">
        <f>Tempo!$A$2*(Tempo!AH38+Tempo!AI38)/2</f>
        <v>0</v>
      </c>
      <c r="I45" s="71">
        <f>Tempo!$A$2*(Tempo!AP38-Tempo!AQ38)/2+I46</f>
        <v>0</v>
      </c>
      <c r="J45" s="71">
        <f>Tempo!$A$2*(Tempo!AR38-Tempo!AS38)/2+J46</f>
        <v>0</v>
      </c>
      <c r="K45" s="71">
        <f>IF(OR(Spikes!$N46=0,Spikes!$N46&gt;3),Tempo!B38,IF(Spikes!$N46=1,Tempo!L38,IF(Spikes!$N46=2,AVERAGE(Tempo!L38,Tempo!V38),AVERAGE(Tempo!L38,Tempo!V38,Tempo!AF38))))</f>
        <v>0</v>
      </c>
      <c r="L45" s="71">
        <f>IF(OR(Spikes!$N46=0,Spikes!$N46&gt;3),Tempo!C38,IF(Spikes!$N46=1,Tempo!M38,IF(Spikes!$N46=2,AVERAGE(Tempo!M38,Tempo!W38),AVERAGE(Tempo!M38,Tempo!W38,Tempo!AG38))))</f>
        <v>0</v>
      </c>
      <c r="M45" s="71">
        <f>IF(OR(Spikes!$O46=0,Spikes!$O46&gt;3),Tempo!D38,IF(Spikes!$O46=1,Tempo!N38,IF(Spikes!$O46=2,AVERAGE(Tempo!N38,Tempo!X38),AVERAGE(Tempo!N38,Tempo!X38,Tempo!AH38))))</f>
        <v>0</v>
      </c>
      <c r="N45" s="71">
        <f>IF(OR(Spikes!$O46=0,Spikes!$O46&gt;3),Tempo!E38,IF(Spikes!$O46=1,Tempo!O38,IF(Spikes!$O46=2,AVERAGE(Tempo!O38,Tempo!Y38),AVERAGE(Tempo!O38,Tempo!Y38,Tempo!AI38))))</f>
        <v>0</v>
      </c>
      <c r="O45" s="71">
        <f>IF(Spikes!$F$4=0,0,Tempo!$A$2*(K45+L45)/2)</f>
        <v>0</v>
      </c>
      <c r="P45" s="71">
        <f>IF(Spikes!$F$5=0,0,Tempo!$A$2*(M45+N45)/2)</f>
        <v>0</v>
      </c>
      <c r="Q45" s="70">
        <f>Tempo!$A$2*(K45-L45)/2+Q46</f>
        <v>0</v>
      </c>
      <c r="R45" s="70">
        <f>Tempo!$A$2*(M45-N45)/2+R46</f>
        <v>0</v>
      </c>
      <c r="S45" s="83">
        <f>Q45-I45+Tempo!AX38</f>
        <v>0</v>
      </c>
      <c r="T45" s="83">
        <f>R45-J45+Tempo!AY38</f>
        <v>0</v>
      </c>
      <c r="U45" s="49" t="e">
        <f>IF(AND(Spikes!$F$4=1,B45&lt;&gt;""),B45,NA())</f>
        <v>#N/A</v>
      </c>
      <c r="V45" s="49" t="e">
        <f>IF(AND(Spikes!$F$5=1,B45&lt;&gt;""),B45,NA())</f>
        <v>#N/A</v>
      </c>
      <c r="W45" s="49" t="e">
        <f>IF(AND(Spikes!$F$4=1,Spikes!$F$6=1,B45&lt;&gt;""),B45,NA())</f>
        <v>#N/A</v>
      </c>
      <c r="X45" s="49" t="e">
        <f>IF(AND(Spikes!$F$5=1,Spikes!$F$6=1,B45&lt;&gt;""),B45,NA())</f>
        <v>#N/A</v>
      </c>
      <c r="Z45" s="85"/>
      <c r="AA45" s="85"/>
      <c r="AC45" s="84"/>
      <c r="AD45" s="84"/>
      <c r="AE45" s="84"/>
      <c r="AF45" s="84"/>
    </row>
    <row r="46" spans="1:32" x14ac:dyDescent="0.3">
      <c r="A46" s="68">
        <v>37</v>
      </c>
      <c r="B46" s="69" t="str">
        <f>IF(Tempo!A39="","",Tempo!A39)</f>
        <v/>
      </c>
      <c r="C46" s="71">
        <f>Tempo!$A$2*(Tempo!L39+Tempo!M39)/2</f>
        <v>0</v>
      </c>
      <c r="D46" s="71">
        <f>Tempo!$A$2*(Tempo!N39+Tempo!O39)/2</f>
        <v>0</v>
      </c>
      <c r="E46" s="71">
        <f>Tempo!$A$2*(Tempo!V39+Tempo!W39)/2</f>
        <v>0</v>
      </c>
      <c r="F46" s="71">
        <f>Tempo!$A$2*(Tempo!X39+Tempo!Y39)/2</f>
        <v>0</v>
      </c>
      <c r="G46" s="71">
        <f>Tempo!$A$2*(Tempo!AF39+Tempo!AG39)/2</f>
        <v>0</v>
      </c>
      <c r="H46" s="71">
        <f>Tempo!$A$2*(Tempo!AH39+Tempo!AI39)/2</f>
        <v>0</v>
      </c>
      <c r="I46" s="71">
        <f>Tempo!$A$2*(Tempo!AP39-Tempo!AQ39)/2+I47</f>
        <v>0</v>
      </c>
      <c r="J46" s="71">
        <f>Tempo!$A$2*(Tempo!AR39-Tempo!AS39)/2+J47</f>
        <v>0</v>
      </c>
      <c r="K46" s="71">
        <f>IF(OR(Spikes!$N47=0,Spikes!$N47&gt;3),Tempo!B39,IF(Spikes!$N47=1,Tempo!L39,IF(Spikes!$N47=2,AVERAGE(Tempo!L39,Tempo!V39),AVERAGE(Tempo!L39,Tempo!V39,Tempo!AF39))))</f>
        <v>0</v>
      </c>
      <c r="L46" s="71">
        <f>IF(OR(Spikes!$N47=0,Spikes!$N47&gt;3),Tempo!C39,IF(Spikes!$N47=1,Tempo!M39,IF(Spikes!$N47=2,AVERAGE(Tempo!M39,Tempo!W39),AVERAGE(Tempo!M39,Tempo!W39,Tempo!AG39))))</f>
        <v>0</v>
      </c>
      <c r="M46" s="71">
        <f>IF(OR(Spikes!$O47=0,Spikes!$O47&gt;3),Tempo!D39,IF(Spikes!$O47=1,Tempo!N39,IF(Spikes!$O47=2,AVERAGE(Tempo!N39,Tempo!X39),AVERAGE(Tempo!N39,Tempo!X39,Tempo!AH39))))</f>
        <v>0</v>
      </c>
      <c r="N46" s="71">
        <f>IF(OR(Spikes!$O47=0,Spikes!$O47&gt;3),Tempo!E39,IF(Spikes!$O47=1,Tempo!O39,IF(Spikes!$O47=2,AVERAGE(Tempo!O39,Tempo!Y39),AVERAGE(Tempo!O39,Tempo!Y39,Tempo!AI39))))</f>
        <v>0</v>
      </c>
      <c r="O46" s="71">
        <f>IF(Spikes!$F$4=0,0,Tempo!$A$2*(K46+L46)/2)</f>
        <v>0</v>
      </c>
      <c r="P46" s="71">
        <f>IF(Spikes!$F$5=0,0,Tempo!$A$2*(M46+N46)/2)</f>
        <v>0</v>
      </c>
      <c r="Q46" s="70">
        <f>Tempo!$A$2*(K46-L46)/2+Q47</f>
        <v>0</v>
      </c>
      <c r="R46" s="70">
        <f>Tempo!$A$2*(M46-N46)/2+R47</f>
        <v>0</v>
      </c>
      <c r="S46" s="83">
        <f>Q46-I46+Tempo!AX39</f>
        <v>0</v>
      </c>
      <c r="T46" s="83">
        <f>R46-J46+Tempo!AY39</f>
        <v>0</v>
      </c>
      <c r="U46" s="49" t="e">
        <f>IF(AND(Spikes!$F$4=1,B46&lt;&gt;""),B46,NA())</f>
        <v>#N/A</v>
      </c>
      <c r="V46" s="49" t="e">
        <f>IF(AND(Spikes!$F$5=1,B46&lt;&gt;""),B46,NA())</f>
        <v>#N/A</v>
      </c>
      <c r="W46" s="49" t="e">
        <f>IF(AND(Spikes!$F$4=1,Spikes!$F$6=1,B46&lt;&gt;""),B46,NA())</f>
        <v>#N/A</v>
      </c>
      <c r="X46" s="49" t="e">
        <f>IF(AND(Spikes!$F$5=1,Spikes!$F$6=1,B46&lt;&gt;""),B46,NA())</f>
        <v>#N/A</v>
      </c>
      <c r="Z46" s="85"/>
      <c r="AA46" s="85"/>
      <c r="AC46" s="84"/>
      <c r="AD46" s="84"/>
      <c r="AE46" s="84"/>
      <c r="AF46" s="84"/>
    </row>
    <row r="47" spans="1:32" x14ac:dyDescent="0.3">
      <c r="A47" s="68">
        <v>38</v>
      </c>
      <c r="B47" s="69" t="str">
        <f>IF(Tempo!A40="","",Tempo!A40)</f>
        <v/>
      </c>
      <c r="C47" s="71">
        <f>Tempo!$A$2*(Tempo!L40+Tempo!M40)/2</f>
        <v>0</v>
      </c>
      <c r="D47" s="71">
        <f>Tempo!$A$2*(Tempo!N40+Tempo!O40)/2</f>
        <v>0</v>
      </c>
      <c r="E47" s="71">
        <f>Tempo!$A$2*(Tempo!V40+Tempo!W40)/2</f>
        <v>0</v>
      </c>
      <c r="F47" s="71">
        <f>Tempo!$A$2*(Tempo!X40+Tempo!Y40)/2</f>
        <v>0</v>
      </c>
      <c r="G47" s="71">
        <f>Tempo!$A$2*(Tempo!AF40+Tempo!AG40)/2</f>
        <v>0</v>
      </c>
      <c r="H47" s="71">
        <f>Tempo!$A$2*(Tempo!AH40+Tempo!AI40)/2</f>
        <v>0</v>
      </c>
      <c r="I47" s="71">
        <f>Tempo!$A$2*(Tempo!AP40-Tempo!AQ40)/2+I48</f>
        <v>0</v>
      </c>
      <c r="J47" s="71">
        <f>Tempo!$A$2*(Tempo!AR40-Tempo!AS40)/2+J48</f>
        <v>0</v>
      </c>
      <c r="K47" s="71">
        <f>IF(OR(Spikes!$N48=0,Spikes!$N48&gt;3),Tempo!B40,IF(Spikes!$N48=1,Tempo!L40,IF(Spikes!$N48=2,AVERAGE(Tempo!L40,Tempo!V40),AVERAGE(Tempo!L40,Tempo!V40,Tempo!AF40))))</f>
        <v>0</v>
      </c>
      <c r="L47" s="71">
        <f>IF(OR(Spikes!$N48=0,Spikes!$N48&gt;3),Tempo!C40,IF(Spikes!$N48=1,Tempo!M40,IF(Spikes!$N48=2,AVERAGE(Tempo!M40,Tempo!W40),AVERAGE(Tempo!M40,Tempo!W40,Tempo!AG40))))</f>
        <v>0</v>
      </c>
      <c r="M47" s="71">
        <f>IF(OR(Spikes!$O48=0,Spikes!$O48&gt;3),Tempo!D40,IF(Spikes!$O48=1,Tempo!N40,IF(Spikes!$O48=2,AVERAGE(Tempo!N40,Tempo!X40),AVERAGE(Tempo!N40,Tempo!X40,Tempo!AH40))))</f>
        <v>0</v>
      </c>
      <c r="N47" s="71">
        <f>IF(OR(Spikes!$O48=0,Spikes!$O48&gt;3),Tempo!E40,IF(Spikes!$O48=1,Tempo!O40,IF(Spikes!$O48=2,AVERAGE(Tempo!O40,Tempo!Y40),AVERAGE(Tempo!O40,Tempo!Y40,Tempo!AI40))))</f>
        <v>0</v>
      </c>
      <c r="O47" s="71">
        <f>IF(Spikes!$F$4=0,0,Tempo!$A$2*(K47+L47)/2)</f>
        <v>0</v>
      </c>
      <c r="P47" s="71">
        <f>IF(Spikes!$F$5=0,0,Tempo!$A$2*(M47+N47)/2)</f>
        <v>0</v>
      </c>
      <c r="Q47" s="70">
        <f>Tempo!$A$2*(K47-L47)/2+Q48</f>
        <v>0</v>
      </c>
      <c r="R47" s="70">
        <f>Tempo!$A$2*(M47-N47)/2+R48</f>
        <v>0</v>
      </c>
      <c r="S47" s="83">
        <f>Q47-I47+Tempo!AX40</f>
        <v>0</v>
      </c>
      <c r="T47" s="83">
        <f>R47-J47+Tempo!AY40</f>
        <v>0</v>
      </c>
      <c r="U47" s="49" t="e">
        <f>IF(AND(Spikes!$F$4=1,B47&lt;&gt;""),B47,NA())</f>
        <v>#N/A</v>
      </c>
      <c r="V47" s="49" t="e">
        <f>IF(AND(Spikes!$F$5=1,B47&lt;&gt;""),B47,NA())</f>
        <v>#N/A</v>
      </c>
      <c r="W47" s="49" t="e">
        <f>IF(AND(Spikes!$F$4=1,Spikes!$F$6=1,B47&lt;&gt;""),B47,NA())</f>
        <v>#N/A</v>
      </c>
      <c r="X47" s="49" t="e">
        <f>IF(AND(Spikes!$F$5=1,Spikes!$F$6=1,B47&lt;&gt;""),B47,NA())</f>
        <v>#N/A</v>
      </c>
      <c r="Z47" s="85"/>
      <c r="AA47" s="85"/>
      <c r="AC47" s="84"/>
      <c r="AD47" s="84"/>
      <c r="AE47" s="84"/>
      <c r="AF47" s="84"/>
    </row>
    <row r="48" spans="1:32" x14ac:dyDescent="0.3">
      <c r="A48" s="68">
        <v>39</v>
      </c>
      <c r="B48" s="69" t="str">
        <f>IF(Tempo!A41="","",Tempo!A41)</f>
        <v/>
      </c>
      <c r="C48" s="71">
        <f>Tempo!$A$2*(Tempo!L41+Tempo!M41)/2</f>
        <v>0</v>
      </c>
      <c r="D48" s="71">
        <f>Tempo!$A$2*(Tempo!N41+Tempo!O41)/2</f>
        <v>0</v>
      </c>
      <c r="E48" s="71">
        <f>Tempo!$A$2*(Tempo!V41+Tempo!W41)/2</f>
        <v>0</v>
      </c>
      <c r="F48" s="71">
        <f>Tempo!$A$2*(Tempo!X41+Tempo!Y41)/2</f>
        <v>0</v>
      </c>
      <c r="G48" s="71">
        <f>Tempo!$A$2*(Tempo!AF41+Tempo!AG41)/2</f>
        <v>0</v>
      </c>
      <c r="H48" s="71">
        <f>Tempo!$A$2*(Tempo!AH41+Tempo!AI41)/2</f>
        <v>0</v>
      </c>
      <c r="I48" s="71">
        <f>Tempo!$A$2*(Tempo!AP41-Tempo!AQ41)/2+I49</f>
        <v>0</v>
      </c>
      <c r="J48" s="71">
        <f>Tempo!$A$2*(Tempo!AR41-Tempo!AS41)/2+J49</f>
        <v>0</v>
      </c>
      <c r="K48" s="71">
        <f>IF(OR(Spikes!$N49=0,Spikes!$N49&gt;3),Tempo!B41,IF(Spikes!$N49=1,Tempo!L41,IF(Spikes!$N49=2,AVERAGE(Tempo!L41,Tempo!V41),AVERAGE(Tempo!L41,Tempo!V41,Tempo!AF41))))</f>
        <v>0</v>
      </c>
      <c r="L48" s="71">
        <f>IF(OR(Spikes!$N49=0,Spikes!$N49&gt;3),Tempo!C41,IF(Spikes!$N49=1,Tempo!M41,IF(Spikes!$N49=2,AVERAGE(Tempo!M41,Tempo!W41),AVERAGE(Tempo!M41,Tempo!W41,Tempo!AG41))))</f>
        <v>0</v>
      </c>
      <c r="M48" s="71">
        <f>IF(OR(Spikes!$O49=0,Spikes!$O49&gt;3),Tempo!D41,IF(Spikes!$O49=1,Tempo!N41,IF(Spikes!$O49=2,AVERAGE(Tempo!N41,Tempo!X41),AVERAGE(Tempo!N41,Tempo!X41,Tempo!AH41))))</f>
        <v>0</v>
      </c>
      <c r="N48" s="71">
        <f>IF(OR(Spikes!$O49=0,Spikes!$O49&gt;3),Tempo!E41,IF(Spikes!$O49=1,Tempo!O41,IF(Spikes!$O49=2,AVERAGE(Tempo!O41,Tempo!Y41),AVERAGE(Tempo!O41,Tempo!Y41,Tempo!AI41))))</f>
        <v>0</v>
      </c>
      <c r="O48" s="71">
        <f>IF(Spikes!$F$4=0,0,Tempo!$A$2*(K48+L48)/2)</f>
        <v>0</v>
      </c>
      <c r="P48" s="71">
        <f>IF(Spikes!$F$5=0,0,Tempo!$A$2*(M48+N48)/2)</f>
        <v>0</v>
      </c>
      <c r="Q48" s="70">
        <f>Tempo!$A$2*(K48-L48)/2+Q49</f>
        <v>0</v>
      </c>
      <c r="R48" s="70">
        <f>Tempo!$A$2*(M48-N48)/2+R49</f>
        <v>0</v>
      </c>
      <c r="S48" s="83">
        <f>Q48-I48+Tempo!AX41</f>
        <v>0</v>
      </c>
      <c r="T48" s="83">
        <f>R48-J48+Tempo!AY41</f>
        <v>0</v>
      </c>
      <c r="U48" s="49" t="e">
        <f>IF(AND(Spikes!$F$4=1,B48&lt;&gt;""),B48,NA())</f>
        <v>#N/A</v>
      </c>
      <c r="V48" s="49" t="e">
        <f>IF(AND(Spikes!$F$5=1,B48&lt;&gt;""),B48,NA())</f>
        <v>#N/A</v>
      </c>
      <c r="W48" s="49" t="e">
        <f>IF(AND(Spikes!$F$4=1,Spikes!$F$6=1,B48&lt;&gt;""),B48,NA())</f>
        <v>#N/A</v>
      </c>
      <c r="X48" s="49" t="e">
        <f>IF(AND(Spikes!$F$5=1,Spikes!$F$6=1,B48&lt;&gt;""),B48,NA())</f>
        <v>#N/A</v>
      </c>
      <c r="Z48" s="85"/>
      <c r="AA48" s="85"/>
      <c r="AC48" s="84"/>
      <c r="AD48" s="84"/>
      <c r="AE48" s="84"/>
      <c r="AF48" s="84"/>
    </row>
    <row r="49" spans="1:32" x14ac:dyDescent="0.3">
      <c r="A49" s="68">
        <v>40</v>
      </c>
      <c r="B49" s="69" t="str">
        <f>IF(Tempo!A42="","",Tempo!A42)</f>
        <v/>
      </c>
      <c r="C49" s="71">
        <f>Tempo!$A$2*(Tempo!L42+Tempo!M42)/2</f>
        <v>0</v>
      </c>
      <c r="D49" s="71">
        <f>Tempo!$A$2*(Tempo!N42+Tempo!O42)/2</f>
        <v>0</v>
      </c>
      <c r="E49" s="71">
        <f>Tempo!$A$2*(Tempo!V42+Tempo!W42)/2</f>
        <v>0</v>
      </c>
      <c r="F49" s="71">
        <f>Tempo!$A$2*(Tempo!X42+Tempo!Y42)/2</f>
        <v>0</v>
      </c>
      <c r="G49" s="71">
        <f>Tempo!$A$2*(Tempo!AF42+Tempo!AG42)/2</f>
        <v>0</v>
      </c>
      <c r="H49" s="71">
        <f>Tempo!$A$2*(Tempo!AH42+Tempo!AI42)/2</f>
        <v>0</v>
      </c>
      <c r="I49" s="71">
        <f>Tempo!$A$2*(Tempo!AP42-Tempo!AQ42)/2+I50</f>
        <v>0</v>
      </c>
      <c r="J49" s="71">
        <f>Tempo!$A$2*(Tempo!AR42-Tempo!AS42)/2+J50</f>
        <v>0</v>
      </c>
      <c r="K49" s="71">
        <f>IF(OR(Spikes!$N50=0,Spikes!$N50&gt;3),Tempo!B42,IF(Spikes!$N50=1,Tempo!L42,IF(Spikes!$N50=2,AVERAGE(Tempo!L42,Tempo!V42),AVERAGE(Tempo!L42,Tempo!V42,Tempo!AF42))))</f>
        <v>0</v>
      </c>
      <c r="L49" s="71">
        <f>IF(OR(Spikes!$N50=0,Spikes!$N50&gt;3),Tempo!C42,IF(Spikes!$N50=1,Tempo!M42,IF(Spikes!$N50=2,AVERAGE(Tempo!M42,Tempo!W42),AVERAGE(Tempo!M42,Tempo!W42,Tempo!AG42))))</f>
        <v>0</v>
      </c>
      <c r="M49" s="71">
        <f>IF(OR(Spikes!$O50=0,Spikes!$O50&gt;3),Tempo!D42,IF(Spikes!$O50=1,Tempo!N42,IF(Spikes!$O50=2,AVERAGE(Tempo!N42,Tempo!X42),AVERAGE(Tempo!N42,Tempo!X42,Tempo!AH42))))</f>
        <v>0</v>
      </c>
      <c r="N49" s="71">
        <f>IF(OR(Spikes!$O50=0,Spikes!$O50&gt;3),Tempo!E42,IF(Spikes!$O50=1,Tempo!O42,IF(Spikes!$O50=2,AVERAGE(Tempo!O42,Tempo!Y42),AVERAGE(Tempo!O42,Tempo!Y42,Tempo!AI42))))</f>
        <v>0</v>
      </c>
      <c r="O49" s="71">
        <f>IF(Spikes!$F$4=0,0,Tempo!$A$2*(K49+L49)/2)</f>
        <v>0</v>
      </c>
      <c r="P49" s="71">
        <f>IF(Spikes!$F$5=0,0,Tempo!$A$2*(M49+N49)/2)</f>
        <v>0</v>
      </c>
      <c r="Q49" s="70">
        <f>Tempo!$A$2*(K49-L49)/2+Q50</f>
        <v>0</v>
      </c>
      <c r="R49" s="70">
        <f>Tempo!$A$2*(M49-N49)/2+R50</f>
        <v>0</v>
      </c>
      <c r="S49" s="83">
        <f>Q49-I49+Tempo!AX42</f>
        <v>0</v>
      </c>
      <c r="T49" s="83">
        <f>R49-J49+Tempo!AY42</f>
        <v>0</v>
      </c>
      <c r="U49" s="49" t="e">
        <f>IF(AND(Spikes!$F$4=1,B49&lt;&gt;""),B49,NA())</f>
        <v>#N/A</v>
      </c>
      <c r="V49" s="49" t="e">
        <f>IF(AND(Spikes!$F$5=1,B49&lt;&gt;""),B49,NA())</f>
        <v>#N/A</v>
      </c>
      <c r="W49" s="49" t="e">
        <f>IF(AND(Spikes!$F$4=1,Spikes!$F$6=1,B49&lt;&gt;""),B49,NA())</f>
        <v>#N/A</v>
      </c>
      <c r="X49" s="49" t="e">
        <f>IF(AND(Spikes!$F$5=1,Spikes!$F$6=1,B49&lt;&gt;""),B49,NA())</f>
        <v>#N/A</v>
      </c>
      <c r="Z49" s="85"/>
      <c r="AA49" s="85"/>
      <c r="AC49" s="84"/>
      <c r="AD49" s="84"/>
      <c r="AE49" s="84"/>
      <c r="AF49" s="84"/>
    </row>
    <row r="50" spans="1:32" x14ac:dyDescent="0.3">
      <c r="A50" s="68">
        <v>41</v>
      </c>
      <c r="B50" s="69" t="str">
        <f>IF(Tempo!A43="","",Tempo!A43)</f>
        <v/>
      </c>
      <c r="C50" s="71">
        <f>Tempo!$A$2*(Tempo!L43+Tempo!M43)/2</f>
        <v>0</v>
      </c>
      <c r="D50" s="71">
        <f>Tempo!$A$2*(Tempo!N43+Tempo!O43)/2</f>
        <v>0</v>
      </c>
      <c r="E50" s="71">
        <f>Tempo!$A$2*(Tempo!V43+Tempo!W43)/2</f>
        <v>0</v>
      </c>
      <c r="F50" s="71">
        <f>Tempo!$A$2*(Tempo!X43+Tempo!Y43)/2</f>
        <v>0</v>
      </c>
      <c r="G50" s="71">
        <f>Tempo!$A$2*(Tempo!AF43+Tempo!AG43)/2</f>
        <v>0</v>
      </c>
      <c r="H50" s="71">
        <f>Tempo!$A$2*(Tempo!AH43+Tempo!AI43)/2</f>
        <v>0</v>
      </c>
      <c r="I50" s="71">
        <f>Tempo!$A$2*(Tempo!AP43-Tempo!AQ43)/2+I51</f>
        <v>0</v>
      </c>
      <c r="J50" s="71">
        <f>Tempo!$A$2*(Tempo!AR43-Tempo!AS43)/2+J51</f>
        <v>0</v>
      </c>
      <c r="K50" s="71">
        <f>IF(OR(Spikes!$N51=0,Spikes!$N51&gt;3),Tempo!B43,IF(Spikes!$N51=1,Tempo!L43,IF(Spikes!$N51=2,AVERAGE(Tempo!L43,Tempo!V43),AVERAGE(Tempo!L43,Tempo!V43,Tempo!AF43))))</f>
        <v>0</v>
      </c>
      <c r="L50" s="71">
        <f>IF(OR(Spikes!$N51=0,Spikes!$N51&gt;3),Tempo!C43,IF(Spikes!$N51=1,Tempo!M43,IF(Spikes!$N51=2,AVERAGE(Tempo!M43,Tempo!W43),AVERAGE(Tempo!M43,Tempo!W43,Tempo!AG43))))</f>
        <v>0</v>
      </c>
      <c r="M50" s="71">
        <f>IF(OR(Spikes!$O51=0,Spikes!$O51&gt;3),Tempo!D43,IF(Spikes!$O51=1,Tempo!N43,IF(Spikes!$O51=2,AVERAGE(Tempo!N43,Tempo!X43),AVERAGE(Tempo!N43,Tempo!X43,Tempo!AH43))))</f>
        <v>0</v>
      </c>
      <c r="N50" s="71">
        <f>IF(OR(Spikes!$O51=0,Spikes!$O51&gt;3),Tempo!E43,IF(Spikes!$O51=1,Tempo!O43,IF(Spikes!$O51=2,AVERAGE(Tempo!O43,Tempo!Y43),AVERAGE(Tempo!O43,Tempo!Y43,Tempo!AI43))))</f>
        <v>0</v>
      </c>
      <c r="O50" s="71">
        <f>IF(Spikes!$F$4=0,0,Tempo!$A$2*(K50+L50)/2)</f>
        <v>0</v>
      </c>
      <c r="P50" s="71">
        <f>IF(Spikes!$F$5=0,0,Tempo!$A$2*(M50+N50)/2)</f>
        <v>0</v>
      </c>
      <c r="Q50" s="70">
        <f>Tempo!$A$2*(K50-L50)/2+Q51</f>
        <v>0</v>
      </c>
      <c r="R50" s="70">
        <f>Tempo!$A$2*(M50-N50)/2+R51</f>
        <v>0</v>
      </c>
      <c r="S50" s="83">
        <f>Q50-I50+Tempo!AX43</f>
        <v>0</v>
      </c>
      <c r="T50" s="83">
        <f>R50-J50+Tempo!AY43</f>
        <v>0</v>
      </c>
      <c r="U50" s="49" t="e">
        <f>IF(AND(Spikes!$F$4=1,B50&lt;&gt;""),B50,NA())</f>
        <v>#N/A</v>
      </c>
      <c r="V50" s="49" t="e">
        <f>IF(AND(Spikes!$F$5=1,B50&lt;&gt;""),B50,NA())</f>
        <v>#N/A</v>
      </c>
      <c r="W50" s="49" t="e">
        <f>IF(AND(Spikes!$F$4=1,Spikes!$F$6=1,B50&lt;&gt;""),B50,NA())</f>
        <v>#N/A</v>
      </c>
      <c r="X50" s="49" t="e">
        <f>IF(AND(Spikes!$F$5=1,Spikes!$F$6=1,B50&lt;&gt;""),B50,NA())</f>
        <v>#N/A</v>
      </c>
      <c r="Z50" s="85"/>
      <c r="AA50" s="85"/>
      <c r="AC50" s="84"/>
      <c r="AD50" s="84"/>
      <c r="AE50" s="84"/>
      <c r="AF50" s="84"/>
    </row>
    <row r="51" spans="1:32" x14ac:dyDescent="0.3">
      <c r="A51" s="68">
        <v>42</v>
      </c>
      <c r="B51" s="69" t="str">
        <f>IF(Tempo!A44="","",Tempo!A44)</f>
        <v/>
      </c>
      <c r="C51" s="71">
        <f>Tempo!$A$2*(Tempo!L44+Tempo!M44)/2</f>
        <v>0</v>
      </c>
      <c r="D51" s="71">
        <f>Tempo!$A$2*(Tempo!N44+Tempo!O44)/2</f>
        <v>0</v>
      </c>
      <c r="E51" s="71">
        <f>Tempo!$A$2*(Tempo!V44+Tempo!W44)/2</f>
        <v>0</v>
      </c>
      <c r="F51" s="71">
        <f>Tempo!$A$2*(Tempo!X44+Tempo!Y44)/2</f>
        <v>0</v>
      </c>
      <c r="G51" s="71">
        <f>Tempo!$A$2*(Tempo!AF44+Tempo!AG44)/2</f>
        <v>0</v>
      </c>
      <c r="H51" s="71">
        <f>Tempo!$A$2*(Tempo!AH44+Tempo!AI44)/2</f>
        <v>0</v>
      </c>
      <c r="I51" s="71">
        <f>Tempo!$A$2*(Tempo!AP44-Tempo!AQ44)/2+I52</f>
        <v>0</v>
      </c>
      <c r="J51" s="71">
        <f>Tempo!$A$2*(Tempo!AR44-Tempo!AS44)/2+J52</f>
        <v>0</v>
      </c>
      <c r="K51" s="71">
        <f>IF(OR(Spikes!$N52=0,Spikes!$N52&gt;3),Tempo!B44,IF(Spikes!$N52=1,Tempo!L44,IF(Spikes!$N52=2,AVERAGE(Tempo!L44,Tempo!V44),AVERAGE(Tempo!L44,Tempo!V44,Tempo!AF44))))</f>
        <v>0</v>
      </c>
      <c r="L51" s="71">
        <f>IF(OR(Spikes!$N52=0,Spikes!$N52&gt;3),Tempo!C44,IF(Spikes!$N52=1,Tempo!M44,IF(Spikes!$N52=2,AVERAGE(Tempo!M44,Tempo!W44),AVERAGE(Tempo!M44,Tempo!W44,Tempo!AG44))))</f>
        <v>0</v>
      </c>
      <c r="M51" s="71">
        <f>IF(OR(Spikes!$O52=0,Spikes!$O52&gt;3),Tempo!D44,IF(Spikes!$O52=1,Tempo!N44,IF(Spikes!$O52=2,AVERAGE(Tempo!N44,Tempo!X44),AVERAGE(Tempo!N44,Tempo!X44,Tempo!AH44))))</f>
        <v>0</v>
      </c>
      <c r="N51" s="71">
        <f>IF(OR(Spikes!$O52=0,Spikes!$O52&gt;3),Tempo!E44,IF(Spikes!$O52=1,Tempo!O44,IF(Spikes!$O52=2,AVERAGE(Tempo!O44,Tempo!Y44),AVERAGE(Tempo!O44,Tempo!Y44,Tempo!AI44))))</f>
        <v>0</v>
      </c>
      <c r="O51" s="71">
        <f>IF(Spikes!$F$4=0,0,Tempo!$A$2*(K51+L51)/2)</f>
        <v>0</v>
      </c>
      <c r="P51" s="71">
        <f>IF(Spikes!$F$5=0,0,Tempo!$A$2*(M51+N51)/2)</f>
        <v>0</v>
      </c>
      <c r="Q51" s="70">
        <f>Tempo!$A$2*(K51-L51)/2+Q52</f>
        <v>0</v>
      </c>
      <c r="R51" s="70">
        <f>Tempo!$A$2*(M51-N51)/2+R52</f>
        <v>0</v>
      </c>
      <c r="S51" s="83">
        <f>Q51-I51+Tempo!AX44</f>
        <v>0</v>
      </c>
      <c r="T51" s="83">
        <f>R51-J51+Tempo!AY44</f>
        <v>0</v>
      </c>
      <c r="U51" s="49" t="e">
        <f>IF(AND(Spikes!$F$4=1,B51&lt;&gt;""),B51,NA())</f>
        <v>#N/A</v>
      </c>
      <c r="V51" s="49" t="e">
        <f>IF(AND(Spikes!$F$5=1,B51&lt;&gt;""),B51,NA())</f>
        <v>#N/A</v>
      </c>
      <c r="W51" s="49" t="e">
        <f>IF(AND(Spikes!$F$4=1,Spikes!$F$6=1,B51&lt;&gt;""),B51,NA())</f>
        <v>#N/A</v>
      </c>
      <c r="X51" s="49" t="e">
        <f>IF(AND(Spikes!$F$5=1,Spikes!$F$6=1,B51&lt;&gt;""),B51,NA())</f>
        <v>#N/A</v>
      </c>
      <c r="Z51" s="85"/>
      <c r="AA51" s="85"/>
      <c r="AC51" s="84"/>
      <c r="AD51" s="84"/>
      <c r="AE51" s="84"/>
      <c r="AF51" s="84"/>
    </row>
    <row r="52" spans="1:32" x14ac:dyDescent="0.3">
      <c r="A52" s="68">
        <v>43</v>
      </c>
      <c r="B52" s="69" t="str">
        <f>IF(Tempo!A45="","",Tempo!A45)</f>
        <v/>
      </c>
      <c r="C52" s="71">
        <f>Tempo!$A$2*(Tempo!L45+Tempo!M45)/2</f>
        <v>0</v>
      </c>
      <c r="D52" s="71">
        <f>Tempo!$A$2*(Tempo!N45+Tempo!O45)/2</f>
        <v>0</v>
      </c>
      <c r="E52" s="71">
        <f>Tempo!$A$2*(Tempo!V45+Tempo!W45)/2</f>
        <v>0</v>
      </c>
      <c r="F52" s="71">
        <f>Tempo!$A$2*(Tempo!X45+Tempo!Y45)/2</f>
        <v>0</v>
      </c>
      <c r="G52" s="71">
        <f>Tempo!$A$2*(Tempo!AF45+Tempo!AG45)/2</f>
        <v>0</v>
      </c>
      <c r="H52" s="71">
        <f>Tempo!$A$2*(Tempo!AH45+Tempo!AI45)/2</f>
        <v>0</v>
      </c>
      <c r="I52" s="71">
        <f>Tempo!$A$2*(Tempo!AP45-Tempo!AQ45)/2+I53</f>
        <v>0</v>
      </c>
      <c r="J52" s="71">
        <f>Tempo!$A$2*(Tempo!AR45-Tempo!AS45)/2+J53</f>
        <v>0</v>
      </c>
      <c r="K52" s="71">
        <f>IF(OR(Spikes!$N53=0,Spikes!$N53&gt;3),Tempo!B45,IF(Spikes!$N53=1,Tempo!L45,IF(Spikes!$N53=2,AVERAGE(Tempo!L45,Tempo!V45),AVERAGE(Tempo!L45,Tempo!V45,Tempo!AF45))))</f>
        <v>0</v>
      </c>
      <c r="L52" s="71">
        <f>IF(OR(Spikes!$N53=0,Spikes!$N53&gt;3),Tempo!C45,IF(Spikes!$N53=1,Tempo!M45,IF(Spikes!$N53=2,AVERAGE(Tempo!M45,Tempo!W45),AVERAGE(Tempo!M45,Tempo!W45,Tempo!AG45))))</f>
        <v>0</v>
      </c>
      <c r="M52" s="71">
        <f>IF(OR(Spikes!$O53=0,Spikes!$O53&gt;3),Tempo!D45,IF(Spikes!$O53=1,Tempo!N45,IF(Spikes!$O53=2,AVERAGE(Tempo!N45,Tempo!X45),AVERAGE(Tempo!N45,Tempo!X45,Tempo!AH45))))</f>
        <v>0</v>
      </c>
      <c r="N52" s="71">
        <f>IF(OR(Spikes!$O53=0,Spikes!$O53&gt;3),Tempo!E45,IF(Spikes!$O53=1,Tempo!O45,IF(Spikes!$O53=2,AVERAGE(Tempo!O45,Tempo!Y45),AVERAGE(Tempo!O45,Tempo!Y45,Tempo!AI45))))</f>
        <v>0</v>
      </c>
      <c r="O52" s="71">
        <f>IF(Spikes!$F$4=0,0,Tempo!$A$2*(K52+L52)/2)</f>
        <v>0</v>
      </c>
      <c r="P52" s="71">
        <f>IF(Spikes!$F$5=0,0,Tempo!$A$2*(M52+N52)/2)</f>
        <v>0</v>
      </c>
      <c r="Q52" s="70">
        <f>Tempo!$A$2*(K52-L52)/2+Q53</f>
        <v>0</v>
      </c>
      <c r="R52" s="70">
        <f>Tempo!$A$2*(M52-N52)/2+R53</f>
        <v>0</v>
      </c>
      <c r="S52" s="83">
        <f>Q52-I52+Tempo!AX45</f>
        <v>0</v>
      </c>
      <c r="T52" s="83">
        <f>R52-J52+Tempo!AY45</f>
        <v>0</v>
      </c>
      <c r="U52" s="49" t="e">
        <f>IF(AND(Spikes!$F$4=1,B52&lt;&gt;""),B52,NA())</f>
        <v>#N/A</v>
      </c>
      <c r="V52" s="49" t="e">
        <f>IF(AND(Spikes!$F$5=1,B52&lt;&gt;""),B52,NA())</f>
        <v>#N/A</v>
      </c>
      <c r="W52" s="49" t="e">
        <f>IF(AND(Spikes!$F$4=1,Spikes!$F$6=1,B52&lt;&gt;""),B52,NA())</f>
        <v>#N/A</v>
      </c>
      <c r="X52" s="49" t="e">
        <f>IF(AND(Spikes!$F$5=1,Spikes!$F$6=1,B52&lt;&gt;""),B52,NA())</f>
        <v>#N/A</v>
      </c>
      <c r="Z52" s="85"/>
      <c r="AA52" s="85"/>
      <c r="AC52" s="84"/>
      <c r="AD52" s="84"/>
      <c r="AE52" s="84"/>
      <c r="AF52" s="84"/>
    </row>
    <row r="53" spans="1:32" x14ac:dyDescent="0.3">
      <c r="A53" s="68">
        <v>44</v>
      </c>
      <c r="B53" s="69" t="str">
        <f>IF(Tempo!A46="","",Tempo!A46)</f>
        <v/>
      </c>
      <c r="C53" s="71">
        <f>Tempo!$A$2*(Tempo!L46+Tempo!M46)/2</f>
        <v>0</v>
      </c>
      <c r="D53" s="71">
        <f>Tempo!$A$2*(Tempo!N46+Tempo!O46)/2</f>
        <v>0</v>
      </c>
      <c r="E53" s="71">
        <f>Tempo!$A$2*(Tempo!V46+Tempo!W46)/2</f>
        <v>0</v>
      </c>
      <c r="F53" s="71">
        <f>Tempo!$A$2*(Tempo!X46+Tempo!Y46)/2</f>
        <v>0</v>
      </c>
      <c r="G53" s="71">
        <f>Tempo!$A$2*(Tempo!AF46+Tempo!AG46)/2</f>
        <v>0</v>
      </c>
      <c r="H53" s="71">
        <f>Tempo!$A$2*(Tempo!AH46+Tempo!AI46)/2</f>
        <v>0</v>
      </c>
      <c r="I53" s="71">
        <f>Tempo!$A$2*(Tempo!AP46-Tempo!AQ46)/2+I54</f>
        <v>0</v>
      </c>
      <c r="J53" s="71">
        <f>Tempo!$A$2*(Tempo!AR46-Tempo!AS46)/2+J54</f>
        <v>0</v>
      </c>
      <c r="K53" s="71">
        <f>IF(OR(Spikes!$N54=0,Spikes!$N54&gt;3),Tempo!B46,IF(Spikes!$N54=1,Tempo!L46,IF(Spikes!$N54=2,AVERAGE(Tempo!L46,Tempo!V46),AVERAGE(Tempo!L46,Tempo!V46,Tempo!AF46))))</f>
        <v>0</v>
      </c>
      <c r="L53" s="71">
        <f>IF(OR(Spikes!$N54=0,Spikes!$N54&gt;3),Tempo!C46,IF(Spikes!$N54=1,Tempo!M46,IF(Spikes!$N54=2,AVERAGE(Tempo!M46,Tempo!W46),AVERAGE(Tempo!M46,Tempo!W46,Tempo!AG46))))</f>
        <v>0</v>
      </c>
      <c r="M53" s="71">
        <f>IF(OR(Spikes!$O54=0,Spikes!$O54&gt;3),Tempo!D46,IF(Spikes!$O54=1,Tempo!N46,IF(Spikes!$O54=2,AVERAGE(Tempo!N46,Tempo!X46),AVERAGE(Tempo!N46,Tempo!X46,Tempo!AH46))))</f>
        <v>0</v>
      </c>
      <c r="N53" s="71">
        <f>IF(OR(Spikes!$O54=0,Spikes!$O54&gt;3),Tempo!E46,IF(Spikes!$O54=1,Tempo!O46,IF(Spikes!$O54=2,AVERAGE(Tempo!O46,Tempo!Y46),AVERAGE(Tempo!O46,Tempo!Y46,Tempo!AI46))))</f>
        <v>0</v>
      </c>
      <c r="O53" s="71">
        <f>IF(Spikes!$F$4=0,0,Tempo!$A$2*(K53+L53)/2)</f>
        <v>0</v>
      </c>
      <c r="P53" s="71">
        <f>IF(Spikes!$F$5=0,0,Tempo!$A$2*(M53+N53)/2)</f>
        <v>0</v>
      </c>
      <c r="Q53" s="70">
        <f>Tempo!$A$2*(K53-L53)/2+Q54</f>
        <v>0</v>
      </c>
      <c r="R53" s="70">
        <f>Tempo!$A$2*(M53-N53)/2+R54</f>
        <v>0</v>
      </c>
      <c r="S53" s="83">
        <f>Q53-I53+Tempo!AX46</f>
        <v>0</v>
      </c>
      <c r="T53" s="83">
        <f>R53-J53+Tempo!AY46</f>
        <v>0</v>
      </c>
      <c r="U53" s="49" t="e">
        <f>IF(AND(Spikes!$F$4=1,B53&lt;&gt;""),B53,NA())</f>
        <v>#N/A</v>
      </c>
      <c r="V53" s="49" t="e">
        <f>IF(AND(Spikes!$F$5=1,B53&lt;&gt;""),B53,NA())</f>
        <v>#N/A</v>
      </c>
      <c r="W53" s="49" t="e">
        <f>IF(AND(Spikes!$F$4=1,Spikes!$F$6=1,B53&lt;&gt;""),B53,NA())</f>
        <v>#N/A</v>
      </c>
      <c r="X53" s="49" t="e">
        <f>IF(AND(Spikes!$F$5=1,Spikes!$F$6=1,B53&lt;&gt;""),B53,NA())</f>
        <v>#N/A</v>
      </c>
      <c r="Z53" s="85"/>
      <c r="AA53" s="85"/>
      <c r="AC53" s="84"/>
      <c r="AD53" s="84"/>
      <c r="AE53" s="84"/>
      <c r="AF53" s="84"/>
    </row>
    <row r="54" spans="1:32" x14ac:dyDescent="0.3">
      <c r="A54" s="68">
        <v>45</v>
      </c>
      <c r="B54" s="69" t="str">
        <f>IF(Tempo!A47="","",Tempo!A47)</f>
        <v/>
      </c>
      <c r="C54" s="71">
        <f>Tempo!$A$2*(Tempo!L47+Tempo!M47)/2</f>
        <v>0</v>
      </c>
      <c r="D54" s="71">
        <f>Tempo!$A$2*(Tempo!N47+Tempo!O47)/2</f>
        <v>0</v>
      </c>
      <c r="E54" s="71">
        <f>Tempo!$A$2*(Tempo!V47+Tempo!W47)/2</f>
        <v>0</v>
      </c>
      <c r="F54" s="71">
        <f>Tempo!$A$2*(Tempo!X47+Tempo!Y47)/2</f>
        <v>0</v>
      </c>
      <c r="G54" s="71">
        <f>Tempo!$A$2*(Tempo!AF47+Tempo!AG47)/2</f>
        <v>0</v>
      </c>
      <c r="H54" s="71">
        <f>Tempo!$A$2*(Tempo!AH47+Tempo!AI47)/2</f>
        <v>0</v>
      </c>
      <c r="I54" s="71">
        <f>Tempo!$A$2*(Tempo!AP47-Tempo!AQ47)/2+I55</f>
        <v>0</v>
      </c>
      <c r="J54" s="71">
        <f>Tempo!$A$2*(Tempo!AR47-Tempo!AS47)/2+J55</f>
        <v>0</v>
      </c>
      <c r="K54" s="71">
        <f>IF(OR(Spikes!$N55=0,Spikes!$N55&gt;3),Tempo!B47,IF(Spikes!$N55=1,Tempo!L47,IF(Spikes!$N55=2,AVERAGE(Tempo!L47,Tempo!V47),AVERAGE(Tempo!L47,Tempo!V47,Tempo!AF47))))</f>
        <v>0</v>
      </c>
      <c r="L54" s="71">
        <f>IF(OR(Spikes!$N55=0,Spikes!$N55&gt;3),Tempo!C47,IF(Spikes!$N55=1,Tempo!M47,IF(Spikes!$N55=2,AVERAGE(Tempo!M47,Tempo!W47),AVERAGE(Tempo!M47,Tempo!W47,Tempo!AG47))))</f>
        <v>0</v>
      </c>
      <c r="M54" s="71">
        <f>IF(OR(Spikes!$O55=0,Spikes!$O55&gt;3),Tempo!D47,IF(Spikes!$O55=1,Tempo!N47,IF(Spikes!$O55=2,AVERAGE(Tempo!N47,Tempo!X47),AVERAGE(Tempo!N47,Tempo!X47,Tempo!AH47))))</f>
        <v>0</v>
      </c>
      <c r="N54" s="71">
        <f>IF(OR(Spikes!$O55=0,Spikes!$O55&gt;3),Tempo!E47,IF(Spikes!$O55=1,Tempo!O47,IF(Spikes!$O55=2,AVERAGE(Tempo!O47,Tempo!Y47),AVERAGE(Tempo!O47,Tempo!Y47,Tempo!AI47))))</f>
        <v>0</v>
      </c>
      <c r="O54" s="71">
        <f>IF(Spikes!$F$4=0,0,Tempo!$A$2*(K54+L54)/2)</f>
        <v>0</v>
      </c>
      <c r="P54" s="71">
        <f>IF(Spikes!$F$5=0,0,Tempo!$A$2*(M54+N54)/2)</f>
        <v>0</v>
      </c>
      <c r="Q54" s="70">
        <f>Tempo!$A$2*(K54-L54)/2+Q55</f>
        <v>0</v>
      </c>
      <c r="R54" s="70">
        <f>Tempo!$A$2*(M54-N54)/2+R55</f>
        <v>0</v>
      </c>
      <c r="S54" s="83">
        <f>Q54-I54+Tempo!AX47</f>
        <v>0</v>
      </c>
      <c r="T54" s="83">
        <f>R54-J54+Tempo!AY47</f>
        <v>0</v>
      </c>
      <c r="U54" s="49" t="e">
        <f>IF(AND(Spikes!$F$4=1,B54&lt;&gt;""),B54,NA())</f>
        <v>#N/A</v>
      </c>
      <c r="V54" s="49" t="e">
        <f>IF(AND(Spikes!$F$5=1,B54&lt;&gt;""),B54,NA())</f>
        <v>#N/A</v>
      </c>
      <c r="W54" s="49" t="e">
        <f>IF(AND(Spikes!$F$4=1,Spikes!$F$6=1,B54&lt;&gt;""),B54,NA())</f>
        <v>#N/A</v>
      </c>
      <c r="X54" s="49" t="e">
        <f>IF(AND(Spikes!$F$5=1,Spikes!$F$6=1,B54&lt;&gt;""),B54,NA())</f>
        <v>#N/A</v>
      </c>
      <c r="Z54" s="85"/>
      <c r="AA54" s="85"/>
      <c r="AC54" s="84"/>
      <c r="AD54" s="84"/>
      <c r="AE54" s="84"/>
      <c r="AF54" s="84"/>
    </row>
    <row r="55" spans="1:32" x14ac:dyDescent="0.3">
      <c r="A55" s="68">
        <v>46</v>
      </c>
      <c r="B55" s="69" t="str">
        <f>IF(Tempo!A48="","",Tempo!A48)</f>
        <v/>
      </c>
      <c r="C55" s="71">
        <f>Tempo!$A$2*(Tempo!L48+Tempo!M48)/2</f>
        <v>0</v>
      </c>
      <c r="D55" s="71">
        <f>Tempo!$A$2*(Tempo!N48+Tempo!O48)/2</f>
        <v>0</v>
      </c>
      <c r="E55" s="71">
        <f>Tempo!$A$2*(Tempo!V48+Tempo!W48)/2</f>
        <v>0</v>
      </c>
      <c r="F55" s="71">
        <f>Tempo!$A$2*(Tempo!X48+Tempo!Y48)/2</f>
        <v>0</v>
      </c>
      <c r="G55" s="71">
        <f>Tempo!$A$2*(Tempo!AF48+Tempo!AG48)/2</f>
        <v>0</v>
      </c>
      <c r="H55" s="71">
        <f>Tempo!$A$2*(Tempo!AH48+Tempo!AI48)/2</f>
        <v>0</v>
      </c>
      <c r="I55" s="71">
        <f>Tempo!$A$2*(Tempo!AP48-Tempo!AQ48)/2+I56</f>
        <v>0</v>
      </c>
      <c r="J55" s="71">
        <f>Tempo!$A$2*(Tempo!AR48-Tempo!AS48)/2+J56</f>
        <v>0</v>
      </c>
      <c r="K55" s="71">
        <f>IF(OR(Spikes!$N56=0,Spikes!$N56&gt;3),Tempo!B48,IF(Spikes!$N56=1,Tempo!L48,IF(Spikes!$N56=2,AVERAGE(Tempo!L48,Tempo!V48),AVERAGE(Tempo!L48,Tempo!V48,Tempo!AF48))))</f>
        <v>0</v>
      </c>
      <c r="L55" s="71">
        <f>IF(OR(Spikes!$N56=0,Spikes!$N56&gt;3),Tempo!C48,IF(Spikes!$N56=1,Tempo!M48,IF(Spikes!$N56=2,AVERAGE(Tempo!M48,Tempo!W48),AVERAGE(Tempo!M48,Tempo!W48,Tempo!AG48))))</f>
        <v>0</v>
      </c>
      <c r="M55" s="71">
        <f>IF(OR(Spikes!$O56=0,Spikes!$O56&gt;3),Tempo!D48,IF(Spikes!$O56=1,Tempo!N48,IF(Spikes!$O56=2,AVERAGE(Tempo!N48,Tempo!X48),AVERAGE(Tempo!N48,Tempo!X48,Tempo!AH48))))</f>
        <v>0</v>
      </c>
      <c r="N55" s="71">
        <f>IF(OR(Spikes!$O56=0,Spikes!$O56&gt;3),Tempo!E48,IF(Spikes!$O56=1,Tempo!O48,IF(Spikes!$O56=2,AVERAGE(Tempo!O48,Tempo!Y48),AVERAGE(Tempo!O48,Tempo!Y48,Tempo!AI48))))</f>
        <v>0</v>
      </c>
      <c r="O55" s="71">
        <f>IF(Spikes!$F$4=0,0,Tempo!$A$2*(K55+L55)/2)</f>
        <v>0</v>
      </c>
      <c r="P55" s="71">
        <f>IF(Spikes!$F$5=0,0,Tempo!$A$2*(M55+N55)/2)</f>
        <v>0</v>
      </c>
      <c r="Q55" s="70">
        <f>Tempo!$A$2*(K55-L55)/2+Q56</f>
        <v>0</v>
      </c>
      <c r="R55" s="70">
        <f>Tempo!$A$2*(M55-N55)/2+R56</f>
        <v>0</v>
      </c>
      <c r="S55" s="83">
        <f>Q55-I55+Tempo!AX48</f>
        <v>0</v>
      </c>
      <c r="T55" s="83">
        <f>R55-J55+Tempo!AY48</f>
        <v>0</v>
      </c>
      <c r="U55" s="49" t="e">
        <f>IF(AND(Spikes!$F$4=1,B55&lt;&gt;""),B55,NA())</f>
        <v>#N/A</v>
      </c>
      <c r="V55" s="49" t="e">
        <f>IF(AND(Spikes!$F$5=1,B55&lt;&gt;""),B55,NA())</f>
        <v>#N/A</v>
      </c>
      <c r="W55" s="49" t="e">
        <f>IF(AND(Spikes!$F$4=1,Spikes!$F$6=1,B55&lt;&gt;""),B55,NA())</f>
        <v>#N/A</v>
      </c>
      <c r="X55" s="49" t="e">
        <f>IF(AND(Spikes!$F$5=1,Spikes!$F$6=1,B55&lt;&gt;""),B55,NA())</f>
        <v>#N/A</v>
      </c>
      <c r="Z55" s="85"/>
      <c r="AA55" s="85"/>
      <c r="AC55" s="84"/>
      <c r="AD55" s="84"/>
      <c r="AE55" s="84"/>
      <c r="AF55" s="84"/>
    </row>
    <row r="56" spans="1:32" x14ac:dyDescent="0.3">
      <c r="A56" s="68">
        <v>47</v>
      </c>
      <c r="B56" s="69" t="str">
        <f>IF(Tempo!A49="","",Tempo!A49)</f>
        <v/>
      </c>
      <c r="C56" s="71">
        <f>Tempo!$A$2*(Tempo!L49+Tempo!M49)/2</f>
        <v>0</v>
      </c>
      <c r="D56" s="71">
        <f>Tempo!$A$2*(Tempo!N49+Tempo!O49)/2</f>
        <v>0</v>
      </c>
      <c r="E56" s="71">
        <f>Tempo!$A$2*(Tempo!V49+Tempo!W49)/2</f>
        <v>0</v>
      </c>
      <c r="F56" s="71">
        <f>Tempo!$A$2*(Tempo!X49+Tempo!Y49)/2</f>
        <v>0</v>
      </c>
      <c r="G56" s="71">
        <f>Tempo!$A$2*(Tempo!AF49+Tempo!AG49)/2</f>
        <v>0</v>
      </c>
      <c r="H56" s="71">
        <f>Tempo!$A$2*(Tempo!AH49+Tempo!AI49)/2</f>
        <v>0</v>
      </c>
      <c r="I56" s="71">
        <f>Tempo!$A$2*(Tempo!AP49-Tempo!AQ49)/2+I57</f>
        <v>0</v>
      </c>
      <c r="J56" s="71">
        <f>Tempo!$A$2*(Tempo!AR49-Tempo!AS49)/2+J57</f>
        <v>0</v>
      </c>
      <c r="K56" s="71">
        <f>IF(OR(Spikes!$N57=0,Spikes!$N57&gt;3),Tempo!B49,IF(Spikes!$N57=1,Tempo!L49,IF(Spikes!$N57=2,AVERAGE(Tempo!L49,Tempo!V49),AVERAGE(Tempo!L49,Tempo!V49,Tempo!AF49))))</f>
        <v>0</v>
      </c>
      <c r="L56" s="71">
        <f>IF(OR(Spikes!$N57=0,Spikes!$N57&gt;3),Tempo!C49,IF(Spikes!$N57=1,Tempo!M49,IF(Spikes!$N57=2,AVERAGE(Tempo!M49,Tempo!W49),AVERAGE(Tempo!M49,Tempo!W49,Tempo!AG49))))</f>
        <v>0</v>
      </c>
      <c r="M56" s="71">
        <f>IF(OR(Spikes!$O57=0,Spikes!$O57&gt;3),Tempo!D49,IF(Spikes!$O57=1,Tempo!N49,IF(Spikes!$O57=2,AVERAGE(Tempo!N49,Tempo!X49),AVERAGE(Tempo!N49,Tempo!X49,Tempo!AH49))))</f>
        <v>0</v>
      </c>
      <c r="N56" s="71">
        <f>IF(OR(Spikes!$O57=0,Spikes!$O57&gt;3),Tempo!E49,IF(Spikes!$O57=1,Tempo!O49,IF(Spikes!$O57=2,AVERAGE(Tempo!O49,Tempo!Y49),AVERAGE(Tempo!O49,Tempo!Y49,Tempo!AI49))))</f>
        <v>0</v>
      </c>
      <c r="O56" s="71">
        <f>IF(Spikes!$F$4=0,0,Tempo!$A$2*(K56+L56)/2)</f>
        <v>0</v>
      </c>
      <c r="P56" s="71">
        <f>IF(Spikes!$F$5=0,0,Tempo!$A$2*(M56+N56)/2)</f>
        <v>0</v>
      </c>
      <c r="Q56" s="70">
        <f>Tempo!$A$2*(K56-L56)/2+Q57</f>
        <v>0</v>
      </c>
      <c r="R56" s="70">
        <f>Tempo!$A$2*(M56-N56)/2+R57</f>
        <v>0</v>
      </c>
      <c r="S56" s="83">
        <f>Q56-I56+Tempo!AX49</f>
        <v>0</v>
      </c>
      <c r="T56" s="83">
        <f>R56-J56+Tempo!AY49</f>
        <v>0</v>
      </c>
      <c r="U56" s="49" t="e">
        <f>IF(AND(Spikes!$F$4=1,B56&lt;&gt;""),B56,NA())</f>
        <v>#N/A</v>
      </c>
      <c r="V56" s="49" t="e">
        <f>IF(AND(Spikes!$F$5=1,B56&lt;&gt;""),B56,NA())</f>
        <v>#N/A</v>
      </c>
      <c r="W56" s="49" t="e">
        <f>IF(AND(Spikes!$F$4=1,Spikes!$F$6=1,B56&lt;&gt;""),B56,NA())</f>
        <v>#N/A</v>
      </c>
      <c r="X56" s="49" t="e">
        <f>IF(AND(Spikes!$F$5=1,Spikes!$F$6=1,B56&lt;&gt;""),B56,NA())</f>
        <v>#N/A</v>
      </c>
      <c r="Z56" s="85"/>
      <c r="AA56" s="85"/>
      <c r="AC56" s="84"/>
      <c r="AD56" s="84"/>
      <c r="AE56" s="84"/>
      <c r="AF56" s="84"/>
    </row>
    <row r="57" spans="1:32" x14ac:dyDescent="0.3">
      <c r="A57" s="68">
        <v>48</v>
      </c>
      <c r="B57" s="69" t="str">
        <f>IF(Tempo!A50="","",Tempo!A50)</f>
        <v/>
      </c>
      <c r="C57" s="71">
        <f>Tempo!$A$2*(Tempo!L50+Tempo!M50)/2</f>
        <v>0</v>
      </c>
      <c r="D57" s="71">
        <f>Tempo!$A$2*(Tempo!N50+Tempo!O50)/2</f>
        <v>0</v>
      </c>
      <c r="E57" s="71">
        <f>Tempo!$A$2*(Tempo!V50+Tempo!W50)/2</f>
        <v>0</v>
      </c>
      <c r="F57" s="71">
        <f>Tempo!$A$2*(Tempo!X50+Tempo!Y50)/2</f>
        <v>0</v>
      </c>
      <c r="G57" s="71">
        <f>Tempo!$A$2*(Tempo!AF50+Tempo!AG50)/2</f>
        <v>0</v>
      </c>
      <c r="H57" s="71">
        <f>Tempo!$A$2*(Tempo!AH50+Tempo!AI50)/2</f>
        <v>0</v>
      </c>
      <c r="I57" s="71">
        <f>Tempo!$A$2*(Tempo!AP50-Tempo!AQ50)/2+I58</f>
        <v>0</v>
      </c>
      <c r="J57" s="71">
        <f>Tempo!$A$2*(Tempo!AR50-Tempo!AS50)/2+J58</f>
        <v>0</v>
      </c>
      <c r="K57" s="71">
        <f>IF(OR(Spikes!$N58=0,Spikes!$N58&gt;3),Tempo!B50,IF(Spikes!$N58=1,Tempo!L50,IF(Spikes!$N58=2,AVERAGE(Tempo!L50,Tempo!V50),AVERAGE(Tempo!L50,Tempo!V50,Tempo!AF50))))</f>
        <v>0</v>
      </c>
      <c r="L57" s="71">
        <f>IF(OR(Spikes!$N58=0,Spikes!$N58&gt;3),Tempo!C50,IF(Spikes!$N58=1,Tempo!M50,IF(Spikes!$N58=2,AVERAGE(Tempo!M50,Tempo!W50),AVERAGE(Tempo!M50,Tempo!W50,Tempo!AG50))))</f>
        <v>0</v>
      </c>
      <c r="M57" s="71">
        <f>IF(OR(Spikes!$O58=0,Spikes!$O58&gt;3),Tempo!D50,IF(Spikes!$O58=1,Tempo!N50,IF(Spikes!$O58=2,AVERAGE(Tempo!N50,Tempo!X50),AVERAGE(Tempo!N50,Tempo!X50,Tempo!AH50))))</f>
        <v>0</v>
      </c>
      <c r="N57" s="71">
        <f>IF(OR(Spikes!$O58=0,Spikes!$O58&gt;3),Tempo!E50,IF(Spikes!$O58=1,Tempo!O50,IF(Spikes!$O58=2,AVERAGE(Tempo!O50,Tempo!Y50),AVERAGE(Tempo!O50,Tempo!Y50,Tempo!AI50))))</f>
        <v>0</v>
      </c>
      <c r="O57" s="71">
        <f>IF(Spikes!$F$4=0,0,Tempo!$A$2*(K57+L57)/2)</f>
        <v>0</v>
      </c>
      <c r="P57" s="71">
        <f>IF(Spikes!$F$5=0,0,Tempo!$A$2*(M57+N57)/2)</f>
        <v>0</v>
      </c>
      <c r="Q57" s="70">
        <f>Tempo!$A$2*(K57-L57)/2+Q58</f>
        <v>0</v>
      </c>
      <c r="R57" s="70">
        <f>Tempo!$A$2*(M57-N57)/2+R58</f>
        <v>0</v>
      </c>
      <c r="S57" s="83">
        <f>Q57-I57+Tempo!AX50</f>
        <v>0</v>
      </c>
      <c r="T57" s="83">
        <f>R57-J57+Tempo!AY50</f>
        <v>0</v>
      </c>
      <c r="U57" s="49" t="e">
        <f>IF(AND(Spikes!$F$4=1,B57&lt;&gt;""),B57,NA())</f>
        <v>#N/A</v>
      </c>
      <c r="V57" s="49" t="e">
        <f>IF(AND(Spikes!$F$5=1,B57&lt;&gt;""),B57,NA())</f>
        <v>#N/A</v>
      </c>
      <c r="W57" s="49" t="e">
        <f>IF(AND(Spikes!$F$4=1,Spikes!$F$6=1,B57&lt;&gt;""),B57,NA())</f>
        <v>#N/A</v>
      </c>
      <c r="X57" s="49" t="e">
        <f>IF(AND(Spikes!$F$5=1,Spikes!$F$6=1,B57&lt;&gt;""),B57,NA())</f>
        <v>#N/A</v>
      </c>
      <c r="Z57" s="85"/>
      <c r="AA57" s="85"/>
      <c r="AC57" s="84"/>
      <c r="AD57" s="84"/>
      <c r="AE57" s="84"/>
      <c r="AF57" s="84"/>
    </row>
    <row r="58" spans="1:32" x14ac:dyDescent="0.3">
      <c r="A58" s="68">
        <v>49</v>
      </c>
      <c r="B58" s="69" t="str">
        <f>IF(Tempo!A51="","",Tempo!A51)</f>
        <v/>
      </c>
      <c r="C58" s="71">
        <f>Tempo!$A$2*(Tempo!L51+Tempo!M51)/2</f>
        <v>0</v>
      </c>
      <c r="D58" s="71">
        <f>Tempo!$A$2*(Tempo!N51+Tempo!O51)/2</f>
        <v>0</v>
      </c>
      <c r="E58" s="71">
        <f>Tempo!$A$2*(Tempo!V51+Tempo!W51)/2</f>
        <v>0</v>
      </c>
      <c r="F58" s="71">
        <f>Tempo!$A$2*(Tempo!X51+Tempo!Y51)/2</f>
        <v>0</v>
      </c>
      <c r="G58" s="71">
        <f>Tempo!$A$2*(Tempo!AF51+Tempo!AG51)/2</f>
        <v>0</v>
      </c>
      <c r="H58" s="71">
        <f>Tempo!$A$2*(Tempo!AH51+Tempo!AI51)/2</f>
        <v>0</v>
      </c>
      <c r="I58" s="71">
        <f>Tempo!$A$2*(Tempo!AP51-Tempo!AQ51)/2+I59</f>
        <v>0</v>
      </c>
      <c r="J58" s="71">
        <f>Tempo!$A$2*(Tempo!AR51-Tempo!AS51)/2+J59</f>
        <v>0</v>
      </c>
      <c r="K58" s="71">
        <f>IF(OR(Spikes!$N59=0,Spikes!$N59&gt;3),Tempo!B51,IF(Spikes!$N59=1,Tempo!L51,IF(Spikes!$N59=2,AVERAGE(Tempo!L51,Tempo!V51),AVERAGE(Tempo!L51,Tempo!V51,Tempo!AF51))))</f>
        <v>0</v>
      </c>
      <c r="L58" s="71">
        <f>IF(OR(Spikes!$N59=0,Spikes!$N59&gt;3),Tempo!C51,IF(Spikes!$N59=1,Tempo!M51,IF(Spikes!$N59=2,AVERAGE(Tempo!M51,Tempo!W51),AVERAGE(Tempo!M51,Tempo!W51,Tempo!AG51))))</f>
        <v>0</v>
      </c>
      <c r="M58" s="71">
        <f>IF(OR(Spikes!$O59=0,Spikes!$O59&gt;3),Tempo!D51,IF(Spikes!$O59=1,Tempo!N51,IF(Spikes!$O59=2,AVERAGE(Tempo!N51,Tempo!X51),AVERAGE(Tempo!N51,Tempo!X51,Tempo!AH51))))</f>
        <v>0</v>
      </c>
      <c r="N58" s="71">
        <f>IF(OR(Spikes!$O59=0,Spikes!$O59&gt;3),Tempo!E51,IF(Spikes!$O59=1,Tempo!O51,IF(Spikes!$O59=2,AVERAGE(Tempo!O51,Tempo!Y51),AVERAGE(Tempo!O51,Tempo!Y51,Tempo!AI51))))</f>
        <v>0</v>
      </c>
      <c r="O58" s="71">
        <f>IF(Spikes!$F$4=0,0,Tempo!$A$2*(K58+L58)/2)</f>
        <v>0</v>
      </c>
      <c r="P58" s="71">
        <f>IF(Spikes!$F$5=0,0,Tempo!$A$2*(M58+N58)/2)</f>
        <v>0</v>
      </c>
      <c r="Q58" s="70">
        <f>Tempo!$A$2*(K58-L58)/2+Q59</f>
        <v>0</v>
      </c>
      <c r="R58" s="70">
        <f>Tempo!$A$2*(M58-N58)/2+R59</f>
        <v>0</v>
      </c>
      <c r="S58" s="83">
        <f>Q58-I58+Tempo!AX51</f>
        <v>0</v>
      </c>
      <c r="T58" s="83">
        <f>R58-J58+Tempo!AY51</f>
        <v>0</v>
      </c>
      <c r="U58" s="49" t="e">
        <f>IF(AND(Spikes!$F$4=1,B58&lt;&gt;""),B58,NA())</f>
        <v>#N/A</v>
      </c>
      <c r="V58" s="49" t="e">
        <f>IF(AND(Spikes!$F$5=1,B58&lt;&gt;""),B58,NA())</f>
        <v>#N/A</v>
      </c>
      <c r="W58" s="49" t="e">
        <f>IF(AND(Spikes!$F$4=1,Spikes!$F$6=1,B58&lt;&gt;""),B58,NA())</f>
        <v>#N/A</v>
      </c>
      <c r="X58" s="49" t="e">
        <f>IF(AND(Spikes!$F$5=1,Spikes!$F$6=1,B58&lt;&gt;""),B58,NA())</f>
        <v>#N/A</v>
      </c>
      <c r="Z58" s="85"/>
      <c r="AA58" s="85"/>
      <c r="AC58" s="84"/>
      <c r="AD58" s="84"/>
      <c r="AE58" s="84"/>
      <c r="AF58" s="84"/>
    </row>
    <row r="59" spans="1:32" x14ac:dyDescent="0.3">
      <c r="A59" s="68">
        <v>50</v>
      </c>
      <c r="B59" s="69" t="str">
        <f>IF(Tempo!A52="","",Tempo!A52)</f>
        <v/>
      </c>
      <c r="C59" s="71">
        <f>Tempo!$A$2*(Tempo!L52+Tempo!M52)/2</f>
        <v>0</v>
      </c>
      <c r="D59" s="71">
        <f>Tempo!$A$2*(Tempo!N52+Tempo!O52)/2</f>
        <v>0</v>
      </c>
      <c r="E59" s="71">
        <f>Tempo!$A$2*(Tempo!V52+Tempo!W52)/2</f>
        <v>0</v>
      </c>
      <c r="F59" s="71">
        <f>Tempo!$A$2*(Tempo!X52+Tempo!Y52)/2</f>
        <v>0</v>
      </c>
      <c r="G59" s="71">
        <f>Tempo!$A$2*(Tempo!AF52+Tempo!AG52)/2</f>
        <v>0</v>
      </c>
      <c r="H59" s="71">
        <f>Tempo!$A$2*(Tempo!AH52+Tempo!AI52)/2</f>
        <v>0</v>
      </c>
      <c r="I59" s="71">
        <f>Tempo!$A$2*(Tempo!AP52-Tempo!AQ52)/2+I60</f>
        <v>0</v>
      </c>
      <c r="J59" s="71">
        <f>Tempo!$A$2*(Tempo!AR52-Tempo!AS52)/2+J60</f>
        <v>0</v>
      </c>
      <c r="K59" s="71">
        <f>IF(OR(Spikes!$N60=0,Spikes!$N60&gt;3),Tempo!B52,IF(Spikes!$N60=1,Tempo!L52,IF(Spikes!$N60=2,AVERAGE(Tempo!L52,Tempo!V52),AVERAGE(Tempo!L52,Tempo!V52,Tempo!AF52))))</f>
        <v>0</v>
      </c>
      <c r="L59" s="71">
        <f>IF(OR(Spikes!$N60=0,Spikes!$N60&gt;3),Tempo!C52,IF(Spikes!$N60=1,Tempo!M52,IF(Spikes!$N60=2,AVERAGE(Tempo!M52,Tempo!W52),AVERAGE(Tempo!M52,Tempo!W52,Tempo!AG52))))</f>
        <v>0</v>
      </c>
      <c r="M59" s="71">
        <f>IF(OR(Spikes!$O60=0,Spikes!$O60&gt;3),Tempo!D52,IF(Spikes!$O60=1,Tempo!N52,IF(Spikes!$O60=2,AVERAGE(Tempo!N52,Tempo!X52),AVERAGE(Tempo!N52,Tempo!X52,Tempo!AH52))))</f>
        <v>0</v>
      </c>
      <c r="N59" s="71">
        <f>IF(OR(Spikes!$O60=0,Spikes!$O60&gt;3),Tempo!E52,IF(Spikes!$O60=1,Tempo!O52,IF(Spikes!$O60=2,AVERAGE(Tempo!O52,Tempo!Y52),AVERAGE(Tempo!O52,Tempo!Y52,Tempo!AI52))))</f>
        <v>0</v>
      </c>
      <c r="O59" s="71">
        <f>IF(Spikes!$F$4=0,0,Tempo!$A$2*(K59+L59)/2)</f>
        <v>0</v>
      </c>
      <c r="P59" s="71">
        <f>IF(Spikes!$F$5=0,0,Tempo!$A$2*(M59+N59)/2)</f>
        <v>0</v>
      </c>
      <c r="Q59" s="70">
        <f>Tempo!$A$2*(K59-L59)/2+Q60</f>
        <v>0</v>
      </c>
      <c r="R59" s="70">
        <f>Tempo!$A$2*(M59-N59)/2+R60</f>
        <v>0</v>
      </c>
      <c r="S59" s="83">
        <f>Q59-I59+Tempo!AX52</f>
        <v>0</v>
      </c>
      <c r="T59" s="83">
        <f>R59-J59+Tempo!AY52</f>
        <v>0</v>
      </c>
      <c r="U59" s="49" t="e">
        <f>IF(AND(Spikes!$F$4=1,B59&lt;&gt;""),B59,NA())</f>
        <v>#N/A</v>
      </c>
      <c r="V59" s="49" t="e">
        <f>IF(AND(Spikes!$F$5=1,B59&lt;&gt;""),B59,NA())</f>
        <v>#N/A</v>
      </c>
      <c r="W59" s="49" t="e">
        <f>IF(AND(Spikes!$F$4=1,Spikes!$F$6=1,B59&lt;&gt;""),B59,NA())</f>
        <v>#N/A</v>
      </c>
      <c r="X59" s="49" t="e">
        <f>IF(AND(Spikes!$F$5=1,Spikes!$F$6=1,B59&lt;&gt;""),B59,NA())</f>
        <v>#N/A</v>
      </c>
      <c r="Z59" s="85"/>
      <c r="AA59" s="85"/>
      <c r="AC59" s="84"/>
      <c r="AD59" s="84"/>
      <c r="AE59" s="84"/>
      <c r="AF59" s="84"/>
    </row>
    <row r="60" spans="1:32" x14ac:dyDescent="0.3">
      <c r="A60" s="68">
        <v>51</v>
      </c>
      <c r="B60" s="69" t="str">
        <f>IF(Tempo!A53="","",Tempo!A53)</f>
        <v/>
      </c>
      <c r="C60" s="71">
        <f>Tempo!$A$2*(Tempo!L53+Tempo!M53)/2</f>
        <v>0</v>
      </c>
      <c r="D60" s="71">
        <f>Tempo!$A$2*(Tempo!N53+Tempo!O53)/2</f>
        <v>0</v>
      </c>
      <c r="E60" s="71">
        <f>Tempo!$A$2*(Tempo!V53+Tempo!W53)/2</f>
        <v>0</v>
      </c>
      <c r="F60" s="71">
        <f>Tempo!$A$2*(Tempo!X53+Tempo!Y53)/2</f>
        <v>0</v>
      </c>
      <c r="G60" s="71">
        <f>Tempo!$A$2*(Tempo!AF53+Tempo!AG53)/2</f>
        <v>0</v>
      </c>
      <c r="H60" s="71">
        <f>Tempo!$A$2*(Tempo!AH53+Tempo!AI53)/2</f>
        <v>0</v>
      </c>
      <c r="I60" s="71">
        <f>Tempo!$A$2*(Tempo!AP53-Tempo!AQ53)/2+I61</f>
        <v>0</v>
      </c>
      <c r="J60" s="71">
        <f>Tempo!$A$2*(Tempo!AR53-Tempo!AS53)/2+J61</f>
        <v>0</v>
      </c>
      <c r="K60" s="71">
        <f>IF(OR(Spikes!$N61=0,Spikes!$N61&gt;3),Tempo!B53,IF(Spikes!$N61=1,Tempo!L53,IF(Spikes!$N61=2,AVERAGE(Tempo!L53,Tempo!V53),AVERAGE(Tempo!L53,Tempo!V53,Tempo!AF53))))</f>
        <v>0</v>
      </c>
      <c r="L60" s="71">
        <f>IF(OR(Spikes!$N61=0,Spikes!$N61&gt;3),Tempo!C53,IF(Spikes!$N61=1,Tempo!M53,IF(Spikes!$N61=2,AVERAGE(Tempo!M53,Tempo!W53),AVERAGE(Tempo!M53,Tempo!W53,Tempo!AG53))))</f>
        <v>0</v>
      </c>
      <c r="M60" s="71">
        <f>IF(OR(Spikes!$O61=0,Spikes!$O61&gt;3),Tempo!D53,IF(Spikes!$O61=1,Tempo!N53,IF(Spikes!$O61=2,AVERAGE(Tempo!N53,Tempo!X53),AVERAGE(Tempo!N53,Tempo!X53,Tempo!AH53))))</f>
        <v>0</v>
      </c>
      <c r="N60" s="71">
        <f>IF(OR(Spikes!$O61=0,Spikes!$O61&gt;3),Tempo!E53,IF(Spikes!$O61=1,Tempo!O53,IF(Spikes!$O61=2,AVERAGE(Tempo!O53,Tempo!Y53),AVERAGE(Tempo!O53,Tempo!Y53,Tempo!AI53))))</f>
        <v>0</v>
      </c>
      <c r="O60" s="71">
        <f>IF(Spikes!$F$4=0,0,Tempo!$A$2*(K60+L60)/2)</f>
        <v>0</v>
      </c>
      <c r="P60" s="71">
        <f>IF(Spikes!$F$5=0,0,Tempo!$A$2*(M60+N60)/2)</f>
        <v>0</v>
      </c>
      <c r="Q60" s="70">
        <f>Tempo!$A$2*(K60-L60)/2+Q61</f>
        <v>0</v>
      </c>
      <c r="R60" s="70">
        <f>Tempo!$A$2*(M60-N60)/2+R61</f>
        <v>0</v>
      </c>
      <c r="S60" s="83">
        <f>Q60-I60+Tempo!AX53</f>
        <v>0</v>
      </c>
      <c r="T60" s="83">
        <f>R60-J60+Tempo!AY53</f>
        <v>0</v>
      </c>
      <c r="U60" s="49" t="e">
        <f>IF(AND(Spikes!$F$4=1,B60&lt;&gt;""),B60,NA())</f>
        <v>#N/A</v>
      </c>
      <c r="V60" s="49" t="e">
        <f>IF(AND(Spikes!$F$5=1,B60&lt;&gt;""),B60,NA())</f>
        <v>#N/A</v>
      </c>
      <c r="W60" s="49" t="e">
        <f>IF(AND(Spikes!$F$4=1,Spikes!$F$6=1,B60&lt;&gt;""),B60,NA())</f>
        <v>#N/A</v>
      </c>
      <c r="X60" s="49" t="e">
        <f>IF(AND(Spikes!$F$5=1,Spikes!$F$6=1,B60&lt;&gt;""),B60,NA())</f>
        <v>#N/A</v>
      </c>
      <c r="Z60" s="85"/>
      <c r="AA60" s="85"/>
      <c r="AC60" s="84"/>
      <c r="AD60" s="84"/>
      <c r="AE60" s="84"/>
      <c r="AF60" s="84"/>
    </row>
    <row r="61" spans="1:32" x14ac:dyDescent="0.3">
      <c r="A61" s="68">
        <v>52</v>
      </c>
      <c r="B61" s="69" t="str">
        <f>IF(Tempo!A54="","",Tempo!A54)</f>
        <v/>
      </c>
      <c r="C61" s="71">
        <f>Tempo!$A$2*(Tempo!L54+Tempo!M54)/2</f>
        <v>0</v>
      </c>
      <c r="D61" s="71">
        <f>Tempo!$A$2*(Tempo!N54+Tempo!O54)/2</f>
        <v>0</v>
      </c>
      <c r="E61" s="71">
        <f>Tempo!$A$2*(Tempo!V54+Tempo!W54)/2</f>
        <v>0</v>
      </c>
      <c r="F61" s="71">
        <f>Tempo!$A$2*(Tempo!X54+Tempo!Y54)/2</f>
        <v>0</v>
      </c>
      <c r="G61" s="71">
        <f>Tempo!$A$2*(Tempo!AF54+Tempo!AG54)/2</f>
        <v>0</v>
      </c>
      <c r="H61" s="71">
        <f>Tempo!$A$2*(Tempo!AH54+Tempo!AI54)/2</f>
        <v>0</v>
      </c>
      <c r="I61" s="71">
        <f>Tempo!$A$2*(Tempo!AP54-Tempo!AQ54)/2+I62</f>
        <v>0</v>
      </c>
      <c r="J61" s="71">
        <f>Tempo!$A$2*(Tempo!AR54-Tempo!AS54)/2+J62</f>
        <v>0</v>
      </c>
      <c r="K61" s="71">
        <f>IF(OR(Spikes!$N62=0,Spikes!$N62&gt;3),Tempo!B54,IF(Spikes!$N62=1,Tempo!L54,IF(Spikes!$N62=2,AVERAGE(Tempo!L54,Tempo!V54),AVERAGE(Tempo!L54,Tempo!V54,Tempo!AF54))))</f>
        <v>0</v>
      </c>
      <c r="L61" s="71">
        <f>IF(OR(Spikes!$N62=0,Spikes!$N62&gt;3),Tempo!C54,IF(Spikes!$N62=1,Tempo!M54,IF(Spikes!$N62=2,AVERAGE(Tempo!M54,Tempo!W54),AVERAGE(Tempo!M54,Tempo!W54,Tempo!AG54))))</f>
        <v>0</v>
      </c>
      <c r="M61" s="71">
        <f>IF(OR(Spikes!$O62=0,Spikes!$O62&gt;3),Tempo!D54,IF(Spikes!$O62=1,Tempo!N54,IF(Spikes!$O62=2,AVERAGE(Tempo!N54,Tempo!X54),AVERAGE(Tempo!N54,Tempo!X54,Tempo!AH54))))</f>
        <v>0</v>
      </c>
      <c r="N61" s="71">
        <f>IF(OR(Spikes!$O62=0,Spikes!$O62&gt;3),Tempo!E54,IF(Spikes!$O62=1,Tempo!O54,IF(Spikes!$O62=2,AVERAGE(Tempo!O54,Tempo!Y54),AVERAGE(Tempo!O54,Tempo!Y54,Tempo!AI54))))</f>
        <v>0</v>
      </c>
      <c r="O61" s="71">
        <f>IF(Spikes!$F$4=0,0,Tempo!$A$2*(K61+L61)/2)</f>
        <v>0</v>
      </c>
      <c r="P61" s="71">
        <f>IF(Spikes!$F$5=0,0,Tempo!$A$2*(M61+N61)/2)</f>
        <v>0</v>
      </c>
      <c r="Q61" s="70">
        <f>Tempo!$A$2*(K61-L61)/2+Q62</f>
        <v>0</v>
      </c>
      <c r="R61" s="70">
        <f>Tempo!$A$2*(M61-N61)/2+R62</f>
        <v>0</v>
      </c>
      <c r="S61" s="83">
        <f>Q61-I61+Tempo!AX54</f>
        <v>0</v>
      </c>
      <c r="T61" s="83">
        <f>R61-J61+Tempo!AY54</f>
        <v>0</v>
      </c>
      <c r="U61" s="49" t="e">
        <f>IF(AND(Spikes!$F$4=1,B61&lt;&gt;""),B61,NA())</f>
        <v>#N/A</v>
      </c>
      <c r="V61" s="49" t="e">
        <f>IF(AND(Spikes!$F$5=1,B61&lt;&gt;""),B61,NA())</f>
        <v>#N/A</v>
      </c>
      <c r="W61" s="49" t="e">
        <f>IF(AND(Spikes!$F$4=1,Spikes!$F$6=1,B61&lt;&gt;""),B61,NA())</f>
        <v>#N/A</v>
      </c>
      <c r="X61" s="49" t="e">
        <f>IF(AND(Spikes!$F$5=1,Spikes!$F$6=1,B61&lt;&gt;""),B61,NA())</f>
        <v>#N/A</v>
      </c>
      <c r="Z61" s="85"/>
      <c r="AA61" s="85"/>
      <c r="AC61" s="84"/>
      <c r="AD61" s="84"/>
      <c r="AE61" s="84"/>
      <c r="AF61" s="84"/>
    </row>
    <row r="62" spans="1:32" x14ac:dyDescent="0.3">
      <c r="A62" s="68">
        <v>53</v>
      </c>
      <c r="B62" s="69" t="str">
        <f>IF(Tempo!A55="","",Tempo!A55)</f>
        <v/>
      </c>
      <c r="C62" s="71">
        <f>Tempo!$A$2*(Tempo!L55+Tempo!M55)/2</f>
        <v>0</v>
      </c>
      <c r="D62" s="71">
        <f>Tempo!$A$2*(Tempo!N55+Tempo!O55)/2</f>
        <v>0</v>
      </c>
      <c r="E62" s="71">
        <f>Tempo!$A$2*(Tempo!V55+Tempo!W55)/2</f>
        <v>0</v>
      </c>
      <c r="F62" s="71">
        <f>Tempo!$A$2*(Tempo!X55+Tempo!Y55)/2</f>
        <v>0</v>
      </c>
      <c r="G62" s="71">
        <f>Tempo!$A$2*(Tempo!AF55+Tempo!AG55)/2</f>
        <v>0</v>
      </c>
      <c r="H62" s="71">
        <f>Tempo!$A$2*(Tempo!AH55+Tempo!AI55)/2</f>
        <v>0</v>
      </c>
      <c r="I62" s="71">
        <f>Tempo!$A$2*(Tempo!AP55-Tempo!AQ55)/2+I63</f>
        <v>0</v>
      </c>
      <c r="J62" s="71">
        <f>Tempo!$A$2*(Tempo!AR55-Tempo!AS55)/2+J63</f>
        <v>0</v>
      </c>
      <c r="K62" s="71">
        <f>IF(OR(Spikes!$N63=0,Spikes!$N63&gt;3),Tempo!B55,IF(Spikes!$N63=1,Tempo!L55,IF(Spikes!$N63=2,AVERAGE(Tempo!L55,Tempo!V55),AVERAGE(Tempo!L55,Tempo!V55,Tempo!AF55))))</f>
        <v>0</v>
      </c>
      <c r="L62" s="71">
        <f>IF(OR(Spikes!$N63=0,Spikes!$N63&gt;3),Tempo!C55,IF(Spikes!$N63=1,Tempo!M55,IF(Spikes!$N63=2,AVERAGE(Tempo!M55,Tempo!W55),AVERAGE(Tempo!M55,Tempo!W55,Tempo!AG55))))</f>
        <v>0</v>
      </c>
      <c r="M62" s="71">
        <f>IF(OR(Spikes!$O63=0,Spikes!$O63&gt;3),Tempo!D55,IF(Spikes!$O63=1,Tempo!N55,IF(Spikes!$O63=2,AVERAGE(Tempo!N55,Tempo!X55),AVERAGE(Tempo!N55,Tempo!X55,Tempo!AH55))))</f>
        <v>0</v>
      </c>
      <c r="N62" s="71">
        <f>IF(OR(Spikes!$O63=0,Spikes!$O63&gt;3),Tempo!E55,IF(Spikes!$O63=1,Tempo!O55,IF(Spikes!$O63=2,AVERAGE(Tempo!O55,Tempo!Y55),AVERAGE(Tempo!O55,Tempo!Y55,Tempo!AI55))))</f>
        <v>0</v>
      </c>
      <c r="O62" s="71">
        <f>IF(Spikes!$F$4=0,0,Tempo!$A$2*(K62+L62)/2)</f>
        <v>0</v>
      </c>
      <c r="P62" s="71">
        <f>IF(Spikes!$F$5=0,0,Tempo!$A$2*(M62+N62)/2)</f>
        <v>0</v>
      </c>
      <c r="Q62" s="70">
        <f>Tempo!$A$2*(K62-L62)/2+Q63</f>
        <v>0</v>
      </c>
      <c r="R62" s="70">
        <f>Tempo!$A$2*(M62-N62)/2+R63</f>
        <v>0</v>
      </c>
      <c r="S62" s="83">
        <f>Q62-I62+Tempo!AX55</f>
        <v>0</v>
      </c>
      <c r="T62" s="83">
        <f>R62-J62+Tempo!AY55</f>
        <v>0</v>
      </c>
      <c r="U62" s="49" t="e">
        <f>IF(AND(Spikes!$F$4=1,B62&lt;&gt;""),B62,NA())</f>
        <v>#N/A</v>
      </c>
      <c r="V62" s="49" t="e">
        <f>IF(AND(Spikes!$F$5=1,B62&lt;&gt;""),B62,NA())</f>
        <v>#N/A</v>
      </c>
      <c r="W62" s="49" t="e">
        <f>IF(AND(Spikes!$F$4=1,Spikes!$F$6=1,B62&lt;&gt;""),B62,NA())</f>
        <v>#N/A</v>
      </c>
      <c r="X62" s="49" t="e">
        <f>IF(AND(Spikes!$F$5=1,Spikes!$F$6=1,B62&lt;&gt;""),B62,NA())</f>
        <v>#N/A</v>
      </c>
      <c r="Z62" s="85"/>
      <c r="AA62" s="85"/>
      <c r="AC62" s="84"/>
      <c r="AD62" s="84"/>
      <c r="AE62" s="84"/>
      <c r="AF62" s="84"/>
    </row>
    <row r="63" spans="1:32" x14ac:dyDescent="0.3">
      <c r="A63" s="68">
        <v>54</v>
      </c>
      <c r="B63" s="69" t="str">
        <f>IF(Tempo!A56="","",Tempo!A56)</f>
        <v/>
      </c>
      <c r="C63" s="71">
        <f>Tempo!$A$2*(Tempo!L56+Tempo!M56)/2</f>
        <v>0</v>
      </c>
      <c r="D63" s="71">
        <f>Tempo!$A$2*(Tempo!N56+Tempo!O56)/2</f>
        <v>0</v>
      </c>
      <c r="E63" s="71">
        <f>Tempo!$A$2*(Tempo!V56+Tempo!W56)/2</f>
        <v>0</v>
      </c>
      <c r="F63" s="71">
        <f>Tempo!$A$2*(Tempo!X56+Tempo!Y56)/2</f>
        <v>0</v>
      </c>
      <c r="G63" s="71">
        <f>Tempo!$A$2*(Tempo!AF56+Tempo!AG56)/2</f>
        <v>0</v>
      </c>
      <c r="H63" s="71">
        <f>Tempo!$A$2*(Tempo!AH56+Tempo!AI56)/2</f>
        <v>0</v>
      </c>
      <c r="I63" s="71">
        <f>Tempo!$A$2*(Tempo!AP56-Tempo!AQ56)/2+I64</f>
        <v>0</v>
      </c>
      <c r="J63" s="71">
        <f>Tempo!$A$2*(Tempo!AR56-Tempo!AS56)/2+J64</f>
        <v>0</v>
      </c>
      <c r="K63" s="71">
        <f>IF(OR(Spikes!$N64=0,Spikes!$N64&gt;3),Tempo!B56,IF(Spikes!$N64=1,Tempo!L56,IF(Spikes!$N64=2,AVERAGE(Tempo!L56,Tempo!V56),AVERAGE(Tempo!L56,Tempo!V56,Tempo!AF56))))</f>
        <v>0</v>
      </c>
      <c r="L63" s="71">
        <f>IF(OR(Spikes!$N64=0,Spikes!$N64&gt;3),Tempo!C56,IF(Spikes!$N64=1,Tempo!M56,IF(Spikes!$N64=2,AVERAGE(Tempo!M56,Tempo!W56),AVERAGE(Tempo!M56,Tempo!W56,Tempo!AG56))))</f>
        <v>0</v>
      </c>
      <c r="M63" s="71">
        <f>IF(OR(Spikes!$O64=0,Spikes!$O64&gt;3),Tempo!D56,IF(Spikes!$O64=1,Tempo!N56,IF(Spikes!$O64=2,AVERAGE(Tempo!N56,Tempo!X56),AVERAGE(Tempo!N56,Tempo!X56,Tempo!AH56))))</f>
        <v>0</v>
      </c>
      <c r="N63" s="71">
        <f>IF(OR(Spikes!$O64=0,Spikes!$O64&gt;3),Tempo!E56,IF(Spikes!$O64=1,Tempo!O56,IF(Spikes!$O64=2,AVERAGE(Tempo!O56,Tempo!Y56),AVERAGE(Tempo!O56,Tempo!Y56,Tempo!AI56))))</f>
        <v>0</v>
      </c>
      <c r="O63" s="71">
        <f>IF(Spikes!$F$4=0,0,Tempo!$A$2*(K63+L63)/2)</f>
        <v>0</v>
      </c>
      <c r="P63" s="71">
        <f>IF(Spikes!$F$5=0,0,Tempo!$A$2*(M63+N63)/2)</f>
        <v>0</v>
      </c>
      <c r="Q63" s="70">
        <f>Tempo!$A$2*(K63-L63)/2+Q64</f>
        <v>0</v>
      </c>
      <c r="R63" s="70">
        <f>Tempo!$A$2*(M63-N63)/2+R64</f>
        <v>0</v>
      </c>
      <c r="S63" s="83">
        <f>Q63-I63+Tempo!AX56</f>
        <v>0</v>
      </c>
      <c r="T63" s="83">
        <f>R63-J63+Tempo!AY56</f>
        <v>0</v>
      </c>
      <c r="U63" s="49" t="e">
        <f>IF(AND(Spikes!$F$4=1,B63&lt;&gt;""),B63,NA())</f>
        <v>#N/A</v>
      </c>
      <c r="V63" s="49" t="e">
        <f>IF(AND(Spikes!$F$5=1,B63&lt;&gt;""),B63,NA())</f>
        <v>#N/A</v>
      </c>
      <c r="W63" s="49" t="e">
        <f>IF(AND(Spikes!$F$4=1,Spikes!$F$6=1,B63&lt;&gt;""),B63,NA())</f>
        <v>#N/A</v>
      </c>
      <c r="X63" s="49" t="e">
        <f>IF(AND(Spikes!$F$5=1,Spikes!$F$6=1,B63&lt;&gt;""),B63,NA())</f>
        <v>#N/A</v>
      </c>
      <c r="Z63" s="85"/>
      <c r="AA63" s="85"/>
      <c r="AC63" s="84"/>
      <c r="AD63" s="84"/>
      <c r="AE63" s="84"/>
      <c r="AF63" s="84"/>
    </row>
    <row r="64" spans="1:32" x14ac:dyDescent="0.3">
      <c r="A64" s="68">
        <v>55</v>
      </c>
      <c r="B64" s="69" t="str">
        <f>IF(Tempo!A57="","",Tempo!A57)</f>
        <v/>
      </c>
      <c r="C64" s="71">
        <f>Tempo!$A$2*(Tempo!L57+Tempo!M57)/2</f>
        <v>0</v>
      </c>
      <c r="D64" s="71">
        <f>Tempo!$A$2*(Tempo!N57+Tempo!O57)/2</f>
        <v>0</v>
      </c>
      <c r="E64" s="71">
        <f>Tempo!$A$2*(Tempo!V57+Tempo!W57)/2</f>
        <v>0</v>
      </c>
      <c r="F64" s="71">
        <f>Tempo!$A$2*(Tempo!X57+Tempo!Y57)/2</f>
        <v>0</v>
      </c>
      <c r="G64" s="71">
        <f>Tempo!$A$2*(Tempo!AF57+Tempo!AG57)/2</f>
        <v>0</v>
      </c>
      <c r="H64" s="71">
        <f>Tempo!$A$2*(Tempo!AH57+Tempo!AI57)/2</f>
        <v>0</v>
      </c>
      <c r="I64" s="71">
        <f>Tempo!$A$2*(Tempo!AP57-Tempo!AQ57)/2+I65</f>
        <v>0</v>
      </c>
      <c r="J64" s="71">
        <f>Tempo!$A$2*(Tempo!AR57-Tempo!AS57)/2+J65</f>
        <v>0</v>
      </c>
      <c r="K64" s="71">
        <f>IF(OR(Spikes!$N65=0,Spikes!$N65&gt;3),Tempo!B57,IF(Spikes!$N65=1,Tempo!L57,IF(Spikes!$N65=2,AVERAGE(Tempo!L57,Tempo!V57),AVERAGE(Tempo!L57,Tempo!V57,Tempo!AF57))))</f>
        <v>0</v>
      </c>
      <c r="L64" s="71">
        <f>IF(OR(Spikes!$N65=0,Spikes!$N65&gt;3),Tempo!C57,IF(Spikes!$N65=1,Tempo!M57,IF(Spikes!$N65=2,AVERAGE(Tempo!M57,Tempo!W57),AVERAGE(Tempo!M57,Tempo!W57,Tempo!AG57))))</f>
        <v>0</v>
      </c>
      <c r="M64" s="71">
        <f>IF(OR(Spikes!$O65=0,Spikes!$O65&gt;3),Tempo!D57,IF(Spikes!$O65=1,Tempo!N57,IF(Spikes!$O65=2,AVERAGE(Tempo!N57,Tempo!X57),AVERAGE(Tempo!N57,Tempo!X57,Tempo!AH57))))</f>
        <v>0</v>
      </c>
      <c r="N64" s="71">
        <f>IF(OR(Spikes!$O65=0,Spikes!$O65&gt;3),Tempo!E57,IF(Spikes!$O65=1,Tempo!O57,IF(Spikes!$O65=2,AVERAGE(Tempo!O57,Tempo!Y57),AVERAGE(Tempo!O57,Tempo!Y57,Tempo!AI57))))</f>
        <v>0</v>
      </c>
      <c r="O64" s="71">
        <f>IF(Spikes!$F$4=0,0,Tempo!$A$2*(K64+L64)/2)</f>
        <v>0</v>
      </c>
      <c r="P64" s="71">
        <f>IF(Spikes!$F$5=0,0,Tempo!$A$2*(M64+N64)/2)</f>
        <v>0</v>
      </c>
      <c r="Q64" s="70">
        <f>Tempo!$A$2*(K64-L64)/2+Q65</f>
        <v>0</v>
      </c>
      <c r="R64" s="70">
        <f>Tempo!$A$2*(M64-N64)/2+R65</f>
        <v>0</v>
      </c>
      <c r="S64" s="83">
        <f>Q64-I64+Tempo!AX57</f>
        <v>0</v>
      </c>
      <c r="T64" s="83">
        <f>R64-J64+Tempo!AY57</f>
        <v>0</v>
      </c>
      <c r="U64" s="49" t="e">
        <f>IF(AND(Spikes!$F$4=1,B64&lt;&gt;""),B64,NA())</f>
        <v>#N/A</v>
      </c>
      <c r="V64" s="49" t="e">
        <f>IF(AND(Spikes!$F$5=1,B64&lt;&gt;""),B64,NA())</f>
        <v>#N/A</v>
      </c>
      <c r="W64" s="49" t="e">
        <f>IF(AND(Spikes!$F$4=1,Spikes!$F$6=1,B64&lt;&gt;""),B64,NA())</f>
        <v>#N/A</v>
      </c>
      <c r="X64" s="49" t="e">
        <f>IF(AND(Spikes!$F$5=1,Spikes!$F$6=1,B64&lt;&gt;""),B64,NA())</f>
        <v>#N/A</v>
      </c>
      <c r="Z64" s="85"/>
      <c r="AA64" s="85"/>
      <c r="AC64" s="84"/>
      <c r="AD64" s="84"/>
      <c r="AE64" s="84"/>
      <c r="AF64" s="84"/>
    </row>
    <row r="65" spans="1:32" x14ac:dyDescent="0.3">
      <c r="A65" s="68">
        <v>56</v>
      </c>
      <c r="B65" s="69" t="str">
        <f>IF(Tempo!A58="","",Tempo!A58)</f>
        <v/>
      </c>
      <c r="C65" s="71">
        <f>Tempo!$A$2*(Tempo!L58+Tempo!M58)/2</f>
        <v>0</v>
      </c>
      <c r="D65" s="71">
        <f>Tempo!$A$2*(Tempo!N58+Tempo!O58)/2</f>
        <v>0</v>
      </c>
      <c r="E65" s="71">
        <f>Tempo!$A$2*(Tempo!V58+Tempo!W58)/2</f>
        <v>0</v>
      </c>
      <c r="F65" s="71">
        <f>Tempo!$A$2*(Tempo!X58+Tempo!Y58)/2</f>
        <v>0</v>
      </c>
      <c r="G65" s="71">
        <f>Tempo!$A$2*(Tempo!AF58+Tempo!AG58)/2</f>
        <v>0</v>
      </c>
      <c r="H65" s="71">
        <f>Tempo!$A$2*(Tempo!AH58+Tempo!AI58)/2</f>
        <v>0</v>
      </c>
      <c r="I65" s="71">
        <f>Tempo!$A$2*(Tempo!AP58-Tempo!AQ58)/2+I66</f>
        <v>0</v>
      </c>
      <c r="J65" s="71">
        <f>Tempo!$A$2*(Tempo!AR58-Tempo!AS58)/2+J66</f>
        <v>0</v>
      </c>
      <c r="K65" s="71">
        <f>IF(OR(Spikes!$N66=0,Spikes!$N66&gt;3),Tempo!B58,IF(Spikes!$N66=1,Tempo!L58,IF(Spikes!$N66=2,AVERAGE(Tempo!L58,Tempo!V58),AVERAGE(Tempo!L58,Tempo!V58,Tempo!AF58))))</f>
        <v>0</v>
      </c>
      <c r="L65" s="71">
        <f>IF(OR(Spikes!$N66=0,Spikes!$N66&gt;3),Tempo!C58,IF(Spikes!$N66=1,Tempo!M58,IF(Spikes!$N66=2,AVERAGE(Tempo!M58,Tempo!W58),AVERAGE(Tempo!M58,Tempo!W58,Tempo!AG58))))</f>
        <v>0</v>
      </c>
      <c r="M65" s="71">
        <f>IF(OR(Spikes!$O66=0,Spikes!$O66&gt;3),Tempo!D58,IF(Spikes!$O66=1,Tempo!N58,IF(Spikes!$O66=2,AVERAGE(Tempo!N58,Tempo!X58),AVERAGE(Tempo!N58,Tempo!X58,Tempo!AH58))))</f>
        <v>0</v>
      </c>
      <c r="N65" s="71">
        <f>IF(OR(Spikes!$O66=0,Spikes!$O66&gt;3),Tempo!E58,IF(Spikes!$O66=1,Tempo!O58,IF(Spikes!$O66=2,AVERAGE(Tempo!O58,Tempo!Y58),AVERAGE(Tempo!O58,Tempo!Y58,Tempo!AI58))))</f>
        <v>0</v>
      </c>
      <c r="O65" s="71">
        <f>IF(Spikes!$F$4=0,0,Tempo!$A$2*(K65+L65)/2)</f>
        <v>0</v>
      </c>
      <c r="P65" s="71">
        <f>IF(Spikes!$F$5=0,0,Tempo!$A$2*(M65+N65)/2)</f>
        <v>0</v>
      </c>
      <c r="Q65" s="70">
        <f>Tempo!$A$2*(K65-L65)/2+Q66</f>
        <v>0</v>
      </c>
      <c r="R65" s="70">
        <f>Tempo!$A$2*(M65-N65)/2+R66</f>
        <v>0</v>
      </c>
      <c r="S65" s="83">
        <f>Q65-I65+Tempo!AX58</f>
        <v>0</v>
      </c>
      <c r="T65" s="83">
        <f>R65-J65+Tempo!AY58</f>
        <v>0</v>
      </c>
      <c r="U65" s="49" t="e">
        <f>IF(AND(Spikes!$F$4=1,B65&lt;&gt;""),B65,NA())</f>
        <v>#N/A</v>
      </c>
      <c r="V65" s="49" t="e">
        <f>IF(AND(Spikes!$F$5=1,B65&lt;&gt;""),B65,NA())</f>
        <v>#N/A</v>
      </c>
      <c r="W65" s="49" t="e">
        <f>IF(AND(Spikes!$F$4=1,Spikes!$F$6=1,B65&lt;&gt;""),B65,NA())</f>
        <v>#N/A</v>
      </c>
      <c r="X65" s="49" t="e">
        <f>IF(AND(Spikes!$F$5=1,Spikes!$F$6=1,B65&lt;&gt;""),B65,NA())</f>
        <v>#N/A</v>
      </c>
      <c r="Z65" s="85"/>
      <c r="AA65" s="85"/>
      <c r="AC65" s="84"/>
      <c r="AD65" s="84"/>
      <c r="AE65" s="84"/>
      <c r="AF65" s="84"/>
    </row>
    <row r="66" spans="1:32" ht="14.1" customHeight="1" x14ac:dyDescent="0.3">
      <c r="A66" s="68">
        <v>57</v>
      </c>
      <c r="B66" s="69" t="str">
        <f>IF(Tempo!A59="","",Tempo!A59)</f>
        <v/>
      </c>
      <c r="C66" s="71">
        <f>Tempo!$A$2*(Tempo!L59+Tempo!M59)/2</f>
        <v>0</v>
      </c>
      <c r="D66" s="71">
        <f>Tempo!$A$2*(Tempo!N59+Tempo!O59)/2</f>
        <v>0</v>
      </c>
      <c r="E66" s="71">
        <f>Tempo!$A$2*(Tempo!V59+Tempo!W59)/2</f>
        <v>0</v>
      </c>
      <c r="F66" s="71">
        <f>Tempo!$A$2*(Tempo!X59+Tempo!Y59)/2</f>
        <v>0</v>
      </c>
      <c r="G66" s="71">
        <f>Tempo!$A$2*(Tempo!AF59+Tempo!AG59)/2</f>
        <v>0</v>
      </c>
      <c r="H66" s="71">
        <f>Tempo!$A$2*(Tempo!AH59+Tempo!AI59)/2</f>
        <v>0</v>
      </c>
      <c r="I66" s="71">
        <f>Tempo!$A$2*(Tempo!AP59-Tempo!AQ59)/2+I67</f>
        <v>0</v>
      </c>
      <c r="J66" s="71">
        <f>Tempo!$A$2*(Tempo!AR59-Tempo!AS59)/2+J67</f>
        <v>0</v>
      </c>
      <c r="K66" s="71">
        <f>IF(OR(Spikes!$N67=0,Spikes!$N67&gt;3),Tempo!B59,IF(Spikes!$N67=1,Tempo!L59,IF(Spikes!$N67=2,AVERAGE(Tempo!L59,Tempo!V59),AVERAGE(Tempo!L59,Tempo!V59,Tempo!AF59))))</f>
        <v>0</v>
      </c>
      <c r="L66" s="71">
        <f>IF(OR(Spikes!$N67=0,Spikes!$N67&gt;3),Tempo!C59,IF(Spikes!$N67=1,Tempo!M59,IF(Spikes!$N67=2,AVERAGE(Tempo!M59,Tempo!W59),AVERAGE(Tempo!M59,Tempo!W59,Tempo!AG59))))</f>
        <v>0</v>
      </c>
      <c r="M66" s="71">
        <f>IF(OR(Spikes!$O67=0,Spikes!$O67&gt;3),Tempo!D59,IF(Spikes!$O67=1,Tempo!N59,IF(Spikes!$O67=2,AVERAGE(Tempo!N59,Tempo!X59),AVERAGE(Tempo!N59,Tempo!X59,Tempo!AH59))))</f>
        <v>0</v>
      </c>
      <c r="N66" s="71">
        <f>IF(OR(Spikes!$O67=0,Spikes!$O67&gt;3),Tempo!E59,IF(Spikes!$O67=1,Tempo!O59,IF(Spikes!$O67=2,AVERAGE(Tempo!O59,Tempo!Y59),AVERAGE(Tempo!O59,Tempo!Y59,Tempo!AI59))))</f>
        <v>0</v>
      </c>
      <c r="O66" s="71">
        <f>IF(Spikes!$F$4=0,0,Tempo!$A$2*(K66+L66)/2)</f>
        <v>0</v>
      </c>
      <c r="P66" s="71">
        <f>IF(Spikes!$F$5=0,0,Tempo!$A$2*(M66+N66)/2)</f>
        <v>0</v>
      </c>
      <c r="Q66" s="70">
        <f>Tempo!$A$2*(K66-L66)/2+Q67</f>
        <v>0</v>
      </c>
      <c r="R66" s="70">
        <f>Tempo!$A$2*(M66-N66)/2+R67</f>
        <v>0</v>
      </c>
      <c r="S66" s="83">
        <f>Q66-I66+Tempo!AX59</f>
        <v>0</v>
      </c>
      <c r="T66" s="83">
        <f>R66-J66+Tempo!AY59</f>
        <v>0</v>
      </c>
      <c r="U66" s="49" t="e">
        <f>IF(AND(Spikes!$F$4=1,B66&lt;&gt;""),B66,NA())</f>
        <v>#N/A</v>
      </c>
      <c r="V66" s="49" t="e">
        <f>IF(AND(Spikes!$F$5=1,B66&lt;&gt;""),B66,NA())</f>
        <v>#N/A</v>
      </c>
      <c r="W66" s="49" t="e">
        <f>IF(AND(Spikes!$F$4=1,Spikes!$F$6=1,B66&lt;&gt;""),B66,NA())</f>
        <v>#N/A</v>
      </c>
      <c r="X66" s="49" t="e">
        <f>IF(AND(Spikes!$F$5=1,Spikes!$F$6=1,B66&lt;&gt;""),B66,NA())</f>
        <v>#N/A</v>
      </c>
      <c r="Z66" s="85"/>
      <c r="AA66" s="85"/>
      <c r="AC66" s="84"/>
      <c r="AD66" s="84"/>
      <c r="AE66" s="84"/>
      <c r="AF66" s="84"/>
    </row>
    <row r="67" spans="1:32" x14ac:dyDescent="0.3">
      <c r="A67" s="68">
        <v>58</v>
      </c>
      <c r="B67" s="69" t="str">
        <f>IF(Tempo!A60="","",Tempo!A60)</f>
        <v/>
      </c>
      <c r="C67" s="71">
        <f>Tempo!$A$2*(Tempo!L60+Tempo!M60)/2</f>
        <v>0</v>
      </c>
      <c r="D67" s="71">
        <f>Tempo!$A$2*(Tempo!N60+Tempo!O60)/2</f>
        <v>0</v>
      </c>
      <c r="E67" s="71">
        <f>Tempo!$A$2*(Tempo!V60+Tempo!W60)/2</f>
        <v>0</v>
      </c>
      <c r="F67" s="71">
        <f>Tempo!$A$2*(Tempo!X60+Tempo!Y60)/2</f>
        <v>0</v>
      </c>
      <c r="G67" s="71">
        <f>Tempo!$A$2*(Tempo!AF60+Tempo!AG60)/2</f>
        <v>0</v>
      </c>
      <c r="H67" s="71">
        <f>Tempo!$A$2*(Tempo!AH60+Tempo!AI60)/2</f>
        <v>0</v>
      </c>
      <c r="I67" s="71">
        <f>Tempo!$A$2*(Tempo!AP60-Tempo!AQ60)/2+I68</f>
        <v>0</v>
      </c>
      <c r="J67" s="71">
        <f>Tempo!$A$2*(Tempo!AR60-Tempo!AS60)/2+J68</f>
        <v>0</v>
      </c>
      <c r="K67" s="71">
        <f>IF(OR(Spikes!$N68=0,Spikes!$N68&gt;3),Tempo!B60,IF(Spikes!$N68=1,Tempo!L60,IF(Spikes!$N68=2,AVERAGE(Tempo!L60,Tempo!V60),AVERAGE(Tempo!L60,Tempo!V60,Tempo!AF60))))</f>
        <v>0</v>
      </c>
      <c r="L67" s="71">
        <f>IF(OR(Spikes!$N68=0,Spikes!$N68&gt;3),Tempo!C60,IF(Spikes!$N68=1,Tempo!M60,IF(Spikes!$N68=2,AVERAGE(Tempo!M60,Tempo!W60),AVERAGE(Tempo!M60,Tempo!W60,Tempo!AG60))))</f>
        <v>0</v>
      </c>
      <c r="M67" s="71">
        <f>IF(OR(Spikes!$O68=0,Spikes!$O68&gt;3),Tempo!D60,IF(Spikes!$O68=1,Tempo!N60,IF(Spikes!$O68=2,AVERAGE(Tempo!N60,Tempo!X60),AVERAGE(Tempo!N60,Tempo!X60,Tempo!AH60))))</f>
        <v>0</v>
      </c>
      <c r="N67" s="71">
        <f>IF(OR(Spikes!$O68=0,Spikes!$O68&gt;3),Tempo!E60,IF(Spikes!$O68=1,Tempo!O60,IF(Spikes!$O68=2,AVERAGE(Tempo!O60,Tempo!Y60),AVERAGE(Tempo!O60,Tempo!Y60,Tempo!AI60))))</f>
        <v>0</v>
      </c>
      <c r="O67" s="71">
        <f>IF(Spikes!$F$4=0,0,Tempo!$A$2*(K67+L67)/2)</f>
        <v>0</v>
      </c>
      <c r="P67" s="71">
        <f>IF(Spikes!$F$5=0,0,Tempo!$A$2*(M67+N67)/2)</f>
        <v>0</v>
      </c>
      <c r="Q67" s="70">
        <f>Tempo!$A$2*(K67-L67)/2+Q68</f>
        <v>0</v>
      </c>
      <c r="R67" s="70">
        <f>Tempo!$A$2*(M67-N67)/2+R68</f>
        <v>0</v>
      </c>
      <c r="S67" s="83">
        <f>Q67-I67+Tempo!AX60</f>
        <v>0</v>
      </c>
      <c r="T67" s="83">
        <f>R67-J67+Tempo!AY60</f>
        <v>0</v>
      </c>
      <c r="U67" s="49" t="e">
        <f>IF(AND(Spikes!$F$4=1,B67&lt;&gt;""),B67,NA())</f>
        <v>#N/A</v>
      </c>
      <c r="V67" s="49" t="e">
        <f>IF(AND(Spikes!$F$5=1,B67&lt;&gt;""),B67,NA())</f>
        <v>#N/A</v>
      </c>
      <c r="W67" s="49" t="e">
        <f>IF(AND(Spikes!$F$4=1,Spikes!$F$6=1,B67&lt;&gt;""),B67,NA())</f>
        <v>#N/A</v>
      </c>
      <c r="X67" s="49" t="e">
        <f>IF(AND(Spikes!$F$5=1,Spikes!$F$6=1,B67&lt;&gt;""),B67,NA())</f>
        <v>#N/A</v>
      </c>
      <c r="Z67" s="85"/>
      <c r="AA67" s="85"/>
      <c r="AC67" s="84"/>
      <c r="AD67" s="84"/>
      <c r="AE67" s="84"/>
      <c r="AF67" s="84"/>
    </row>
    <row r="68" spans="1:32" x14ac:dyDescent="0.3">
      <c r="A68" s="68">
        <v>59</v>
      </c>
      <c r="B68" s="69" t="str">
        <f>IF(Tempo!A61="","",Tempo!A61)</f>
        <v/>
      </c>
      <c r="C68" s="71">
        <f>Tempo!$A$2*(Tempo!L61+Tempo!M61)/2</f>
        <v>0</v>
      </c>
      <c r="D68" s="71">
        <f>Tempo!$A$2*(Tempo!N61+Tempo!O61)/2</f>
        <v>0</v>
      </c>
      <c r="E68" s="71">
        <f>Tempo!$A$2*(Tempo!V61+Tempo!W61)/2</f>
        <v>0</v>
      </c>
      <c r="F68" s="71">
        <f>Tempo!$A$2*(Tempo!X61+Tempo!Y61)/2</f>
        <v>0</v>
      </c>
      <c r="G68" s="71">
        <f>Tempo!$A$2*(Tempo!AF61+Tempo!AG61)/2</f>
        <v>0</v>
      </c>
      <c r="H68" s="71">
        <f>Tempo!$A$2*(Tempo!AH61+Tempo!AI61)/2</f>
        <v>0</v>
      </c>
      <c r="I68" s="71">
        <f>Tempo!$A$2*(Tempo!AP61-Tempo!AQ61)/2+I69</f>
        <v>0</v>
      </c>
      <c r="J68" s="71">
        <f>Tempo!$A$2*(Tempo!AR61-Tempo!AS61)/2+J69</f>
        <v>0</v>
      </c>
      <c r="K68" s="71">
        <f>IF(OR(Spikes!$N69=0,Spikes!$N69&gt;3),Tempo!B61,IF(Spikes!$N69=1,Tempo!L61,IF(Spikes!$N69=2,AVERAGE(Tempo!L61,Tempo!V61),AVERAGE(Tempo!L61,Tempo!V61,Tempo!AF61))))</f>
        <v>0</v>
      </c>
      <c r="L68" s="71">
        <f>IF(OR(Spikes!$N69=0,Spikes!$N69&gt;3),Tempo!C61,IF(Spikes!$N69=1,Tempo!M61,IF(Spikes!$N69=2,AVERAGE(Tempo!M61,Tempo!W61),AVERAGE(Tempo!M61,Tempo!W61,Tempo!AG61))))</f>
        <v>0</v>
      </c>
      <c r="M68" s="71">
        <f>IF(OR(Spikes!$O69=0,Spikes!$O69&gt;3),Tempo!D61,IF(Spikes!$O69=1,Tempo!N61,IF(Spikes!$O69=2,AVERAGE(Tempo!N61,Tempo!X61),AVERAGE(Tempo!N61,Tempo!X61,Tempo!AH61))))</f>
        <v>0</v>
      </c>
      <c r="N68" s="71">
        <f>IF(OR(Spikes!$O69=0,Spikes!$O69&gt;3),Tempo!E61,IF(Spikes!$O69=1,Tempo!O61,IF(Spikes!$O69=2,AVERAGE(Tempo!O61,Tempo!Y61),AVERAGE(Tempo!O61,Tempo!Y61,Tempo!AI61))))</f>
        <v>0</v>
      </c>
      <c r="O68" s="71">
        <f>IF(Spikes!$F$4=0,0,Tempo!$A$2*(K68+L68)/2)</f>
        <v>0</v>
      </c>
      <c r="P68" s="71">
        <f>IF(Spikes!$F$5=0,0,Tempo!$A$2*(M68+N68)/2)</f>
        <v>0</v>
      </c>
      <c r="Q68" s="70">
        <f>Tempo!$A$2*(K68-L68)/2+Q69</f>
        <v>0</v>
      </c>
      <c r="R68" s="70">
        <f>Tempo!$A$2*(M68-N68)/2+R69</f>
        <v>0</v>
      </c>
      <c r="S68" s="83">
        <f>Q68-I68+Tempo!AX61</f>
        <v>0</v>
      </c>
      <c r="T68" s="83">
        <f>R68-J68+Tempo!AY61</f>
        <v>0</v>
      </c>
      <c r="U68" s="49" t="e">
        <f>IF(AND(Spikes!$F$4=1,B68&lt;&gt;""),B68,NA())</f>
        <v>#N/A</v>
      </c>
      <c r="V68" s="49" t="e">
        <f>IF(AND(Spikes!$F$5=1,B68&lt;&gt;""),B68,NA())</f>
        <v>#N/A</v>
      </c>
      <c r="W68" s="49" t="e">
        <f>IF(AND(Spikes!$F$4=1,Spikes!$F$6=1,B68&lt;&gt;""),B68,NA())</f>
        <v>#N/A</v>
      </c>
      <c r="X68" s="49" t="e">
        <f>IF(AND(Spikes!$F$5=1,Spikes!$F$6=1,B68&lt;&gt;""),B68,NA())</f>
        <v>#N/A</v>
      </c>
      <c r="Z68" s="85"/>
      <c r="AA68" s="85"/>
      <c r="AC68" s="84"/>
      <c r="AD68" s="84"/>
      <c r="AE68" s="84"/>
      <c r="AF68" s="84"/>
    </row>
    <row r="69" spans="1:32" x14ac:dyDescent="0.3">
      <c r="A69" s="68">
        <v>60</v>
      </c>
      <c r="B69" s="69" t="str">
        <f>IF(Tempo!A62="","",Tempo!A62)</f>
        <v/>
      </c>
      <c r="C69" s="71">
        <f>Tempo!$A$2*(Tempo!L62+Tempo!M62)/2</f>
        <v>0</v>
      </c>
      <c r="D69" s="71">
        <f>Tempo!$A$2*(Tempo!N62+Tempo!O62)/2</f>
        <v>0</v>
      </c>
      <c r="E69" s="71">
        <f>Tempo!$A$2*(Tempo!V62+Tempo!W62)/2</f>
        <v>0</v>
      </c>
      <c r="F69" s="71">
        <f>Tempo!$A$2*(Tempo!X62+Tempo!Y62)/2</f>
        <v>0</v>
      </c>
      <c r="G69" s="71">
        <f>Tempo!$A$2*(Tempo!AF62+Tempo!AG62)/2</f>
        <v>0</v>
      </c>
      <c r="H69" s="71">
        <f>Tempo!$A$2*(Tempo!AH62+Tempo!AI62)/2</f>
        <v>0</v>
      </c>
      <c r="I69" s="71">
        <f>Tempo!$A$2*(Tempo!AP62-Tempo!AQ62)/2+I70</f>
        <v>0</v>
      </c>
      <c r="J69" s="71">
        <f>Tempo!$A$2*(Tempo!AR62-Tempo!AS62)/2+J70</f>
        <v>0</v>
      </c>
      <c r="K69" s="71">
        <f>IF(OR(Spikes!$N70=0,Spikes!$N70&gt;3),Tempo!B62,IF(Spikes!$N70=1,Tempo!L62,IF(Spikes!$N70=2,AVERAGE(Tempo!L62,Tempo!V62),AVERAGE(Tempo!L62,Tempo!V62,Tempo!AF62))))</f>
        <v>0</v>
      </c>
      <c r="L69" s="71">
        <f>IF(OR(Spikes!$N70=0,Spikes!$N70&gt;3),Tempo!C62,IF(Spikes!$N70=1,Tempo!M62,IF(Spikes!$N70=2,AVERAGE(Tempo!M62,Tempo!W62),AVERAGE(Tempo!M62,Tempo!W62,Tempo!AG62))))</f>
        <v>0</v>
      </c>
      <c r="M69" s="71">
        <f>IF(OR(Spikes!$O70=0,Spikes!$O70&gt;3),Tempo!D62,IF(Spikes!$O70=1,Tempo!N62,IF(Spikes!$O70=2,AVERAGE(Tempo!N62,Tempo!X62),AVERAGE(Tempo!N62,Tempo!X62,Tempo!AH62))))</f>
        <v>0</v>
      </c>
      <c r="N69" s="71">
        <f>IF(OR(Spikes!$O70=0,Spikes!$O70&gt;3),Tempo!E62,IF(Spikes!$O70=1,Tempo!O62,IF(Spikes!$O70=2,AVERAGE(Tempo!O62,Tempo!Y62),AVERAGE(Tempo!O62,Tempo!Y62,Tempo!AI62))))</f>
        <v>0</v>
      </c>
      <c r="O69" s="71">
        <f>IF(Spikes!$F$4=0,0,Tempo!$A$2*(K69+L69)/2)</f>
        <v>0</v>
      </c>
      <c r="P69" s="71">
        <f>IF(Spikes!$F$5=0,0,Tempo!$A$2*(M69+N69)/2)</f>
        <v>0</v>
      </c>
      <c r="Q69" s="70">
        <f>Tempo!$A$2*(K69-L69)/2+Q70</f>
        <v>0</v>
      </c>
      <c r="R69" s="70">
        <f>Tempo!$A$2*(M69-N69)/2+R70</f>
        <v>0</v>
      </c>
      <c r="S69" s="83">
        <f>Q69-I69+Tempo!AX62</f>
        <v>0</v>
      </c>
      <c r="T69" s="83">
        <f>R69-J69+Tempo!AY62</f>
        <v>0</v>
      </c>
      <c r="U69" s="49" t="e">
        <f>IF(AND(Spikes!$F$4=1,B69&lt;&gt;""),B69,NA())</f>
        <v>#N/A</v>
      </c>
      <c r="V69" s="49" t="e">
        <f>IF(AND(Spikes!$F$5=1,B69&lt;&gt;""),B69,NA())</f>
        <v>#N/A</v>
      </c>
      <c r="W69" s="49" t="e">
        <f>IF(AND(Spikes!$F$4=1,Spikes!$F$6=1,B69&lt;&gt;""),B69,NA())</f>
        <v>#N/A</v>
      </c>
      <c r="X69" s="49" t="e">
        <f>IF(AND(Spikes!$F$5=1,Spikes!$F$6=1,B69&lt;&gt;""),B69,NA())</f>
        <v>#N/A</v>
      </c>
      <c r="Z69" s="85"/>
      <c r="AA69" s="85"/>
      <c r="AC69" s="84"/>
      <c r="AD69" s="84"/>
      <c r="AE69" s="84"/>
      <c r="AF69" s="84"/>
    </row>
    <row r="70" spans="1:32" x14ac:dyDescent="0.3">
      <c r="A70" s="68">
        <v>61</v>
      </c>
      <c r="B70" s="69" t="str">
        <f>IF(Tempo!A63="","",Tempo!A63)</f>
        <v/>
      </c>
      <c r="C70" s="71">
        <f>Tempo!$A$2*(Tempo!L63+Tempo!M63)/2</f>
        <v>0</v>
      </c>
      <c r="D70" s="71">
        <f>Tempo!$A$2*(Tempo!N63+Tempo!O63)/2</f>
        <v>0</v>
      </c>
      <c r="E70" s="71">
        <f>Tempo!$A$2*(Tempo!V63+Tempo!W63)/2</f>
        <v>0</v>
      </c>
      <c r="F70" s="71">
        <f>Tempo!$A$2*(Tempo!X63+Tempo!Y63)/2</f>
        <v>0</v>
      </c>
      <c r="G70" s="71">
        <f>Tempo!$A$2*(Tempo!AF63+Tempo!AG63)/2</f>
        <v>0</v>
      </c>
      <c r="H70" s="71">
        <f>Tempo!$A$2*(Tempo!AH63+Tempo!AI63)/2</f>
        <v>0</v>
      </c>
      <c r="I70" s="71">
        <f>Tempo!$A$2*(Tempo!AP63-Tempo!AQ63)/2+I71</f>
        <v>0</v>
      </c>
      <c r="J70" s="71">
        <f>Tempo!$A$2*(Tempo!AR63-Tempo!AS63)/2+J71</f>
        <v>0</v>
      </c>
      <c r="K70" s="71">
        <f>IF(OR(Spikes!$N71=0,Spikes!$N71&gt;3),Tempo!B63,IF(Spikes!$N71=1,Tempo!L63,IF(Spikes!$N71=2,AVERAGE(Tempo!L63,Tempo!V63),AVERAGE(Tempo!L63,Tempo!V63,Tempo!AF63))))</f>
        <v>0</v>
      </c>
      <c r="L70" s="71">
        <f>IF(OR(Spikes!$N71=0,Spikes!$N71&gt;3),Tempo!C63,IF(Spikes!$N71=1,Tempo!M63,IF(Spikes!$N71=2,AVERAGE(Tempo!M63,Tempo!W63),AVERAGE(Tempo!M63,Tempo!W63,Tempo!AG63))))</f>
        <v>0</v>
      </c>
      <c r="M70" s="71">
        <f>IF(OR(Spikes!$O71=0,Spikes!$O71&gt;3),Tempo!D63,IF(Spikes!$O71=1,Tempo!N63,IF(Spikes!$O71=2,AVERAGE(Tempo!N63,Tempo!X63),AVERAGE(Tempo!N63,Tempo!X63,Tempo!AH63))))</f>
        <v>0</v>
      </c>
      <c r="N70" s="71">
        <f>IF(OR(Spikes!$O71=0,Spikes!$O71&gt;3),Tempo!E63,IF(Spikes!$O71=1,Tempo!O63,IF(Spikes!$O71=2,AVERAGE(Tempo!O63,Tempo!Y63),AVERAGE(Tempo!O63,Tempo!Y63,Tempo!AI63))))</f>
        <v>0</v>
      </c>
      <c r="O70" s="71">
        <f>IF(Spikes!$F$4=0,0,Tempo!$A$2*(K70+L70)/2)</f>
        <v>0</v>
      </c>
      <c r="P70" s="71">
        <f>IF(Spikes!$F$5=0,0,Tempo!$A$2*(M70+N70)/2)</f>
        <v>0</v>
      </c>
      <c r="Q70" s="70">
        <f>Tempo!$A$2*(K70-L70)/2+Q71</f>
        <v>0</v>
      </c>
      <c r="R70" s="70">
        <f>Tempo!$A$2*(M70-N70)/2+R71</f>
        <v>0</v>
      </c>
      <c r="S70" s="83">
        <f>Q70-I70+Tempo!AX63</f>
        <v>0</v>
      </c>
      <c r="T70" s="83">
        <f>R70-J70+Tempo!AY63</f>
        <v>0</v>
      </c>
      <c r="U70" s="49" t="e">
        <f>IF(AND(Spikes!$F$4=1,B70&lt;&gt;""),B70,NA())</f>
        <v>#N/A</v>
      </c>
      <c r="V70" s="49" t="e">
        <f>IF(AND(Spikes!$F$5=1,B70&lt;&gt;""),B70,NA())</f>
        <v>#N/A</v>
      </c>
      <c r="W70" s="49" t="e">
        <f>IF(AND(Spikes!$F$4=1,Spikes!$F$6=1,B70&lt;&gt;""),B70,NA())</f>
        <v>#N/A</v>
      </c>
      <c r="X70" s="49" t="e">
        <f>IF(AND(Spikes!$F$5=1,Spikes!$F$6=1,B70&lt;&gt;""),B70,NA())</f>
        <v>#N/A</v>
      </c>
      <c r="Z70" s="85"/>
      <c r="AA70" s="85"/>
      <c r="AC70" s="84"/>
      <c r="AD70" s="84"/>
      <c r="AE70" s="84"/>
      <c r="AF70" s="84"/>
    </row>
    <row r="71" spans="1:32" x14ac:dyDescent="0.3">
      <c r="A71" s="68">
        <v>62</v>
      </c>
      <c r="B71" s="69" t="str">
        <f>IF(Tempo!A64="","",Tempo!A64)</f>
        <v/>
      </c>
      <c r="C71" s="71">
        <f>Tempo!$A$2*(Tempo!L64+Tempo!M64)/2</f>
        <v>0</v>
      </c>
      <c r="D71" s="71">
        <f>Tempo!$A$2*(Tempo!N64+Tempo!O64)/2</f>
        <v>0</v>
      </c>
      <c r="E71" s="71">
        <f>Tempo!$A$2*(Tempo!V64+Tempo!W64)/2</f>
        <v>0</v>
      </c>
      <c r="F71" s="71">
        <f>Tempo!$A$2*(Tempo!X64+Tempo!Y64)/2</f>
        <v>0</v>
      </c>
      <c r="G71" s="71">
        <f>Tempo!$A$2*(Tempo!AF64+Tempo!AG64)/2</f>
        <v>0</v>
      </c>
      <c r="H71" s="71">
        <f>Tempo!$A$2*(Tempo!AH64+Tempo!AI64)/2</f>
        <v>0</v>
      </c>
      <c r="I71" s="71">
        <f>Tempo!$A$2*(Tempo!AP64-Tempo!AQ64)/2+I72</f>
        <v>0</v>
      </c>
      <c r="J71" s="71">
        <f>Tempo!$A$2*(Tempo!AR64-Tempo!AS64)/2+J72</f>
        <v>0</v>
      </c>
      <c r="K71" s="71">
        <f>IF(OR(Spikes!$N72=0,Spikes!$N72&gt;3),Tempo!B64,IF(Spikes!$N72=1,Tempo!L64,IF(Spikes!$N72=2,AVERAGE(Tempo!L64,Tempo!V64),AVERAGE(Tempo!L64,Tempo!V64,Tempo!AF64))))</f>
        <v>0</v>
      </c>
      <c r="L71" s="71">
        <f>IF(OR(Spikes!$N72=0,Spikes!$N72&gt;3),Tempo!C64,IF(Spikes!$N72=1,Tempo!M64,IF(Spikes!$N72=2,AVERAGE(Tempo!M64,Tempo!W64),AVERAGE(Tempo!M64,Tempo!W64,Tempo!AG64))))</f>
        <v>0</v>
      </c>
      <c r="M71" s="71">
        <f>IF(OR(Spikes!$O72=0,Spikes!$O72&gt;3),Tempo!D64,IF(Spikes!$O72=1,Tempo!N64,IF(Spikes!$O72=2,AVERAGE(Tempo!N64,Tempo!X64),AVERAGE(Tempo!N64,Tempo!X64,Tempo!AH64))))</f>
        <v>0</v>
      </c>
      <c r="N71" s="71">
        <f>IF(OR(Spikes!$O72=0,Spikes!$O72&gt;3),Tempo!E64,IF(Spikes!$O72=1,Tempo!O64,IF(Spikes!$O72=2,AVERAGE(Tempo!O64,Tempo!Y64),AVERAGE(Tempo!O64,Tempo!Y64,Tempo!AI64))))</f>
        <v>0</v>
      </c>
      <c r="O71" s="71">
        <f>IF(Spikes!$F$4=0,0,Tempo!$A$2*(K71+L71)/2)</f>
        <v>0</v>
      </c>
      <c r="P71" s="71">
        <f>IF(Spikes!$F$5=0,0,Tempo!$A$2*(M71+N71)/2)</f>
        <v>0</v>
      </c>
      <c r="Q71" s="70">
        <f>Tempo!$A$2*(K71-L71)/2+Q72</f>
        <v>0</v>
      </c>
      <c r="R71" s="70">
        <f>Tempo!$A$2*(M71-N71)/2+R72</f>
        <v>0</v>
      </c>
      <c r="S71" s="83">
        <f>Q71-I71+Tempo!AX64</f>
        <v>0</v>
      </c>
      <c r="T71" s="83">
        <f>R71-J71+Tempo!AY64</f>
        <v>0</v>
      </c>
      <c r="U71" s="49" t="e">
        <f>IF(AND(Spikes!$F$4=1,B71&lt;&gt;""),B71,NA())</f>
        <v>#N/A</v>
      </c>
      <c r="V71" s="49" t="e">
        <f>IF(AND(Spikes!$F$5=1,B71&lt;&gt;""),B71,NA())</f>
        <v>#N/A</v>
      </c>
      <c r="W71" s="49" t="e">
        <f>IF(AND(Spikes!$F$4=1,Spikes!$F$6=1,B71&lt;&gt;""),B71,NA())</f>
        <v>#N/A</v>
      </c>
      <c r="X71" s="49" t="e">
        <f>IF(AND(Spikes!$F$5=1,Spikes!$F$6=1,B71&lt;&gt;""),B71,NA())</f>
        <v>#N/A</v>
      </c>
      <c r="Z71" s="85"/>
      <c r="AA71" s="85"/>
      <c r="AC71" s="84"/>
      <c r="AD71" s="84"/>
      <c r="AE71" s="84"/>
      <c r="AF71" s="84"/>
    </row>
    <row r="72" spans="1:32" x14ac:dyDescent="0.3">
      <c r="A72" s="68">
        <v>63</v>
      </c>
      <c r="B72" s="69" t="str">
        <f>IF(Tempo!A65="","",Tempo!A65)</f>
        <v/>
      </c>
      <c r="C72" s="71">
        <f>Tempo!$A$2*(Tempo!L65+Tempo!M65)/2</f>
        <v>0</v>
      </c>
      <c r="D72" s="71">
        <f>Tempo!$A$2*(Tempo!N65+Tempo!O65)/2</f>
        <v>0</v>
      </c>
      <c r="E72" s="71">
        <f>Tempo!$A$2*(Tempo!V65+Tempo!W65)/2</f>
        <v>0</v>
      </c>
      <c r="F72" s="71">
        <f>Tempo!$A$2*(Tempo!X65+Tempo!Y65)/2</f>
        <v>0</v>
      </c>
      <c r="G72" s="71">
        <f>Tempo!$A$2*(Tempo!AF65+Tempo!AG65)/2</f>
        <v>0</v>
      </c>
      <c r="H72" s="71">
        <f>Tempo!$A$2*(Tempo!AH65+Tempo!AI65)/2</f>
        <v>0</v>
      </c>
      <c r="I72" s="71">
        <f>Tempo!$A$2*(Tempo!AP65-Tempo!AQ65)/2+I73</f>
        <v>0</v>
      </c>
      <c r="J72" s="71">
        <f>Tempo!$A$2*(Tempo!AR65-Tempo!AS65)/2+J73</f>
        <v>0</v>
      </c>
      <c r="K72" s="71">
        <f>IF(OR(Spikes!$N73=0,Spikes!$N73&gt;3),Tempo!B65,IF(Spikes!$N73=1,Tempo!L65,IF(Spikes!$N73=2,AVERAGE(Tempo!L65,Tempo!V65),AVERAGE(Tempo!L65,Tempo!V65,Tempo!AF65))))</f>
        <v>0</v>
      </c>
      <c r="L72" s="71">
        <f>IF(OR(Spikes!$N73=0,Spikes!$N73&gt;3),Tempo!C65,IF(Spikes!$N73=1,Tempo!M65,IF(Spikes!$N73=2,AVERAGE(Tempo!M65,Tempo!W65),AVERAGE(Tempo!M65,Tempo!W65,Tempo!AG65))))</f>
        <v>0</v>
      </c>
      <c r="M72" s="71">
        <f>IF(OR(Spikes!$O73=0,Spikes!$O73&gt;3),Tempo!D65,IF(Spikes!$O73=1,Tempo!N65,IF(Spikes!$O73=2,AVERAGE(Tempo!N65,Tempo!X65),AVERAGE(Tempo!N65,Tempo!X65,Tempo!AH65))))</f>
        <v>0</v>
      </c>
      <c r="N72" s="71">
        <f>IF(OR(Spikes!$O73=0,Spikes!$O73&gt;3),Tempo!E65,IF(Spikes!$O73=1,Tempo!O65,IF(Spikes!$O73=2,AVERAGE(Tempo!O65,Tempo!Y65),AVERAGE(Tempo!O65,Tempo!Y65,Tempo!AI65))))</f>
        <v>0</v>
      </c>
      <c r="O72" s="71">
        <f>IF(Spikes!$F$4=0,0,Tempo!$A$2*(K72+L72)/2)</f>
        <v>0</v>
      </c>
      <c r="P72" s="71">
        <f>IF(Spikes!$F$5=0,0,Tempo!$A$2*(M72+N72)/2)</f>
        <v>0</v>
      </c>
      <c r="Q72" s="70">
        <f>Tempo!$A$2*(K72-L72)/2+Q73</f>
        <v>0</v>
      </c>
      <c r="R72" s="70">
        <f>Tempo!$A$2*(M72-N72)/2+R73</f>
        <v>0</v>
      </c>
      <c r="S72" s="83">
        <f>Q72-I72+Tempo!AX65</f>
        <v>0</v>
      </c>
      <c r="T72" s="83">
        <f>R72-J72+Tempo!AY65</f>
        <v>0</v>
      </c>
      <c r="U72" s="49" t="e">
        <f>IF(AND(Spikes!$F$4=1,B72&lt;&gt;""),B72,NA())</f>
        <v>#N/A</v>
      </c>
      <c r="V72" s="49" t="e">
        <f>IF(AND(Spikes!$F$5=1,B72&lt;&gt;""),B72,NA())</f>
        <v>#N/A</v>
      </c>
      <c r="W72" s="49" t="e">
        <f>IF(AND(Spikes!$F$4=1,Spikes!$F$6=1,B72&lt;&gt;""),B72,NA())</f>
        <v>#N/A</v>
      </c>
      <c r="X72" s="49" t="e">
        <f>IF(AND(Spikes!$F$5=1,Spikes!$F$6=1,B72&lt;&gt;""),B72,NA())</f>
        <v>#N/A</v>
      </c>
      <c r="Z72" s="85"/>
      <c r="AA72" s="85"/>
      <c r="AC72" s="84"/>
      <c r="AD72" s="84"/>
      <c r="AE72" s="84"/>
      <c r="AF72" s="84"/>
    </row>
    <row r="73" spans="1:32" x14ac:dyDescent="0.3">
      <c r="A73" s="68">
        <v>64</v>
      </c>
      <c r="B73" s="69" t="str">
        <f>IF(Tempo!A66="","",Tempo!A66)</f>
        <v/>
      </c>
      <c r="C73" s="71">
        <f>Tempo!$A$2*(Tempo!L66+Tempo!M66)/2</f>
        <v>0</v>
      </c>
      <c r="D73" s="71">
        <f>Tempo!$A$2*(Tempo!N66+Tempo!O66)/2</f>
        <v>0</v>
      </c>
      <c r="E73" s="71">
        <f>Tempo!$A$2*(Tempo!V66+Tempo!W66)/2</f>
        <v>0</v>
      </c>
      <c r="F73" s="71">
        <f>Tempo!$A$2*(Tempo!X66+Tempo!Y66)/2</f>
        <v>0</v>
      </c>
      <c r="G73" s="71">
        <f>Tempo!$A$2*(Tempo!AF66+Tempo!AG66)/2</f>
        <v>0</v>
      </c>
      <c r="H73" s="71">
        <f>Tempo!$A$2*(Tempo!AH66+Tempo!AI66)/2</f>
        <v>0</v>
      </c>
      <c r="I73" s="71">
        <f>Tempo!$A$2*(Tempo!AP66-Tempo!AQ66)/2+I74</f>
        <v>0</v>
      </c>
      <c r="J73" s="71">
        <f>Tempo!$A$2*(Tempo!AR66-Tempo!AS66)/2+J74</f>
        <v>0</v>
      </c>
      <c r="K73" s="71">
        <f>IF(OR(Spikes!$N74=0,Spikes!$N74&gt;3),Tempo!B66,IF(Spikes!$N74=1,Tempo!L66,IF(Spikes!$N74=2,AVERAGE(Tempo!L66,Tempo!V66),AVERAGE(Tempo!L66,Tempo!V66,Tempo!AF66))))</f>
        <v>0</v>
      </c>
      <c r="L73" s="71">
        <f>IF(OR(Spikes!$N74=0,Spikes!$N74&gt;3),Tempo!C66,IF(Spikes!$N74=1,Tempo!M66,IF(Spikes!$N74=2,AVERAGE(Tempo!M66,Tempo!W66),AVERAGE(Tempo!M66,Tempo!W66,Tempo!AG66))))</f>
        <v>0</v>
      </c>
      <c r="M73" s="71">
        <f>IF(OR(Spikes!$O74=0,Spikes!$O74&gt;3),Tempo!D66,IF(Spikes!$O74=1,Tempo!N66,IF(Spikes!$O74=2,AVERAGE(Tempo!N66,Tempo!X66),AVERAGE(Tempo!N66,Tempo!X66,Tempo!AH66))))</f>
        <v>0</v>
      </c>
      <c r="N73" s="71">
        <f>IF(OR(Spikes!$O74=0,Spikes!$O74&gt;3),Tempo!E66,IF(Spikes!$O74=1,Tempo!O66,IF(Spikes!$O74=2,AVERAGE(Tempo!O66,Tempo!Y66),AVERAGE(Tempo!O66,Tempo!Y66,Tempo!AI66))))</f>
        <v>0</v>
      </c>
      <c r="O73" s="71">
        <f>IF(Spikes!$F$4=0,0,Tempo!$A$2*(K73+L73)/2)</f>
        <v>0</v>
      </c>
      <c r="P73" s="71">
        <f>IF(Spikes!$F$5=0,0,Tempo!$A$2*(M73+N73)/2)</f>
        <v>0</v>
      </c>
      <c r="Q73" s="70">
        <f>Tempo!$A$2*(K73-L73)/2+Q74</f>
        <v>0</v>
      </c>
      <c r="R73" s="70">
        <f>Tempo!$A$2*(M73-N73)/2+R74</f>
        <v>0</v>
      </c>
      <c r="S73" s="83">
        <f>Q73-I73+Tempo!AX66</f>
        <v>0</v>
      </c>
      <c r="T73" s="83">
        <f>R73-J73+Tempo!AY66</f>
        <v>0</v>
      </c>
      <c r="U73" s="49" t="e">
        <f>IF(AND(Spikes!$F$4=1,B73&lt;&gt;""),B73,NA())</f>
        <v>#N/A</v>
      </c>
      <c r="V73" s="49" t="e">
        <f>IF(AND(Spikes!$F$5=1,B73&lt;&gt;""),B73,NA())</f>
        <v>#N/A</v>
      </c>
      <c r="W73" s="49" t="e">
        <f>IF(AND(Spikes!$F$4=1,Spikes!$F$6=1,B73&lt;&gt;""),B73,NA())</f>
        <v>#N/A</v>
      </c>
      <c r="X73" s="49" t="e">
        <f>IF(AND(Spikes!$F$5=1,Spikes!$F$6=1,B73&lt;&gt;""),B73,NA())</f>
        <v>#N/A</v>
      </c>
      <c r="Z73" s="85"/>
      <c r="AA73" s="85"/>
      <c r="AC73" s="84"/>
      <c r="AD73" s="84"/>
      <c r="AE73" s="84"/>
      <c r="AF73" s="84"/>
    </row>
    <row r="74" spans="1:32" x14ac:dyDescent="0.3">
      <c r="A74" s="68">
        <v>65</v>
      </c>
      <c r="B74" s="69" t="str">
        <f>IF(Tempo!A67="","",Tempo!A67)</f>
        <v/>
      </c>
      <c r="C74" s="71">
        <f>Tempo!$A$2*(Tempo!L67+Tempo!M67)/2</f>
        <v>0</v>
      </c>
      <c r="D74" s="71">
        <f>Tempo!$A$2*(Tempo!N67+Tempo!O67)/2</f>
        <v>0</v>
      </c>
      <c r="E74" s="71">
        <f>Tempo!$A$2*(Tempo!V67+Tempo!W67)/2</f>
        <v>0</v>
      </c>
      <c r="F74" s="71">
        <f>Tempo!$A$2*(Tempo!X67+Tempo!Y67)/2</f>
        <v>0</v>
      </c>
      <c r="G74" s="71">
        <f>Tempo!$A$2*(Tempo!AF67+Tempo!AG67)/2</f>
        <v>0</v>
      </c>
      <c r="H74" s="71">
        <f>Tempo!$A$2*(Tempo!AH67+Tempo!AI67)/2</f>
        <v>0</v>
      </c>
      <c r="I74" s="71">
        <f>Tempo!$A$2*(Tempo!AP67-Tempo!AQ67)/2+I75</f>
        <v>0</v>
      </c>
      <c r="J74" s="71">
        <f>Tempo!$A$2*(Tempo!AR67-Tempo!AS67)/2+J75</f>
        <v>0</v>
      </c>
      <c r="K74" s="71">
        <f>IF(OR(Spikes!$N75=0,Spikes!$N75&gt;3),Tempo!B67,IF(Spikes!$N75=1,Tempo!L67,IF(Spikes!$N75=2,AVERAGE(Tempo!L67,Tempo!V67),AVERAGE(Tempo!L67,Tempo!V67,Tempo!AF67))))</f>
        <v>0</v>
      </c>
      <c r="L74" s="71">
        <f>IF(OR(Spikes!$N75=0,Spikes!$N75&gt;3),Tempo!C67,IF(Spikes!$N75=1,Tempo!M67,IF(Spikes!$N75=2,AVERAGE(Tempo!M67,Tempo!W67),AVERAGE(Tempo!M67,Tempo!W67,Tempo!AG67))))</f>
        <v>0</v>
      </c>
      <c r="M74" s="71">
        <f>IF(OR(Spikes!$O75=0,Spikes!$O75&gt;3),Tempo!D67,IF(Spikes!$O75=1,Tempo!N67,IF(Spikes!$O75=2,AVERAGE(Tempo!N67,Tempo!X67),AVERAGE(Tempo!N67,Tempo!X67,Tempo!AH67))))</f>
        <v>0</v>
      </c>
      <c r="N74" s="71">
        <f>IF(OR(Spikes!$O75=0,Spikes!$O75&gt;3),Tempo!E67,IF(Spikes!$O75=1,Tempo!O67,IF(Spikes!$O75=2,AVERAGE(Tempo!O67,Tempo!Y67),AVERAGE(Tempo!O67,Tempo!Y67,Tempo!AI67))))</f>
        <v>0</v>
      </c>
      <c r="O74" s="71">
        <f>IF(Spikes!$F$4=0,0,Tempo!$A$2*(K74+L74)/2)</f>
        <v>0</v>
      </c>
      <c r="P74" s="71">
        <f>IF(Spikes!$F$5=0,0,Tempo!$A$2*(M74+N74)/2)</f>
        <v>0</v>
      </c>
      <c r="Q74" s="70">
        <f>Tempo!$A$2*(K74-L74)/2+Q75</f>
        <v>0</v>
      </c>
      <c r="R74" s="70">
        <f>Tempo!$A$2*(M74-N74)/2+R75</f>
        <v>0</v>
      </c>
      <c r="S74" s="83">
        <f>Q74-I74+Tempo!AX67</f>
        <v>0</v>
      </c>
      <c r="T74" s="83">
        <f>R74-J74+Tempo!AY67</f>
        <v>0</v>
      </c>
      <c r="U74" s="49" t="e">
        <f>IF(AND(Spikes!$F$4=1,B74&lt;&gt;""),B74,NA())</f>
        <v>#N/A</v>
      </c>
      <c r="V74" s="49" t="e">
        <f>IF(AND(Spikes!$F$5=1,B74&lt;&gt;""),B74,NA())</f>
        <v>#N/A</v>
      </c>
      <c r="W74" s="49" t="e">
        <f>IF(AND(Spikes!$F$4=1,Spikes!$F$6=1,B74&lt;&gt;""),B74,NA())</f>
        <v>#N/A</v>
      </c>
      <c r="X74" s="49" t="e">
        <f>IF(AND(Spikes!$F$5=1,Spikes!$F$6=1,B74&lt;&gt;""),B74,NA())</f>
        <v>#N/A</v>
      </c>
      <c r="Z74" s="85"/>
      <c r="AA74" s="85"/>
      <c r="AC74" s="84"/>
      <c r="AD74" s="84"/>
      <c r="AE74" s="84"/>
      <c r="AF74" s="84"/>
    </row>
    <row r="75" spans="1:32" x14ac:dyDescent="0.3">
      <c r="A75" s="68">
        <v>66</v>
      </c>
      <c r="B75" s="69" t="str">
        <f>IF(Tempo!A68="","",Tempo!A68)</f>
        <v/>
      </c>
      <c r="C75" s="71">
        <f>Tempo!$A$2*(Tempo!L68+Tempo!M68)/2</f>
        <v>0</v>
      </c>
      <c r="D75" s="71">
        <f>Tempo!$A$2*(Tempo!N68+Tempo!O68)/2</f>
        <v>0</v>
      </c>
      <c r="E75" s="71">
        <f>Tempo!$A$2*(Tempo!V68+Tempo!W68)/2</f>
        <v>0</v>
      </c>
      <c r="F75" s="71">
        <f>Tempo!$A$2*(Tempo!X68+Tempo!Y68)/2</f>
        <v>0</v>
      </c>
      <c r="G75" s="71">
        <f>Tempo!$A$2*(Tempo!AF68+Tempo!AG68)/2</f>
        <v>0</v>
      </c>
      <c r="H75" s="71">
        <f>Tempo!$A$2*(Tempo!AH68+Tempo!AI68)/2</f>
        <v>0</v>
      </c>
      <c r="I75" s="71">
        <f>Tempo!$A$2*(Tempo!AP68-Tempo!AQ68)/2+I76</f>
        <v>0</v>
      </c>
      <c r="J75" s="71">
        <f>Tempo!$A$2*(Tempo!AR68-Tempo!AS68)/2+J76</f>
        <v>0</v>
      </c>
      <c r="K75" s="71">
        <f>IF(OR(Spikes!$N76=0,Spikes!$N76&gt;3),Tempo!B68,IF(Spikes!$N76=1,Tempo!L68,IF(Spikes!$N76=2,AVERAGE(Tempo!L68,Tempo!V68),AVERAGE(Tempo!L68,Tempo!V68,Tempo!AF68))))</f>
        <v>0</v>
      </c>
      <c r="L75" s="71">
        <f>IF(OR(Spikes!$N76=0,Spikes!$N76&gt;3),Tempo!C68,IF(Spikes!$N76=1,Tempo!M68,IF(Spikes!$N76=2,AVERAGE(Tempo!M68,Tempo!W68),AVERAGE(Tempo!M68,Tempo!W68,Tempo!AG68))))</f>
        <v>0</v>
      </c>
      <c r="M75" s="71">
        <f>IF(OR(Spikes!$O76=0,Spikes!$O76&gt;3),Tempo!D68,IF(Spikes!$O76=1,Tempo!N68,IF(Spikes!$O76=2,AVERAGE(Tempo!N68,Tempo!X68),AVERAGE(Tempo!N68,Tempo!X68,Tempo!AH68))))</f>
        <v>0</v>
      </c>
      <c r="N75" s="71">
        <f>IF(OR(Spikes!$O76=0,Spikes!$O76&gt;3),Tempo!E68,IF(Spikes!$O76=1,Tempo!O68,IF(Spikes!$O76=2,AVERAGE(Tempo!O68,Tempo!Y68),AVERAGE(Tempo!O68,Tempo!Y68,Tempo!AI68))))</f>
        <v>0</v>
      </c>
      <c r="O75" s="71">
        <f>IF(Spikes!$F$4=0,0,Tempo!$A$2*(K75+L75)/2)</f>
        <v>0</v>
      </c>
      <c r="P75" s="71">
        <f>IF(Spikes!$F$5=0,0,Tempo!$A$2*(M75+N75)/2)</f>
        <v>0</v>
      </c>
      <c r="Q75" s="70">
        <f>Tempo!$A$2*(K75-L75)/2+Q76</f>
        <v>0</v>
      </c>
      <c r="R75" s="70">
        <f>Tempo!$A$2*(M75-N75)/2+R76</f>
        <v>0</v>
      </c>
      <c r="S75" s="83">
        <f>Q75-I75+Tempo!AX68</f>
        <v>0</v>
      </c>
      <c r="T75" s="83">
        <f>R75-J75+Tempo!AY68</f>
        <v>0</v>
      </c>
      <c r="U75" s="49" t="e">
        <f>IF(AND(Spikes!$F$4=1,B75&lt;&gt;""),B75,NA())</f>
        <v>#N/A</v>
      </c>
      <c r="V75" s="49" t="e">
        <f>IF(AND(Spikes!$F$5=1,B75&lt;&gt;""),B75,NA())</f>
        <v>#N/A</v>
      </c>
      <c r="W75" s="49" t="e">
        <f>IF(AND(Spikes!$F$4=1,Spikes!$F$6=1,B75&lt;&gt;""),B75,NA())</f>
        <v>#N/A</v>
      </c>
      <c r="X75" s="49" t="e">
        <f>IF(AND(Spikes!$F$5=1,Spikes!$F$6=1,B75&lt;&gt;""),B75,NA())</f>
        <v>#N/A</v>
      </c>
      <c r="Z75" s="85"/>
      <c r="AA75" s="85"/>
      <c r="AC75" s="84"/>
      <c r="AD75" s="84"/>
      <c r="AE75" s="84"/>
      <c r="AF75" s="84"/>
    </row>
    <row r="76" spans="1:32" x14ac:dyDescent="0.3">
      <c r="A76" s="68">
        <v>67</v>
      </c>
      <c r="B76" s="69" t="str">
        <f>IF(Tempo!A69="","",Tempo!A69)</f>
        <v/>
      </c>
      <c r="C76" s="71">
        <f>Tempo!$A$2*(Tempo!L69+Tempo!M69)/2</f>
        <v>0</v>
      </c>
      <c r="D76" s="71">
        <f>Tempo!$A$2*(Tempo!N69+Tempo!O69)/2</f>
        <v>0</v>
      </c>
      <c r="E76" s="71">
        <f>Tempo!$A$2*(Tempo!V69+Tempo!W69)/2</f>
        <v>0</v>
      </c>
      <c r="F76" s="71">
        <f>Tempo!$A$2*(Tempo!X69+Tempo!Y69)/2</f>
        <v>0</v>
      </c>
      <c r="G76" s="71">
        <f>Tempo!$A$2*(Tempo!AF69+Tempo!AG69)/2</f>
        <v>0</v>
      </c>
      <c r="H76" s="71">
        <f>Tempo!$A$2*(Tempo!AH69+Tempo!AI69)/2</f>
        <v>0</v>
      </c>
      <c r="I76" s="71">
        <f>Tempo!$A$2*(Tempo!AP69-Tempo!AQ69)/2+I77</f>
        <v>0</v>
      </c>
      <c r="J76" s="71">
        <f>Tempo!$A$2*(Tempo!AR69-Tempo!AS69)/2+J77</f>
        <v>0</v>
      </c>
      <c r="K76" s="71">
        <f>IF(OR(Spikes!$N77=0,Spikes!$N77&gt;3),Tempo!B69,IF(Spikes!$N77=1,Tempo!L69,IF(Spikes!$N77=2,AVERAGE(Tempo!L69,Tempo!V69),AVERAGE(Tempo!L69,Tempo!V69,Tempo!AF69))))</f>
        <v>0</v>
      </c>
      <c r="L76" s="71">
        <f>IF(OR(Spikes!$N77=0,Spikes!$N77&gt;3),Tempo!C69,IF(Spikes!$N77=1,Tempo!M69,IF(Spikes!$N77=2,AVERAGE(Tempo!M69,Tempo!W69),AVERAGE(Tempo!M69,Tempo!W69,Tempo!AG69))))</f>
        <v>0</v>
      </c>
      <c r="M76" s="71">
        <f>IF(OR(Spikes!$O77=0,Spikes!$O77&gt;3),Tempo!D69,IF(Spikes!$O77=1,Tempo!N69,IF(Spikes!$O77=2,AVERAGE(Tempo!N69,Tempo!X69),AVERAGE(Tempo!N69,Tempo!X69,Tempo!AH69))))</f>
        <v>0</v>
      </c>
      <c r="N76" s="71">
        <f>IF(OR(Spikes!$O77=0,Spikes!$O77&gt;3),Tempo!E69,IF(Spikes!$O77=1,Tempo!O69,IF(Spikes!$O77=2,AVERAGE(Tempo!O69,Tempo!Y69),AVERAGE(Tempo!O69,Tempo!Y69,Tempo!AI69))))</f>
        <v>0</v>
      </c>
      <c r="O76" s="71">
        <f>IF(Spikes!$F$4=0,0,Tempo!$A$2*(K76+L76)/2)</f>
        <v>0</v>
      </c>
      <c r="P76" s="71">
        <f>IF(Spikes!$F$5=0,0,Tempo!$A$2*(M76+N76)/2)</f>
        <v>0</v>
      </c>
      <c r="Q76" s="70">
        <f>Tempo!$A$2*(K76-L76)/2+Q77</f>
        <v>0</v>
      </c>
      <c r="R76" s="70">
        <f>Tempo!$A$2*(M76-N76)/2+R77</f>
        <v>0</v>
      </c>
      <c r="S76" s="83">
        <f>Q76-I76+Tempo!AX69</f>
        <v>0</v>
      </c>
      <c r="T76" s="83">
        <f>R76-J76+Tempo!AY69</f>
        <v>0</v>
      </c>
      <c r="U76" s="49" t="e">
        <f>IF(AND(Spikes!$F$4=1,B76&lt;&gt;""),B76,NA())</f>
        <v>#N/A</v>
      </c>
      <c r="V76" s="49" t="e">
        <f>IF(AND(Spikes!$F$5=1,B76&lt;&gt;""),B76,NA())</f>
        <v>#N/A</v>
      </c>
      <c r="W76" s="49" t="e">
        <f>IF(AND(Spikes!$F$4=1,Spikes!$F$6=1,B76&lt;&gt;""),B76,NA())</f>
        <v>#N/A</v>
      </c>
      <c r="X76" s="49" t="e">
        <f>IF(AND(Spikes!$F$5=1,Spikes!$F$6=1,B76&lt;&gt;""),B76,NA())</f>
        <v>#N/A</v>
      </c>
      <c r="Z76" s="85"/>
      <c r="AA76" s="85"/>
      <c r="AC76" s="84"/>
      <c r="AD76" s="84"/>
      <c r="AE76" s="84"/>
      <c r="AF76" s="84"/>
    </row>
    <row r="77" spans="1:32" x14ac:dyDescent="0.3">
      <c r="A77" s="68">
        <v>68</v>
      </c>
      <c r="B77" s="69" t="str">
        <f>IF(Tempo!A70="","",Tempo!A70)</f>
        <v/>
      </c>
      <c r="C77" s="71">
        <f>Tempo!$A$2*(Tempo!L70+Tempo!M70)/2</f>
        <v>0</v>
      </c>
      <c r="D77" s="71">
        <f>Tempo!$A$2*(Tempo!N70+Tempo!O70)/2</f>
        <v>0</v>
      </c>
      <c r="E77" s="71">
        <f>Tempo!$A$2*(Tempo!V70+Tempo!W70)/2</f>
        <v>0</v>
      </c>
      <c r="F77" s="71">
        <f>Tempo!$A$2*(Tempo!X70+Tempo!Y70)/2</f>
        <v>0</v>
      </c>
      <c r="G77" s="71">
        <f>Tempo!$A$2*(Tempo!AF70+Tempo!AG70)/2</f>
        <v>0</v>
      </c>
      <c r="H77" s="71">
        <f>Tempo!$A$2*(Tempo!AH70+Tempo!AI70)/2</f>
        <v>0</v>
      </c>
      <c r="I77" s="71">
        <f>Tempo!$A$2*(Tempo!AP70-Tempo!AQ70)/2+I78</f>
        <v>0</v>
      </c>
      <c r="J77" s="71">
        <f>Tempo!$A$2*(Tempo!AR70-Tempo!AS70)/2+J78</f>
        <v>0</v>
      </c>
      <c r="K77" s="71">
        <f>IF(OR(Spikes!$N78=0,Spikes!$N78&gt;3),Tempo!B70,IF(Spikes!$N78=1,Tempo!L70,IF(Spikes!$N78=2,AVERAGE(Tempo!L70,Tempo!V70),AVERAGE(Tempo!L70,Tempo!V70,Tempo!AF70))))</f>
        <v>0</v>
      </c>
      <c r="L77" s="71">
        <f>IF(OR(Spikes!$N78=0,Spikes!$N78&gt;3),Tempo!C70,IF(Spikes!$N78=1,Tempo!M70,IF(Spikes!$N78=2,AVERAGE(Tempo!M70,Tempo!W70),AVERAGE(Tempo!M70,Tempo!W70,Tempo!AG70))))</f>
        <v>0</v>
      </c>
      <c r="M77" s="71">
        <f>IF(OR(Spikes!$O78=0,Spikes!$O78&gt;3),Tempo!D70,IF(Spikes!$O78=1,Tempo!N70,IF(Spikes!$O78=2,AVERAGE(Tempo!N70,Tempo!X70),AVERAGE(Tempo!N70,Tempo!X70,Tempo!AH70))))</f>
        <v>0</v>
      </c>
      <c r="N77" s="71">
        <f>IF(OR(Spikes!$O78=0,Spikes!$O78&gt;3),Tempo!E70,IF(Spikes!$O78=1,Tempo!O70,IF(Spikes!$O78=2,AVERAGE(Tempo!O70,Tempo!Y70),AVERAGE(Tempo!O70,Tempo!Y70,Tempo!AI70))))</f>
        <v>0</v>
      </c>
      <c r="O77" s="71">
        <f>IF(Spikes!$F$4=0,0,Tempo!$A$2*(K77+L77)/2)</f>
        <v>0</v>
      </c>
      <c r="P77" s="71">
        <f>IF(Spikes!$F$5=0,0,Tempo!$A$2*(M77+N77)/2)</f>
        <v>0</v>
      </c>
      <c r="Q77" s="70">
        <f>Tempo!$A$2*(K77-L77)/2+Q78</f>
        <v>0</v>
      </c>
      <c r="R77" s="70">
        <f>Tempo!$A$2*(M77-N77)/2+R78</f>
        <v>0</v>
      </c>
      <c r="S77" s="83">
        <f>Q77-I77+Tempo!AX70</f>
        <v>0</v>
      </c>
      <c r="T77" s="83">
        <f>R77-J77+Tempo!AY70</f>
        <v>0</v>
      </c>
      <c r="U77" s="49" t="e">
        <f>IF(AND(Spikes!$F$4=1,B77&lt;&gt;""),B77,NA())</f>
        <v>#N/A</v>
      </c>
      <c r="V77" s="49" t="e">
        <f>IF(AND(Spikes!$F$5=1,B77&lt;&gt;""),B77,NA())</f>
        <v>#N/A</v>
      </c>
      <c r="W77" s="49" t="e">
        <f>IF(AND(Spikes!$F$4=1,Spikes!$F$6=1,B77&lt;&gt;""),B77,NA())</f>
        <v>#N/A</v>
      </c>
      <c r="X77" s="49" t="e">
        <f>IF(AND(Spikes!$F$5=1,Spikes!$F$6=1,B77&lt;&gt;""),B77,NA())</f>
        <v>#N/A</v>
      </c>
      <c r="Z77" s="85"/>
      <c r="AA77" s="85"/>
      <c r="AC77" s="84"/>
      <c r="AD77" s="84"/>
      <c r="AE77" s="84"/>
      <c r="AF77" s="84"/>
    </row>
    <row r="78" spans="1:32" x14ac:dyDescent="0.3">
      <c r="A78" s="68">
        <v>69</v>
      </c>
      <c r="B78" s="69" t="str">
        <f>IF(Tempo!A71="","",Tempo!A71)</f>
        <v/>
      </c>
      <c r="C78" s="71">
        <f>Tempo!$A$2*(Tempo!L71+Tempo!M71)/2</f>
        <v>0</v>
      </c>
      <c r="D78" s="71">
        <f>Tempo!$A$2*(Tempo!N71+Tempo!O71)/2</f>
        <v>0</v>
      </c>
      <c r="E78" s="71">
        <f>Tempo!$A$2*(Tempo!V71+Tempo!W71)/2</f>
        <v>0</v>
      </c>
      <c r="F78" s="71">
        <f>Tempo!$A$2*(Tempo!X71+Tempo!Y71)/2</f>
        <v>0</v>
      </c>
      <c r="G78" s="71">
        <f>Tempo!$A$2*(Tempo!AF71+Tempo!AG71)/2</f>
        <v>0</v>
      </c>
      <c r="H78" s="71">
        <f>Tempo!$A$2*(Tempo!AH71+Tempo!AI71)/2</f>
        <v>0</v>
      </c>
      <c r="I78" s="71">
        <f>Tempo!$A$2*(Tempo!AP71-Tempo!AQ71)/2+I79</f>
        <v>0</v>
      </c>
      <c r="J78" s="71">
        <f>Tempo!$A$2*(Tempo!AR71-Tempo!AS71)/2+J79</f>
        <v>0</v>
      </c>
      <c r="K78" s="71">
        <f>IF(OR(Spikes!$N79=0,Spikes!$N79&gt;3),Tempo!B71,IF(Spikes!$N79=1,Tempo!L71,IF(Spikes!$N79=2,AVERAGE(Tempo!L71,Tempo!V71),AVERAGE(Tempo!L71,Tempo!V71,Tempo!AF71))))</f>
        <v>0</v>
      </c>
      <c r="L78" s="71">
        <f>IF(OR(Spikes!$N79=0,Spikes!$N79&gt;3),Tempo!C71,IF(Spikes!$N79=1,Tempo!M71,IF(Spikes!$N79=2,AVERAGE(Tempo!M71,Tempo!W71),AVERAGE(Tempo!M71,Tempo!W71,Tempo!AG71))))</f>
        <v>0</v>
      </c>
      <c r="M78" s="71">
        <f>IF(OR(Spikes!$O79=0,Spikes!$O79&gt;3),Tempo!D71,IF(Spikes!$O79=1,Tempo!N71,IF(Spikes!$O79=2,AVERAGE(Tempo!N71,Tempo!X71),AVERAGE(Tempo!N71,Tempo!X71,Tempo!AH71))))</f>
        <v>0</v>
      </c>
      <c r="N78" s="71">
        <f>IF(OR(Spikes!$O79=0,Spikes!$O79&gt;3),Tempo!E71,IF(Spikes!$O79=1,Tempo!O71,IF(Spikes!$O79=2,AVERAGE(Tempo!O71,Tempo!Y71),AVERAGE(Tempo!O71,Tempo!Y71,Tempo!AI71))))</f>
        <v>0</v>
      </c>
      <c r="O78" s="71">
        <f>IF(Spikes!$F$4=0,0,Tempo!$A$2*(K78+L78)/2)</f>
        <v>0</v>
      </c>
      <c r="P78" s="71">
        <f>IF(Spikes!$F$5=0,0,Tempo!$A$2*(M78+N78)/2)</f>
        <v>0</v>
      </c>
      <c r="Q78" s="70">
        <f>Tempo!$A$2*(K78-L78)/2+Q79</f>
        <v>0</v>
      </c>
      <c r="R78" s="70">
        <f>Tempo!$A$2*(M78-N78)/2+R79</f>
        <v>0</v>
      </c>
      <c r="S78" s="83">
        <f>Q78-I78+Tempo!AX71</f>
        <v>0</v>
      </c>
      <c r="T78" s="83">
        <f>R78-J78+Tempo!AY71</f>
        <v>0</v>
      </c>
      <c r="U78" s="49" t="e">
        <f>IF(AND(Spikes!$F$4=1,B78&lt;&gt;""),B78,NA())</f>
        <v>#N/A</v>
      </c>
      <c r="V78" s="49" t="e">
        <f>IF(AND(Spikes!$F$5=1,B78&lt;&gt;""),B78,NA())</f>
        <v>#N/A</v>
      </c>
      <c r="W78" s="49" t="e">
        <f>IF(AND(Spikes!$F$4=1,Spikes!$F$6=1,B78&lt;&gt;""),B78,NA())</f>
        <v>#N/A</v>
      </c>
      <c r="X78" s="49" t="e">
        <f>IF(AND(Spikes!$F$5=1,Spikes!$F$6=1,B78&lt;&gt;""),B78,NA())</f>
        <v>#N/A</v>
      </c>
      <c r="Z78" s="85"/>
      <c r="AA78" s="85"/>
      <c r="AC78" s="84"/>
      <c r="AD78" s="84"/>
      <c r="AE78" s="84"/>
      <c r="AF78" s="84"/>
    </row>
    <row r="79" spans="1:32" x14ac:dyDescent="0.3">
      <c r="A79" s="68">
        <v>70</v>
      </c>
      <c r="B79" s="69" t="str">
        <f>IF(Tempo!A72="","",Tempo!A72)</f>
        <v/>
      </c>
      <c r="C79" s="71">
        <f>Tempo!$A$2*(Tempo!L72+Tempo!M72)/2</f>
        <v>0</v>
      </c>
      <c r="D79" s="71">
        <f>Tempo!$A$2*(Tempo!N72+Tempo!O72)/2</f>
        <v>0</v>
      </c>
      <c r="E79" s="71">
        <f>Tempo!$A$2*(Tempo!V72+Tempo!W72)/2</f>
        <v>0</v>
      </c>
      <c r="F79" s="71">
        <f>Tempo!$A$2*(Tempo!X72+Tempo!Y72)/2</f>
        <v>0</v>
      </c>
      <c r="G79" s="71">
        <f>Tempo!$A$2*(Tempo!AF72+Tempo!AG72)/2</f>
        <v>0</v>
      </c>
      <c r="H79" s="71">
        <f>Tempo!$A$2*(Tempo!AH72+Tempo!AI72)/2</f>
        <v>0</v>
      </c>
      <c r="I79" s="71">
        <f>Tempo!$A$2*(Tempo!AP72-Tempo!AQ72)/2+I80</f>
        <v>0</v>
      </c>
      <c r="J79" s="71">
        <f>Tempo!$A$2*(Tempo!AR72-Tempo!AS72)/2+J80</f>
        <v>0</v>
      </c>
      <c r="K79" s="71">
        <f>IF(OR(Spikes!$N80=0,Spikes!$N80&gt;3),Tempo!B72,IF(Spikes!$N80=1,Tempo!L72,IF(Spikes!$N80=2,AVERAGE(Tempo!L72,Tempo!V72),AVERAGE(Tempo!L72,Tempo!V72,Tempo!AF72))))</f>
        <v>0</v>
      </c>
      <c r="L79" s="71">
        <f>IF(OR(Spikes!$N80=0,Spikes!$N80&gt;3),Tempo!C72,IF(Spikes!$N80=1,Tempo!M72,IF(Spikes!$N80=2,AVERAGE(Tempo!M72,Tempo!W72),AVERAGE(Tempo!M72,Tempo!W72,Tempo!AG72))))</f>
        <v>0</v>
      </c>
      <c r="M79" s="71">
        <f>IF(OR(Spikes!$O80=0,Spikes!$O80&gt;3),Tempo!D72,IF(Spikes!$O80=1,Tempo!N72,IF(Spikes!$O80=2,AVERAGE(Tempo!N72,Tempo!X72),AVERAGE(Tempo!N72,Tempo!X72,Tempo!AH72))))</f>
        <v>0</v>
      </c>
      <c r="N79" s="71">
        <f>IF(OR(Spikes!$O80=0,Spikes!$O80&gt;3),Tempo!E72,IF(Spikes!$O80=1,Tempo!O72,IF(Spikes!$O80=2,AVERAGE(Tempo!O72,Tempo!Y72),AVERAGE(Tempo!O72,Tempo!Y72,Tempo!AI72))))</f>
        <v>0</v>
      </c>
      <c r="O79" s="71">
        <f>IF(Spikes!$F$4=0,0,Tempo!$A$2*(K79+L79)/2)</f>
        <v>0</v>
      </c>
      <c r="P79" s="71">
        <f>IF(Spikes!$F$5=0,0,Tempo!$A$2*(M79+N79)/2)</f>
        <v>0</v>
      </c>
      <c r="Q79" s="70">
        <f>Tempo!$A$2*(K79-L79)/2+Q80</f>
        <v>0</v>
      </c>
      <c r="R79" s="70">
        <f>Tempo!$A$2*(M79-N79)/2+R80</f>
        <v>0</v>
      </c>
      <c r="S79" s="83">
        <f>Q79-I79+Tempo!AX72</f>
        <v>0</v>
      </c>
      <c r="T79" s="83">
        <f>R79-J79+Tempo!AY72</f>
        <v>0</v>
      </c>
      <c r="U79" s="49" t="e">
        <f>IF(AND(Spikes!$F$4=1,B79&lt;&gt;""),B79,NA())</f>
        <v>#N/A</v>
      </c>
      <c r="V79" s="49" t="e">
        <f>IF(AND(Spikes!$F$5=1,B79&lt;&gt;""),B79,NA())</f>
        <v>#N/A</v>
      </c>
      <c r="W79" s="49" t="e">
        <f>IF(AND(Spikes!$F$4=1,Spikes!$F$6=1,B79&lt;&gt;""),B79,NA())</f>
        <v>#N/A</v>
      </c>
      <c r="X79" s="49" t="e">
        <f>IF(AND(Spikes!$F$5=1,Spikes!$F$6=1,B79&lt;&gt;""),B79,NA())</f>
        <v>#N/A</v>
      </c>
      <c r="Z79" s="85"/>
      <c r="AA79" s="85"/>
      <c r="AC79" s="84"/>
      <c r="AD79" s="84"/>
      <c r="AE79" s="84"/>
      <c r="AF79" s="84"/>
    </row>
    <row r="80" spans="1:32" x14ac:dyDescent="0.3">
      <c r="A80" s="68">
        <v>71</v>
      </c>
      <c r="B80" s="69" t="str">
        <f>IF(Tempo!A73="","",Tempo!A73)</f>
        <v/>
      </c>
      <c r="C80" s="71">
        <f>Tempo!$A$2*(Tempo!L73+Tempo!M73)/2</f>
        <v>0</v>
      </c>
      <c r="D80" s="71">
        <f>Tempo!$A$2*(Tempo!N73+Tempo!O73)/2</f>
        <v>0</v>
      </c>
      <c r="E80" s="71">
        <f>Tempo!$A$2*(Tempo!V73+Tempo!W73)/2</f>
        <v>0</v>
      </c>
      <c r="F80" s="71">
        <f>Tempo!$A$2*(Tempo!X73+Tempo!Y73)/2</f>
        <v>0</v>
      </c>
      <c r="G80" s="71">
        <f>Tempo!$A$2*(Tempo!AF73+Tempo!AG73)/2</f>
        <v>0</v>
      </c>
      <c r="H80" s="71">
        <f>Tempo!$A$2*(Tempo!AH73+Tempo!AI73)/2</f>
        <v>0</v>
      </c>
      <c r="I80" s="71">
        <f>Tempo!$A$2*(Tempo!AP73-Tempo!AQ73)/2+I81</f>
        <v>0</v>
      </c>
      <c r="J80" s="71">
        <f>Tempo!$A$2*(Tempo!AR73-Tempo!AS73)/2+J81</f>
        <v>0</v>
      </c>
      <c r="K80" s="71">
        <f>IF(OR(Spikes!$N81=0,Spikes!$N81&gt;3),Tempo!B73,IF(Spikes!$N81=1,Tempo!L73,IF(Spikes!$N81=2,AVERAGE(Tempo!L73,Tempo!V73),AVERAGE(Tempo!L73,Tempo!V73,Tempo!AF73))))</f>
        <v>0</v>
      </c>
      <c r="L80" s="71">
        <f>IF(OR(Spikes!$N81=0,Spikes!$N81&gt;3),Tempo!C73,IF(Spikes!$N81=1,Tempo!M73,IF(Spikes!$N81=2,AVERAGE(Tempo!M73,Tempo!W73),AVERAGE(Tempo!M73,Tempo!W73,Tempo!AG73))))</f>
        <v>0</v>
      </c>
      <c r="M80" s="71">
        <f>IF(OR(Spikes!$O81=0,Spikes!$O81&gt;3),Tempo!D73,IF(Spikes!$O81=1,Tempo!N73,IF(Spikes!$O81=2,AVERAGE(Tempo!N73,Tempo!X73),AVERAGE(Tempo!N73,Tempo!X73,Tempo!AH73))))</f>
        <v>0</v>
      </c>
      <c r="N80" s="71">
        <f>IF(OR(Spikes!$O81=0,Spikes!$O81&gt;3),Tempo!E73,IF(Spikes!$O81=1,Tempo!O73,IF(Spikes!$O81=2,AVERAGE(Tempo!O73,Tempo!Y73),AVERAGE(Tempo!O73,Tempo!Y73,Tempo!AI73))))</f>
        <v>0</v>
      </c>
      <c r="O80" s="71">
        <f>IF(Spikes!$F$4=0,0,Tempo!$A$2*(K80+L80)/2)</f>
        <v>0</v>
      </c>
      <c r="P80" s="71">
        <f>IF(Spikes!$F$5=0,0,Tempo!$A$2*(M80+N80)/2)</f>
        <v>0</v>
      </c>
      <c r="Q80" s="70">
        <f>Tempo!$A$2*(K80-L80)/2+Q81</f>
        <v>0</v>
      </c>
      <c r="R80" s="70">
        <f>Tempo!$A$2*(M80-N80)/2+R81</f>
        <v>0</v>
      </c>
      <c r="S80" s="83">
        <f>Q80-I80+Tempo!AX73</f>
        <v>0</v>
      </c>
      <c r="T80" s="83">
        <f>R80-J80+Tempo!AY73</f>
        <v>0</v>
      </c>
      <c r="U80" s="49" t="e">
        <f>IF(AND(Spikes!$F$4=1,B80&lt;&gt;""),B80,NA())</f>
        <v>#N/A</v>
      </c>
      <c r="V80" s="49" t="e">
        <f>IF(AND(Spikes!$F$5=1,B80&lt;&gt;""),B80,NA())</f>
        <v>#N/A</v>
      </c>
      <c r="W80" s="49" t="e">
        <f>IF(AND(Spikes!$F$4=1,Spikes!$F$6=1,B80&lt;&gt;""),B80,NA())</f>
        <v>#N/A</v>
      </c>
      <c r="X80" s="49" t="e">
        <f>IF(AND(Spikes!$F$5=1,Spikes!$F$6=1,B80&lt;&gt;""),B80,NA())</f>
        <v>#N/A</v>
      </c>
      <c r="Z80" s="85"/>
      <c r="AA80" s="85"/>
      <c r="AC80" s="84"/>
      <c r="AD80" s="84"/>
      <c r="AE80" s="84"/>
      <c r="AF80" s="84"/>
    </row>
    <row r="81" spans="1:32" x14ac:dyDescent="0.3">
      <c r="A81" s="68">
        <v>72</v>
      </c>
      <c r="B81" s="69" t="str">
        <f>IF(Tempo!A74="","",Tempo!A74)</f>
        <v/>
      </c>
      <c r="C81" s="71">
        <f>Tempo!$A$2*(Tempo!L74+Tempo!M74)/2</f>
        <v>0</v>
      </c>
      <c r="D81" s="71">
        <f>Tempo!$A$2*(Tempo!N74+Tempo!O74)/2</f>
        <v>0</v>
      </c>
      <c r="E81" s="71">
        <f>Tempo!$A$2*(Tempo!V74+Tempo!W74)/2</f>
        <v>0</v>
      </c>
      <c r="F81" s="71">
        <f>Tempo!$A$2*(Tempo!X74+Tempo!Y74)/2</f>
        <v>0</v>
      </c>
      <c r="G81" s="71">
        <f>Tempo!$A$2*(Tempo!AF74+Tempo!AG74)/2</f>
        <v>0</v>
      </c>
      <c r="H81" s="71">
        <f>Tempo!$A$2*(Tempo!AH74+Tempo!AI74)/2</f>
        <v>0</v>
      </c>
      <c r="I81" s="71">
        <f>Tempo!$A$2*(Tempo!AP74-Tempo!AQ74)/2+I82</f>
        <v>0</v>
      </c>
      <c r="J81" s="71">
        <f>Tempo!$A$2*(Tempo!AR74-Tempo!AS74)/2+J82</f>
        <v>0</v>
      </c>
      <c r="K81" s="71">
        <f>IF(OR(Spikes!$N82=0,Spikes!$N82&gt;3),Tempo!B74,IF(Spikes!$N82=1,Tempo!L74,IF(Spikes!$N82=2,AVERAGE(Tempo!L74,Tempo!V74),AVERAGE(Tempo!L74,Tempo!V74,Tempo!AF74))))</f>
        <v>0</v>
      </c>
      <c r="L81" s="71">
        <f>IF(OR(Spikes!$N82=0,Spikes!$N82&gt;3),Tempo!C74,IF(Spikes!$N82=1,Tempo!M74,IF(Spikes!$N82=2,AVERAGE(Tempo!M74,Tempo!W74),AVERAGE(Tempo!M74,Tempo!W74,Tempo!AG74))))</f>
        <v>0</v>
      </c>
      <c r="M81" s="71">
        <f>IF(OR(Spikes!$O82=0,Spikes!$O82&gt;3),Tempo!D74,IF(Spikes!$O82=1,Tempo!N74,IF(Spikes!$O82=2,AVERAGE(Tempo!N74,Tempo!X74),AVERAGE(Tempo!N74,Tempo!X74,Tempo!AH74))))</f>
        <v>0</v>
      </c>
      <c r="N81" s="71">
        <f>IF(OR(Spikes!$O82=0,Spikes!$O82&gt;3),Tempo!E74,IF(Spikes!$O82=1,Tempo!O74,IF(Spikes!$O82=2,AVERAGE(Tempo!O74,Tempo!Y74),AVERAGE(Tempo!O74,Tempo!Y74,Tempo!AI74))))</f>
        <v>0</v>
      </c>
      <c r="O81" s="71">
        <f>IF(Spikes!$F$4=0,0,Tempo!$A$2*(K81+L81)/2)</f>
        <v>0</v>
      </c>
      <c r="P81" s="71">
        <f>IF(Spikes!$F$5=0,0,Tempo!$A$2*(M81+N81)/2)</f>
        <v>0</v>
      </c>
      <c r="Q81" s="70">
        <f>Tempo!$A$2*(K81-L81)/2+Q82</f>
        <v>0</v>
      </c>
      <c r="R81" s="70">
        <f>Tempo!$A$2*(M81-N81)/2+R82</f>
        <v>0</v>
      </c>
      <c r="S81" s="83">
        <f>Q81-I81+Tempo!AX74</f>
        <v>0</v>
      </c>
      <c r="T81" s="83">
        <f>R81-J81+Tempo!AY74</f>
        <v>0</v>
      </c>
      <c r="U81" s="49" t="e">
        <f>IF(AND(Spikes!$F$4=1,B81&lt;&gt;""),B81,NA())</f>
        <v>#N/A</v>
      </c>
      <c r="V81" s="49" t="e">
        <f>IF(AND(Spikes!$F$5=1,B81&lt;&gt;""),B81,NA())</f>
        <v>#N/A</v>
      </c>
      <c r="W81" s="49" t="e">
        <f>IF(AND(Spikes!$F$4=1,Spikes!$F$6=1,B81&lt;&gt;""),B81,NA())</f>
        <v>#N/A</v>
      </c>
      <c r="X81" s="49" t="e">
        <f>IF(AND(Spikes!$F$5=1,Spikes!$F$6=1,B81&lt;&gt;""),B81,NA())</f>
        <v>#N/A</v>
      </c>
      <c r="Z81" s="85"/>
      <c r="AA81" s="85"/>
      <c r="AC81" s="84"/>
      <c r="AD81" s="84"/>
      <c r="AE81" s="84"/>
      <c r="AF81" s="84"/>
    </row>
    <row r="82" spans="1:32" x14ac:dyDescent="0.3">
      <c r="A82" s="68">
        <v>73</v>
      </c>
      <c r="B82" s="69" t="str">
        <f>IF(Tempo!A75="","",Tempo!A75)</f>
        <v/>
      </c>
      <c r="C82" s="71">
        <f>Tempo!$A$2*(Tempo!L75+Tempo!M75)/2</f>
        <v>0</v>
      </c>
      <c r="D82" s="71">
        <f>Tempo!$A$2*(Tempo!N75+Tempo!O75)/2</f>
        <v>0</v>
      </c>
      <c r="E82" s="71">
        <f>Tempo!$A$2*(Tempo!V75+Tempo!W75)/2</f>
        <v>0</v>
      </c>
      <c r="F82" s="71">
        <f>Tempo!$A$2*(Tempo!X75+Tempo!Y75)/2</f>
        <v>0</v>
      </c>
      <c r="G82" s="71">
        <f>Tempo!$A$2*(Tempo!AF75+Tempo!AG75)/2</f>
        <v>0</v>
      </c>
      <c r="H82" s="71">
        <f>Tempo!$A$2*(Tempo!AH75+Tempo!AI75)/2</f>
        <v>0</v>
      </c>
      <c r="I82" s="71">
        <f>Tempo!$A$2*(Tempo!AP75-Tempo!AQ75)/2+I83</f>
        <v>0</v>
      </c>
      <c r="J82" s="71">
        <f>Tempo!$A$2*(Tempo!AR75-Tempo!AS75)/2+J83</f>
        <v>0</v>
      </c>
      <c r="K82" s="71">
        <f>IF(OR(Spikes!$N83=0,Spikes!$N83&gt;3),Tempo!B75,IF(Spikes!$N83=1,Tempo!L75,IF(Spikes!$N83=2,AVERAGE(Tempo!L75,Tempo!V75),AVERAGE(Tempo!L75,Tempo!V75,Tempo!AF75))))</f>
        <v>0</v>
      </c>
      <c r="L82" s="71">
        <f>IF(OR(Spikes!$N83=0,Spikes!$N83&gt;3),Tempo!C75,IF(Spikes!$N83=1,Tempo!M75,IF(Spikes!$N83=2,AVERAGE(Tempo!M75,Tempo!W75),AVERAGE(Tempo!M75,Tempo!W75,Tempo!AG75))))</f>
        <v>0</v>
      </c>
      <c r="M82" s="71">
        <f>IF(OR(Spikes!$O83=0,Spikes!$O83&gt;3),Tempo!D75,IF(Spikes!$O83=1,Tempo!N75,IF(Spikes!$O83=2,AVERAGE(Tempo!N75,Tempo!X75),AVERAGE(Tempo!N75,Tempo!X75,Tempo!AH75))))</f>
        <v>0</v>
      </c>
      <c r="N82" s="71">
        <f>IF(OR(Spikes!$O83=0,Spikes!$O83&gt;3),Tempo!E75,IF(Spikes!$O83=1,Tempo!O75,IF(Spikes!$O83=2,AVERAGE(Tempo!O75,Tempo!Y75),AVERAGE(Tempo!O75,Tempo!Y75,Tempo!AI75))))</f>
        <v>0</v>
      </c>
      <c r="O82" s="71">
        <f>IF(Spikes!$F$4=0,0,Tempo!$A$2*(K82+L82)/2)</f>
        <v>0</v>
      </c>
      <c r="P82" s="71">
        <f>IF(Spikes!$F$5=0,0,Tempo!$A$2*(M82+N82)/2)</f>
        <v>0</v>
      </c>
      <c r="Q82" s="70">
        <f>Tempo!$A$2*(K82-L82)/2+Q83</f>
        <v>0</v>
      </c>
      <c r="R82" s="70">
        <f>Tempo!$A$2*(M82-N82)/2+R83</f>
        <v>0</v>
      </c>
      <c r="S82" s="83">
        <f>Q82-I82+Tempo!AX75</f>
        <v>0</v>
      </c>
      <c r="T82" s="83">
        <f>R82-J82+Tempo!AY75</f>
        <v>0</v>
      </c>
      <c r="U82" s="49" t="e">
        <f>IF(AND(Spikes!$F$4=1,B82&lt;&gt;""),B82,NA())</f>
        <v>#N/A</v>
      </c>
      <c r="V82" s="49" t="e">
        <f>IF(AND(Spikes!$F$5=1,B82&lt;&gt;""),B82,NA())</f>
        <v>#N/A</v>
      </c>
      <c r="W82" s="49" t="e">
        <f>IF(AND(Spikes!$F$4=1,Spikes!$F$6=1,B82&lt;&gt;""),B82,NA())</f>
        <v>#N/A</v>
      </c>
      <c r="X82" s="49" t="e">
        <f>IF(AND(Spikes!$F$5=1,Spikes!$F$6=1,B82&lt;&gt;""),B82,NA())</f>
        <v>#N/A</v>
      </c>
      <c r="Z82" s="85"/>
      <c r="AA82" s="85"/>
      <c r="AC82" s="84"/>
      <c r="AD82" s="84"/>
      <c r="AE82" s="84"/>
      <c r="AF82" s="84"/>
    </row>
    <row r="83" spans="1:32" x14ac:dyDescent="0.3">
      <c r="A83" s="68">
        <v>74</v>
      </c>
      <c r="B83" s="69" t="str">
        <f>IF(Tempo!A76="","",Tempo!A76)</f>
        <v/>
      </c>
      <c r="C83" s="71">
        <f>Tempo!$A$2*(Tempo!L76+Tempo!M76)/2</f>
        <v>0</v>
      </c>
      <c r="D83" s="71">
        <f>Tempo!$A$2*(Tempo!N76+Tempo!O76)/2</f>
        <v>0</v>
      </c>
      <c r="E83" s="71">
        <f>Tempo!$A$2*(Tempo!V76+Tempo!W76)/2</f>
        <v>0</v>
      </c>
      <c r="F83" s="71">
        <f>Tempo!$A$2*(Tempo!X76+Tempo!Y76)/2</f>
        <v>0</v>
      </c>
      <c r="G83" s="71">
        <f>Tempo!$A$2*(Tempo!AF76+Tempo!AG76)/2</f>
        <v>0</v>
      </c>
      <c r="H83" s="71">
        <f>Tempo!$A$2*(Tempo!AH76+Tempo!AI76)/2</f>
        <v>0</v>
      </c>
      <c r="I83" s="71">
        <f>Tempo!$A$2*(Tempo!AP76-Tempo!AQ76)/2+I84</f>
        <v>0</v>
      </c>
      <c r="J83" s="71">
        <f>Tempo!$A$2*(Tempo!AR76-Tempo!AS76)/2+J84</f>
        <v>0</v>
      </c>
      <c r="K83" s="71">
        <f>IF(OR(Spikes!$N84=0,Spikes!$N84&gt;3),Tempo!B76,IF(Spikes!$N84=1,Tempo!L76,IF(Spikes!$N84=2,AVERAGE(Tempo!L76,Tempo!V76),AVERAGE(Tempo!L76,Tempo!V76,Tempo!AF76))))</f>
        <v>0</v>
      </c>
      <c r="L83" s="71">
        <f>IF(OR(Spikes!$N84=0,Spikes!$N84&gt;3),Tempo!C76,IF(Spikes!$N84=1,Tempo!M76,IF(Spikes!$N84=2,AVERAGE(Tempo!M76,Tempo!W76),AVERAGE(Tempo!M76,Tempo!W76,Tempo!AG76))))</f>
        <v>0</v>
      </c>
      <c r="M83" s="71">
        <f>IF(OR(Spikes!$O84=0,Spikes!$O84&gt;3),Tempo!D76,IF(Spikes!$O84=1,Tempo!N76,IF(Spikes!$O84=2,AVERAGE(Tempo!N76,Tempo!X76),AVERAGE(Tempo!N76,Tempo!X76,Tempo!AH76))))</f>
        <v>0</v>
      </c>
      <c r="N83" s="71">
        <f>IF(OR(Spikes!$O84=0,Spikes!$O84&gt;3),Tempo!E76,IF(Spikes!$O84=1,Tempo!O76,IF(Spikes!$O84=2,AVERAGE(Tempo!O76,Tempo!Y76),AVERAGE(Tempo!O76,Tempo!Y76,Tempo!AI76))))</f>
        <v>0</v>
      </c>
      <c r="O83" s="71">
        <f>IF(Spikes!$F$4=0,0,Tempo!$A$2*(K83+L83)/2)</f>
        <v>0</v>
      </c>
      <c r="P83" s="71">
        <f>IF(Spikes!$F$5=0,0,Tempo!$A$2*(M83+N83)/2)</f>
        <v>0</v>
      </c>
      <c r="Q83" s="70">
        <f>Tempo!$A$2*(K83-L83)/2+Q84</f>
        <v>0</v>
      </c>
      <c r="R83" s="70">
        <f>Tempo!$A$2*(M83-N83)/2+R84</f>
        <v>0</v>
      </c>
      <c r="S83" s="83">
        <f>Q83-I83+Tempo!AX76</f>
        <v>0</v>
      </c>
      <c r="T83" s="83">
        <f>R83-J83+Tempo!AY76</f>
        <v>0</v>
      </c>
      <c r="U83" s="49" t="e">
        <f>IF(AND(Spikes!$F$4=1,B83&lt;&gt;""),B83,NA())</f>
        <v>#N/A</v>
      </c>
      <c r="V83" s="49" t="e">
        <f>IF(AND(Spikes!$F$5=1,B83&lt;&gt;""),B83,NA())</f>
        <v>#N/A</v>
      </c>
      <c r="W83" s="49" t="e">
        <f>IF(AND(Spikes!$F$4=1,Spikes!$F$6=1,B83&lt;&gt;""),B83,NA())</f>
        <v>#N/A</v>
      </c>
      <c r="X83" s="49" t="e">
        <f>IF(AND(Spikes!$F$5=1,Spikes!$F$6=1,B83&lt;&gt;""),B83,NA())</f>
        <v>#N/A</v>
      </c>
      <c r="Z83" s="85"/>
      <c r="AA83" s="85"/>
      <c r="AC83" s="84"/>
      <c r="AD83" s="84"/>
      <c r="AE83" s="84"/>
      <c r="AF83" s="84"/>
    </row>
    <row r="84" spans="1:32" x14ac:dyDescent="0.3">
      <c r="A84" s="68">
        <v>75</v>
      </c>
      <c r="B84" s="69" t="str">
        <f>IF(Tempo!A77="","",Tempo!A77)</f>
        <v/>
      </c>
      <c r="C84" s="71">
        <f>Tempo!$A$2*(Tempo!L77+Tempo!M77)/2</f>
        <v>0</v>
      </c>
      <c r="D84" s="71">
        <f>Tempo!$A$2*(Tempo!N77+Tempo!O77)/2</f>
        <v>0</v>
      </c>
      <c r="E84" s="71">
        <f>Tempo!$A$2*(Tempo!V77+Tempo!W77)/2</f>
        <v>0</v>
      </c>
      <c r="F84" s="71">
        <f>Tempo!$A$2*(Tempo!X77+Tempo!Y77)/2</f>
        <v>0</v>
      </c>
      <c r="G84" s="71">
        <f>Tempo!$A$2*(Tempo!AF77+Tempo!AG77)/2</f>
        <v>0</v>
      </c>
      <c r="H84" s="71">
        <f>Tempo!$A$2*(Tempo!AH77+Tempo!AI77)/2</f>
        <v>0</v>
      </c>
      <c r="I84" s="71">
        <f>Tempo!$A$2*(Tempo!AP77-Tempo!AQ77)/2+I85</f>
        <v>0</v>
      </c>
      <c r="J84" s="71">
        <f>Tempo!$A$2*(Tempo!AR77-Tempo!AS77)/2+J85</f>
        <v>0</v>
      </c>
      <c r="K84" s="71">
        <f>IF(OR(Spikes!$N85=0,Spikes!$N85&gt;3),Tempo!B77,IF(Spikes!$N85=1,Tempo!L77,IF(Spikes!$N85=2,AVERAGE(Tempo!L77,Tempo!V77),AVERAGE(Tempo!L77,Tempo!V77,Tempo!AF77))))</f>
        <v>0</v>
      </c>
      <c r="L84" s="71">
        <f>IF(OR(Spikes!$N85=0,Spikes!$N85&gt;3),Tempo!C77,IF(Spikes!$N85=1,Tempo!M77,IF(Spikes!$N85=2,AVERAGE(Tempo!M77,Tempo!W77),AVERAGE(Tempo!M77,Tempo!W77,Tempo!AG77))))</f>
        <v>0</v>
      </c>
      <c r="M84" s="71">
        <f>IF(OR(Spikes!$O85=0,Spikes!$O85&gt;3),Tempo!D77,IF(Spikes!$O85=1,Tempo!N77,IF(Spikes!$O85=2,AVERAGE(Tempo!N77,Tempo!X77),AVERAGE(Tempo!N77,Tempo!X77,Tempo!AH77))))</f>
        <v>0</v>
      </c>
      <c r="N84" s="71">
        <f>IF(OR(Spikes!$O85=0,Spikes!$O85&gt;3),Tempo!E77,IF(Spikes!$O85=1,Tempo!O77,IF(Spikes!$O85=2,AVERAGE(Tempo!O77,Tempo!Y77),AVERAGE(Tempo!O77,Tempo!Y77,Tempo!AI77))))</f>
        <v>0</v>
      </c>
      <c r="O84" s="71">
        <f>IF(Spikes!$F$4=0,0,Tempo!$A$2*(K84+L84)/2)</f>
        <v>0</v>
      </c>
      <c r="P84" s="71">
        <f>IF(Spikes!$F$5=0,0,Tempo!$A$2*(M84+N84)/2)</f>
        <v>0</v>
      </c>
      <c r="Q84" s="70">
        <f>Tempo!$A$2*(K84-L84)/2+Q85</f>
        <v>0</v>
      </c>
      <c r="R84" s="70">
        <f>Tempo!$A$2*(M84-N84)/2+R85</f>
        <v>0</v>
      </c>
      <c r="S84" s="83">
        <f>Q84-I84+Tempo!AX77</f>
        <v>0</v>
      </c>
      <c r="T84" s="83">
        <f>R84-J84+Tempo!AY77</f>
        <v>0</v>
      </c>
      <c r="U84" s="49" t="e">
        <f>IF(AND(Spikes!$F$4=1,B84&lt;&gt;""),B84,NA())</f>
        <v>#N/A</v>
      </c>
      <c r="V84" s="49" t="e">
        <f>IF(AND(Spikes!$F$5=1,B84&lt;&gt;""),B84,NA())</f>
        <v>#N/A</v>
      </c>
      <c r="W84" s="49" t="e">
        <f>IF(AND(Spikes!$F$4=1,Spikes!$F$6=1,B84&lt;&gt;""),B84,NA())</f>
        <v>#N/A</v>
      </c>
      <c r="X84" s="49" t="e">
        <f>IF(AND(Spikes!$F$5=1,Spikes!$F$6=1,B84&lt;&gt;""),B84,NA())</f>
        <v>#N/A</v>
      </c>
      <c r="Z84" s="85"/>
      <c r="AA84" s="85"/>
      <c r="AC84" s="84"/>
      <c r="AD84" s="84"/>
      <c r="AE84" s="84"/>
      <c r="AF84" s="84"/>
    </row>
    <row r="85" spans="1:32" x14ac:dyDescent="0.3">
      <c r="A85" s="68">
        <v>76</v>
      </c>
      <c r="B85" s="69" t="str">
        <f>IF(Tempo!A78="","",Tempo!A78)</f>
        <v/>
      </c>
      <c r="C85" s="71">
        <f>Tempo!$A$2*(Tempo!L78+Tempo!M78)/2</f>
        <v>0</v>
      </c>
      <c r="D85" s="71">
        <f>Tempo!$A$2*(Tempo!N78+Tempo!O78)/2</f>
        <v>0</v>
      </c>
      <c r="E85" s="71">
        <f>Tempo!$A$2*(Tempo!V78+Tempo!W78)/2</f>
        <v>0</v>
      </c>
      <c r="F85" s="71">
        <f>Tempo!$A$2*(Tempo!X78+Tempo!Y78)/2</f>
        <v>0</v>
      </c>
      <c r="G85" s="71">
        <f>Tempo!$A$2*(Tempo!AF78+Tempo!AG78)/2</f>
        <v>0</v>
      </c>
      <c r="H85" s="71">
        <f>Tempo!$A$2*(Tempo!AH78+Tempo!AI78)/2</f>
        <v>0</v>
      </c>
      <c r="I85" s="71">
        <f>Tempo!$A$2*(Tempo!AP78-Tempo!AQ78)/2+I86</f>
        <v>0</v>
      </c>
      <c r="J85" s="71">
        <f>Tempo!$A$2*(Tempo!AR78-Tempo!AS78)/2+J86</f>
        <v>0</v>
      </c>
      <c r="K85" s="71">
        <f>IF(OR(Spikes!$N86=0,Spikes!$N86&gt;3),Tempo!B78,IF(Spikes!$N86=1,Tempo!L78,IF(Spikes!$N86=2,AVERAGE(Tempo!L78,Tempo!V78),AVERAGE(Tempo!L78,Tempo!V78,Tempo!AF78))))</f>
        <v>0</v>
      </c>
      <c r="L85" s="71">
        <f>IF(OR(Spikes!$N86=0,Spikes!$N86&gt;3),Tempo!C78,IF(Spikes!$N86=1,Tempo!M78,IF(Spikes!$N86=2,AVERAGE(Tempo!M78,Tempo!W78),AVERAGE(Tempo!M78,Tempo!W78,Tempo!AG78))))</f>
        <v>0</v>
      </c>
      <c r="M85" s="71">
        <f>IF(OR(Spikes!$O86=0,Spikes!$O86&gt;3),Tempo!D78,IF(Spikes!$O86=1,Tempo!N78,IF(Spikes!$O86=2,AVERAGE(Tempo!N78,Tempo!X78),AVERAGE(Tempo!N78,Tempo!X78,Tempo!AH78))))</f>
        <v>0</v>
      </c>
      <c r="N85" s="71">
        <f>IF(OR(Spikes!$O86=0,Spikes!$O86&gt;3),Tempo!E78,IF(Spikes!$O86=1,Tempo!O78,IF(Spikes!$O86=2,AVERAGE(Tempo!O78,Tempo!Y78),AVERAGE(Tempo!O78,Tempo!Y78,Tempo!AI78))))</f>
        <v>0</v>
      </c>
      <c r="O85" s="71">
        <f>IF(Spikes!$F$4=0,0,Tempo!$A$2*(K85+L85)/2)</f>
        <v>0</v>
      </c>
      <c r="P85" s="71">
        <f>IF(Spikes!$F$5=0,0,Tempo!$A$2*(M85+N85)/2)</f>
        <v>0</v>
      </c>
      <c r="Q85" s="70">
        <f>Tempo!$A$2*(K85-L85)/2+Q86</f>
        <v>0</v>
      </c>
      <c r="R85" s="70">
        <f>Tempo!$A$2*(M85-N85)/2+R86</f>
        <v>0</v>
      </c>
      <c r="S85" s="83">
        <f>Q85-I85+Tempo!AX78</f>
        <v>0</v>
      </c>
      <c r="T85" s="83">
        <f>R85-J85+Tempo!AY78</f>
        <v>0</v>
      </c>
      <c r="U85" s="49" t="e">
        <f>IF(AND(Spikes!$F$4=1,B85&lt;&gt;""),B85,NA())</f>
        <v>#N/A</v>
      </c>
      <c r="V85" s="49" t="e">
        <f>IF(AND(Spikes!$F$5=1,B85&lt;&gt;""),B85,NA())</f>
        <v>#N/A</v>
      </c>
      <c r="W85" s="49" t="e">
        <f>IF(AND(Spikes!$F$4=1,Spikes!$F$6=1,B85&lt;&gt;""),B85,NA())</f>
        <v>#N/A</v>
      </c>
      <c r="X85" s="49" t="e">
        <f>IF(AND(Spikes!$F$5=1,Spikes!$F$6=1,B85&lt;&gt;""),B85,NA())</f>
        <v>#N/A</v>
      </c>
      <c r="Z85" s="85"/>
      <c r="AA85" s="85"/>
      <c r="AC85" s="84"/>
      <c r="AD85" s="84"/>
      <c r="AE85" s="84"/>
      <c r="AF85" s="84"/>
    </row>
    <row r="86" spans="1:32" x14ac:dyDescent="0.3">
      <c r="A86" s="68">
        <v>77</v>
      </c>
      <c r="B86" s="69" t="str">
        <f>IF(Tempo!A79="","",Tempo!A79)</f>
        <v/>
      </c>
      <c r="C86" s="71">
        <f>Tempo!$A$2*(Tempo!L79+Tempo!M79)/2</f>
        <v>0</v>
      </c>
      <c r="D86" s="71">
        <f>Tempo!$A$2*(Tempo!N79+Tempo!O79)/2</f>
        <v>0</v>
      </c>
      <c r="E86" s="71">
        <f>Tempo!$A$2*(Tempo!V79+Tempo!W79)/2</f>
        <v>0</v>
      </c>
      <c r="F86" s="71">
        <f>Tempo!$A$2*(Tempo!X79+Tempo!Y79)/2</f>
        <v>0</v>
      </c>
      <c r="G86" s="71">
        <f>Tempo!$A$2*(Tempo!AF79+Tempo!AG79)/2</f>
        <v>0</v>
      </c>
      <c r="H86" s="71">
        <f>Tempo!$A$2*(Tempo!AH79+Tempo!AI79)/2</f>
        <v>0</v>
      </c>
      <c r="I86" s="71">
        <f>Tempo!$A$2*(Tempo!AP79-Tempo!AQ79)/2+I87</f>
        <v>0</v>
      </c>
      <c r="J86" s="71">
        <f>Tempo!$A$2*(Tempo!AR79-Tempo!AS79)/2+J87</f>
        <v>0</v>
      </c>
      <c r="K86" s="71">
        <f>IF(OR(Spikes!$N87=0,Spikes!$N87&gt;3),Tempo!B79,IF(Spikes!$N87=1,Tempo!L79,IF(Spikes!$N87=2,AVERAGE(Tempo!L79,Tempo!V79),AVERAGE(Tempo!L79,Tempo!V79,Tempo!AF79))))</f>
        <v>0</v>
      </c>
      <c r="L86" s="71">
        <f>IF(OR(Spikes!$N87=0,Spikes!$N87&gt;3),Tempo!C79,IF(Spikes!$N87=1,Tempo!M79,IF(Spikes!$N87=2,AVERAGE(Tempo!M79,Tempo!W79),AVERAGE(Tempo!M79,Tempo!W79,Tempo!AG79))))</f>
        <v>0</v>
      </c>
      <c r="M86" s="71">
        <f>IF(OR(Spikes!$O87=0,Spikes!$O87&gt;3),Tempo!D79,IF(Spikes!$O87=1,Tempo!N79,IF(Spikes!$O87=2,AVERAGE(Tempo!N79,Tempo!X79),AVERAGE(Tempo!N79,Tempo!X79,Tempo!AH79))))</f>
        <v>0</v>
      </c>
      <c r="N86" s="71">
        <f>IF(OR(Spikes!$O87=0,Spikes!$O87&gt;3),Tempo!E79,IF(Spikes!$O87=1,Tempo!O79,IF(Spikes!$O87=2,AVERAGE(Tempo!O79,Tempo!Y79),AVERAGE(Tempo!O79,Tempo!Y79,Tempo!AI79))))</f>
        <v>0</v>
      </c>
      <c r="O86" s="71">
        <f>IF(Spikes!$F$4=0,0,Tempo!$A$2*(K86+L86)/2)</f>
        <v>0</v>
      </c>
      <c r="P86" s="71">
        <f>IF(Spikes!$F$5=0,0,Tempo!$A$2*(M86+N86)/2)</f>
        <v>0</v>
      </c>
      <c r="Q86" s="70">
        <f>Tempo!$A$2*(K86-L86)/2+Q87</f>
        <v>0</v>
      </c>
      <c r="R86" s="70">
        <f>Tempo!$A$2*(M86-N86)/2+R87</f>
        <v>0</v>
      </c>
      <c r="S86" s="83">
        <f>Q86-I86+Tempo!AX79</f>
        <v>0</v>
      </c>
      <c r="T86" s="83">
        <f>R86-J86+Tempo!AY79</f>
        <v>0</v>
      </c>
      <c r="U86" s="49" t="e">
        <f>IF(AND(Spikes!$F$4=1,B86&lt;&gt;""),B86,NA())</f>
        <v>#N/A</v>
      </c>
      <c r="V86" s="49" t="e">
        <f>IF(AND(Spikes!$F$5=1,B86&lt;&gt;""),B86,NA())</f>
        <v>#N/A</v>
      </c>
      <c r="W86" s="49" t="e">
        <f>IF(AND(Spikes!$F$4=1,Spikes!$F$6=1,B86&lt;&gt;""),B86,NA())</f>
        <v>#N/A</v>
      </c>
      <c r="X86" s="49" t="e">
        <f>IF(AND(Spikes!$F$5=1,Spikes!$F$6=1,B86&lt;&gt;""),B86,NA())</f>
        <v>#N/A</v>
      </c>
      <c r="Z86" s="85"/>
      <c r="AA86" s="85"/>
      <c r="AC86" s="84"/>
      <c r="AD86" s="84"/>
      <c r="AE86" s="84"/>
      <c r="AF86" s="84"/>
    </row>
    <row r="87" spans="1:32" x14ac:dyDescent="0.3">
      <c r="A87" s="68">
        <v>78</v>
      </c>
      <c r="B87" s="69" t="str">
        <f>IF(Tempo!A80="","",Tempo!A80)</f>
        <v/>
      </c>
      <c r="C87" s="71">
        <f>Tempo!$A$2*(Tempo!L80+Tempo!M80)/2</f>
        <v>0</v>
      </c>
      <c r="D87" s="71">
        <f>Tempo!$A$2*(Tempo!N80+Tempo!O80)/2</f>
        <v>0</v>
      </c>
      <c r="E87" s="71">
        <f>Tempo!$A$2*(Tempo!V80+Tempo!W80)/2</f>
        <v>0</v>
      </c>
      <c r="F87" s="71">
        <f>Tempo!$A$2*(Tempo!X80+Tempo!Y80)/2</f>
        <v>0</v>
      </c>
      <c r="G87" s="71">
        <f>Tempo!$A$2*(Tempo!AF80+Tempo!AG80)/2</f>
        <v>0</v>
      </c>
      <c r="H87" s="71">
        <f>Tempo!$A$2*(Tempo!AH80+Tempo!AI80)/2</f>
        <v>0</v>
      </c>
      <c r="I87" s="71">
        <f>Tempo!$A$2*(Tempo!AP80-Tempo!AQ80)/2+I88</f>
        <v>0</v>
      </c>
      <c r="J87" s="71">
        <f>Tempo!$A$2*(Tempo!AR80-Tempo!AS80)/2+J88</f>
        <v>0</v>
      </c>
      <c r="K87" s="71">
        <f>IF(OR(Spikes!$N88=0,Spikes!$N88&gt;3),Tempo!B80,IF(Spikes!$N88=1,Tempo!L80,IF(Spikes!$N88=2,AVERAGE(Tempo!L80,Tempo!V80),AVERAGE(Tempo!L80,Tempo!V80,Tempo!AF80))))</f>
        <v>0</v>
      </c>
      <c r="L87" s="71">
        <f>IF(OR(Spikes!$N88=0,Spikes!$N88&gt;3),Tempo!C80,IF(Spikes!$N88=1,Tempo!M80,IF(Spikes!$N88=2,AVERAGE(Tempo!M80,Tempo!W80),AVERAGE(Tempo!M80,Tempo!W80,Tempo!AG80))))</f>
        <v>0</v>
      </c>
      <c r="M87" s="71">
        <f>IF(OR(Spikes!$O88=0,Spikes!$O88&gt;3),Tempo!D80,IF(Spikes!$O88=1,Tempo!N80,IF(Spikes!$O88=2,AVERAGE(Tempo!N80,Tempo!X80),AVERAGE(Tempo!N80,Tempo!X80,Tempo!AH80))))</f>
        <v>0</v>
      </c>
      <c r="N87" s="71">
        <f>IF(OR(Spikes!$O88=0,Spikes!$O88&gt;3),Tempo!E80,IF(Spikes!$O88=1,Tempo!O80,IF(Spikes!$O88=2,AVERAGE(Tempo!O80,Tempo!Y80),AVERAGE(Tempo!O80,Tempo!Y80,Tempo!AI80))))</f>
        <v>0</v>
      </c>
      <c r="O87" s="71">
        <f>IF(Spikes!$F$4=0,0,Tempo!$A$2*(K87+L87)/2)</f>
        <v>0</v>
      </c>
      <c r="P87" s="71">
        <f>IF(Spikes!$F$5=0,0,Tempo!$A$2*(M87+N87)/2)</f>
        <v>0</v>
      </c>
      <c r="Q87" s="70">
        <f>Tempo!$A$2*(K87-L87)/2+Q88</f>
        <v>0</v>
      </c>
      <c r="R87" s="70">
        <f>Tempo!$A$2*(M87-N87)/2+R88</f>
        <v>0</v>
      </c>
      <c r="S87" s="83">
        <f>Q87-I87+Tempo!AX80</f>
        <v>0</v>
      </c>
      <c r="T87" s="83">
        <f>R87-J87+Tempo!AY80</f>
        <v>0</v>
      </c>
      <c r="U87" s="49" t="e">
        <f>IF(AND(Spikes!$F$4=1,B87&lt;&gt;""),B87,NA())</f>
        <v>#N/A</v>
      </c>
      <c r="V87" s="49" t="e">
        <f>IF(AND(Spikes!$F$5=1,B87&lt;&gt;""),B87,NA())</f>
        <v>#N/A</v>
      </c>
      <c r="W87" s="49" t="e">
        <f>IF(AND(Spikes!$F$4=1,Spikes!$F$6=1,B87&lt;&gt;""),B87,NA())</f>
        <v>#N/A</v>
      </c>
      <c r="X87" s="49" t="e">
        <f>IF(AND(Spikes!$F$5=1,Spikes!$F$6=1,B87&lt;&gt;""),B87,NA())</f>
        <v>#N/A</v>
      </c>
      <c r="Z87" s="85"/>
      <c r="AA87" s="85"/>
      <c r="AC87" s="84"/>
      <c r="AD87" s="84"/>
      <c r="AE87" s="84"/>
      <c r="AF87" s="84"/>
    </row>
    <row r="88" spans="1:32" x14ac:dyDescent="0.3">
      <c r="A88" s="68">
        <v>79</v>
      </c>
      <c r="B88" s="69" t="str">
        <f>IF(Tempo!A81="","",Tempo!A81)</f>
        <v/>
      </c>
      <c r="C88" s="71">
        <f>Tempo!$A$2*(Tempo!L81+Tempo!M81)/2</f>
        <v>0</v>
      </c>
      <c r="D88" s="71">
        <f>Tempo!$A$2*(Tempo!N81+Tempo!O81)/2</f>
        <v>0</v>
      </c>
      <c r="E88" s="71">
        <f>Tempo!$A$2*(Tempo!V81+Tempo!W81)/2</f>
        <v>0</v>
      </c>
      <c r="F88" s="71">
        <f>Tempo!$A$2*(Tempo!X81+Tempo!Y81)/2</f>
        <v>0</v>
      </c>
      <c r="G88" s="71">
        <f>Tempo!$A$2*(Tempo!AF81+Tempo!AG81)/2</f>
        <v>0</v>
      </c>
      <c r="H88" s="71">
        <f>Tempo!$A$2*(Tempo!AH81+Tempo!AI81)/2</f>
        <v>0</v>
      </c>
      <c r="I88" s="71">
        <f>Tempo!$A$2*(Tempo!AP81-Tempo!AQ81)/2+I89</f>
        <v>0</v>
      </c>
      <c r="J88" s="71">
        <f>Tempo!$A$2*(Tempo!AR81-Tempo!AS81)/2+J89</f>
        <v>0</v>
      </c>
      <c r="K88" s="71">
        <f>IF(OR(Spikes!$N89=0,Spikes!$N89&gt;3),Tempo!B81,IF(Spikes!$N89=1,Tempo!L81,IF(Spikes!$N89=2,AVERAGE(Tempo!L81,Tempo!V81),AVERAGE(Tempo!L81,Tempo!V81,Tempo!AF81))))</f>
        <v>0</v>
      </c>
      <c r="L88" s="71">
        <f>IF(OR(Spikes!$N89=0,Spikes!$N89&gt;3),Tempo!C81,IF(Spikes!$N89=1,Tempo!M81,IF(Spikes!$N89=2,AVERAGE(Tempo!M81,Tempo!W81),AVERAGE(Tempo!M81,Tempo!W81,Tempo!AG81))))</f>
        <v>0</v>
      </c>
      <c r="M88" s="71">
        <f>IF(OR(Spikes!$O89=0,Spikes!$O89&gt;3),Tempo!D81,IF(Spikes!$O89=1,Tempo!N81,IF(Spikes!$O89=2,AVERAGE(Tempo!N81,Tempo!X81),AVERAGE(Tempo!N81,Tempo!X81,Tempo!AH81))))</f>
        <v>0</v>
      </c>
      <c r="N88" s="71">
        <f>IF(OR(Spikes!$O89=0,Spikes!$O89&gt;3),Tempo!E81,IF(Spikes!$O89=1,Tempo!O81,IF(Spikes!$O89=2,AVERAGE(Tempo!O81,Tempo!Y81),AVERAGE(Tempo!O81,Tempo!Y81,Tempo!AI81))))</f>
        <v>0</v>
      </c>
      <c r="O88" s="71">
        <f>IF(Spikes!$F$4=0,0,Tempo!$A$2*(K88+L88)/2)</f>
        <v>0</v>
      </c>
      <c r="P88" s="71">
        <f>IF(Spikes!$F$5=0,0,Tempo!$A$2*(M88+N88)/2)</f>
        <v>0</v>
      </c>
      <c r="Q88" s="70">
        <f>Tempo!$A$2*(K88-L88)/2+Q89</f>
        <v>0</v>
      </c>
      <c r="R88" s="70">
        <f>Tempo!$A$2*(M88-N88)/2+R89</f>
        <v>0</v>
      </c>
      <c r="S88" s="83">
        <f>Q88-I88+Tempo!AX81</f>
        <v>0</v>
      </c>
      <c r="T88" s="83">
        <f>R88-J88+Tempo!AY81</f>
        <v>0</v>
      </c>
      <c r="U88" s="49" t="e">
        <f>IF(AND(Spikes!$F$4=1,B88&lt;&gt;""),B88,NA())</f>
        <v>#N/A</v>
      </c>
      <c r="V88" s="49" t="e">
        <f>IF(AND(Spikes!$F$5=1,B88&lt;&gt;""),B88,NA())</f>
        <v>#N/A</v>
      </c>
      <c r="W88" s="49" t="e">
        <f>IF(AND(Spikes!$F$4=1,Spikes!$F$6=1,B88&lt;&gt;""),B88,NA())</f>
        <v>#N/A</v>
      </c>
      <c r="X88" s="49" t="e">
        <f>IF(AND(Spikes!$F$5=1,Spikes!$F$6=1,B88&lt;&gt;""),B88,NA())</f>
        <v>#N/A</v>
      </c>
      <c r="Z88" s="85"/>
      <c r="AA88" s="85"/>
      <c r="AC88" s="84"/>
      <c r="AD88" s="84"/>
      <c r="AE88" s="84"/>
      <c r="AF88" s="84"/>
    </row>
    <row r="89" spans="1:32" x14ac:dyDescent="0.3">
      <c r="A89" s="68">
        <v>80</v>
      </c>
      <c r="B89" s="69" t="str">
        <f>IF(Tempo!A82="","",Tempo!A82)</f>
        <v/>
      </c>
      <c r="C89" s="71">
        <f>Tempo!$A$2*(Tempo!L82+Tempo!M82)/2</f>
        <v>0</v>
      </c>
      <c r="D89" s="71">
        <f>Tempo!$A$2*(Tempo!N82+Tempo!O82)/2</f>
        <v>0</v>
      </c>
      <c r="E89" s="71">
        <f>Tempo!$A$2*(Tempo!V82+Tempo!W82)/2</f>
        <v>0</v>
      </c>
      <c r="F89" s="71">
        <f>Tempo!$A$2*(Tempo!X82+Tempo!Y82)/2</f>
        <v>0</v>
      </c>
      <c r="G89" s="71">
        <f>Tempo!$A$2*(Tempo!AF82+Tempo!AG82)/2</f>
        <v>0</v>
      </c>
      <c r="H89" s="71">
        <f>Tempo!$A$2*(Tempo!AH82+Tempo!AI82)/2</f>
        <v>0</v>
      </c>
      <c r="I89" s="71">
        <f>Tempo!$A$2*(Tempo!AP82-Tempo!AQ82)/2+I90</f>
        <v>0</v>
      </c>
      <c r="J89" s="71">
        <f>Tempo!$A$2*(Tempo!AR82-Tempo!AS82)/2+J90</f>
        <v>0</v>
      </c>
      <c r="K89" s="71">
        <f>IF(OR(Spikes!$N90=0,Spikes!$N90&gt;3),Tempo!B82,IF(Spikes!$N90=1,Tempo!L82,IF(Spikes!$N90=2,AVERAGE(Tempo!L82,Tempo!V82),AVERAGE(Tempo!L82,Tempo!V82,Tempo!AF82))))</f>
        <v>0</v>
      </c>
      <c r="L89" s="71">
        <f>IF(OR(Spikes!$N90=0,Spikes!$N90&gt;3),Tempo!C82,IF(Spikes!$N90=1,Tempo!M82,IF(Spikes!$N90=2,AVERAGE(Tempo!M82,Tempo!W82),AVERAGE(Tempo!M82,Tempo!W82,Tempo!AG82))))</f>
        <v>0</v>
      </c>
      <c r="M89" s="71">
        <f>IF(OR(Spikes!$O90=0,Spikes!$O90&gt;3),Tempo!D82,IF(Spikes!$O90=1,Tempo!N82,IF(Spikes!$O90=2,AVERAGE(Tempo!N82,Tempo!X82),AVERAGE(Tempo!N82,Tempo!X82,Tempo!AH82))))</f>
        <v>0</v>
      </c>
      <c r="N89" s="71">
        <f>IF(OR(Spikes!$O90=0,Spikes!$O90&gt;3),Tempo!E82,IF(Spikes!$O90=1,Tempo!O82,IF(Spikes!$O90=2,AVERAGE(Tempo!O82,Tempo!Y82),AVERAGE(Tempo!O82,Tempo!Y82,Tempo!AI82))))</f>
        <v>0</v>
      </c>
      <c r="O89" s="71">
        <f>IF(Spikes!$F$4=0,0,Tempo!$A$2*(K89+L89)/2)</f>
        <v>0</v>
      </c>
      <c r="P89" s="71">
        <f>IF(Spikes!$F$5=0,0,Tempo!$A$2*(M89+N89)/2)</f>
        <v>0</v>
      </c>
      <c r="Q89" s="70">
        <f>Tempo!$A$2*(K89-L89)/2+Q90</f>
        <v>0</v>
      </c>
      <c r="R89" s="70">
        <f>Tempo!$A$2*(M89-N89)/2+R90</f>
        <v>0</v>
      </c>
      <c r="S89" s="83">
        <f>Q89-I89+Tempo!AX82</f>
        <v>0</v>
      </c>
      <c r="T89" s="83">
        <f>R89-J89+Tempo!AY82</f>
        <v>0</v>
      </c>
      <c r="U89" s="49" t="e">
        <f>IF(AND(Spikes!$F$4=1,B89&lt;&gt;""),B89,NA())</f>
        <v>#N/A</v>
      </c>
      <c r="V89" s="49" t="e">
        <f>IF(AND(Spikes!$F$5=1,B89&lt;&gt;""),B89,NA())</f>
        <v>#N/A</v>
      </c>
      <c r="W89" s="49" t="e">
        <f>IF(AND(Spikes!$F$4=1,Spikes!$F$6=1,B89&lt;&gt;""),B89,NA())</f>
        <v>#N/A</v>
      </c>
      <c r="X89" s="49" t="e">
        <f>IF(AND(Spikes!$F$5=1,Spikes!$F$6=1,B89&lt;&gt;""),B89,NA())</f>
        <v>#N/A</v>
      </c>
      <c r="Z89" s="85"/>
      <c r="AA89" s="85"/>
      <c r="AC89" s="84"/>
      <c r="AD89" s="84"/>
      <c r="AE89" s="84"/>
      <c r="AF89" s="84"/>
    </row>
    <row r="90" spans="1:32" x14ac:dyDescent="0.3">
      <c r="A90" s="68">
        <v>81</v>
      </c>
      <c r="B90" s="69" t="str">
        <f>IF(Tempo!A83="","",Tempo!A83)</f>
        <v/>
      </c>
      <c r="C90" s="71">
        <f>Tempo!$A$2*(Tempo!L83+Tempo!M83)/2</f>
        <v>0</v>
      </c>
      <c r="D90" s="71">
        <f>Tempo!$A$2*(Tempo!N83+Tempo!O83)/2</f>
        <v>0</v>
      </c>
      <c r="E90" s="71">
        <f>Tempo!$A$2*(Tempo!V83+Tempo!W83)/2</f>
        <v>0</v>
      </c>
      <c r="F90" s="71">
        <f>Tempo!$A$2*(Tempo!X83+Tempo!Y83)/2</f>
        <v>0</v>
      </c>
      <c r="G90" s="71">
        <f>Tempo!$A$2*(Tempo!AF83+Tempo!AG83)/2</f>
        <v>0</v>
      </c>
      <c r="H90" s="71">
        <f>Tempo!$A$2*(Tempo!AH83+Tempo!AI83)/2</f>
        <v>0</v>
      </c>
      <c r="I90" s="71">
        <f>Tempo!$A$2*(Tempo!AP83-Tempo!AQ83)/2+I91</f>
        <v>0</v>
      </c>
      <c r="J90" s="71">
        <f>Tempo!$A$2*(Tempo!AR83-Tempo!AS83)/2+J91</f>
        <v>0</v>
      </c>
      <c r="K90" s="71">
        <f>IF(OR(Spikes!$N91=0,Spikes!$N91&gt;3),Tempo!B83,IF(Spikes!$N91=1,Tempo!L83,IF(Spikes!$N91=2,AVERAGE(Tempo!L83,Tempo!V83),AVERAGE(Tempo!L83,Tempo!V83,Tempo!AF83))))</f>
        <v>0</v>
      </c>
      <c r="L90" s="71">
        <f>IF(OR(Spikes!$N91=0,Spikes!$N91&gt;3),Tempo!C83,IF(Spikes!$N91=1,Tempo!M83,IF(Spikes!$N91=2,AVERAGE(Tempo!M83,Tempo!W83),AVERAGE(Tempo!M83,Tempo!W83,Tempo!AG83))))</f>
        <v>0</v>
      </c>
      <c r="M90" s="71">
        <f>IF(OR(Spikes!$O91=0,Spikes!$O91&gt;3),Tempo!D83,IF(Spikes!$O91=1,Tempo!N83,IF(Spikes!$O91=2,AVERAGE(Tempo!N83,Tempo!X83),AVERAGE(Tempo!N83,Tempo!X83,Tempo!AH83))))</f>
        <v>0</v>
      </c>
      <c r="N90" s="71">
        <f>IF(OR(Spikes!$O91=0,Spikes!$O91&gt;3),Tempo!E83,IF(Spikes!$O91=1,Tempo!O83,IF(Spikes!$O91=2,AVERAGE(Tempo!O83,Tempo!Y83),AVERAGE(Tempo!O83,Tempo!Y83,Tempo!AI83))))</f>
        <v>0</v>
      </c>
      <c r="O90" s="71">
        <f>IF(Spikes!$F$4=0,0,Tempo!$A$2*(K90+L90)/2)</f>
        <v>0</v>
      </c>
      <c r="P90" s="71">
        <f>IF(Spikes!$F$5=0,0,Tempo!$A$2*(M90+N90)/2)</f>
        <v>0</v>
      </c>
      <c r="Q90" s="70">
        <f>Tempo!$A$2*(K90-L90)/2+Q91</f>
        <v>0</v>
      </c>
      <c r="R90" s="70">
        <f>Tempo!$A$2*(M90-N90)/2+R91</f>
        <v>0</v>
      </c>
      <c r="S90" s="83">
        <f>Q90-I90+Tempo!AX83</f>
        <v>0</v>
      </c>
      <c r="T90" s="83">
        <f>R90-J90+Tempo!AY83</f>
        <v>0</v>
      </c>
      <c r="U90" s="49" t="e">
        <f>IF(AND(Spikes!$F$4=1,B90&lt;&gt;""),B90,NA())</f>
        <v>#N/A</v>
      </c>
      <c r="V90" s="49" t="e">
        <f>IF(AND(Spikes!$F$5=1,B90&lt;&gt;""),B90,NA())</f>
        <v>#N/A</v>
      </c>
      <c r="W90" s="49" t="e">
        <f>IF(AND(Spikes!$F$4=1,Spikes!$F$6=1,B90&lt;&gt;""),B90,NA())</f>
        <v>#N/A</v>
      </c>
      <c r="X90" s="49" t="e">
        <f>IF(AND(Spikes!$F$5=1,Spikes!$F$6=1,B90&lt;&gt;""),B90,NA())</f>
        <v>#N/A</v>
      </c>
      <c r="Z90" s="85"/>
      <c r="AA90" s="85"/>
      <c r="AC90" s="84"/>
      <c r="AD90" s="84"/>
      <c r="AE90" s="84"/>
      <c r="AF90" s="84"/>
    </row>
    <row r="91" spans="1:32" x14ac:dyDescent="0.3">
      <c r="A91" s="68">
        <v>82</v>
      </c>
      <c r="B91" s="69" t="str">
        <f>IF(Tempo!A84="","",Tempo!A84)</f>
        <v/>
      </c>
      <c r="C91" s="71">
        <f>Tempo!$A$2*(Tempo!L84+Tempo!M84)/2</f>
        <v>0</v>
      </c>
      <c r="D91" s="71">
        <f>Tempo!$A$2*(Tempo!N84+Tempo!O84)/2</f>
        <v>0</v>
      </c>
      <c r="E91" s="71">
        <f>Tempo!$A$2*(Tempo!V84+Tempo!W84)/2</f>
        <v>0</v>
      </c>
      <c r="F91" s="71">
        <f>Tempo!$A$2*(Tempo!X84+Tempo!Y84)/2</f>
        <v>0</v>
      </c>
      <c r="G91" s="71">
        <f>Tempo!$A$2*(Tempo!AF84+Tempo!AG84)/2</f>
        <v>0</v>
      </c>
      <c r="H91" s="71">
        <f>Tempo!$A$2*(Tempo!AH84+Tempo!AI84)/2</f>
        <v>0</v>
      </c>
      <c r="I91" s="71">
        <f>Tempo!$A$2*(Tempo!AP84-Tempo!AQ84)/2+I92</f>
        <v>0</v>
      </c>
      <c r="J91" s="71">
        <f>Tempo!$A$2*(Tempo!AR84-Tempo!AS84)/2+J92</f>
        <v>0</v>
      </c>
      <c r="K91" s="71">
        <f>IF(OR(Spikes!$N92=0,Spikes!$N92&gt;3),Tempo!B84,IF(Spikes!$N92=1,Tempo!L84,IF(Spikes!$N92=2,AVERAGE(Tempo!L84,Tempo!V84),AVERAGE(Tempo!L84,Tempo!V84,Tempo!AF84))))</f>
        <v>0</v>
      </c>
      <c r="L91" s="71">
        <f>IF(OR(Spikes!$N92=0,Spikes!$N92&gt;3),Tempo!C84,IF(Spikes!$N92=1,Tempo!M84,IF(Spikes!$N92=2,AVERAGE(Tempo!M84,Tempo!W84),AVERAGE(Tempo!M84,Tempo!W84,Tempo!AG84))))</f>
        <v>0</v>
      </c>
      <c r="M91" s="71">
        <f>IF(OR(Spikes!$O92=0,Spikes!$O92&gt;3),Tempo!D84,IF(Spikes!$O92=1,Tempo!N84,IF(Spikes!$O92=2,AVERAGE(Tempo!N84,Tempo!X84),AVERAGE(Tempo!N84,Tempo!X84,Tempo!AH84))))</f>
        <v>0</v>
      </c>
      <c r="N91" s="71">
        <f>IF(OR(Spikes!$O92=0,Spikes!$O92&gt;3),Tempo!E84,IF(Spikes!$O92=1,Tempo!O84,IF(Spikes!$O92=2,AVERAGE(Tempo!O84,Tempo!Y84),AVERAGE(Tempo!O84,Tempo!Y84,Tempo!AI84))))</f>
        <v>0</v>
      </c>
      <c r="O91" s="71">
        <f>IF(Spikes!$F$4=0,0,Tempo!$A$2*(K91+L91)/2)</f>
        <v>0</v>
      </c>
      <c r="P91" s="71">
        <f>IF(Spikes!$F$5=0,0,Tempo!$A$2*(M91+N91)/2)</f>
        <v>0</v>
      </c>
      <c r="Q91" s="70">
        <f>Tempo!$A$2*(K91-L91)/2+Q92</f>
        <v>0</v>
      </c>
      <c r="R91" s="70">
        <f>Tempo!$A$2*(M91-N91)/2+R92</f>
        <v>0</v>
      </c>
      <c r="S91" s="83">
        <f>Q91-I91+Tempo!AX84</f>
        <v>0</v>
      </c>
      <c r="T91" s="83">
        <f>R91-J91+Tempo!AY84</f>
        <v>0</v>
      </c>
      <c r="U91" s="49" t="e">
        <f>IF(AND(Spikes!$F$4=1,B91&lt;&gt;""),B91,NA())</f>
        <v>#N/A</v>
      </c>
      <c r="V91" s="49" t="e">
        <f>IF(AND(Spikes!$F$5=1,B91&lt;&gt;""),B91,NA())</f>
        <v>#N/A</v>
      </c>
      <c r="W91" s="49" t="e">
        <f>IF(AND(Spikes!$F$4=1,Spikes!$F$6=1,B91&lt;&gt;""),B91,NA())</f>
        <v>#N/A</v>
      </c>
      <c r="X91" s="49" t="e">
        <f>IF(AND(Spikes!$F$5=1,Spikes!$F$6=1,B91&lt;&gt;""),B91,NA())</f>
        <v>#N/A</v>
      </c>
      <c r="Z91" s="85"/>
      <c r="AA91" s="85"/>
      <c r="AC91" s="84"/>
      <c r="AD91" s="84"/>
      <c r="AE91" s="84"/>
      <c r="AF91" s="84"/>
    </row>
    <row r="92" spans="1:32" x14ac:dyDescent="0.3">
      <c r="A92" s="68">
        <v>83</v>
      </c>
      <c r="B92" s="69" t="str">
        <f>IF(Tempo!A85="","",Tempo!A85)</f>
        <v/>
      </c>
      <c r="C92" s="71">
        <f>Tempo!$A$2*(Tempo!L85+Tempo!M85)/2</f>
        <v>0</v>
      </c>
      <c r="D92" s="71">
        <f>Tempo!$A$2*(Tempo!N85+Tempo!O85)/2</f>
        <v>0</v>
      </c>
      <c r="E92" s="71">
        <f>Tempo!$A$2*(Tempo!V85+Tempo!W85)/2</f>
        <v>0</v>
      </c>
      <c r="F92" s="71">
        <f>Tempo!$A$2*(Tempo!X85+Tempo!Y85)/2</f>
        <v>0</v>
      </c>
      <c r="G92" s="71">
        <f>Tempo!$A$2*(Tempo!AF85+Tempo!AG85)/2</f>
        <v>0</v>
      </c>
      <c r="H92" s="71">
        <f>Tempo!$A$2*(Tempo!AH85+Tempo!AI85)/2</f>
        <v>0</v>
      </c>
      <c r="I92" s="71">
        <f>Tempo!$A$2*(Tempo!AP85-Tempo!AQ85)/2+I93</f>
        <v>0</v>
      </c>
      <c r="J92" s="71">
        <f>Tempo!$A$2*(Tempo!AR85-Tempo!AS85)/2+J93</f>
        <v>0</v>
      </c>
      <c r="K92" s="71">
        <f>IF(OR(Spikes!$N93=0,Spikes!$N93&gt;3),Tempo!B85,IF(Spikes!$N93=1,Tempo!L85,IF(Spikes!$N93=2,AVERAGE(Tempo!L85,Tempo!V85),AVERAGE(Tempo!L85,Tempo!V85,Tempo!AF85))))</f>
        <v>0</v>
      </c>
      <c r="L92" s="71">
        <f>IF(OR(Spikes!$N93=0,Spikes!$N93&gt;3),Tempo!C85,IF(Spikes!$N93=1,Tempo!M85,IF(Spikes!$N93=2,AVERAGE(Tempo!M85,Tempo!W85),AVERAGE(Tempo!M85,Tempo!W85,Tempo!AG85))))</f>
        <v>0</v>
      </c>
      <c r="M92" s="71">
        <f>IF(OR(Spikes!$O93=0,Spikes!$O93&gt;3),Tempo!D85,IF(Spikes!$O93=1,Tempo!N85,IF(Spikes!$O93=2,AVERAGE(Tempo!N85,Tempo!X85),AVERAGE(Tempo!N85,Tempo!X85,Tempo!AH85))))</f>
        <v>0</v>
      </c>
      <c r="N92" s="71">
        <f>IF(OR(Spikes!$O93=0,Spikes!$O93&gt;3),Tempo!E85,IF(Spikes!$O93=1,Tempo!O85,IF(Spikes!$O93=2,AVERAGE(Tempo!O85,Tempo!Y85),AVERAGE(Tempo!O85,Tempo!Y85,Tempo!AI85))))</f>
        <v>0</v>
      </c>
      <c r="O92" s="71">
        <f>IF(Spikes!$F$4=0,0,Tempo!$A$2*(K92+L92)/2)</f>
        <v>0</v>
      </c>
      <c r="P92" s="71">
        <f>IF(Spikes!$F$5=0,0,Tempo!$A$2*(M92+N92)/2)</f>
        <v>0</v>
      </c>
      <c r="Q92" s="70">
        <f>Tempo!$A$2*(K92-L92)/2+Q93</f>
        <v>0</v>
      </c>
      <c r="R92" s="70">
        <f>Tempo!$A$2*(M92-N92)/2+R93</f>
        <v>0</v>
      </c>
      <c r="S92" s="83">
        <f>Q92-I92+Tempo!AX85</f>
        <v>0</v>
      </c>
      <c r="T92" s="83">
        <f>R92-J92+Tempo!AY85</f>
        <v>0</v>
      </c>
      <c r="U92" s="49" t="e">
        <f>IF(AND(Spikes!$F$4=1,B92&lt;&gt;""),B92,NA())</f>
        <v>#N/A</v>
      </c>
      <c r="V92" s="49" t="e">
        <f>IF(AND(Spikes!$F$5=1,B92&lt;&gt;""),B92,NA())</f>
        <v>#N/A</v>
      </c>
      <c r="W92" s="49" t="e">
        <f>IF(AND(Spikes!$F$4=1,Spikes!$F$6=1,B92&lt;&gt;""),B92,NA())</f>
        <v>#N/A</v>
      </c>
      <c r="X92" s="49" t="e">
        <f>IF(AND(Spikes!$F$5=1,Spikes!$F$6=1,B92&lt;&gt;""),B92,NA())</f>
        <v>#N/A</v>
      </c>
      <c r="Z92" s="85"/>
      <c r="AA92" s="85"/>
      <c r="AC92" s="84"/>
      <c r="AD92" s="84"/>
      <c r="AE92" s="84"/>
      <c r="AF92" s="84"/>
    </row>
    <row r="93" spans="1:32" x14ac:dyDescent="0.3">
      <c r="A93" s="68">
        <v>84</v>
      </c>
      <c r="B93" s="69" t="str">
        <f>IF(Tempo!A86="","",Tempo!A86)</f>
        <v/>
      </c>
      <c r="C93" s="71">
        <f>Tempo!$A$2*(Tempo!L86+Tempo!M86)/2</f>
        <v>0</v>
      </c>
      <c r="D93" s="71">
        <f>Tempo!$A$2*(Tempo!N86+Tempo!O86)/2</f>
        <v>0</v>
      </c>
      <c r="E93" s="71">
        <f>Tempo!$A$2*(Tempo!V86+Tempo!W86)/2</f>
        <v>0</v>
      </c>
      <c r="F93" s="71">
        <f>Tempo!$A$2*(Tempo!X86+Tempo!Y86)/2</f>
        <v>0</v>
      </c>
      <c r="G93" s="71">
        <f>Tempo!$A$2*(Tempo!AF86+Tempo!AG86)/2</f>
        <v>0</v>
      </c>
      <c r="H93" s="71">
        <f>Tempo!$A$2*(Tempo!AH86+Tempo!AI86)/2</f>
        <v>0</v>
      </c>
      <c r="I93" s="71">
        <f>Tempo!$A$2*(Tempo!AP86-Tempo!AQ86)/2+I94</f>
        <v>0</v>
      </c>
      <c r="J93" s="71">
        <f>Tempo!$A$2*(Tempo!AR86-Tempo!AS86)/2+J94</f>
        <v>0</v>
      </c>
      <c r="K93" s="71">
        <f>IF(OR(Spikes!$N94=0,Spikes!$N94&gt;3),Tempo!B86,IF(Spikes!$N94=1,Tempo!L86,IF(Spikes!$N94=2,AVERAGE(Tempo!L86,Tempo!V86),AVERAGE(Tempo!L86,Tempo!V86,Tempo!AF86))))</f>
        <v>0</v>
      </c>
      <c r="L93" s="71">
        <f>IF(OR(Spikes!$N94=0,Spikes!$N94&gt;3),Tempo!C86,IF(Spikes!$N94=1,Tempo!M86,IF(Spikes!$N94=2,AVERAGE(Tempo!M86,Tempo!W86),AVERAGE(Tempo!M86,Tempo!W86,Tempo!AG86))))</f>
        <v>0</v>
      </c>
      <c r="M93" s="71">
        <f>IF(OR(Spikes!$O94=0,Spikes!$O94&gt;3),Tempo!D86,IF(Spikes!$O94=1,Tempo!N86,IF(Spikes!$O94=2,AVERAGE(Tempo!N86,Tempo!X86),AVERAGE(Tempo!N86,Tempo!X86,Tempo!AH86))))</f>
        <v>0</v>
      </c>
      <c r="N93" s="71">
        <f>IF(OR(Spikes!$O94=0,Spikes!$O94&gt;3),Tempo!E86,IF(Spikes!$O94=1,Tempo!O86,IF(Spikes!$O94=2,AVERAGE(Tempo!O86,Tempo!Y86),AVERAGE(Tempo!O86,Tempo!Y86,Tempo!AI86))))</f>
        <v>0</v>
      </c>
      <c r="O93" s="71">
        <f>IF(Spikes!$F$4=0,0,Tempo!$A$2*(K93+L93)/2)</f>
        <v>0</v>
      </c>
      <c r="P93" s="71">
        <f>IF(Spikes!$F$5=0,0,Tempo!$A$2*(M93+N93)/2)</f>
        <v>0</v>
      </c>
      <c r="Q93" s="70">
        <f>Tempo!$A$2*(K93-L93)/2+Q94</f>
        <v>0</v>
      </c>
      <c r="R93" s="70">
        <f>Tempo!$A$2*(M93-N93)/2+R94</f>
        <v>0</v>
      </c>
      <c r="S93" s="83">
        <f>Q93-I93+Tempo!AX86</f>
        <v>0</v>
      </c>
      <c r="T93" s="83">
        <f>R93-J93+Tempo!AY86</f>
        <v>0</v>
      </c>
      <c r="U93" s="49" t="e">
        <f>IF(AND(Spikes!$F$4=1,B93&lt;&gt;""),B93,NA())</f>
        <v>#N/A</v>
      </c>
      <c r="V93" s="49" t="e">
        <f>IF(AND(Spikes!$F$5=1,B93&lt;&gt;""),B93,NA())</f>
        <v>#N/A</v>
      </c>
      <c r="W93" s="49" t="e">
        <f>IF(AND(Spikes!$F$4=1,Spikes!$F$6=1,B93&lt;&gt;""),B93,NA())</f>
        <v>#N/A</v>
      </c>
      <c r="X93" s="49" t="e">
        <f>IF(AND(Spikes!$F$5=1,Spikes!$F$6=1,B93&lt;&gt;""),B93,NA())</f>
        <v>#N/A</v>
      </c>
      <c r="Z93" s="85"/>
      <c r="AA93" s="85"/>
      <c r="AC93" s="84"/>
      <c r="AD93" s="84"/>
      <c r="AE93" s="84"/>
      <c r="AF93" s="84"/>
    </row>
    <row r="94" spans="1:32" x14ac:dyDescent="0.3">
      <c r="A94" s="68">
        <v>85</v>
      </c>
      <c r="B94" s="69" t="str">
        <f>IF(Tempo!A87="","",Tempo!A87)</f>
        <v/>
      </c>
      <c r="C94" s="71">
        <f>Tempo!$A$2*(Tempo!L87+Tempo!M87)/2</f>
        <v>0</v>
      </c>
      <c r="D94" s="71">
        <f>Tempo!$A$2*(Tempo!N87+Tempo!O87)/2</f>
        <v>0</v>
      </c>
      <c r="E94" s="71">
        <f>Tempo!$A$2*(Tempo!V87+Tempo!W87)/2</f>
        <v>0</v>
      </c>
      <c r="F94" s="71">
        <f>Tempo!$A$2*(Tempo!X87+Tempo!Y87)/2</f>
        <v>0</v>
      </c>
      <c r="G94" s="71">
        <f>Tempo!$A$2*(Tempo!AF87+Tempo!AG87)/2</f>
        <v>0</v>
      </c>
      <c r="H94" s="71">
        <f>Tempo!$A$2*(Tempo!AH87+Tempo!AI87)/2</f>
        <v>0</v>
      </c>
      <c r="I94" s="71">
        <f>Tempo!$A$2*(Tempo!AP87-Tempo!AQ87)/2+I95</f>
        <v>0</v>
      </c>
      <c r="J94" s="71">
        <f>Tempo!$A$2*(Tempo!AR87-Tempo!AS87)/2+J95</f>
        <v>0</v>
      </c>
      <c r="K94" s="71">
        <f>IF(OR(Spikes!$N95=0,Spikes!$N95&gt;3),Tempo!B87,IF(Spikes!$N95=1,Tempo!L87,IF(Spikes!$N95=2,AVERAGE(Tempo!L87,Tempo!V87),AVERAGE(Tempo!L87,Tempo!V87,Tempo!AF87))))</f>
        <v>0</v>
      </c>
      <c r="L94" s="71">
        <f>IF(OR(Spikes!$N95=0,Spikes!$N95&gt;3),Tempo!C87,IF(Spikes!$N95=1,Tempo!M87,IF(Spikes!$N95=2,AVERAGE(Tempo!M87,Tempo!W87),AVERAGE(Tempo!M87,Tempo!W87,Tempo!AG87))))</f>
        <v>0</v>
      </c>
      <c r="M94" s="71">
        <f>IF(OR(Spikes!$O95=0,Spikes!$O95&gt;3),Tempo!D87,IF(Spikes!$O95=1,Tempo!N87,IF(Spikes!$O95=2,AVERAGE(Tempo!N87,Tempo!X87),AVERAGE(Tempo!N87,Tempo!X87,Tempo!AH87))))</f>
        <v>0</v>
      </c>
      <c r="N94" s="71">
        <f>IF(OR(Spikes!$O95=0,Spikes!$O95&gt;3),Tempo!E87,IF(Spikes!$O95=1,Tempo!O87,IF(Spikes!$O95=2,AVERAGE(Tempo!O87,Tempo!Y87),AVERAGE(Tempo!O87,Tempo!Y87,Tempo!AI87))))</f>
        <v>0</v>
      </c>
      <c r="O94" s="71">
        <f>IF(Spikes!$F$4=0,0,Tempo!$A$2*(K94+L94)/2)</f>
        <v>0</v>
      </c>
      <c r="P94" s="71">
        <f>IF(Spikes!$F$5=0,0,Tempo!$A$2*(M94+N94)/2)</f>
        <v>0</v>
      </c>
      <c r="Q94" s="70">
        <f>Tempo!$A$2*(K94-L94)/2+Q95</f>
        <v>0</v>
      </c>
      <c r="R94" s="70">
        <f>Tempo!$A$2*(M94-N94)/2+R95</f>
        <v>0</v>
      </c>
      <c r="S94" s="83">
        <f>Q94-I94+Tempo!AX87</f>
        <v>0</v>
      </c>
      <c r="T94" s="83">
        <f>R94-J94+Tempo!AY87</f>
        <v>0</v>
      </c>
      <c r="U94" s="49" t="e">
        <f>IF(AND(Spikes!$F$4=1,B94&lt;&gt;""),B94,NA())</f>
        <v>#N/A</v>
      </c>
      <c r="V94" s="49" t="e">
        <f>IF(AND(Spikes!$F$5=1,B94&lt;&gt;""),B94,NA())</f>
        <v>#N/A</v>
      </c>
      <c r="W94" s="49" t="e">
        <f>IF(AND(Spikes!$F$4=1,Spikes!$F$6=1,B94&lt;&gt;""),B94,NA())</f>
        <v>#N/A</v>
      </c>
      <c r="X94" s="49" t="e">
        <f>IF(AND(Spikes!$F$5=1,Spikes!$F$6=1,B94&lt;&gt;""),B94,NA())</f>
        <v>#N/A</v>
      </c>
      <c r="Z94" s="85"/>
      <c r="AA94" s="85"/>
      <c r="AC94" s="84"/>
      <c r="AD94" s="84"/>
      <c r="AE94" s="84"/>
      <c r="AF94" s="84"/>
    </row>
    <row r="95" spans="1:32" x14ac:dyDescent="0.3">
      <c r="A95" s="68">
        <v>86</v>
      </c>
      <c r="B95" s="69" t="str">
        <f>IF(Tempo!A88="","",Tempo!A88)</f>
        <v/>
      </c>
      <c r="C95" s="71">
        <f>Tempo!$A$2*(Tempo!L88+Tempo!M88)/2</f>
        <v>0</v>
      </c>
      <c r="D95" s="71">
        <f>Tempo!$A$2*(Tempo!N88+Tempo!O88)/2</f>
        <v>0</v>
      </c>
      <c r="E95" s="71">
        <f>Tempo!$A$2*(Tempo!V88+Tempo!W88)/2</f>
        <v>0</v>
      </c>
      <c r="F95" s="71">
        <f>Tempo!$A$2*(Tempo!X88+Tempo!Y88)/2</f>
        <v>0</v>
      </c>
      <c r="G95" s="71">
        <f>Tempo!$A$2*(Tempo!AF88+Tempo!AG88)/2</f>
        <v>0</v>
      </c>
      <c r="H95" s="71">
        <f>Tempo!$A$2*(Tempo!AH88+Tempo!AI88)/2</f>
        <v>0</v>
      </c>
      <c r="I95" s="71">
        <f>Tempo!$A$2*(Tempo!AP88-Tempo!AQ88)/2+I96</f>
        <v>0</v>
      </c>
      <c r="J95" s="71">
        <f>Tempo!$A$2*(Tempo!AR88-Tempo!AS88)/2+J96</f>
        <v>0</v>
      </c>
      <c r="K95" s="71">
        <f>IF(OR(Spikes!$N96=0,Spikes!$N96&gt;3),Tempo!B88,IF(Spikes!$N96=1,Tempo!L88,IF(Spikes!$N96=2,AVERAGE(Tempo!L88,Tempo!V88),AVERAGE(Tempo!L88,Tempo!V88,Tempo!AF88))))</f>
        <v>0</v>
      </c>
      <c r="L95" s="71">
        <f>IF(OR(Spikes!$N96=0,Spikes!$N96&gt;3),Tempo!C88,IF(Spikes!$N96=1,Tempo!M88,IF(Spikes!$N96=2,AVERAGE(Tempo!M88,Tempo!W88),AVERAGE(Tempo!M88,Tempo!W88,Tempo!AG88))))</f>
        <v>0</v>
      </c>
      <c r="M95" s="71">
        <f>IF(OR(Spikes!$O96=0,Spikes!$O96&gt;3),Tempo!D88,IF(Spikes!$O96=1,Tempo!N88,IF(Spikes!$O96=2,AVERAGE(Tempo!N88,Tempo!X88),AVERAGE(Tempo!N88,Tempo!X88,Tempo!AH88))))</f>
        <v>0</v>
      </c>
      <c r="N95" s="71">
        <f>IF(OR(Spikes!$O96=0,Spikes!$O96&gt;3),Tempo!E88,IF(Spikes!$O96=1,Tempo!O88,IF(Spikes!$O96=2,AVERAGE(Tempo!O88,Tempo!Y88),AVERAGE(Tempo!O88,Tempo!Y88,Tempo!AI88))))</f>
        <v>0</v>
      </c>
      <c r="O95" s="71">
        <f>IF(Spikes!$F$4=0,0,Tempo!$A$2*(K95+L95)/2)</f>
        <v>0</v>
      </c>
      <c r="P95" s="71">
        <f>IF(Spikes!$F$5=0,0,Tempo!$A$2*(M95+N95)/2)</f>
        <v>0</v>
      </c>
      <c r="Q95" s="70">
        <f>Tempo!$A$2*(K95-L95)/2+Q96</f>
        <v>0</v>
      </c>
      <c r="R95" s="70">
        <f>Tempo!$A$2*(M95-N95)/2+R96</f>
        <v>0</v>
      </c>
      <c r="S95" s="83">
        <f>Q95-I95+Tempo!AX88</f>
        <v>0</v>
      </c>
      <c r="T95" s="83">
        <f>R95-J95+Tempo!AY88</f>
        <v>0</v>
      </c>
      <c r="U95" s="49" t="e">
        <f>IF(AND(Spikes!$F$4=1,B95&lt;&gt;""),B95,NA())</f>
        <v>#N/A</v>
      </c>
      <c r="V95" s="49" t="e">
        <f>IF(AND(Spikes!$F$5=1,B95&lt;&gt;""),B95,NA())</f>
        <v>#N/A</v>
      </c>
      <c r="W95" s="49" t="e">
        <f>IF(AND(Spikes!$F$4=1,Spikes!$F$6=1,B95&lt;&gt;""),B95,NA())</f>
        <v>#N/A</v>
      </c>
      <c r="X95" s="49" t="e">
        <f>IF(AND(Spikes!$F$5=1,Spikes!$F$6=1,B95&lt;&gt;""),B95,NA())</f>
        <v>#N/A</v>
      </c>
      <c r="Z95" s="85"/>
      <c r="AA95" s="85"/>
      <c r="AC95" s="84"/>
      <c r="AD95" s="84"/>
      <c r="AE95" s="84"/>
      <c r="AF95" s="84"/>
    </row>
    <row r="96" spans="1:32" x14ac:dyDescent="0.3">
      <c r="A96" s="68">
        <v>87</v>
      </c>
      <c r="B96" s="69" t="str">
        <f>IF(Tempo!A89="","",Tempo!A89)</f>
        <v/>
      </c>
      <c r="C96" s="71">
        <f>Tempo!$A$2*(Tempo!L89+Tempo!M89)/2</f>
        <v>0</v>
      </c>
      <c r="D96" s="71">
        <f>Tempo!$A$2*(Tempo!N89+Tempo!O89)/2</f>
        <v>0</v>
      </c>
      <c r="E96" s="71">
        <f>Tempo!$A$2*(Tempo!V89+Tempo!W89)/2</f>
        <v>0</v>
      </c>
      <c r="F96" s="71">
        <f>Tempo!$A$2*(Tempo!X89+Tempo!Y89)/2</f>
        <v>0</v>
      </c>
      <c r="G96" s="71">
        <f>Tempo!$A$2*(Tempo!AF89+Tempo!AG89)/2</f>
        <v>0</v>
      </c>
      <c r="H96" s="71">
        <f>Tempo!$A$2*(Tempo!AH89+Tempo!AI89)/2</f>
        <v>0</v>
      </c>
      <c r="I96" s="71">
        <f>Tempo!$A$2*(Tempo!AP89-Tempo!AQ89)/2+I97</f>
        <v>0</v>
      </c>
      <c r="J96" s="71">
        <f>Tempo!$A$2*(Tempo!AR89-Tempo!AS89)/2+J97</f>
        <v>0</v>
      </c>
      <c r="K96" s="71">
        <f>IF(OR(Spikes!$N97=0,Spikes!$N97&gt;3),Tempo!B89,IF(Spikes!$N97=1,Tempo!L89,IF(Spikes!$N97=2,AVERAGE(Tempo!L89,Tempo!V89),AVERAGE(Tempo!L89,Tempo!V89,Tempo!AF89))))</f>
        <v>0</v>
      </c>
      <c r="L96" s="71">
        <f>IF(OR(Spikes!$N97=0,Spikes!$N97&gt;3),Tempo!C89,IF(Spikes!$N97=1,Tempo!M89,IF(Spikes!$N97=2,AVERAGE(Tempo!M89,Tempo!W89),AVERAGE(Tempo!M89,Tempo!W89,Tempo!AG89))))</f>
        <v>0</v>
      </c>
      <c r="M96" s="71">
        <f>IF(OR(Spikes!$O97=0,Spikes!$O97&gt;3),Tempo!D89,IF(Spikes!$O97=1,Tempo!N89,IF(Spikes!$O97=2,AVERAGE(Tempo!N89,Tempo!X89),AVERAGE(Tempo!N89,Tempo!X89,Tempo!AH89))))</f>
        <v>0</v>
      </c>
      <c r="N96" s="71">
        <f>IF(OR(Spikes!$O97=0,Spikes!$O97&gt;3),Tempo!E89,IF(Spikes!$O97=1,Tempo!O89,IF(Spikes!$O97=2,AVERAGE(Tempo!O89,Tempo!Y89),AVERAGE(Tempo!O89,Tempo!Y89,Tempo!AI89))))</f>
        <v>0</v>
      </c>
      <c r="O96" s="71">
        <f>IF(Spikes!$F$4=0,0,Tempo!$A$2*(K96+L96)/2)</f>
        <v>0</v>
      </c>
      <c r="P96" s="71">
        <f>IF(Spikes!$F$5=0,0,Tempo!$A$2*(M96+N96)/2)</f>
        <v>0</v>
      </c>
      <c r="Q96" s="70">
        <f>Tempo!$A$2*(K96-L96)/2+Q97</f>
        <v>0</v>
      </c>
      <c r="R96" s="70">
        <f>Tempo!$A$2*(M96-N96)/2+R97</f>
        <v>0</v>
      </c>
      <c r="S96" s="83">
        <f>Q96-I96+Tempo!AX89</f>
        <v>0</v>
      </c>
      <c r="T96" s="83">
        <f>R96-J96+Tempo!AY89</f>
        <v>0</v>
      </c>
      <c r="U96" s="49" t="e">
        <f>IF(AND(Spikes!$F$4=1,B96&lt;&gt;""),B96,NA())</f>
        <v>#N/A</v>
      </c>
      <c r="V96" s="49" t="e">
        <f>IF(AND(Spikes!$F$5=1,B96&lt;&gt;""),B96,NA())</f>
        <v>#N/A</v>
      </c>
      <c r="W96" s="49" t="e">
        <f>IF(AND(Spikes!$F$4=1,Spikes!$F$6=1,B96&lt;&gt;""),B96,NA())</f>
        <v>#N/A</v>
      </c>
      <c r="X96" s="49" t="e">
        <f>IF(AND(Spikes!$F$5=1,Spikes!$F$6=1,B96&lt;&gt;""),B96,NA())</f>
        <v>#N/A</v>
      </c>
      <c r="Z96" s="85"/>
      <c r="AA96" s="85"/>
      <c r="AC96" s="84"/>
      <c r="AD96" s="84"/>
      <c r="AE96" s="84"/>
      <c r="AF96" s="84"/>
    </row>
    <row r="97" spans="1:32" x14ac:dyDescent="0.3">
      <c r="A97" s="68">
        <v>88</v>
      </c>
      <c r="B97" s="69" t="str">
        <f>IF(Tempo!A90="","",Tempo!A90)</f>
        <v/>
      </c>
      <c r="C97" s="71">
        <f>Tempo!$A$2*(Tempo!L90+Tempo!M90)/2</f>
        <v>0</v>
      </c>
      <c r="D97" s="71">
        <f>Tempo!$A$2*(Tempo!N90+Tempo!O90)/2</f>
        <v>0</v>
      </c>
      <c r="E97" s="71">
        <f>Tempo!$A$2*(Tempo!V90+Tempo!W90)/2</f>
        <v>0</v>
      </c>
      <c r="F97" s="71">
        <f>Tempo!$A$2*(Tempo!X90+Tempo!Y90)/2</f>
        <v>0</v>
      </c>
      <c r="G97" s="71">
        <f>Tempo!$A$2*(Tempo!AF90+Tempo!AG90)/2</f>
        <v>0</v>
      </c>
      <c r="H97" s="71">
        <f>Tempo!$A$2*(Tempo!AH90+Tempo!AI90)/2</f>
        <v>0</v>
      </c>
      <c r="I97" s="71">
        <f>Tempo!$A$2*(Tempo!AP90-Tempo!AQ90)/2+I98</f>
        <v>0</v>
      </c>
      <c r="J97" s="71">
        <f>Tempo!$A$2*(Tempo!AR90-Tempo!AS90)/2+J98</f>
        <v>0</v>
      </c>
      <c r="K97" s="71">
        <f>IF(OR(Spikes!$N98=0,Spikes!$N98&gt;3),Tempo!B90,IF(Spikes!$N98=1,Tempo!L90,IF(Spikes!$N98=2,AVERAGE(Tempo!L90,Tempo!V90),AVERAGE(Tempo!L90,Tempo!V90,Tempo!AF90))))</f>
        <v>0</v>
      </c>
      <c r="L97" s="71">
        <f>IF(OR(Spikes!$N98=0,Spikes!$N98&gt;3),Tempo!C90,IF(Spikes!$N98=1,Tempo!M90,IF(Spikes!$N98=2,AVERAGE(Tempo!M90,Tempo!W90),AVERAGE(Tempo!M90,Tempo!W90,Tempo!AG90))))</f>
        <v>0</v>
      </c>
      <c r="M97" s="71">
        <f>IF(OR(Spikes!$O98=0,Spikes!$O98&gt;3),Tempo!D90,IF(Spikes!$O98=1,Tempo!N90,IF(Spikes!$O98=2,AVERAGE(Tempo!N90,Tempo!X90),AVERAGE(Tempo!N90,Tempo!X90,Tempo!AH90))))</f>
        <v>0</v>
      </c>
      <c r="N97" s="71">
        <f>IF(OR(Spikes!$O98=0,Spikes!$O98&gt;3),Tempo!E90,IF(Spikes!$O98=1,Tempo!O90,IF(Spikes!$O98=2,AVERAGE(Tempo!O90,Tempo!Y90),AVERAGE(Tempo!O90,Tempo!Y90,Tempo!AI90))))</f>
        <v>0</v>
      </c>
      <c r="O97" s="71">
        <f>IF(Spikes!$F$4=0,0,Tempo!$A$2*(K97+L97)/2)</f>
        <v>0</v>
      </c>
      <c r="P97" s="71">
        <f>IF(Spikes!$F$5=0,0,Tempo!$A$2*(M97+N97)/2)</f>
        <v>0</v>
      </c>
      <c r="Q97" s="70">
        <f>Tempo!$A$2*(K97-L97)/2+Q98</f>
        <v>0</v>
      </c>
      <c r="R97" s="70">
        <f>Tempo!$A$2*(M97-N97)/2+R98</f>
        <v>0</v>
      </c>
      <c r="S97" s="83">
        <f>Q97-I97+Tempo!AX90</f>
        <v>0</v>
      </c>
      <c r="T97" s="83">
        <f>R97-J97+Tempo!AY90</f>
        <v>0</v>
      </c>
      <c r="U97" s="49" t="e">
        <f>IF(AND(Spikes!$F$4=1,B97&lt;&gt;""),B97,NA())</f>
        <v>#N/A</v>
      </c>
      <c r="V97" s="49" t="e">
        <f>IF(AND(Spikes!$F$5=1,B97&lt;&gt;""),B97,NA())</f>
        <v>#N/A</v>
      </c>
      <c r="W97" s="49" t="e">
        <f>IF(AND(Spikes!$F$4=1,Spikes!$F$6=1,B97&lt;&gt;""),B97,NA())</f>
        <v>#N/A</v>
      </c>
      <c r="X97" s="49" t="e">
        <f>IF(AND(Spikes!$F$5=1,Spikes!$F$6=1,B97&lt;&gt;""),B97,NA())</f>
        <v>#N/A</v>
      </c>
      <c r="Z97" s="85"/>
      <c r="AA97" s="85"/>
      <c r="AC97" s="84"/>
      <c r="AD97" s="84"/>
      <c r="AE97" s="84"/>
      <c r="AF97" s="84"/>
    </row>
    <row r="98" spans="1:32" x14ac:dyDescent="0.3">
      <c r="A98" s="68">
        <v>89</v>
      </c>
      <c r="B98" s="69" t="str">
        <f>IF(Tempo!A91="","",Tempo!A91)</f>
        <v/>
      </c>
      <c r="C98" s="71">
        <f>Tempo!$A$2*(Tempo!L91+Tempo!M91)/2</f>
        <v>0</v>
      </c>
      <c r="D98" s="71">
        <f>Tempo!$A$2*(Tempo!N91+Tempo!O91)/2</f>
        <v>0</v>
      </c>
      <c r="E98" s="71">
        <f>Tempo!$A$2*(Tempo!V91+Tempo!W91)/2</f>
        <v>0</v>
      </c>
      <c r="F98" s="71">
        <f>Tempo!$A$2*(Tempo!X91+Tempo!Y91)/2</f>
        <v>0</v>
      </c>
      <c r="G98" s="71">
        <f>Tempo!$A$2*(Tempo!AF91+Tempo!AG91)/2</f>
        <v>0</v>
      </c>
      <c r="H98" s="71">
        <f>Tempo!$A$2*(Tempo!AH91+Tempo!AI91)/2</f>
        <v>0</v>
      </c>
      <c r="I98" s="71">
        <f>Tempo!$A$2*(Tempo!AP91-Tempo!AQ91)/2+I99</f>
        <v>0</v>
      </c>
      <c r="J98" s="71">
        <f>Tempo!$A$2*(Tempo!AR91-Tempo!AS91)/2+J99</f>
        <v>0</v>
      </c>
      <c r="K98" s="71">
        <f>IF(OR(Spikes!$N99=0,Spikes!$N99&gt;3),Tempo!B91,IF(Spikes!$N99=1,Tempo!L91,IF(Spikes!$N99=2,AVERAGE(Tempo!L91,Tempo!V91),AVERAGE(Tempo!L91,Tempo!V91,Tempo!AF91))))</f>
        <v>0</v>
      </c>
      <c r="L98" s="71">
        <f>IF(OR(Spikes!$N99=0,Spikes!$N99&gt;3),Tempo!C91,IF(Spikes!$N99=1,Tempo!M91,IF(Spikes!$N99=2,AVERAGE(Tempo!M91,Tempo!W91),AVERAGE(Tempo!M91,Tempo!W91,Tempo!AG91))))</f>
        <v>0</v>
      </c>
      <c r="M98" s="71">
        <f>IF(OR(Spikes!$O99=0,Spikes!$O99&gt;3),Tempo!D91,IF(Spikes!$O99=1,Tempo!N91,IF(Spikes!$O99=2,AVERAGE(Tempo!N91,Tempo!X91),AVERAGE(Tempo!N91,Tempo!X91,Tempo!AH91))))</f>
        <v>0</v>
      </c>
      <c r="N98" s="71">
        <f>IF(OR(Spikes!$O99=0,Spikes!$O99&gt;3),Tempo!E91,IF(Spikes!$O99=1,Tempo!O91,IF(Spikes!$O99=2,AVERAGE(Tempo!O91,Tempo!Y91),AVERAGE(Tempo!O91,Tempo!Y91,Tempo!AI91))))</f>
        <v>0</v>
      </c>
      <c r="O98" s="71">
        <f>IF(Spikes!$F$4=0,0,Tempo!$A$2*(K98+L98)/2)</f>
        <v>0</v>
      </c>
      <c r="P98" s="71">
        <f>IF(Spikes!$F$5=0,0,Tempo!$A$2*(M98+N98)/2)</f>
        <v>0</v>
      </c>
      <c r="Q98" s="70">
        <f>Tempo!$A$2*(K98-L98)/2+Q99</f>
        <v>0</v>
      </c>
      <c r="R98" s="70">
        <f>Tempo!$A$2*(M98-N98)/2+R99</f>
        <v>0</v>
      </c>
      <c r="S98" s="83">
        <f>Q98-I98+Tempo!AX91</f>
        <v>0</v>
      </c>
      <c r="T98" s="83">
        <f>R98-J98+Tempo!AY91</f>
        <v>0</v>
      </c>
      <c r="U98" s="49" t="e">
        <f>IF(AND(Spikes!$F$4=1,B98&lt;&gt;""),B98,NA())</f>
        <v>#N/A</v>
      </c>
      <c r="V98" s="49" t="e">
        <f>IF(AND(Spikes!$F$5=1,B98&lt;&gt;""),B98,NA())</f>
        <v>#N/A</v>
      </c>
      <c r="W98" s="49" t="e">
        <f>IF(AND(Spikes!$F$4=1,Spikes!$F$6=1,B98&lt;&gt;""),B98,NA())</f>
        <v>#N/A</v>
      </c>
      <c r="X98" s="49" t="e">
        <f>IF(AND(Spikes!$F$5=1,Spikes!$F$6=1,B98&lt;&gt;""),B98,NA())</f>
        <v>#N/A</v>
      </c>
      <c r="Z98" s="85"/>
      <c r="AA98" s="85"/>
      <c r="AC98" s="84"/>
      <c r="AD98" s="84"/>
      <c r="AE98" s="84"/>
      <c r="AF98" s="84"/>
    </row>
    <row r="99" spans="1:32" x14ac:dyDescent="0.3">
      <c r="A99" s="68">
        <v>90</v>
      </c>
      <c r="B99" s="69" t="str">
        <f>IF(Tempo!A92="","",Tempo!A92)</f>
        <v/>
      </c>
      <c r="C99" s="71">
        <f>Tempo!$A$2*(Tempo!L92+Tempo!M92)/2</f>
        <v>0</v>
      </c>
      <c r="D99" s="71">
        <f>Tempo!$A$2*(Tempo!N92+Tempo!O92)/2</f>
        <v>0</v>
      </c>
      <c r="E99" s="71">
        <f>Tempo!$A$2*(Tempo!V92+Tempo!W92)/2</f>
        <v>0</v>
      </c>
      <c r="F99" s="71">
        <f>Tempo!$A$2*(Tempo!X92+Tempo!Y92)/2</f>
        <v>0</v>
      </c>
      <c r="G99" s="71">
        <f>Tempo!$A$2*(Tempo!AF92+Tempo!AG92)/2</f>
        <v>0</v>
      </c>
      <c r="H99" s="71">
        <f>Tempo!$A$2*(Tempo!AH92+Tempo!AI92)/2</f>
        <v>0</v>
      </c>
      <c r="I99" s="71">
        <f>Tempo!$A$2*(Tempo!AP92-Tempo!AQ92)/2+I100</f>
        <v>0</v>
      </c>
      <c r="J99" s="71">
        <f>Tempo!$A$2*(Tempo!AR92-Tempo!AS92)/2+J100</f>
        <v>0</v>
      </c>
      <c r="K99" s="71">
        <f>IF(OR(Spikes!$N100=0,Spikes!$N100&gt;3),Tempo!B92,IF(Spikes!$N100=1,Tempo!L92,IF(Spikes!$N100=2,AVERAGE(Tempo!L92,Tempo!V92),AVERAGE(Tempo!L92,Tempo!V92,Tempo!AF92))))</f>
        <v>0</v>
      </c>
      <c r="L99" s="71">
        <f>IF(OR(Spikes!$N100=0,Spikes!$N100&gt;3),Tempo!C92,IF(Spikes!$N100=1,Tempo!M92,IF(Spikes!$N100=2,AVERAGE(Tempo!M92,Tempo!W92),AVERAGE(Tempo!M92,Tempo!W92,Tempo!AG92))))</f>
        <v>0</v>
      </c>
      <c r="M99" s="71">
        <f>IF(OR(Spikes!$O100=0,Spikes!$O100&gt;3),Tempo!D92,IF(Spikes!$O100=1,Tempo!N92,IF(Spikes!$O100=2,AVERAGE(Tempo!N92,Tempo!X92),AVERAGE(Tempo!N92,Tempo!X92,Tempo!AH92))))</f>
        <v>0</v>
      </c>
      <c r="N99" s="71">
        <f>IF(OR(Spikes!$O100=0,Spikes!$O100&gt;3),Tempo!E92,IF(Spikes!$O100=1,Tempo!O92,IF(Spikes!$O100=2,AVERAGE(Tempo!O92,Tempo!Y92),AVERAGE(Tempo!O92,Tempo!Y92,Tempo!AI92))))</f>
        <v>0</v>
      </c>
      <c r="O99" s="71">
        <f>IF(Spikes!$F$4=0,0,Tempo!$A$2*(K99+L99)/2)</f>
        <v>0</v>
      </c>
      <c r="P99" s="71">
        <f>IF(Spikes!$F$5=0,0,Tempo!$A$2*(M99+N99)/2)</f>
        <v>0</v>
      </c>
      <c r="Q99" s="70">
        <f>Tempo!$A$2*(K99-L99)/2+Q100</f>
        <v>0</v>
      </c>
      <c r="R99" s="70">
        <f>Tempo!$A$2*(M99-N99)/2+R100</f>
        <v>0</v>
      </c>
      <c r="S99" s="83">
        <f>Q99-I99+Tempo!AX92</f>
        <v>0</v>
      </c>
      <c r="T99" s="83">
        <f>R99-J99+Tempo!AY92</f>
        <v>0</v>
      </c>
      <c r="U99" s="49" t="e">
        <f>IF(AND(Spikes!$F$4=1,B99&lt;&gt;""),B99,NA())</f>
        <v>#N/A</v>
      </c>
      <c r="V99" s="49" t="e">
        <f>IF(AND(Spikes!$F$5=1,B99&lt;&gt;""),B99,NA())</f>
        <v>#N/A</v>
      </c>
      <c r="W99" s="49" t="e">
        <f>IF(AND(Spikes!$F$4=1,Spikes!$F$6=1,B99&lt;&gt;""),B99,NA())</f>
        <v>#N/A</v>
      </c>
      <c r="X99" s="49" t="e">
        <f>IF(AND(Spikes!$F$5=1,Spikes!$F$6=1,B99&lt;&gt;""),B99,NA())</f>
        <v>#N/A</v>
      </c>
      <c r="Z99" s="85"/>
      <c r="AA99" s="85"/>
      <c r="AC99" s="84"/>
      <c r="AD99" s="84"/>
      <c r="AE99" s="84"/>
      <c r="AF99" s="84"/>
    </row>
    <row r="100" spans="1:32" x14ac:dyDescent="0.3">
      <c r="A100" s="68">
        <v>91</v>
      </c>
      <c r="B100" s="69" t="str">
        <f>IF(Tempo!A93="","",Tempo!A93)</f>
        <v/>
      </c>
      <c r="C100" s="71">
        <f>Tempo!$A$2*(Tempo!L93+Tempo!M93)/2</f>
        <v>0</v>
      </c>
      <c r="D100" s="71">
        <f>Tempo!$A$2*(Tempo!N93+Tempo!O93)/2</f>
        <v>0</v>
      </c>
      <c r="E100" s="71">
        <f>Tempo!$A$2*(Tempo!V93+Tempo!W93)/2</f>
        <v>0</v>
      </c>
      <c r="F100" s="71">
        <f>Tempo!$A$2*(Tempo!X93+Tempo!Y93)/2</f>
        <v>0</v>
      </c>
      <c r="G100" s="71">
        <f>Tempo!$A$2*(Tempo!AF93+Tempo!AG93)/2</f>
        <v>0</v>
      </c>
      <c r="H100" s="71">
        <f>Tempo!$A$2*(Tempo!AH93+Tempo!AI93)/2</f>
        <v>0</v>
      </c>
      <c r="I100" s="71">
        <f>Tempo!$A$2*(Tempo!AP93-Tempo!AQ93)/2+I101</f>
        <v>0</v>
      </c>
      <c r="J100" s="71">
        <f>Tempo!$A$2*(Tempo!AR93-Tempo!AS93)/2+J101</f>
        <v>0</v>
      </c>
      <c r="K100" s="71">
        <f>IF(OR(Spikes!$N101=0,Spikes!$N101&gt;3),Tempo!B93,IF(Spikes!$N101=1,Tempo!L93,IF(Spikes!$N101=2,AVERAGE(Tempo!L93,Tempo!V93),AVERAGE(Tempo!L93,Tempo!V93,Tempo!AF93))))</f>
        <v>0</v>
      </c>
      <c r="L100" s="71">
        <f>IF(OR(Spikes!$N101=0,Spikes!$N101&gt;3),Tempo!C93,IF(Spikes!$N101=1,Tempo!M93,IF(Spikes!$N101=2,AVERAGE(Tempo!M93,Tempo!W93),AVERAGE(Tempo!M93,Tempo!W93,Tempo!AG93))))</f>
        <v>0</v>
      </c>
      <c r="M100" s="71">
        <f>IF(OR(Spikes!$O101=0,Spikes!$O101&gt;3),Tempo!D93,IF(Spikes!$O101=1,Tempo!N93,IF(Spikes!$O101=2,AVERAGE(Tempo!N93,Tempo!X93),AVERAGE(Tempo!N93,Tempo!X93,Tempo!AH93))))</f>
        <v>0</v>
      </c>
      <c r="N100" s="71">
        <f>IF(OR(Spikes!$O101=0,Spikes!$O101&gt;3),Tempo!E93,IF(Spikes!$O101=1,Tempo!O93,IF(Spikes!$O101=2,AVERAGE(Tempo!O93,Tempo!Y93),AVERAGE(Tempo!O93,Tempo!Y93,Tempo!AI93))))</f>
        <v>0</v>
      </c>
      <c r="O100" s="71">
        <f>IF(Spikes!$F$4=0,0,Tempo!$A$2*(K100+L100)/2)</f>
        <v>0</v>
      </c>
      <c r="P100" s="71">
        <f>IF(Spikes!$F$5=0,0,Tempo!$A$2*(M100+N100)/2)</f>
        <v>0</v>
      </c>
      <c r="Q100" s="70">
        <f>Tempo!$A$2*(K100-L100)/2+Q101</f>
        <v>0</v>
      </c>
      <c r="R100" s="70">
        <f>Tempo!$A$2*(M100-N100)/2+R101</f>
        <v>0</v>
      </c>
      <c r="S100" s="83">
        <f>Q100-I100+Tempo!AX93</f>
        <v>0</v>
      </c>
      <c r="T100" s="83">
        <f>R100-J100+Tempo!AY93</f>
        <v>0</v>
      </c>
      <c r="U100" s="49" t="e">
        <f>IF(AND(Spikes!$F$4=1,B100&lt;&gt;""),B100,NA())</f>
        <v>#N/A</v>
      </c>
      <c r="V100" s="49" t="e">
        <f>IF(AND(Spikes!$F$5=1,B100&lt;&gt;""),B100,NA())</f>
        <v>#N/A</v>
      </c>
      <c r="W100" s="49" t="e">
        <f>IF(AND(Spikes!$F$4=1,Spikes!$F$6=1,B100&lt;&gt;""),B100,NA())</f>
        <v>#N/A</v>
      </c>
      <c r="X100" s="49" t="e">
        <f>IF(AND(Spikes!$F$5=1,Spikes!$F$6=1,B100&lt;&gt;""),B100,NA())</f>
        <v>#N/A</v>
      </c>
      <c r="Z100" s="85"/>
      <c r="AA100" s="85"/>
      <c r="AC100" s="84"/>
      <c r="AD100" s="84"/>
      <c r="AE100" s="84"/>
      <c r="AF100" s="84"/>
    </row>
    <row r="101" spans="1:32" x14ac:dyDescent="0.3">
      <c r="A101" s="68">
        <v>92</v>
      </c>
      <c r="B101" s="69" t="str">
        <f>IF(Tempo!A94="","",Tempo!A94)</f>
        <v/>
      </c>
      <c r="C101" s="71">
        <f>Tempo!$A$2*(Tempo!L94+Tempo!M94)/2</f>
        <v>0</v>
      </c>
      <c r="D101" s="71">
        <f>Tempo!$A$2*(Tempo!N94+Tempo!O94)/2</f>
        <v>0</v>
      </c>
      <c r="E101" s="71">
        <f>Tempo!$A$2*(Tempo!V94+Tempo!W94)/2</f>
        <v>0</v>
      </c>
      <c r="F101" s="71">
        <f>Tempo!$A$2*(Tempo!X94+Tempo!Y94)/2</f>
        <v>0</v>
      </c>
      <c r="G101" s="71">
        <f>Tempo!$A$2*(Tempo!AF94+Tempo!AG94)/2</f>
        <v>0</v>
      </c>
      <c r="H101" s="71">
        <f>Tempo!$A$2*(Tempo!AH94+Tempo!AI94)/2</f>
        <v>0</v>
      </c>
      <c r="I101" s="71">
        <f>Tempo!$A$2*(Tempo!AP94-Tempo!AQ94)/2+I102</f>
        <v>0</v>
      </c>
      <c r="J101" s="71">
        <f>Tempo!$A$2*(Tempo!AR94-Tempo!AS94)/2+J102</f>
        <v>0</v>
      </c>
      <c r="K101" s="71">
        <f>IF(OR(Spikes!$N102=0,Spikes!$N102&gt;3),Tempo!B94,IF(Spikes!$N102=1,Tempo!L94,IF(Spikes!$N102=2,AVERAGE(Tempo!L94,Tempo!V94),AVERAGE(Tempo!L94,Tempo!V94,Tempo!AF94))))</f>
        <v>0</v>
      </c>
      <c r="L101" s="71">
        <f>IF(OR(Spikes!$N102=0,Spikes!$N102&gt;3),Tempo!C94,IF(Spikes!$N102=1,Tempo!M94,IF(Spikes!$N102=2,AVERAGE(Tempo!M94,Tempo!W94),AVERAGE(Tempo!M94,Tempo!W94,Tempo!AG94))))</f>
        <v>0</v>
      </c>
      <c r="M101" s="71">
        <f>IF(OR(Spikes!$O102=0,Spikes!$O102&gt;3),Tempo!D94,IF(Spikes!$O102=1,Tempo!N94,IF(Spikes!$O102=2,AVERAGE(Tempo!N94,Tempo!X94),AVERAGE(Tempo!N94,Tempo!X94,Tempo!AH94))))</f>
        <v>0</v>
      </c>
      <c r="N101" s="71">
        <f>IF(OR(Spikes!$O102=0,Spikes!$O102&gt;3),Tempo!E94,IF(Spikes!$O102=1,Tempo!O94,IF(Spikes!$O102=2,AVERAGE(Tempo!O94,Tempo!Y94),AVERAGE(Tempo!O94,Tempo!Y94,Tempo!AI94))))</f>
        <v>0</v>
      </c>
      <c r="O101" s="71">
        <f>IF(Spikes!$F$4=0,0,Tempo!$A$2*(K101+L101)/2)</f>
        <v>0</v>
      </c>
      <c r="P101" s="71">
        <f>IF(Spikes!$F$5=0,0,Tempo!$A$2*(M101+N101)/2)</f>
        <v>0</v>
      </c>
      <c r="Q101" s="70">
        <f>Tempo!$A$2*(K101-L101)/2+Q102</f>
        <v>0</v>
      </c>
      <c r="R101" s="70">
        <f>Tempo!$A$2*(M101-N101)/2+R102</f>
        <v>0</v>
      </c>
      <c r="S101" s="83">
        <f>Q101-I101+Tempo!AX94</f>
        <v>0</v>
      </c>
      <c r="T101" s="83">
        <f>R101-J101+Tempo!AY94</f>
        <v>0</v>
      </c>
      <c r="U101" s="49" t="e">
        <f>IF(AND(Spikes!$F$4=1,B101&lt;&gt;""),B101,NA())</f>
        <v>#N/A</v>
      </c>
      <c r="V101" s="49" t="e">
        <f>IF(AND(Spikes!$F$5=1,B101&lt;&gt;""),B101,NA())</f>
        <v>#N/A</v>
      </c>
      <c r="W101" s="49" t="e">
        <f>IF(AND(Spikes!$F$4=1,Spikes!$F$6=1,B101&lt;&gt;""),B101,NA())</f>
        <v>#N/A</v>
      </c>
      <c r="X101" s="49" t="e">
        <f>IF(AND(Spikes!$F$5=1,Spikes!$F$6=1,B101&lt;&gt;""),B101,NA())</f>
        <v>#N/A</v>
      </c>
      <c r="Z101" s="85"/>
      <c r="AA101" s="85"/>
      <c r="AC101" s="84"/>
      <c r="AD101" s="84"/>
      <c r="AE101" s="84"/>
      <c r="AF101" s="84"/>
    </row>
    <row r="102" spans="1:32" x14ac:dyDescent="0.3">
      <c r="A102" s="68">
        <v>93</v>
      </c>
      <c r="B102" s="69" t="str">
        <f>IF(Tempo!A95="","",Tempo!A95)</f>
        <v/>
      </c>
      <c r="C102" s="71">
        <f>Tempo!$A$2*(Tempo!L95+Tempo!M95)/2</f>
        <v>0</v>
      </c>
      <c r="D102" s="71">
        <f>Tempo!$A$2*(Tempo!N95+Tempo!O95)/2</f>
        <v>0</v>
      </c>
      <c r="E102" s="71">
        <f>Tempo!$A$2*(Tempo!V95+Tempo!W95)/2</f>
        <v>0</v>
      </c>
      <c r="F102" s="71">
        <f>Tempo!$A$2*(Tempo!X95+Tempo!Y95)/2</f>
        <v>0</v>
      </c>
      <c r="G102" s="71">
        <f>Tempo!$A$2*(Tempo!AF95+Tempo!AG95)/2</f>
        <v>0</v>
      </c>
      <c r="H102" s="71">
        <f>Tempo!$A$2*(Tempo!AH95+Tempo!AI95)/2</f>
        <v>0</v>
      </c>
      <c r="I102" s="71">
        <f>Tempo!$A$2*(Tempo!AP95-Tempo!AQ95)/2+I103</f>
        <v>0</v>
      </c>
      <c r="J102" s="71">
        <f>Tempo!$A$2*(Tempo!AR95-Tempo!AS95)/2+J103</f>
        <v>0</v>
      </c>
      <c r="K102" s="71">
        <f>IF(OR(Spikes!$N103=0,Spikes!$N103&gt;3),Tempo!B95,IF(Spikes!$N103=1,Tempo!L95,IF(Spikes!$N103=2,AVERAGE(Tempo!L95,Tempo!V95),AVERAGE(Tempo!L95,Tempo!V95,Tempo!AF95))))</f>
        <v>0</v>
      </c>
      <c r="L102" s="71">
        <f>IF(OR(Spikes!$N103=0,Spikes!$N103&gt;3),Tempo!C95,IF(Spikes!$N103=1,Tempo!M95,IF(Spikes!$N103=2,AVERAGE(Tempo!M95,Tempo!W95),AVERAGE(Tempo!M95,Tempo!W95,Tempo!AG95))))</f>
        <v>0</v>
      </c>
      <c r="M102" s="71">
        <f>IF(OR(Spikes!$O103=0,Spikes!$O103&gt;3),Tempo!D95,IF(Spikes!$O103=1,Tempo!N95,IF(Spikes!$O103=2,AVERAGE(Tempo!N95,Tempo!X95),AVERAGE(Tempo!N95,Tempo!X95,Tempo!AH95))))</f>
        <v>0</v>
      </c>
      <c r="N102" s="71">
        <f>IF(OR(Spikes!$O103=0,Spikes!$O103&gt;3),Tempo!E95,IF(Spikes!$O103=1,Tempo!O95,IF(Spikes!$O103=2,AVERAGE(Tempo!O95,Tempo!Y95),AVERAGE(Tempo!O95,Tempo!Y95,Tempo!AI95))))</f>
        <v>0</v>
      </c>
      <c r="O102" s="71">
        <f>IF(Spikes!$F$4=0,0,Tempo!$A$2*(K102+L102)/2)</f>
        <v>0</v>
      </c>
      <c r="P102" s="71">
        <f>IF(Spikes!$F$5=0,0,Tempo!$A$2*(M102+N102)/2)</f>
        <v>0</v>
      </c>
      <c r="Q102" s="70">
        <f>Tempo!$A$2*(K102-L102)/2+Q103</f>
        <v>0</v>
      </c>
      <c r="R102" s="70">
        <f>Tempo!$A$2*(M102-N102)/2+R103</f>
        <v>0</v>
      </c>
      <c r="S102" s="83">
        <f>Q102-I102+Tempo!AX95</f>
        <v>0</v>
      </c>
      <c r="T102" s="83">
        <f>R102-J102+Tempo!AY95</f>
        <v>0</v>
      </c>
      <c r="U102" s="49" t="e">
        <f>IF(AND(Spikes!$F$4=1,B102&lt;&gt;""),B102,NA())</f>
        <v>#N/A</v>
      </c>
      <c r="V102" s="49" t="e">
        <f>IF(AND(Spikes!$F$5=1,B102&lt;&gt;""),B102,NA())</f>
        <v>#N/A</v>
      </c>
      <c r="W102" s="49" t="e">
        <f>IF(AND(Spikes!$F$4=1,Spikes!$F$6=1,B102&lt;&gt;""),B102,NA())</f>
        <v>#N/A</v>
      </c>
      <c r="X102" s="49" t="e">
        <f>IF(AND(Spikes!$F$5=1,Spikes!$F$6=1,B102&lt;&gt;""),B102,NA())</f>
        <v>#N/A</v>
      </c>
      <c r="Z102" s="85"/>
      <c r="AA102" s="85"/>
      <c r="AC102" s="84"/>
      <c r="AD102" s="84"/>
      <c r="AE102" s="84"/>
      <c r="AF102" s="84"/>
    </row>
    <row r="103" spans="1:32" x14ac:dyDescent="0.3">
      <c r="A103" s="68">
        <v>94</v>
      </c>
      <c r="B103" s="69" t="str">
        <f>IF(Tempo!A96="","",Tempo!A96)</f>
        <v/>
      </c>
      <c r="C103" s="71">
        <f>Tempo!$A$2*(Tempo!L96+Tempo!M96)/2</f>
        <v>0</v>
      </c>
      <c r="D103" s="71">
        <f>Tempo!$A$2*(Tempo!N96+Tempo!O96)/2</f>
        <v>0</v>
      </c>
      <c r="E103" s="71">
        <f>Tempo!$A$2*(Tempo!V96+Tempo!W96)/2</f>
        <v>0</v>
      </c>
      <c r="F103" s="71">
        <f>Tempo!$A$2*(Tempo!X96+Tempo!Y96)/2</f>
        <v>0</v>
      </c>
      <c r="G103" s="71">
        <f>Tempo!$A$2*(Tempo!AF96+Tempo!AG96)/2</f>
        <v>0</v>
      </c>
      <c r="H103" s="71">
        <f>Tempo!$A$2*(Tempo!AH96+Tempo!AI96)/2</f>
        <v>0</v>
      </c>
      <c r="I103" s="71">
        <f>Tempo!$A$2*(Tempo!AP96-Tempo!AQ96)/2+I104</f>
        <v>0</v>
      </c>
      <c r="J103" s="71">
        <f>Tempo!$A$2*(Tempo!AR96-Tempo!AS96)/2+J104</f>
        <v>0</v>
      </c>
      <c r="K103" s="71">
        <f>IF(OR(Spikes!$N104=0,Spikes!$N104&gt;3),Tempo!B96,IF(Spikes!$N104=1,Tempo!L96,IF(Spikes!$N104=2,AVERAGE(Tempo!L96,Tempo!V96),AVERAGE(Tempo!L96,Tempo!V96,Tempo!AF96))))</f>
        <v>0</v>
      </c>
      <c r="L103" s="71">
        <f>IF(OR(Spikes!$N104=0,Spikes!$N104&gt;3),Tempo!C96,IF(Spikes!$N104=1,Tempo!M96,IF(Spikes!$N104=2,AVERAGE(Tempo!M96,Tempo!W96),AVERAGE(Tempo!M96,Tempo!W96,Tempo!AG96))))</f>
        <v>0</v>
      </c>
      <c r="M103" s="71">
        <f>IF(OR(Spikes!$O104=0,Spikes!$O104&gt;3),Tempo!D96,IF(Spikes!$O104=1,Tempo!N96,IF(Spikes!$O104=2,AVERAGE(Tempo!N96,Tempo!X96),AVERAGE(Tempo!N96,Tempo!X96,Tempo!AH96))))</f>
        <v>0</v>
      </c>
      <c r="N103" s="71">
        <f>IF(OR(Spikes!$O104=0,Spikes!$O104&gt;3),Tempo!E96,IF(Spikes!$O104=1,Tempo!O96,IF(Spikes!$O104=2,AVERAGE(Tempo!O96,Tempo!Y96),AVERAGE(Tempo!O96,Tempo!Y96,Tempo!AI96))))</f>
        <v>0</v>
      </c>
      <c r="O103" s="71">
        <f>IF(Spikes!$F$4=0,0,Tempo!$A$2*(K103+L103)/2)</f>
        <v>0</v>
      </c>
      <c r="P103" s="71">
        <f>IF(Spikes!$F$5=0,0,Tempo!$A$2*(M103+N103)/2)</f>
        <v>0</v>
      </c>
      <c r="Q103" s="70">
        <f>Tempo!$A$2*(K103-L103)/2+Q104</f>
        <v>0</v>
      </c>
      <c r="R103" s="70">
        <f>Tempo!$A$2*(M103-N103)/2+R104</f>
        <v>0</v>
      </c>
      <c r="S103" s="83">
        <f>Q103-I103+Tempo!AX96</f>
        <v>0</v>
      </c>
      <c r="T103" s="83">
        <f>R103-J103+Tempo!AY96</f>
        <v>0</v>
      </c>
      <c r="U103" s="49" t="e">
        <f>IF(AND(Spikes!$F$4=1,B103&lt;&gt;""),B103,NA())</f>
        <v>#N/A</v>
      </c>
      <c r="V103" s="49" t="e">
        <f>IF(AND(Spikes!$F$5=1,B103&lt;&gt;""),B103,NA())</f>
        <v>#N/A</v>
      </c>
      <c r="W103" s="49" t="e">
        <f>IF(AND(Spikes!$F$4=1,Spikes!$F$6=1,B103&lt;&gt;""),B103,NA())</f>
        <v>#N/A</v>
      </c>
      <c r="X103" s="49" t="e">
        <f>IF(AND(Spikes!$F$5=1,Spikes!$F$6=1,B103&lt;&gt;""),B103,NA())</f>
        <v>#N/A</v>
      </c>
      <c r="Z103" s="85"/>
      <c r="AA103" s="85"/>
      <c r="AC103" s="84"/>
      <c r="AD103" s="84"/>
      <c r="AE103" s="84"/>
      <c r="AF103" s="84"/>
    </row>
    <row r="104" spans="1:32" x14ac:dyDescent="0.3">
      <c r="A104" s="68">
        <v>95</v>
      </c>
      <c r="B104" s="69" t="str">
        <f>IF(Tempo!A97="","",Tempo!A97)</f>
        <v/>
      </c>
      <c r="C104" s="71">
        <f>Tempo!$A$2*(Tempo!L97+Tempo!M97)/2</f>
        <v>0</v>
      </c>
      <c r="D104" s="71">
        <f>Tempo!$A$2*(Tempo!N97+Tempo!O97)/2</f>
        <v>0</v>
      </c>
      <c r="E104" s="71">
        <f>Tempo!$A$2*(Tempo!V97+Tempo!W97)/2</f>
        <v>0</v>
      </c>
      <c r="F104" s="71">
        <f>Tempo!$A$2*(Tempo!X97+Tempo!Y97)/2</f>
        <v>0</v>
      </c>
      <c r="G104" s="71">
        <f>Tempo!$A$2*(Tempo!AF97+Tempo!AG97)/2</f>
        <v>0</v>
      </c>
      <c r="H104" s="71">
        <f>Tempo!$A$2*(Tempo!AH97+Tempo!AI97)/2</f>
        <v>0</v>
      </c>
      <c r="I104" s="71">
        <f>Tempo!$A$2*(Tempo!AP97-Tempo!AQ97)/2+I105</f>
        <v>0</v>
      </c>
      <c r="J104" s="71">
        <f>Tempo!$A$2*(Tempo!AR97-Tempo!AS97)/2+J105</f>
        <v>0</v>
      </c>
      <c r="K104" s="71">
        <f>IF(OR(Spikes!$N105=0,Spikes!$N105&gt;3),Tempo!B97,IF(Spikes!$N105=1,Tempo!L97,IF(Spikes!$N105=2,AVERAGE(Tempo!L97,Tempo!V97),AVERAGE(Tempo!L97,Tempo!V97,Tempo!AF97))))</f>
        <v>0</v>
      </c>
      <c r="L104" s="71">
        <f>IF(OR(Spikes!$N105=0,Spikes!$N105&gt;3),Tempo!C97,IF(Spikes!$N105=1,Tempo!M97,IF(Spikes!$N105=2,AVERAGE(Tempo!M97,Tempo!W97),AVERAGE(Tempo!M97,Tempo!W97,Tempo!AG97))))</f>
        <v>0</v>
      </c>
      <c r="M104" s="71">
        <f>IF(OR(Spikes!$O105=0,Spikes!$O105&gt;3),Tempo!D97,IF(Spikes!$O105=1,Tempo!N97,IF(Spikes!$O105=2,AVERAGE(Tempo!N97,Tempo!X97),AVERAGE(Tempo!N97,Tempo!X97,Tempo!AH97))))</f>
        <v>0</v>
      </c>
      <c r="N104" s="71">
        <f>IF(OR(Spikes!$O105=0,Spikes!$O105&gt;3),Tempo!E97,IF(Spikes!$O105=1,Tempo!O97,IF(Spikes!$O105=2,AVERAGE(Tempo!O97,Tempo!Y97),AVERAGE(Tempo!O97,Tempo!Y97,Tempo!AI97))))</f>
        <v>0</v>
      </c>
      <c r="O104" s="71">
        <f>IF(Spikes!$F$4=0,0,Tempo!$A$2*(K104+L104)/2)</f>
        <v>0</v>
      </c>
      <c r="P104" s="71">
        <f>IF(Spikes!$F$5=0,0,Tempo!$A$2*(M104+N104)/2)</f>
        <v>0</v>
      </c>
      <c r="Q104" s="70">
        <f>Tempo!$A$2*(K104-L104)/2+Q105</f>
        <v>0</v>
      </c>
      <c r="R104" s="70">
        <f>Tempo!$A$2*(M104-N104)/2+R105</f>
        <v>0</v>
      </c>
      <c r="S104" s="83">
        <f>Q104-I104+Tempo!AX97</f>
        <v>0</v>
      </c>
      <c r="T104" s="83">
        <f>R104-J104+Tempo!AY97</f>
        <v>0</v>
      </c>
      <c r="U104" s="49" t="e">
        <f>IF(AND(Spikes!$F$4=1,B104&lt;&gt;""),B104,NA())</f>
        <v>#N/A</v>
      </c>
      <c r="V104" s="49" t="e">
        <f>IF(AND(Spikes!$F$5=1,B104&lt;&gt;""),B104,NA())</f>
        <v>#N/A</v>
      </c>
      <c r="W104" s="49" t="e">
        <f>IF(AND(Spikes!$F$4=1,Spikes!$F$6=1,B104&lt;&gt;""),B104,NA())</f>
        <v>#N/A</v>
      </c>
      <c r="X104" s="49" t="e">
        <f>IF(AND(Spikes!$F$5=1,Spikes!$F$6=1,B104&lt;&gt;""),B104,NA())</f>
        <v>#N/A</v>
      </c>
      <c r="Z104" s="85"/>
      <c r="AA104" s="85"/>
      <c r="AC104" s="84"/>
      <c r="AD104" s="84"/>
      <c r="AE104" s="84"/>
      <c r="AF104" s="84"/>
    </row>
    <row r="105" spans="1:32" x14ac:dyDescent="0.3">
      <c r="A105" s="68">
        <v>96</v>
      </c>
      <c r="B105" s="69" t="str">
        <f>IF(Tempo!A98="","",Tempo!A98)</f>
        <v/>
      </c>
      <c r="C105" s="71">
        <f>Tempo!$A$2*(Tempo!L98+Tempo!M98)/2</f>
        <v>0</v>
      </c>
      <c r="D105" s="71">
        <f>Tempo!$A$2*(Tempo!N98+Tempo!O98)/2</f>
        <v>0</v>
      </c>
      <c r="E105" s="71">
        <f>Tempo!$A$2*(Tempo!V98+Tempo!W98)/2</f>
        <v>0</v>
      </c>
      <c r="F105" s="71">
        <f>Tempo!$A$2*(Tempo!X98+Tempo!Y98)/2</f>
        <v>0</v>
      </c>
      <c r="G105" s="71">
        <f>Tempo!$A$2*(Tempo!AF98+Tempo!AG98)/2</f>
        <v>0</v>
      </c>
      <c r="H105" s="71">
        <f>Tempo!$A$2*(Tempo!AH98+Tempo!AI98)/2</f>
        <v>0</v>
      </c>
      <c r="I105" s="71">
        <f>Tempo!$A$2*(Tempo!AP98-Tempo!AQ98)/2+I106</f>
        <v>0</v>
      </c>
      <c r="J105" s="71">
        <f>Tempo!$A$2*(Tempo!AR98-Tempo!AS98)/2+J106</f>
        <v>0</v>
      </c>
      <c r="K105" s="71">
        <f>IF(OR(Spikes!$N106=0,Spikes!$N106&gt;3),Tempo!B98,IF(Spikes!$N106=1,Tempo!L98,IF(Spikes!$N106=2,AVERAGE(Tempo!L98,Tempo!V98),AVERAGE(Tempo!L98,Tempo!V98,Tempo!AF98))))</f>
        <v>0</v>
      </c>
      <c r="L105" s="71">
        <f>IF(OR(Spikes!$N106=0,Spikes!$N106&gt;3),Tempo!C98,IF(Spikes!$N106=1,Tempo!M98,IF(Spikes!$N106=2,AVERAGE(Tempo!M98,Tempo!W98),AVERAGE(Tempo!M98,Tempo!W98,Tempo!AG98))))</f>
        <v>0</v>
      </c>
      <c r="M105" s="71">
        <f>IF(OR(Spikes!$O106=0,Spikes!$O106&gt;3),Tempo!D98,IF(Spikes!$O106=1,Tempo!N98,IF(Spikes!$O106=2,AVERAGE(Tempo!N98,Tempo!X98),AVERAGE(Tempo!N98,Tempo!X98,Tempo!AH98))))</f>
        <v>0</v>
      </c>
      <c r="N105" s="71">
        <f>IF(OR(Spikes!$O106=0,Spikes!$O106&gt;3),Tempo!E98,IF(Spikes!$O106=1,Tempo!O98,IF(Spikes!$O106=2,AVERAGE(Tempo!O98,Tempo!Y98),AVERAGE(Tempo!O98,Tempo!Y98,Tempo!AI98))))</f>
        <v>0</v>
      </c>
      <c r="O105" s="71">
        <f>IF(Spikes!$F$4=0,0,Tempo!$A$2*(K105+L105)/2)</f>
        <v>0</v>
      </c>
      <c r="P105" s="71">
        <f>IF(Spikes!$F$5=0,0,Tempo!$A$2*(M105+N105)/2)</f>
        <v>0</v>
      </c>
      <c r="Q105" s="70">
        <f>Tempo!$A$2*(K105-L105)/2+Q106</f>
        <v>0</v>
      </c>
      <c r="R105" s="70">
        <f>Tempo!$A$2*(M105-N105)/2+R106</f>
        <v>0</v>
      </c>
      <c r="S105" s="83">
        <f>Q105-I105+Tempo!AX98</f>
        <v>0</v>
      </c>
      <c r="T105" s="83">
        <f>R105-J105+Tempo!AY98</f>
        <v>0</v>
      </c>
      <c r="U105" s="49" t="e">
        <f>IF(AND(Spikes!$F$4=1,B105&lt;&gt;""),B105,NA())</f>
        <v>#N/A</v>
      </c>
      <c r="V105" s="49" t="e">
        <f>IF(AND(Spikes!$F$5=1,B105&lt;&gt;""),B105,NA())</f>
        <v>#N/A</v>
      </c>
      <c r="W105" s="49" t="e">
        <f>IF(AND(Spikes!$F$4=1,Spikes!$F$6=1,B105&lt;&gt;""),B105,NA())</f>
        <v>#N/A</v>
      </c>
      <c r="X105" s="49" t="e">
        <f>IF(AND(Spikes!$F$5=1,Spikes!$F$6=1,B105&lt;&gt;""),B105,NA())</f>
        <v>#N/A</v>
      </c>
      <c r="Z105" s="85"/>
      <c r="AA105" s="85"/>
      <c r="AC105" s="84"/>
      <c r="AD105" s="84"/>
      <c r="AE105" s="84"/>
      <c r="AF105" s="84"/>
    </row>
    <row r="106" spans="1:32" x14ac:dyDescent="0.3">
      <c r="A106" s="68">
        <v>97</v>
      </c>
      <c r="B106" s="69" t="str">
        <f>IF(Tempo!A99="","",Tempo!A99)</f>
        <v/>
      </c>
      <c r="C106" s="71">
        <f>Tempo!$A$2*(Tempo!L99+Tempo!M99)/2</f>
        <v>0</v>
      </c>
      <c r="D106" s="71">
        <f>Tempo!$A$2*(Tempo!N99+Tempo!O99)/2</f>
        <v>0</v>
      </c>
      <c r="E106" s="71">
        <f>Tempo!$A$2*(Tempo!V99+Tempo!W99)/2</f>
        <v>0</v>
      </c>
      <c r="F106" s="71">
        <f>Tempo!$A$2*(Tempo!X99+Tempo!Y99)/2</f>
        <v>0</v>
      </c>
      <c r="G106" s="71">
        <f>Tempo!$A$2*(Tempo!AF99+Tempo!AG99)/2</f>
        <v>0</v>
      </c>
      <c r="H106" s="71">
        <f>Tempo!$A$2*(Tempo!AH99+Tempo!AI99)/2</f>
        <v>0</v>
      </c>
      <c r="I106" s="71">
        <f>Tempo!$A$2*(Tempo!AP99-Tempo!AQ99)/2+I107</f>
        <v>0</v>
      </c>
      <c r="J106" s="71">
        <f>Tempo!$A$2*(Tempo!AR99-Tempo!AS99)/2+J107</f>
        <v>0</v>
      </c>
      <c r="K106" s="71">
        <f>IF(OR(Spikes!$N107=0,Spikes!$N107&gt;3),Tempo!B99,IF(Spikes!$N107=1,Tempo!L99,IF(Spikes!$N107=2,AVERAGE(Tempo!L99,Tempo!V99),AVERAGE(Tempo!L99,Tempo!V99,Tempo!AF99))))</f>
        <v>0</v>
      </c>
      <c r="L106" s="71">
        <f>IF(OR(Spikes!$N107=0,Spikes!$N107&gt;3),Tempo!C99,IF(Spikes!$N107=1,Tempo!M99,IF(Spikes!$N107=2,AVERAGE(Tempo!M99,Tempo!W99),AVERAGE(Tempo!M99,Tempo!W99,Tempo!AG99))))</f>
        <v>0</v>
      </c>
      <c r="M106" s="71">
        <f>IF(OR(Spikes!$O107=0,Spikes!$O107&gt;3),Tempo!D99,IF(Spikes!$O107=1,Tempo!N99,IF(Spikes!$O107=2,AVERAGE(Tempo!N99,Tempo!X99),AVERAGE(Tempo!N99,Tempo!X99,Tempo!AH99))))</f>
        <v>0</v>
      </c>
      <c r="N106" s="71">
        <f>IF(OR(Spikes!$O107=0,Spikes!$O107&gt;3),Tempo!E99,IF(Spikes!$O107=1,Tempo!O99,IF(Spikes!$O107=2,AVERAGE(Tempo!O99,Tempo!Y99),AVERAGE(Tempo!O99,Tempo!Y99,Tempo!AI99))))</f>
        <v>0</v>
      </c>
      <c r="O106" s="71">
        <f>IF(Spikes!$F$4=0,0,Tempo!$A$2*(K106+L106)/2)</f>
        <v>0</v>
      </c>
      <c r="P106" s="71">
        <f>IF(Spikes!$F$5=0,0,Tempo!$A$2*(M106+N106)/2)</f>
        <v>0</v>
      </c>
      <c r="Q106" s="70">
        <f>Tempo!$A$2*(K106-L106)/2+Q107</f>
        <v>0</v>
      </c>
      <c r="R106" s="70">
        <f>Tempo!$A$2*(M106-N106)/2+R107</f>
        <v>0</v>
      </c>
      <c r="S106" s="83">
        <f>Q106-I106+Tempo!AX99</f>
        <v>0</v>
      </c>
      <c r="T106" s="83">
        <f>R106-J106+Tempo!AY99</f>
        <v>0</v>
      </c>
      <c r="U106" s="49" t="e">
        <f>IF(AND(Spikes!$F$4=1,B106&lt;&gt;""),B106,NA())</f>
        <v>#N/A</v>
      </c>
      <c r="V106" s="49" t="e">
        <f>IF(AND(Spikes!$F$5=1,B106&lt;&gt;""),B106,NA())</f>
        <v>#N/A</v>
      </c>
      <c r="W106" s="49" t="e">
        <f>IF(AND(Spikes!$F$4=1,Spikes!$F$6=1,B106&lt;&gt;""),B106,NA())</f>
        <v>#N/A</v>
      </c>
      <c r="X106" s="49" t="e">
        <f>IF(AND(Spikes!$F$5=1,Spikes!$F$6=1,B106&lt;&gt;""),B106,NA())</f>
        <v>#N/A</v>
      </c>
      <c r="Z106" s="85"/>
      <c r="AA106" s="85"/>
      <c r="AC106" s="84"/>
      <c r="AD106" s="84"/>
      <c r="AE106" s="84"/>
      <c r="AF106" s="84"/>
    </row>
    <row r="107" spans="1:32" x14ac:dyDescent="0.3">
      <c r="A107" s="68">
        <v>98</v>
      </c>
      <c r="B107" s="69" t="str">
        <f>IF(Tempo!A100="","",Tempo!A100)</f>
        <v/>
      </c>
      <c r="C107" s="71">
        <f>Tempo!$A$2*(Tempo!L100+Tempo!M100)/2</f>
        <v>0</v>
      </c>
      <c r="D107" s="71">
        <f>Tempo!$A$2*(Tempo!N100+Tempo!O100)/2</f>
        <v>0</v>
      </c>
      <c r="E107" s="71">
        <f>Tempo!$A$2*(Tempo!V100+Tempo!W100)/2</f>
        <v>0</v>
      </c>
      <c r="F107" s="71">
        <f>Tempo!$A$2*(Tempo!X100+Tempo!Y100)/2</f>
        <v>0</v>
      </c>
      <c r="G107" s="71">
        <f>Tempo!$A$2*(Tempo!AF100+Tempo!AG100)/2</f>
        <v>0</v>
      </c>
      <c r="H107" s="71">
        <f>Tempo!$A$2*(Tempo!AH100+Tempo!AI100)/2</f>
        <v>0</v>
      </c>
      <c r="I107" s="71">
        <f>Tempo!$A$2*(Tempo!AP100-Tempo!AQ100)/2+I108</f>
        <v>0</v>
      </c>
      <c r="J107" s="71">
        <f>Tempo!$A$2*(Tempo!AR100-Tempo!AS100)/2+J108</f>
        <v>0</v>
      </c>
      <c r="K107" s="71">
        <f>IF(OR(Spikes!$N108=0,Spikes!$N108&gt;3),Tempo!B100,IF(Spikes!$N108=1,Tempo!L100,IF(Spikes!$N108=2,AVERAGE(Tempo!L100,Tempo!V100),AVERAGE(Tempo!L100,Tempo!V100,Tempo!AF100))))</f>
        <v>0</v>
      </c>
      <c r="L107" s="71">
        <f>IF(OR(Spikes!$N108=0,Spikes!$N108&gt;3),Tempo!C100,IF(Spikes!$N108=1,Tempo!M100,IF(Spikes!$N108=2,AVERAGE(Tempo!M100,Tempo!W100),AVERAGE(Tempo!M100,Tempo!W100,Tempo!AG100))))</f>
        <v>0</v>
      </c>
      <c r="M107" s="71">
        <f>IF(OR(Spikes!$O108=0,Spikes!$O108&gt;3),Tempo!D100,IF(Spikes!$O108=1,Tempo!N100,IF(Spikes!$O108=2,AVERAGE(Tempo!N100,Tempo!X100),AVERAGE(Tempo!N100,Tempo!X100,Tempo!AH100))))</f>
        <v>0</v>
      </c>
      <c r="N107" s="71">
        <f>IF(OR(Spikes!$O108=0,Spikes!$O108&gt;3),Tempo!E100,IF(Spikes!$O108=1,Tempo!O100,IF(Spikes!$O108=2,AVERAGE(Tempo!O100,Tempo!Y100),AVERAGE(Tempo!O100,Tempo!Y100,Tempo!AI100))))</f>
        <v>0</v>
      </c>
      <c r="O107" s="71">
        <f>IF(Spikes!$F$4=0,0,Tempo!$A$2*(K107+L107)/2)</f>
        <v>0</v>
      </c>
      <c r="P107" s="71">
        <f>IF(Spikes!$F$5=0,0,Tempo!$A$2*(M107+N107)/2)</f>
        <v>0</v>
      </c>
      <c r="Q107" s="70">
        <f>Tempo!$A$2*(K107-L107)/2+Q108</f>
        <v>0</v>
      </c>
      <c r="R107" s="70">
        <f>Tempo!$A$2*(M107-N107)/2+R108</f>
        <v>0</v>
      </c>
      <c r="S107" s="83">
        <f>Q107-I107+Tempo!AX100</f>
        <v>0</v>
      </c>
      <c r="T107" s="83">
        <f>R107-J107+Tempo!AY100</f>
        <v>0</v>
      </c>
      <c r="U107" s="49" t="e">
        <f>IF(AND(Spikes!$F$4=1,B107&lt;&gt;""),B107,NA())</f>
        <v>#N/A</v>
      </c>
      <c r="V107" s="49" t="e">
        <f>IF(AND(Spikes!$F$5=1,B107&lt;&gt;""),B107,NA())</f>
        <v>#N/A</v>
      </c>
      <c r="W107" s="49" t="e">
        <f>IF(AND(Spikes!$F$4=1,Spikes!$F$6=1,B107&lt;&gt;""),B107,NA())</f>
        <v>#N/A</v>
      </c>
      <c r="X107" s="49" t="e">
        <f>IF(AND(Spikes!$F$5=1,Spikes!$F$6=1,B107&lt;&gt;""),B107,NA())</f>
        <v>#N/A</v>
      </c>
      <c r="Z107" s="85"/>
      <c r="AA107" s="85"/>
      <c r="AC107" s="84"/>
      <c r="AD107" s="84"/>
      <c r="AE107" s="84"/>
      <c r="AF107" s="84"/>
    </row>
    <row r="108" spans="1:32" x14ac:dyDescent="0.3">
      <c r="A108" s="68">
        <v>99</v>
      </c>
      <c r="B108" s="69" t="str">
        <f>IF(Tempo!A101="","",Tempo!A101)</f>
        <v/>
      </c>
      <c r="C108" s="71">
        <f>Tempo!$A$2*(Tempo!L101+Tempo!M101)/2</f>
        <v>0</v>
      </c>
      <c r="D108" s="71">
        <f>Tempo!$A$2*(Tempo!N101+Tempo!O101)/2</f>
        <v>0</v>
      </c>
      <c r="E108" s="71">
        <f>Tempo!$A$2*(Tempo!V101+Tempo!W101)/2</f>
        <v>0</v>
      </c>
      <c r="F108" s="71">
        <f>Tempo!$A$2*(Tempo!X101+Tempo!Y101)/2</f>
        <v>0</v>
      </c>
      <c r="G108" s="71">
        <f>Tempo!$A$2*(Tempo!AF101+Tempo!AG101)/2</f>
        <v>0</v>
      </c>
      <c r="H108" s="71">
        <f>Tempo!$A$2*(Tempo!AH101+Tempo!AI101)/2</f>
        <v>0</v>
      </c>
      <c r="I108" s="71">
        <f>Tempo!$A$2*(Tempo!AP101-Tempo!AQ101)/2+I109</f>
        <v>0</v>
      </c>
      <c r="J108" s="71">
        <f>Tempo!$A$2*(Tempo!AR101-Tempo!AS101)/2+J109</f>
        <v>0</v>
      </c>
      <c r="K108" s="71">
        <f>IF(OR(Spikes!$N109=0,Spikes!$N109&gt;3),Tempo!B101,IF(Spikes!$N109=1,Tempo!L101,IF(Spikes!$N109=2,AVERAGE(Tempo!L101,Tempo!V101),AVERAGE(Tempo!L101,Tempo!V101,Tempo!AF101))))</f>
        <v>0</v>
      </c>
      <c r="L108" s="71">
        <f>IF(OR(Spikes!$N109=0,Spikes!$N109&gt;3),Tempo!C101,IF(Spikes!$N109=1,Tempo!M101,IF(Spikes!$N109=2,AVERAGE(Tempo!M101,Tempo!W101),AVERAGE(Tempo!M101,Tempo!W101,Tempo!AG101))))</f>
        <v>0</v>
      </c>
      <c r="M108" s="71">
        <f>IF(OR(Spikes!$O109=0,Spikes!$O109&gt;3),Tempo!D101,IF(Spikes!$O109=1,Tempo!N101,IF(Spikes!$O109=2,AVERAGE(Tempo!N101,Tempo!X101),AVERAGE(Tempo!N101,Tempo!X101,Tempo!AH101))))</f>
        <v>0</v>
      </c>
      <c r="N108" s="71">
        <f>IF(OR(Spikes!$O109=0,Spikes!$O109&gt;3),Tempo!E101,IF(Spikes!$O109=1,Tempo!O101,IF(Spikes!$O109=2,AVERAGE(Tempo!O101,Tempo!Y101),AVERAGE(Tempo!O101,Tempo!Y101,Tempo!AI101))))</f>
        <v>0</v>
      </c>
      <c r="O108" s="71">
        <f>IF(Spikes!$F$4=0,0,Tempo!$A$2*(K108+L108)/2)</f>
        <v>0</v>
      </c>
      <c r="P108" s="71">
        <f>IF(Spikes!$F$5=0,0,Tempo!$A$2*(M108+N108)/2)</f>
        <v>0</v>
      </c>
      <c r="Q108" s="70">
        <f>Tempo!$A$2*(K108-L108)/2+Q109</f>
        <v>0</v>
      </c>
      <c r="R108" s="70">
        <f>Tempo!$A$2*(M108-N108)/2+R109</f>
        <v>0</v>
      </c>
      <c r="S108" s="83">
        <f>Q108-I108+Tempo!AX101</f>
        <v>0</v>
      </c>
      <c r="T108" s="83">
        <f>R108-J108+Tempo!AY101</f>
        <v>0</v>
      </c>
      <c r="U108" s="49" t="e">
        <f>IF(AND(Spikes!$F$4=1,B108&lt;&gt;""),B108,NA())</f>
        <v>#N/A</v>
      </c>
      <c r="V108" s="49" t="e">
        <f>IF(AND(Spikes!$F$5=1,B108&lt;&gt;""),B108,NA())</f>
        <v>#N/A</v>
      </c>
      <c r="W108" s="49" t="e">
        <f>IF(AND(Spikes!$F$4=1,Spikes!$F$6=1,B108&lt;&gt;""),B108,NA())</f>
        <v>#N/A</v>
      </c>
      <c r="X108" s="49" t="e">
        <f>IF(AND(Spikes!$F$5=1,Spikes!$F$6=1,B108&lt;&gt;""),B108,NA())</f>
        <v>#N/A</v>
      </c>
      <c r="Z108" s="85"/>
      <c r="AA108" s="85"/>
      <c r="AC108" s="84"/>
      <c r="AD108" s="84"/>
      <c r="AE108" s="84"/>
      <c r="AF108" s="84"/>
    </row>
    <row r="109" spans="1:32" x14ac:dyDescent="0.3">
      <c r="A109" s="68">
        <v>100</v>
      </c>
      <c r="B109" s="69" t="str">
        <f>IF(Tempo!A102="","",Tempo!A102)</f>
        <v/>
      </c>
      <c r="C109" s="71">
        <f>Tempo!$A$2*(Tempo!L102+Tempo!M102)/2</f>
        <v>0</v>
      </c>
      <c r="D109" s="71">
        <f>Tempo!$A$2*(Tempo!N102+Tempo!O102)/2</f>
        <v>0</v>
      </c>
      <c r="E109" s="71">
        <f>Tempo!$A$2*(Tempo!V102+Tempo!W102)/2</f>
        <v>0</v>
      </c>
      <c r="F109" s="71">
        <f>Tempo!$A$2*(Tempo!X102+Tempo!Y102)/2</f>
        <v>0</v>
      </c>
      <c r="G109" s="71">
        <f>Tempo!$A$2*(Tempo!AF102+Tempo!AG102)/2</f>
        <v>0</v>
      </c>
      <c r="H109" s="71">
        <f>Tempo!$A$2*(Tempo!AH102+Tempo!AI102)/2</f>
        <v>0</v>
      </c>
      <c r="I109" s="71">
        <f>Tempo!$A$2*(Tempo!AP102-Tempo!AQ102)/2+I110</f>
        <v>0</v>
      </c>
      <c r="J109" s="71">
        <f>Tempo!$A$2*(Tempo!AR102-Tempo!AS102)/2+J110</f>
        <v>0</v>
      </c>
      <c r="K109" s="71">
        <f>IF(OR(Spikes!$N110=0,Spikes!$N110&gt;3),Tempo!B102,IF(Spikes!$N110=1,Tempo!L102,IF(Spikes!$N110=2,AVERAGE(Tempo!L102,Tempo!V102),AVERAGE(Tempo!L102,Tempo!V102,Tempo!AF102))))</f>
        <v>0</v>
      </c>
      <c r="L109" s="71">
        <f>IF(OR(Spikes!$N110=0,Spikes!$N110&gt;3),Tempo!C102,IF(Spikes!$N110=1,Tempo!M102,IF(Spikes!$N110=2,AVERAGE(Tempo!M102,Tempo!W102),AVERAGE(Tempo!M102,Tempo!W102,Tempo!AG102))))</f>
        <v>0</v>
      </c>
      <c r="M109" s="71">
        <f>IF(OR(Spikes!$O110=0,Spikes!$O110&gt;3),Tempo!D102,IF(Spikes!$O110=1,Tempo!N102,IF(Spikes!$O110=2,AVERAGE(Tempo!N102,Tempo!X102),AVERAGE(Tempo!N102,Tempo!X102,Tempo!AH102))))</f>
        <v>0</v>
      </c>
      <c r="N109" s="71">
        <f>IF(OR(Spikes!$O110=0,Spikes!$O110&gt;3),Tempo!E102,IF(Spikes!$O110=1,Tempo!O102,IF(Spikes!$O110=2,AVERAGE(Tempo!O102,Tempo!Y102),AVERAGE(Tempo!O102,Tempo!Y102,Tempo!AI102))))</f>
        <v>0</v>
      </c>
      <c r="O109" s="71">
        <f>IF(Spikes!$F$4=0,0,Tempo!$A$2*(K109+L109)/2)</f>
        <v>0</v>
      </c>
      <c r="P109" s="71">
        <f>IF(Spikes!$F$5=0,0,Tempo!$A$2*(M109+N109)/2)</f>
        <v>0</v>
      </c>
      <c r="Q109" s="70">
        <f>Tempo!$A$2*(K109-L109)/2+Q110</f>
        <v>0</v>
      </c>
      <c r="R109" s="70">
        <f>Tempo!$A$2*(M109-N109)/2+R110</f>
        <v>0</v>
      </c>
      <c r="S109" s="83">
        <f>Q109-I109+Tempo!AX102</f>
        <v>0</v>
      </c>
      <c r="T109" s="83">
        <f>R109-J109+Tempo!AY102</f>
        <v>0</v>
      </c>
      <c r="U109" s="49" t="e">
        <f>IF(AND(Spikes!$F$4=1,B109&lt;&gt;""),B109,NA())</f>
        <v>#N/A</v>
      </c>
      <c r="V109" s="49" t="e">
        <f>IF(AND(Spikes!$F$5=1,B109&lt;&gt;""),B109,NA())</f>
        <v>#N/A</v>
      </c>
      <c r="W109" s="49" t="e">
        <f>IF(AND(Spikes!$F$4=1,Spikes!$F$6=1,B109&lt;&gt;""),B109,NA())</f>
        <v>#N/A</v>
      </c>
      <c r="X109" s="49" t="e">
        <f>IF(AND(Spikes!$F$5=1,Spikes!$F$6=1,B109&lt;&gt;""),B109,NA())</f>
        <v>#N/A</v>
      </c>
      <c r="Z109" s="85"/>
      <c r="AA109" s="85"/>
      <c r="AC109" s="84"/>
      <c r="AD109" s="84"/>
      <c r="AE109" s="84"/>
      <c r="AF109" s="84"/>
    </row>
    <row r="110" spans="1:32" x14ac:dyDescent="0.3">
      <c r="A110" s="68">
        <v>101</v>
      </c>
      <c r="B110" s="69" t="str">
        <f>IF(Tempo!A103="","",Tempo!A103)</f>
        <v/>
      </c>
      <c r="C110" s="71">
        <f>Tempo!$A$2*(Tempo!L103+Tempo!M103)/2</f>
        <v>0</v>
      </c>
      <c r="D110" s="71">
        <f>Tempo!$A$2*(Tempo!N103+Tempo!O103)/2</f>
        <v>0</v>
      </c>
      <c r="E110" s="71">
        <f>Tempo!$A$2*(Tempo!V103+Tempo!W103)/2</f>
        <v>0</v>
      </c>
      <c r="F110" s="71">
        <f>Tempo!$A$2*(Tempo!X103+Tempo!Y103)/2</f>
        <v>0</v>
      </c>
      <c r="G110" s="71">
        <f>Tempo!$A$2*(Tempo!AF103+Tempo!AG103)/2</f>
        <v>0</v>
      </c>
      <c r="H110" s="71">
        <f>Tempo!$A$2*(Tempo!AH103+Tempo!AI103)/2</f>
        <v>0</v>
      </c>
      <c r="I110" s="71">
        <f>Tempo!$A$2*(Tempo!AP103-Tempo!AQ103)/2+I111</f>
        <v>0</v>
      </c>
      <c r="J110" s="71">
        <f>Tempo!$A$2*(Tempo!AR103-Tempo!AS103)/2+J111</f>
        <v>0</v>
      </c>
      <c r="K110" s="71">
        <f>IF(OR(Spikes!$N111=0,Spikes!$N111&gt;3),Tempo!B103,IF(Spikes!$N111=1,Tempo!L103,IF(Spikes!$N111=2,AVERAGE(Tempo!L103,Tempo!V103),AVERAGE(Tempo!L103,Tempo!V103,Tempo!AF103))))</f>
        <v>0</v>
      </c>
      <c r="L110" s="71">
        <f>IF(OR(Spikes!$N111=0,Spikes!$N111&gt;3),Tempo!C103,IF(Spikes!$N111=1,Tempo!M103,IF(Spikes!$N111=2,AVERAGE(Tempo!M103,Tempo!W103),AVERAGE(Tempo!M103,Tempo!W103,Tempo!AG103))))</f>
        <v>0</v>
      </c>
      <c r="M110" s="71">
        <f>IF(OR(Spikes!$O111=0,Spikes!$O111&gt;3),Tempo!D103,IF(Spikes!$O111=1,Tempo!N103,IF(Spikes!$O111=2,AVERAGE(Tempo!N103,Tempo!X103),AVERAGE(Tempo!N103,Tempo!X103,Tempo!AH103))))</f>
        <v>0</v>
      </c>
      <c r="N110" s="71">
        <f>IF(OR(Spikes!$O111=0,Spikes!$O111&gt;3),Tempo!E103,IF(Spikes!$O111=1,Tempo!O103,IF(Spikes!$O111=2,AVERAGE(Tempo!O103,Tempo!Y103),AVERAGE(Tempo!O103,Tempo!Y103,Tempo!AI103))))</f>
        <v>0</v>
      </c>
      <c r="O110" s="71">
        <f>IF(Spikes!$F$4=0,0,Tempo!$A$2*(K110+L110)/2)</f>
        <v>0</v>
      </c>
      <c r="P110" s="71">
        <f>IF(Spikes!$F$5=0,0,Tempo!$A$2*(M110+N110)/2)</f>
        <v>0</v>
      </c>
      <c r="Q110" s="70">
        <f>Tempo!$A$2*(K110-L110)/2+Q111</f>
        <v>0</v>
      </c>
      <c r="R110" s="70">
        <f>Tempo!$A$2*(M110-N110)/2+R111</f>
        <v>0</v>
      </c>
      <c r="S110" s="83">
        <f>Q110-I110+Tempo!AX103</f>
        <v>0</v>
      </c>
      <c r="T110" s="83">
        <f>R110-J110+Tempo!AY103</f>
        <v>0</v>
      </c>
      <c r="U110" s="49" t="e">
        <f>IF(AND(Spikes!$F$4=1,B110&lt;&gt;""),B110,NA())</f>
        <v>#N/A</v>
      </c>
      <c r="V110" s="49" t="e">
        <f>IF(AND(Spikes!$F$5=1,B110&lt;&gt;""),B110,NA())</f>
        <v>#N/A</v>
      </c>
      <c r="W110" s="49" t="e">
        <f>IF(AND(Spikes!$F$4=1,Spikes!$F$6=1,B110&lt;&gt;""),B110,NA())</f>
        <v>#N/A</v>
      </c>
      <c r="X110" s="49" t="e">
        <f>IF(AND(Spikes!$F$5=1,Spikes!$F$6=1,B110&lt;&gt;""),B110,NA())</f>
        <v>#N/A</v>
      </c>
      <c r="Z110" s="85"/>
      <c r="AA110" s="85"/>
      <c r="AC110" s="84"/>
      <c r="AD110" s="84"/>
      <c r="AE110" s="84"/>
      <c r="AF110" s="84"/>
    </row>
    <row r="111" spans="1:32" x14ac:dyDescent="0.3">
      <c r="A111" s="68">
        <v>102</v>
      </c>
      <c r="B111" s="69" t="str">
        <f>IF(Tempo!A104="","",Tempo!A104)</f>
        <v/>
      </c>
      <c r="C111" s="71">
        <f>Tempo!$A$2*(Tempo!L104+Tempo!M104)/2</f>
        <v>0</v>
      </c>
      <c r="D111" s="71">
        <f>Tempo!$A$2*(Tempo!N104+Tempo!O104)/2</f>
        <v>0</v>
      </c>
      <c r="E111" s="71">
        <f>Tempo!$A$2*(Tempo!V104+Tempo!W104)/2</f>
        <v>0</v>
      </c>
      <c r="F111" s="71">
        <f>Tempo!$A$2*(Tempo!X104+Tempo!Y104)/2</f>
        <v>0</v>
      </c>
      <c r="G111" s="71">
        <f>Tempo!$A$2*(Tempo!AF104+Tempo!AG104)/2</f>
        <v>0</v>
      </c>
      <c r="H111" s="71">
        <f>Tempo!$A$2*(Tempo!AH104+Tempo!AI104)/2</f>
        <v>0</v>
      </c>
      <c r="I111" s="71">
        <f>Tempo!$A$2*(Tempo!AP104-Tempo!AQ104)/2+I112</f>
        <v>0</v>
      </c>
      <c r="J111" s="71">
        <f>Tempo!$A$2*(Tempo!AR104-Tempo!AS104)/2+J112</f>
        <v>0</v>
      </c>
      <c r="K111" s="71">
        <f>IF(OR(Spikes!$N112=0,Spikes!$N112&gt;3),Tempo!B104,IF(Spikes!$N112=1,Tempo!L104,IF(Spikes!$N112=2,AVERAGE(Tempo!L104,Tempo!V104),AVERAGE(Tempo!L104,Tempo!V104,Tempo!AF104))))</f>
        <v>0</v>
      </c>
      <c r="L111" s="71">
        <f>IF(OR(Spikes!$N112=0,Spikes!$N112&gt;3),Tempo!C104,IF(Spikes!$N112=1,Tempo!M104,IF(Spikes!$N112=2,AVERAGE(Tempo!M104,Tempo!W104),AVERAGE(Tempo!M104,Tempo!W104,Tempo!AG104))))</f>
        <v>0</v>
      </c>
      <c r="M111" s="71">
        <f>IF(OR(Spikes!$O112=0,Spikes!$O112&gt;3),Tempo!D104,IF(Spikes!$O112=1,Tempo!N104,IF(Spikes!$O112=2,AVERAGE(Tempo!N104,Tempo!X104),AVERAGE(Tempo!N104,Tempo!X104,Tempo!AH104))))</f>
        <v>0</v>
      </c>
      <c r="N111" s="71">
        <f>IF(OR(Spikes!$O112=0,Spikes!$O112&gt;3),Tempo!E104,IF(Spikes!$O112=1,Tempo!O104,IF(Spikes!$O112=2,AVERAGE(Tempo!O104,Tempo!Y104),AVERAGE(Tempo!O104,Tempo!Y104,Tempo!AI104))))</f>
        <v>0</v>
      </c>
      <c r="O111" s="71">
        <f>IF(Spikes!$F$4=0,0,Tempo!$A$2*(K111+L111)/2)</f>
        <v>0</v>
      </c>
      <c r="P111" s="71">
        <f>IF(Spikes!$F$5=0,0,Tempo!$A$2*(M111+N111)/2)</f>
        <v>0</v>
      </c>
      <c r="Q111" s="70">
        <f>Tempo!$A$2*(K111-L111)/2+Q112</f>
        <v>0</v>
      </c>
      <c r="R111" s="70">
        <f>Tempo!$A$2*(M111-N111)/2+R112</f>
        <v>0</v>
      </c>
      <c r="S111" s="83">
        <f>Q111-I111+Tempo!AX104</f>
        <v>0</v>
      </c>
      <c r="T111" s="83">
        <f>R111-J111+Tempo!AY104</f>
        <v>0</v>
      </c>
      <c r="U111" s="49" t="e">
        <f>IF(AND(Spikes!$F$4=1,B111&lt;&gt;""),B111,NA())</f>
        <v>#N/A</v>
      </c>
      <c r="V111" s="49" t="e">
        <f>IF(AND(Spikes!$F$5=1,B111&lt;&gt;""),B111,NA())</f>
        <v>#N/A</v>
      </c>
      <c r="W111" s="49" t="e">
        <f>IF(AND(Spikes!$F$4=1,Spikes!$F$6=1,B111&lt;&gt;""),B111,NA())</f>
        <v>#N/A</v>
      </c>
      <c r="X111" s="49" t="e">
        <f>IF(AND(Spikes!$F$5=1,Spikes!$F$6=1,B111&lt;&gt;""),B111,NA())</f>
        <v>#N/A</v>
      </c>
      <c r="Z111" s="85"/>
      <c r="AA111" s="85"/>
      <c r="AC111" s="84"/>
      <c r="AD111" s="84"/>
      <c r="AE111" s="84"/>
      <c r="AF111" s="84"/>
    </row>
    <row r="112" spans="1:32" x14ac:dyDescent="0.3">
      <c r="A112" s="68">
        <v>103</v>
      </c>
      <c r="B112" s="69" t="str">
        <f>IF(Tempo!A105="","",Tempo!A105)</f>
        <v/>
      </c>
      <c r="C112" s="71">
        <f>Tempo!$A$2*(Tempo!L105+Tempo!M105)/2</f>
        <v>0</v>
      </c>
      <c r="D112" s="71">
        <f>Tempo!$A$2*(Tempo!N105+Tempo!O105)/2</f>
        <v>0</v>
      </c>
      <c r="E112" s="71">
        <f>Tempo!$A$2*(Tempo!V105+Tempo!W105)/2</f>
        <v>0</v>
      </c>
      <c r="F112" s="71">
        <f>Tempo!$A$2*(Tempo!X105+Tempo!Y105)/2</f>
        <v>0</v>
      </c>
      <c r="G112" s="71">
        <f>Tempo!$A$2*(Tempo!AF105+Tempo!AG105)/2</f>
        <v>0</v>
      </c>
      <c r="H112" s="71">
        <f>Tempo!$A$2*(Tempo!AH105+Tempo!AI105)/2</f>
        <v>0</v>
      </c>
      <c r="I112" s="71">
        <f>Tempo!$A$2*(Tempo!AP105-Tempo!AQ105)/2+I113</f>
        <v>0</v>
      </c>
      <c r="J112" s="71">
        <f>Tempo!$A$2*(Tempo!AR105-Tempo!AS105)/2+J113</f>
        <v>0</v>
      </c>
      <c r="K112" s="71">
        <f>IF(OR(Spikes!$N113=0,Spikes!$N113&gt;3),Tempo!B105,IF(Spikes!$N113=1,Tempo!L105,IF(Spikes!$N113=2,AVERAGE(Tempo!L105,Tempo!V105),AVERAGE(Tempo!L105,Tempo!V105,Tempo!AF105))))</f>
        <v>0</v>
      </c>
      <c r="L112" s="71">
        <f>IF(OR(Spikes!$N113=0,Spikes!$N113&gt;3),Tempo!C105,IF(Spikes!$N113=1,Tempo!M105,IF(Spikes!$N113=2,AVERAGE(Tempo!M105,Tempo!W105),AVERAGE(Tempo!M105,Tempo!W105,Tempo!AG105))))</f>
        <v>0</v>
      </c>
      <c r="M112" s="71">
        <f>IF(OR(Spikes!$O113=0,Spikes!$O113&gt;3),Tempo!D105,IF(Spikes!$O113=1,Tempo!N105,IF(Spikes!$O113=2,AVERAGE(Tempo!N105,Tempo!X105),AVERAGE(Tempo!N105,Tempo!X105,Tempo!AH105))))</f>
        <v>0</v>
      </c>
      <c r="N112" s="71">
        <f>IF(OR(Spikes!$O113=0,Spikes!$O113&gt;3),Tempo!E105,IF(Spikes!$O113=1,Tempo!O105,IF(Spikes!$O113=2,AVERAGE(Tempo!O105,Tempo!Y105),AVERAGE(Tempo!O105,Tempo!Y105,Tempo!AI105))))</f>
        <v>0</v>
      </c>
      <c r="O112" s="71">
        <f>IF(Spikes!$F$4=0,0,Tempo!$A$2*(K112+L112)/2)</f>
        <v>0</v>
      </c>
      <c r="P112" s="71">
        <f>IF(Spikes!$F$5=0,0,Tempo!$A$2*(M112+N112)/2)</f>
        <v>0</v>
      </c>
      <c r="Q112" s="70">
        <f>Tempo!$A$2*(K112-L112)/2+Q113</f>
        <v>0</v>
      </c>
      <c r="R112" s="70">
        <f>Tempo!$A$2*(M112-N112)/2+R113</f>
        <v>0</v>
      </c>
      <c r="S112" s="83">
        <f>Q112-I112+Tempo!AX105</f>
        <v>0</v>
      </c>
      <c r="T112" s="83">
        <f>R112-J112+Tempo!AY105</f>
        <v>0</v>
      </c>
      <c r="U112" s="49" t="e">
        <f>IF(AND(Spikes!$F$4=1,B112&lt;&gt;""),B112,NA())</f>
        <v>#N/A</v>
      </c>
      <c r="V112" s="49" t="e">
        <f>IF(AND(Spikes!$F$5=1,B112&lt;&gt;""),B112,NA())</f>
        <v>#N/A</v>
      </c>
      <c r="W112" s="49" t="e">
        <f>IF(AND(Spikes!$F$4=1,Spikes!$F$6=1,B112&lt;&gt;""),B112,NA())</f>
        <v>#N/A</v>
      </c>
      <c r="X112" s="49" t="e">
        <f>IF(AND(Spikes!$F$5=1,Spikes!$F$6=1,B112&lt;&gt;""),B112,NA())</f>
        <v>#N/A</v>
      </c>
    </row>
    <row r="113" spans="1:24" x14ac:dyDescent="0.3">
      <c r="A113" s="68">
        <v>104</v>
      </c>
      <c r="B113" s="69" t="str">
        <f>IF(Tempo!A106="","",Tempo!A106)</f>
        <v/>
      </c>
      <c r="C113" s="71">
        <f>Tempo!$A$2*(Tempo!L106+Tempo!M106)/2</f>
        <v>0</v>
      </c>
      <c r="D113" s="71">
        <f>Tempo!$A$2*(Tempo!N106+Tempo!O106)/2</f>
        <v>0</v>
      </c>
      <c r="E113" s="71">
        <f>Tempo!$A$2*(Tempo!V106+Tempo!W106)/2</f>
        <v>0</v>
      </c>
      <c r="F113" s="71">
        <f>Tempo!$A$2*(Tempo!X106+Tempo!Y106)/2</f>
        <v>0</v>
      </c>
      <c r="G113" s="71">
        <f>Tempo!$A$2*(Tempo!AF106+Tempo!AG106)/2</f>
        <v>0</v>
      </c>
      <c r="H113" s="71">
        <f>Tempo!$A$2*(Tempo!AH106+Tempo!AI106)/2</f>
        <v>0</v>
      </c>
      <c r="I113" s="71">
        <f>Tempo!$A$2*(Tempo!AP106-Tempo!AQ106)/2+I114</f>
        <v>0</v>
      </c>
      <c r="J113" s="71">
        <f>Tempo!$A$2*(Tempo!AR106-Tempo!AS106)/2+J114</f>
        <v>0</v>
      </c>
      <c r="K113" s="71">
        <f>IF(OR(Spikes!$N114=0,Spikes!$N114&gt;3),Tempo!B106,IF(Spikes!$N114=1,Tempo!L106,IF(Spikes!$N114=2,AVERAGE(Tempo!L106,Tempo!V106),AVERAGE(Tempo!L106,Tempo!V106,Tempo!AF106))))</f>
        <v>0</v>
      </c>
      <c r="L113" s="71">
        <f>IF(OR(Spikes!$N114=0,Spikes!$N114&gt;3),Tempo!C106,IF(Spikes!$N114=1,Tempo!M106,IF(Spikes!$N114=2,AVERAGE(Tempo!M106,Tempo!W106),AVERAGE(Tempo!M106,Tempo!W106,Tempo!AG106))))</f>
        <v>0</v>
      </c>
      <c r="M113" s="71">
        <f>IF(OR(Spikes!$O114=0,Spikes!$O114&gt;3),Tempo!D106,IF(Spikes!$O114=1,Tempo!N106,IF(Spikes!$O114=2,AVERAGE(Tempo!N106,Tempo!X106),AVERAGE(Tempo!N106,Tempo!X106,Tempo!AH106))))</f>
        <v>0</v>
      </c>
      <c r="N113" s="71">
        <f>IF(OR(Spikes!$O114=0,Spikes!$O114&gt;3),Tempo!E106,IF(Spikes!$O114=1,Tempo!O106,IF(Spikes!$O114=2,AVERAGE(Tempo!O106,Tempo!Y106),AVERAGE(Tempo!O106,Tempo!Y106,Tempo!AI106))))</f>
        <v>0</v>
      </c>
      <c r="O113" s="71">
        <f>IF(Spikes!$F$4=0,0,Tempo!$A$2*(K113+L113)/2)</f>
        <v>0</v>
      </c>
      <c r="P113" s="71">
        <f>IF(Spikes!$F$5=0,0,Tempo!$A$2*(M113+N113)/2)</f>
        <v>0</v>
      </c>
      <c r="Q113" s="70">
        <f>Tempo!$A$2*(K113-L113)/2+Q114</f>
        <v>0</v>
      </c>
      <c r="R113" s="70">
        <f>Tempo!$A$2*(M113-N113)/2+R114</f>
        <v>0</v>
      </c>
      <c r="S113" s="83">
        <f>Q113-I113+Tempo!AX106</f>
        <v>0</v>
      </c>
      <c r="T113" s="83">
        <f>R113-J113+Tempo!AY106</f>
        <v>0</v>
      </c>
      <c r="U113" s="49" t="e">
        <f>IF(AND(Spikes!$F$4=1,B113&lt;&gt;""),B113,NA())</f>
        <v>#N/A</v>
      </c>
      <c r="V113" s="49" t="e">
        <f>IF(AND(Spikes!$F$5=1,B113&lt;&gt;""),B113,NA())</f>
        <v>#N/A</v>
      </c>
      <c r="W113" s="49" t="e">
        <f>IF(AND(Spikes!$F$4=1,Spikes!$F$6=1,B113&lt;&gt;""),B113,NA())</f>
        <v>#N/A</v>
      </c>
      <c r="X113" s="49" t="e">
        <f>IF(AND(Spikes!$F$5=1,Spikes!$F$6=1,B113&lt;&gt;""),B113,NA())</f>
        <v>#N/A</v>
      </c>
    </row>
    <row r="114" spans="1:24" x14ac:dyDescent="0.3">
      <c r="A114" s="68">
        <v>105</v>
      </c>
      <c r="B114" s="69" t="str">
        <f>IF(Tempo!A107="","",Tempo!A107)</f>
        <v/>
      </c>
      <c r="C114" s="71">
        <f>Tempo!$A$2*(Tempo!L107+Tempo!M107)/2</f>
        <v>0</v>
      </c>
      <c r="D114" s="71">
        <f>Tempo!$A$2*(Tempo!N107+Tempo!O107)/2</f>
        <v>0</v>
      </c>
      <c r="E114" s="71">
        <f>Tempo!$A$2*(Tempo!V107+Tempo!W107)/2</f>
        <v>0</v>
      </c>
      <c r="F114" s="71">
        <f>Tempo!$A$2*(Tempo!X107+Tempo!Y107)/2</f>
        <v>0</v>
      </c>
      <c r="G114" s="71">
        <f>Tempo!$A$2*(Tempo!AF107+Tempo!AG107)/2</f>
        <v>0</v>
      </c>
      <c r="H114" s="71">
        <f>Tempo!$A$2*(Tempo!AH107+Tempo!AI107)/2</f>
        <v>0</v>
      </c>
      <c r="I114" s="71">
        <f>Tempo!$A$2*(Tempo!AP107-Tempo!AQ107)/2+I115</f>
        <v>0</v>
      </c>
      <c r="J114" s="71">
        <f>Tempo!$A$2*(Tempo!AR107-Tempo!AS107)/2+J115</f>
        <v>0</v>
      </c>
      <c r="K114" s="71">
        <f>IF(OR(Spikes!$N115=0,Spikes!$N115&gt;3),Tempo!B107,IF(Spikes!$N115=1,Tempo!L107,IF(Spikes!$N115=2,AVERAGE(Tempo!L107,Tempo!V107),AVERAGE(Tempo!L107,Tempo!V107,Tempo!AF107))))</f>
        <v>0</v>
      </c>
      <c r="L114" s="71">
        <f>IF(OR(Spikes!$N115=0,Spikes!$N115&gt;3),Tempo!C107,IF(Spikes!$N115=1,Tempo!M107,IF(Spikes!$N115=2,AVERAGE(Tempo!M107,Tempo!W107),AVERAGE(Tempo!M107,Tempo!W107,Tempo!AG107))))</f>
        <v>0</v>
      </c>
      <c r="M114" s="71">
        <f>IF(OR(Spikes!$O115=0,Spikes!$O115&gt;3),Tempo!D107,IF(Spikes!$O115=1,Tempo!N107,IF(Spikes!$O115=2,AVERAGE(Tempo!N107,Tempo!X107),AVERAGE(Tempo!N107,Tempo!X107,Tempo!AH107))))</f>
        <v>0</v>
      </c>
      <c r="N114" s="71">
        <f>IF(OR(Spikes!$O115=0,Spikes!$O115&gt;3),Tempo!E107,IF(Spikes!$O115=1,Tempo!O107,IF(Spikes!$O115=2,AVERAGE(Tempo!O107,Tempo!Y107),AVERAGE(Tempo!O107,Tempo!Y107,Tempo!AI107))))</f>
        <v>0</v>
      </c>
      <c r="O114" s="71">
        <f>IF(Spikes!$F$4=0,0,Tempo!$A$2*(K114+L114)/2)</f>
        <v>0</v>
      </c>
      <c r="P114" s="71">
        <f>IF(Spikes!$F$5=0,0,Tempo!$A$2*(M114+N114)/2)</f>
        <v>0</v>
      </c>
      <c r="Q114" s="70">
        <f>Tempo!$A$2*(K114-L114)/2+Q115</f>
        <v>0</v>
      </c>
      <c r="R114" s="70">
        <f>Tempo!$A$2*(M114-N114)/2+R115</f>
        <v>0</v>
      </c>
      <c r="S114" s="83">
        <f>Q114-I114+Tempo!AX107</f>
        <v>0</v>
      </c>
      <c r="T114" s="83">
        <f>R114-J114+Tempo!AY107</f>
        <v>0</v>
      </c>
      <c r="U114" s="49" t="e">
        <f>IF(AND(Spikes!$F$4=1,B114&lt;&gt;""),B114,NA())</f>
        <v>#N/A</v>
      </c>
      <c r="V114" s="49" t="e">
        <f>IF(AND(Spikes!$F$5=1,B114&lt;&gt;""),B114,NA())</f>
        <v>#N/A</v>
      </c>
      <c r="W114" s="49" t="e">
        <f>IF(AND(Spikes!$F$4=1,Spikes!$F$6=1,B114&lt;&gt;""),B114,NA())</f>
        <v>#N/A</v>
      </c>
      <c r="X114" s="49" t="e">
        <f>IF(AND(Spikes!$F$5=1,Spikes!$F$6=1,B114&lt;&gt;""),B114,NA())</f>
        <v>#N/A</v>
      </c>
    </row>
    <row r="115" spans="1:24" x14ac:dyDescent="0.3">
      <c r="A115" s="68">
        <v>106</v>
      </c>
      <c r="B115" s="69" t="str">
        <f>IF(Tempo!A108="","",Tempo!A108)</f>
        <v/>
      </c>
      <c r="C115" s="71">
        <f>Tempo!$A$2*(Tempo!L108+Tempo!M108)/2</f>
        <v>0</v>
      </c>
      <c r="D115" s="71">
        <f>Tempo!$A$2*(Tempo!N108+Tempo!O108)/2</f>
        <v>0</v>
      </c>
      <c r="E115" s="71">
        <f>Tempo!$A$2*(Tempo!V108+Tempo!W108)/2</f>
        <v>0</v>
      </c>
      <c r="F115" s="71">
        <f>Tempo!$A$2*(Tempo!X108+Tempo!Y108)/2</f>
        <v>0</v>
      </c>
      <c r="G115" s="71">
        <f>Tempo!$A$2*(Tempo!AF108+Tempo!AG108)/2</f>
        <v>0</v>
      </c>
      <c r="H115" s="71">
        <f>Tempo!$A$2*(Tempo!AH108+Tempo!AI108)/2</f>
        <v>0</v>
      </c>
      <c r="I115" s="71">
        <f>Tempo!$A$2*(Tempo!AP108-Tempo!AQ108)/2+I116</f>
        <v>0</v>
      </c>
      <c r="J115" s="71">
        <f>Tempo!$A$2*(Tempo!AR108-Tempo!AS108)/2+J116</f>
        <v>0</v>
      </c>
      <c r="K115" s="71">
        <f>IF(OR(Spikes!$N116=0,Spikes!$N116&gt;3),Tempo!B108,IF(Spikes!$N116=1,Tempo!L108,IF(Spikes!$N116=2,AVERAGE(Tempo!L108,Tempo!V108),AVERAGE(Tempo!L108,Tempo!V108,Tempo!AF108))))</f>
        <v>0</v>
      </c>
      <c r="L115" s="71">
        <f>IF(OR(Spikes!$N116=0,Spikes!$N116&gt;3),Tempo!C108,IF(Spikes!$N116=1,Tempo!M108,IF(Spikes!$N116=2,AVERAGE(Tempo!M108,Tempo!W108),AVERAGE(Tempo!M108,Tempo!W108,Tempo!AG108))))</f>
        <v>0</v>
      </c>
      <c r="M115" s="71">
        <f>IF(OR(Spikes!$O116=0,Spikes!$O116&gt;3),Tempo!D108,IF(Spikes!$O116=1,Tempo!N108,IF(Spikes!$O116=2,AVERAGE(Tempo!N108,Tempo!X108),AVERAGE(Tempo!N108,Tempo!X108,Tempo!AH108))))</f>
        <v>0</v>
      </c>
      <c r="N115" s="71">
        <f>IF(OR(Spikes!$O116=0,Spikes!$O116&gt;3),Tempo!E108,IF(Spikes!$O116=1,Tempo!O108,IF(Spikes!$O116=2,AVERAGE(Tempo!O108,Tempo!Y108),AVERAGE(Tempo!O108,Tempo!Y108,Tempo!AI108))))</f>
        <v>0</v>
      </c>
      <c r="O115" s="71">
        <f>IF(Spikes!$F$4=0,0,Tempo!$A$2*(K115+L115)/2)</f>
        <v>0</v>
      </c>
      <c r="P115" s="71">
        <f>IF(Spikes!$F$5=0,0,Tempo!$A$2*(M115+N115)/2)</f>
        <v>0</v>
      </c>
      <c r="Q115" s="70">
        <f>Tempo!$A$2*(K115-L115)/2+Q116</f>
        <v>0</v>
      </c>
      <c r="R115" s="70">
        <f>Tempo!$A$2*(M115-N115)/2+R116</f>
        <v>0</v>
      </c>
      <c r="S115" s="83">
        <f>Q115-I115+Tempo!AX108</f>
        <v>0</v>
      </c>
      <c r="T115" s="83">
        <f>R115-J115+Tempo!AY108</f>
        <v>0</v>
      </c>
      <c r="U115" s="49" t="e">
        <f>IF(AND(Spikes!$F$4=1,B115&lt;&gt;""),B115,NA())</f>
        <v>#N/A</v>
      </c>
      <c r="V115" s="49" t="e">
        <f>IF(AND(Spikes!$F$5=1,B115&lt;&gt;""),B115,NA())</f>
        <v>#N/A</v>
      </c>
      <c r="W115" s="49" t="e">
        <f>IF(AND(Spikes!$F$4=1,Spikes!$F$6=1,B115&lt;&gt;""),B115,NA())</f>
        <v>#N/A</v>
      </c>
      <c r="X115" s="49" t="e">
        <f>IF(AND(Spikes!$F$5=1,Spikes!$F$6=1,B115&lt;&gt;""),B115,NA())</f>
        <v>#N/A</v>
      </c>
    </row>
    <row r="116" spans="1:24" x14ac:dyDescent="0.3">
      <c r="A116" s="68">
        <v>107</v>
      </c>
      <c r="B116" s="69" t="str">
        <f>IF(Tempo!A109="","",Tempo!A109)</f>
        <v/>
      </c>
      <c r="C116" s="71">
        <f>Tempo!$A$2*(Tempo!L109+Tempo!M109)/2</f>
        <v>0</v>
      </c>
      <c r="D116" s="71">
        <f>Tempo!$A$2*(Tempo!N109+Tempo!O109)/2</f>
        <v>0</v>
      </c>
      <c r="E116" s="71">
        <f>Tempo!$A$2*(Tempo!V109+Tempo!W109)/2</f>
        <v>0</v>
      </c>
      <c r="F116" s="71">
        <f>Tempo!$A$2*(Tempo!X109+Tempo!Y109)/2</f>
        <v>0</v>
      </c>
      <c r="G116" s="71">
        <f>Tempo!$A$2*(Tempo!AF109+Tempo!AG109)/2</f>
        <v>0</v>
      </c>
      <c r="H116" s="71">
        <f>Tempo!$A$2*(Tempo!AH109+Tempo!AI109)/2</f>
        <v>0</v>
      </c>
      <c r="I116" s="71">
        <f>Tempo!$A$2*(Tempo!AP109-Tempo!AQ109)/2+I117</f>
        <v>0</v>
      </c>
      <c r="J116" s="71">
        <f>Tempo!$A$2*(Tempo!AR109-Tempo!AS109)/2+J117</f>
        <v>0</v>
      </c>
      <c r="K116" s="71">
        <f>IF(OR(Spikes!$N117=0,Spikes!$N117&gt;3),Tempo!B109,IF(Spikes!$N117=1,Tempo!L109,IF(Spikes!$N117=2,AVERAGE(Tempo!L109,Tempo!V109),AVERAGE(Tempo!L109,Tempo!V109,Tempo!AF109))))</f>
        <v>0</v>
      </c>
      <c r="L116" s="71">
        <f>IF(OR(Spikes!$N117=0,Spikes!$N117&gt;3),Tempo!C109,IF(Spikes!$N117=1,Tempo!M109,IF(Spikes!$N117=2,AVERAGE(Tempo!M109,Tempo!W109),AVERAGE(Tempo!M109,Tempo!W109,Tempo!AG109))))</f>
        <v>0</v>
      </c>
      <c r="M116" s="71">
        <f>IF(OR(Spikes!$O117=0,Spikes!$O117&gt;3),Tempo!D109,IF(Spikes!$O117=1,Tempo!N109,IF(Spikes!$O117=2,AVERAGE(Tempo!N109,Tempo!X109),AVERAGE(Tempo!N109,Tempo!X109,Tempo!AH109))))</f>
        <v>0</v>
      </c>
      <c r="N116" s="71">
        <f>IF(OR(Spikes!$O117=0,Spikes!$O117&gt;3),Tempo!E109,IF(Spikes!$O117=1,Tempo!O109,IF(Spikes!$O117=2,AVERAGE(Tempo!O109,Tempo!Y109),AVERAGE(Tempo!O109,Tempo!Y109,Tempo!AI109))))</f>
        <v>0</v>
      </c>
      <c r="O116" s="71">
        <f>IF(Spikes!$F$4=0,0,Tempo!$A$2*(K116+L116)/2)</f>
        <v>0</v>
      </c>
      <c r="P116" s="71">
        <f>IF(Spikes!$F$5=0,0,Tempo!$A$2*(M116+N116)/2)</f>
        <v>0</v>
      </c>
      <c r="Q116" s="70">
        <f>Tempo!$A$2*(K116-L116)/2+Q117</f>
        <v>0</v>
      </c>
      <c r="R116" s="70">
        <f>Tempo!$A$2*(M116-N116)/2+R117</f>
        <v>0</v>
      </c>
      <c r="S116" s="83">
        <f>Q116-I116+Tempo!AX109</f>
        <v>0</v>
      </c>
      <c r="T116" s="83">
        <f>R116-J116+Tempo!AY109</f>
        <v>0</v>
      </c>
      <c r="U116" s="49" t="e">
        <f>IF(AND(Spikes!$F$4=1,B116&lt;&gt;""),B116,NA())</f>
        <v>#N/A</v>
      </c>
      <c r="V116" s="49" t="e">
        <f>IF(AND(Spikes!$F$5=1,B116&lt;&gt;""),B116,NA())</f>
        <v>#N/A</v>
      </c>
      <c r="W116" s="49" t="e">
        <f>IF(AND(Spikes!$F$4=1,Spikes!$F$6=1,B116&lt;&gt;""),B116,NA())</f>
        <v>#N/A</v>
      </c>
      <c r="X116" s="49" t="e">
        <f>IF(AND(Spikes!$F$5=1,Spikes!$F$6=1,B116&lt;&gt;""),B116,NA())</f>
        <v>#N/A</v>
      </c>
    </row>
    <row r="117" spans="1:24" x14ac:dyDescent="0.3">
      <c r="A117" s="68">
        <v>108</v>
      </c>
      <c r="B117" s="69" t="str">
        <f>IF(Tempo!A110="","",Tempo!A110)</f>
        <v/>
      </c>
      <c r="C117" s="71">
        <f>Tempo!$A$2*(Tempo!L110+Tempo!M110)/2</f>
        <v>0</v>
      </c>
      <c r="D117" s="71">
        <f>Tempo!$A$2*(Tempo!N110+Tempo!O110)/2</f>
        <v>0</v>
      </c>
      <c r="E117" s="71">
        <f>Tempo!$A$2*(Tempo!V110+Tempo!W110)/2</f>
        <v>0</v>
      </c>
      <c r="F117" s="71">
        <f>Tempo!$A$2*(Tempo!X110+Tempo!Y110)/2</f>
        <v>0</v>
      </c>
      <c r="G117" s="71">
        <f>Tempo!$A$2*(Tempo!AF110+Tempo!AG110)/2</f>
        <v>0</v>
      </c>
      <c r="H117" s="71">
        <f>Tempo!$A$2*(Tempo!AH110+Tempo!AI110)/2</f>
        <v>0</v>
      </c>
      <c r="I117" s="71">
        <f>Tempo!$A$2*(Tempo!AP110-Tempo!AQ110)/2+I118</f>
        <v>0</v>
      </c>
      <c r="J117" s="71">
        <f>Tempo!$A$2*(Tempo!AR110-Tempo!AS110)/2+J118</f>
        <v>0</v>
      </c>
      <c r="K117" s="71">
        <f>IF(OR(Spikes!$N118=0,Spikes!$N118&gt;3),Tempo!B110,IF(Spikes!$N118=1,Tempo!L110,IF(Spikes!$N118=2,AVERAGE(Tempo!L110,Tempo!V110),AVERAGE(Tempo!L110,Tempo!V110,Tempo!AF110))))</f>
        <v>0</v>
      </c>
      <c r="L117" s="71">
        <f>IF(OR(Spikes!$N118=0,Spikes!$N118&gt;3),Tempo!C110,IF(Spikes!$N118=1,Tempo!M110,IF(Spikes!$N118=2,AVERAGE(Tempo!M110,Tempo!W110),AVERAGE(Tempo!M110,Tempo!W110,Tempo!AG110))))</f>
        <v>0</v>
      </c>
      <c r="M117" s="71">
        <f>IF(OR(Spikes!$O118=0,Spikes!$O118&gt;3),Tempo!D110,IF(Spikes!$O118=1,Tempo!N110,IF(Spikes!$O118=2,AVERAGE(Tempo!N110,Tempo!X110),AVERAGE(Tempo!N110,Tempo!X110,Tempo!AH110))))</f>
        <v>0</v>
      </c>
      <c r="N117" s="71">
        <f>IF(OR(Spikes!$O118=0,Spikes!$O118&gt;3),Tempo!E110,IF(Spikes!$O118=1,Tempo!O110,IF(Spikes!$O118=2,AVERAGE(Tempo!O110,Tempo!Y110),AVERAGE(Tempo!O110,Tempo!Y110,Tempo!AI110))))</f>
        <v>0</v>
      </c>
      <c r="O117" s="71">
        <f>IF(Spikes!$F$4=0,0,Tempo!$A$2*(K117+L117)/2)</f>
        <v>0</v>
      </c>
      <c r="P117" s="71">
        <f>IF(Spikes!$F$5=0,0,Tempo!$A$2*(M117+N117)/2)</f>
        <v>0</v>
      </c>
      <c r="Q117" s="70">
        <f>Tempo!$A$2*(K117-L117)/2+Q118</f>
        <v>0</v>
      </c>
      <c r="R117" s="70">
        <f>Tempo!$A$2*(M117-N117)/2+R118</f>
        <v>0</v>
      </c>
      <c r="S117" s="83">
        <f>Q117-I117+Tempo!AX110</f>
        <v>0</v>
      </c>
      <c r="T117" s="83">
        <f>R117-J117+Tempo!AY110</f>
        <v>0</v>
      </c>
      <c r="U117" s="49" t="e">
        <f>IF(AND(Spikes!$F$4=1,B117&lt;&gt;""),B117,NA())</f>
        <v>#N/A</v>
      </c>
      <c r="V117" s="49" t="e">
        <f>IF(AND(Spikes!$F$5=1,B117&lt;&gt;""),B117,NA())</f>
        <v>#N/A</v>
      </c>
      <c r="W117" s="49" t="e">
        <f>IF(AND(Spikes!$F$4=1,Spikes!$F$6=1,B117&lt;&gt;""),B117,NA())</f>
        <v>#N/A</v>
      </c>
      <c r="X117" s="49" t="e">
        <f>IF(AND(Spikes!$F$5=1,Spikes!$F$6=1,B117&lt;&gt;""),B117,NA())</f>
        <v>#N/A</v>
      </c>
    </row>
    <row r="118" spans="1:24" x14ac:dyDescent="0.3">
      <c r="A118" s="68">
        <v>109</v>
      </c>
      <c r="B118" s="69" t="str">
        <f>IF(Tempo!A111="","",Tempo!A111)</f>
        <v/>
      </c>
      <c r="C118" s="71">
        <f>Tempo!$A$2*(Tempo!L111+Tempo!M111)/2</f>
        <v>0</v>
      </c>
      <c r="D118" s="71">
        <f>Tempo!$A$2*(Tempo!N111+Tempo!O111)/2</f>
        <v>0</v>
      </c>
      <c r="E118" s="71">
        <f>Tempo!$A$2*(Tempo!V111+Tempo!W111)/2</f>
        <v>0</v>
      </c>
      <c r="F118" s="71">
        <f>Tempo!$A$2*(Tempo!X111+Tempo!Y111)/2</f>
        <v>0</v>
      </c>
      <c r="G118" s="71">
        <f>Tempo!$A$2*(Tempo!AF111+Tempo!AG111)/2</f>
        <v>0</v>
      </c>
      <c r="H118" s="71">
        <f>Tempo!$A$2*(Tempo!AH111+Tempo!AI111)/2</f>
        <v>0</v>
      </c>
      <c r="I118" s="71">
        <f>Tempo!$A$2*(Tempo!AP111-Tempo!AQ111)/2+I119</f>
        <v>0</v>
      </c>
      <c r="J118" s="71">
        <f>Tempo!$A$2*(Tempo!AR111-Tempo!AS111)/2+J119</f>
        <v>0</v>
      </c>
      <c r="K118" s="71">
        <f>IF(OR(Spikes!$N119=0,Spikes!$N119&gt;3),Tempo!B111,IF(Spikes!$N119=1,Tempo!L111,IF(Spikes!$N119=2,AVERAGE(Tempo!L111,Tempo!V111),AVERAGE(Tempo!L111,Tempo!V111,Tempo!AF111))))</f>
        <v>0</v>
      </c>
      <c r="L118" s="71">
        <f>IF(OR(Spikes!$N119=0,Spikes!$N119&gt;3),Tempo!C111,IF(Spikes!$N119=1,Tempo!M111,IF(Spikes!$N119=2,AVERAGE(Tempo!M111,Tempo!W111),AVERAGE(Tempo!M111,Tempo!W111,Tempo!AG111))))</f>
        <v>0</v>
      </c>
      <c r="M118" s="71">
        <f>IF(OR(Spikes!$O119=0,Spikes!$O119&gt;3),Tempo!D111,IF(Spikes!$O119=1,Tempo!N111,IF(Spikes!$O119=2,AVERAGE(Tempo!N111,Tempo!X111),AVERAGE(Tempo!N111,Tempo!X111,Tempo!AH111))))</f>
        <v>0</v>
      </c>
      <c r="N118" s="71">
        <f>IF(OR(Spikes!$O119=0,Spikes!$O119&gt;3),Tempo!E111,IF(Spikes!$O119=1,Tempo!O111,IF(Spikes!$O119=2,AVERAGE(Tempo!O111,Tempo!Y111),AVERAGE(Tempo!O111,Tempo!Y111,Tempo!AI111))))</f>
        <v>0</v>
      </c>
      <c r="O118" s="71">
        <f>IF(Spikes!$F$4=0,0,Tempo!$A$2*(K118+L118)/2)</f>
        <v>0</v>
      </c>
      <c r="P118" s="71">
        <f>IF(Spikes!$F$5=0,0,Tempo!$A$2*(M118+N118)/2)</f>
        <v>0</v>
      </c>
      <c r="Q118" s="70">
        <f>Tempo!$A$2*(K118-L118)/2+Q119</f>
        <v>0</v>
      </c>
      <c r="R118" s="70">
        <f>Tempo!$A$2*(M118-N118)/2+R119</f>
        <v>0</v>
      </c>
      <c r="S118" s="83">
        <f>Q118-I118+Tempo!AX111</f>
        <v>0</v>
      </c>
      <c r="T118" s="83">
        <f>R118-J118+Tempo!AY111</f>
        <v>0</v>
      </c>
      <c r="U118" s="49" t="e">
        <f>IF(AND(Spikes!$F$4=1,B118&lt;&gt;""),B118,NA())</f>
        <v>#N/A</v>
      </c>
      <c r="V118" s="49" t="e">
        <f>IF(AND(Spikes!$F$5=1,B118&lt;&gt;""),B118,NA())</f>
        <v>#N/A</v>
      </c>
      <c r="W118" s="49" t="e">
        <f>IF(AND(Spikes!$F$4=1,Spikes!$F$6=1,B118&lt;&gt;""),B118,NA())</f>
        <v>#N/A</v>
      </c>
      <c r="X118" s="49" t="e">
        <f>IF(AND(Spikes!$F$5=1,Spikes!$F$6=1,B118&lt;&gt;""),B118,NA())</f>
        <v>#N/A</v>
      </c>
    </row>
    <row r="119" spans="1:24" x14ac:dyDescent="0.3">
      <c r="A119" s="68">
        <v>110</v>
      </c>
      <c r="B119" s="69" t="str">
        <f>IF(Tempo!A112="","",Tempo!A112)</f>
        <v/>
      </c>
      <c r="C119" s="71">
        <f>Tempo!$A$2*(Tempo!L112+Tempo!M112)/2</f>
        <v>0</v>
      </c>
      <c r="D119" s="71">
        <f>Tempo!$A$2*(Tempo!N112+Tempo!O112)/2</f>
        <v>0</v>
      </c>
      <c r="E119" s="71">
        <f>Tempo!$A$2*(Tempo!V112+Tempo!W112)/2</f>
        <v>0</v>
      </c>
      <c r="F119" s="71">
        <f>Tempo!$A$2*(Tempo!X112+Tempo!Y112)/2</f>
        <v>0</v>
      </c>
      <c r="G119" s="71">
        <f>Tempo!$A$2*(Tempo!AF112+Tempo!AG112)/2</f>
        <v>0</v>
      </c>
      <c r="H119" s="71">
        <f>Tempo!$A$2*(Tempo!AH112+Tempo!AI112)/2</f>
        <v>0</v>
      </c>
      <c r="I119" s="71">
        <f>Tempo!$A$2*(Tempo!AP112-Tempo!AQ112)/2+I120</f>
        <v>0</v>
      </c>
      <c r="J119" s="71">
        <f>Tempo!$A$2*(Tempo!AR112-Tempo!AS112)/2+J120</f>
        <v>0</v>
      </c>
      <c r="K119" s="71">
        <f>IF(OR(Spikes!$N120=0,Spikes!$N120&gt;3),Tempo!B112,IF(Spikes!$N120=1,Tempo!L112,IF(Spikes!$N120=2,AVERAGE(Tempo!L112,Tempo!V112),AVERAGE(Tempo!L112,Tempo!V112,Tempo!AF112))))</f>
        <v>0</v>
      </c>
      <c r="L119" s="71">
        <f>IF(OR(Spikes!$N120=0,Spikes!$N120&gt;3),Tempo!C112,IF(Spikes!$N120=1,Tempo!M112,IF(Spikes!$N120=2,AVERAGE(Tempo!M112,Tempo!W112),AVERAGE(Tempo!M112,Tempo!W112,Tempo!AG112))))</f>
        <v>0</v>
      </c>
      <c r="M119" s="71">
        <f>IF(OR(Spikes!$O120=0,Spikes!$O120&gt;3),Tempo!D112,IF(Spikes!$O120=1,Tempo!N112,IF(Spikes!$O120=2,AVERAGE(Tempo!N112,Tempo!X112),AVERAGE(Tempo!N112,Tempo!X112,Tempo!AH112))))</f>
        <v>0</v>
      </c>
      <c r="N119" s="71">
        <f>IF(OR(Spikes!$O120=0,Spikes!$O120&gt;3),Tempo!E112,IF(Spikes!$O120=1,Tempo!O112,IF(Spikes!$O120=2,AVERAGE(Tempo!O112,Tempo!Y112),AVERAGE(Tempo!O112,Tempo!Y112,Tempo!AI112))))</f>
        <v>0</v>
      </c>
      <c r="O119" s="71">
        <f>IF(Spikes!$F$4=0,0,Tempo!$A$2*(K119+L119)/2)</f>
        <v>0</v>
      </c>
      <c r="P119" s="71">
        <f>IF(Spikes!$F$5=0,0,Tempo!$A$2*(M119+N119)/2)</f>
        <v>0</v>
      </c>
      <c r="Q119" s="70">
        <f>Tempo!$A$2*(K119-L119)/2+Q120</f>
        <v>0</v>
      </c>
      <c r="R119" s="70">
        <f>Tempo!$A$2*(M119-N119)/2+R120</f>
        <v>0</v>
      </c>
      <c r="S119" s="83">
        <f>Q119-I119+Tempo!AX112</f>
        <v>0</v>
      </c>
      <c r="T119" s="83">
        <f>R119-J119+Tempo!AY112</f>
        <v>0</v>
      </c>
      <c r="U119" s="49" t="e">
        <f>IF(AND(Spikes!$F$4=1,B119&lt;&gt;""),B119,NA())</f>
        <v>#N/A</v>
      </c>
      <c r="V119" s="49" t="e">
        <f>IF(AND(Spikes!$F$5=1,B119&lt;&gt;""),B119,NA())</f>
        <v>#N/A</v>
      </c>
      <c r="W119" s="49" t="e">
        <f>IF(AND(Spikes!$F$4=1,Spikes!$F$6=1,B119&lt;&gt;""),B119,NA())</f>
        <v>#N/A</v>
      </c>
      <c r="X119" s="49" t="e">
        <f>IF(AND(Spikes!$F$5=1,Spikes!$F$6=1,B119&lt;&gt;""),B119,NA())</f>
        <v>#N/A</v>
      </c>
    </row>
    <row r="120" spans="1:24" x14ac:dyDescent="0.3">
      <c r="A120" s="68">
        <v>111</v>
      </c>
      <c r="B120" s="69" t="str">
        <f>IF(Tempo!A113="","",Tempo!A113)</f>
        <v/>
      </c>
      <c r="C120" s="71">
        <f>Tempo!$A$2*(Tempo!L113+Tempo!M113)/2</f>
        <v>0</v>
      </c>
      <c r="D120" s="71">
        <f>Tempo!$A$2*(Tempo!N113+Tempo!O113)/2</f>
        <v>0</v>
      </c>
      <c r="E120" s="71">
        <f>Tempo!$A$2*(Tempo!V113+Tempo!W113)/2</f>
        <v>0</v>
      </c>
      <c r="F120" s="71">
        <f>Tempo!$A$2*(Tempo!X113+Tempo!Y113)/2</f>
        <v>0</v>
      </c>
      <c r="G120" s="71">
        <f>Tempo!$A$2*(Tempo!AF113+Tempo!AG113)/2</f>
        <v>0</v>
      </c>
      <c r="H120" s="71">
        <f>Tempo!$A$2*(Tempo!AH113+Tempo!AI113)/2</f>
        <v>0</v>
      </c>
      <c r="I120" s="71">
        <f>Tempo!$A$2*(Tempo!AP113-Tempo!AQ113)/2+I121</f>
        <v>0</v>
      </c>
      <c r="J120" s="71">
        <f>Tempo!$A$2*(Tempo!AR113-Tempo!AS113)/2+J121</f>
        <v>0</v>
      </c>
      <c r="K120" s="71">
        <f>IF(OR(Spikes!$N121=0,Spikes!$N121&gt;3),Tempo!B113,IF(Spikes!$N121=1,Tempo!L113,IF(Spikes!$N121=2,AVERAGE(Tempo!L113,Tempo!V113),AVERAGE(Tempo!L113,Tempo!V113,Tempo!AF113))))</f>
        <v>0</v>
      </c>
      <c r="L120" s="71">
        <f>IF(OR(Spikes!$N121=0,Spikes!$N121&gt;3),Tempo!C113,IF(Spikes!$N121=1,Tempo!M113,IF(Spikes!$N121=2,AVERAGE(Tempo!M113,Tempo!W113),AVERAGE(Tempo!M113,Tempo!W113,Tempo!AG113))))</f>
        <v>0</v>
      </c>
      <c r="M120" s="71">
        <f>IF(OR(Spikes!$O121=0,Spikes!$O121&gt;3),Tempo!D113,IF(Spikes!$O121=1,Tempo!N113,IF(Spikes!$O121=2,AVERAGE(Tempo!N113,Tempo!X113),AVERAGE(Tempo!N113,Tempo!X113,Tempo!AH113))))</f>
        <v>0</v>
      </c>
      <c r="N120" s="71">
        <f>IF(OR(Spikes!$O121=0,Spikes!$O121&gt;3),Tempo!E113,IF(Spikes!$O121=1,Tempo!O113,IF(Spikes!$O121=2,AVERAGE(Tempo!O113,Tempo!Y113),AVERAGE(Tempo!O113,Tempo!Y113,Tempo!AI113))))</f>
        <v>0</v>
      </c>
      <c r="O120" s="71">
        <f>IF(Spikes!$F$4=0,0,Tempo!$A$2*(K120+L120)/2)</f>
        <v>0</v>
      </c>
      <c r="P120" s="71">
        <f>IF(Spikes!$F$5=0,0,Tempo!$A$2*(M120+N120)/2)</f>
        <v>0</v>
      </c>
      <c r="Q120" s="70">
        <f>Tempo!$A$2*(K120-L120)/2+Q121</f>
        <v>0</v>
      </c>
      <c r="R120" s="70">
        <f>Tempo!$A$2*(M120-N120)/2+R121</f>
        <v>0</v>
      </c>
      <c r="S120" s="83">
        <f>Q120-I120+Tempo!AX113</f>
        <v>0</v>
      </c>
      <c r="T120" s="83">
        <f>R120-J120+Tempo!AY113</f>
        <v>0</v>
      </c>
      <c r="U120" s="49" t="e">
        <f>IF(AND(Spikes!$F$4=1,B120&lt;&gt;""),B120,NA())</f>
        <v>#N/A</v>
      </c>
      <c r="V120" s="49" t="e">
        <f>IF(AND(Spikes!$F$5=1,B120&lt;&gt;""),B120,NA())</f>
        <v>#N/A</v>
      </c>
      <c r="W120" s="49" t="e">
        <f>IF(AND(Spikes!$F$4=1,Spikes!$F$6=1,B120&lt;&gt;""),B120,NA())</f>
        <v>#N/A</v>
      </c>
      <c r="X120" s="49" t="e">
        <f>IF(AND(Spikes!$F$5=1,Spikes!$F$6=1,B120&lt;&gt;""),B120,NA())</f>
        <v>#N/A</v>
      </c>
    </row>
    <row r="121" spans="1:24" x14ac:dyDescent="0.3">
      <c r="A121" s="68">
        <v>112</v>
      </c>
      <c r="B121" s="69" t="str">
        <f>IF(Tempo!A114="","",Tempo!A114)</f>
        <v/>
      </c>
      <c r="C121" s="71">
        <f>Tempo!$A$2*(Tempo!L114+Tempo!M114)/2</f>
        <v>0</v>
      </c>
      <c r="D121" s="71">
        <f>Tempo!$A$2*(Tempo!N114+Tempo!O114)/2</f>
        <v>0</v>
      </c>
      <c r="E121" s="71">
        <f>Tempo!$A$2*(Tempo!V114+Tempo!W114)/2</f>
        <v>0</v>
      </c>
      <c r="F121" s="71">
        <f>Tempo!$A$2*(Tempo!X114+Tempo!Y114)/2</f>
        <v>0</v>
      </c>
      <c r="G121" s="71">
        <f>Tempo!$A$2*(Tempo!AF114+Tempo!AG114)/2</f>
        <v>0</v>
      </c>
      <c r="H121" s="71">
        <f>Tempo!$A$2*(Tempo!AH114+Tempo!AI114)/2</f>
        <v>0</v>
      </c>
      <c r="I121" s="71">
        <f>Tempo!$A$2*(Tempo!AP114-Tempo!AQ114)/2+I122</f>
        <v>0</v>
      </c>
      <c r="J121" s="71">
        <f>Tempo!$A$2*(Tempo!AR114-Tempo!AS114)/2+J122</f>
        <v>0</v>
      </c>
      <c r="K121" s="71">
        <f>IF(OR(Spikes!$N122=0,Spikes!$N122&gt;3),Tempo!B114,IF(Spikes!$N122=1,Tempo!L114,IF(Spikes!$N122=2,AVERAGE(Tempo!L114,Tempo!V114),AVERAGE(Tempo!L114,Tempo!V114,Tempo!AF114))))</f>
        <v>0</v>
      </c>
      <c r="L121" s="71">
        <f>IF(OR(Spikes!$N122=0,Spikes!$N122&gt;3),Tempo!C114,IF(Spikes!$N122=1,Tempo!M114,IF(Spikes!$N122=2,AVERAGE(Tempo!M114,Tempo!W114),AVERAGE(Tempo!M114,Tempo!W114,Tempo!AG114))))</f>
        <v>0</v>
      </c>
      <c r="M121" s="71">
        <f>IF(OR(Spikes!$O122=0,Spikes!$O122&gt;3),Tempo!D114,IF(Spikes!$O122=1,Tempo!N114,IF(Spikes!$O122=2,AVERAGE(Tempo!N114,Tempo!X114),AVERAGE(Tempo!N114,Tempo!X114,Tempo!AH114))))</f>
        <v>0</v>
      </c>
      <c r="N121" s="71">
        <f>IF(OR(Spikes!$O122=0,Spikes!$O122&gt;3),Tempo!E114,IF(Spikes!$O122=1,Tempo!O114,IF(Spikes!$O122=2,AVERAGE(Tempo!O114,Tempo!Y114),AVERAGE(Tempo!O114,Tempo!Y114,Tempo!AI114))))</f>
        <v>0</v>
      </c>
      <c r="O121" s="71">
        <f>IF(Spikes!$F$4=0,0,Tempo!$A$2*(K121+L121)/2)</f>
        <v>0</v>
      </c>
      <c r="P121" s="71">
        <f>IF(Spikes!$F$5=0,0,Tempo!$A$2*(M121+N121)/2)</f>
        <v>0</v>
      </c>
      <c r="Q121" s="70">
        <f>Tempo!$A$2*(K121-L121)/2+Q122</f>
        <v>0</v>
      </c>
      <c r="R121" s="70">
        <f>Tempo!$A$2*(M121-N121)/2+R122</f>
        <v>0</v>
      </c>
      <c r="S121" s="83">
        <f>Q121-I121+Tempo!AX114</f>
        <v>0</v>
      </c>
      <c r="T121" s="83">
        <f>R121-J121+Tempo!AY114</f>
        <v>0</v>
      </c>
      <c r="U121" s="49" t="e">
        <f>IF(AND(Spikes!$F$4=1,B121&lt;&gt;""),B121,NA())</f>
        <v>#N/A</v>
      </c>
      <c r="V121" s="49" t="e">
        <f>IF(AND(Spikes!$F$5=1,B121&lt;&gt;""),B121,NA())</f>
        <v>#N/A</v>
      </c>
      <c r="W121" s="49" t="e">
        <f>IF(AND(Spikes!$F$4=1,Spikes!$F$6=1,B121&lt;&gt;""),B121,NA())</f>
        <v>#N/A</v>
      </c>
      <c r="X121" s="49" t="e">
        <f>IF(AND(Spikes!$F$5=1,Spikes!$F$6=1,B121&lt;&gt;""),B121,NA())</f>
        <v>#N/A</v>
      </c>
    </row>
    <row r="122" spans="1:24" x14ac:dyDescent="0.3">
      <c r="A122" s="68">
        <v>113</v>
      </c>
      <c r="B122" s="69" t="str">
        <f>IF(Tempo!A115="","",Tempo!A115)</f>
        <v/>
      </c>
      <c r="C122" s="71">
        <f>Tempo!$A$2*(Tempo!L115+Tempo!M115)/2</f>
        <v>0</v>
      </c>
      <c r="D122" s="71">
        <f>Tempo!$A$2*(Tempo!N115+Tempo!O115)/2</f>
        <v>0</v>
      </c>
      <c r="E122" s="71">
        <f>Tempo!$A$2*(Tempo!V115+Tempo!W115)/2</f>
        <v>0</v>
      </c>
      <c r="F122" s="71">
        <f>Tempo!$A$2*(Tempo!X115+Tempo!Y115)/2</f>
        <v>0</v>
      </c>
      <c r="G122" s="71">
        <f>Tempo!$A$2*(Tempo!AF115+Tempo!AG115)/2</f>
        <v>0</v>
      </c>
      <c r="H122" s="71">
        <f>Tempo!$A$2*(Tempo!AH115+Tempo!AI115)/2</f>
        <v>0</v>
      </c>
      <c r="I122" s="71">
        <f>Tempo!$A$2*(Tempo!AP115-Tempo!AQ115)/2+I123</f>
        <v>0</v>
      </c>
      <c r="J122" s="71">
        <f>Tempo!$A$2*(Tempo!AR115-Tempo!AS115)/2+J123</f>
        <v>0</v>
      </c>
      <c r="K122" s="71">
        <f>IF(OR(Spikes!$N123=0,Spikes!$N123&gt;3),Tempo!B115,IF(Spikes!$N123=1,Tempo!L115,IF(Spikes!$N123=2,AVERAGE(Tempo!L115,Tempo!V115),AVERAGE(Tempo!L115,Tempo!V115,Tempo!AF115))))</f>
        <v>0</v>
      </c>
      <c r="L122" s="71">
        <f>IF(OR(Spikes!$N123=0,Spikes!$N123&gt;3),Tempo!C115,IF(Spikes!$N123=1,Tempo!M115,IF(Spikes!$N123=2,AVERAGE(Tempo!M115,Tempo!W115),AVERAGE(Tempo!M115,Tempo!W115,Tempo!AG115))))</f>
        <v>0</v>
      </c>
      <c r="M122" s="71">
        <f>IF(OR(Spikes!$O123=0,Spikes!$O123&gt;3),Tempo!D115,IF(Spikes!$O123=1,Tempo!N115,IF(Spikes!$O123=2,AVERAGE(Tempo!N115,Tempo!X115),AVERAGE(Tempo!N115,Tempo!X115,Tempo!AH115))))</f>
        <v>0</v>
      </c>
      <c r="N122" s="71">
        <f>IF(OR(Spikes!$O123=0,Spikes!$O123&gt;3),Tempo!E115,IF(Spikes!$O123=1,Tempo!O115,IF(Spikes!$O123=2,AVERAGE(Tempo!O115,Tempo!Y115),AVERAGE(Tempo!O115,Tempo!Y115,Tempo!AI115))))</f>
        <v>0</v>
      </c>
      <c r="O122" s="71">
        <f>IF(Spikes!$F$4=0,0,Tempo!$A$2*(K122+L122)/2)</f>
        <v>0</v>
      </c>
      <c r="P122" s="71">
        <f>IF(Spikes!$F$5=0,0,Tempo!$A$2*(M122+N122)/2)</f>
        <v>0</v>
      </c>
      <c r="Q122" s="70">
        <f>Tempo!$A$2*(K122-L122)/2+Q123</f>
        <v>0</v>
      </c>
      <c r="R122" s="70">
        <f>Tempo!$A$2*(M122-N122)/2+R123</f>
        <v>0</v>
      </c>
      <c r="S122" s="83">
        <f>Q122-I122+Tempo!AX115</f>
        <v>0</v>
      </c>
      <c r="T122" s="83">
        <f>R122-J122+Tempo!AY115</f>
        <v>0</v>
      </c>
      <c r="U122" s="49" t="e">
        <f>IF(AND(Spikes!$F$4=1,B122&lt;&gt;""),B122,NA())</f>
        <v>#N/A</v>
      </c>
      <c r="V122" s="49" t="e">
        <f>IF(AND(Spikes!$F$5=1,B122&lt;&gt;""),B122,NA())</f>
        <v>#N/A</v>
      </c>
      <c r="W122" s="49" t="e">
        <f>IF(AND(Spikes!$F$4=1,Spikes!$F$6=1,B122&lt;&gt;""),B122,NA())</f>
        <v>#N/A</v>
      </c>
      <c r="X122" s="49" t="e">
        <f>IF(AND(Spikes!$F$5=1,Spikes!$F$6=1,B122&lt;&gt;""),B122,NA())</f>
        <v>#N/A</v>
      </c>
    </row>
    <row r="123" spans="1:24" x14ac:dyDescent="0.3">
      <c r="A123" s="68">
        <v>114</v>
      </c>
      <c r="B123" s="69" t="str">
        <f>IF(Tempo!A116="","",Tempo!A116)</f>
        <v/>
      </c>
      <c r="C123" s="71">
        <f>Tempo!$A$2*(Tempo!L116+Tempo!M116)/2</f>
        <v>0</v>
      </c>
      <c r="D123" s="71">
        <f>Tempo!$A$2*(Tempo!N116+Tempo!O116)/2</f>
        <v>0</v>
      </c>
      <c r="E123" s="71">
        <f>Tempo!$A$2*(Tempo!V116+Tempo!W116)/2</f>
        <v>0</v>
      </c>
      <c r="F123" s="71">
        <f>Tempo!$A$2*(Tempo!X116+Tempo!Y116)/2</f>
        <v>0</v>
      </c>
      <c r="G123" s="71">
        <f>Tempo!$A$2*(Tempo!AF116+Tempo!AG116)/2</f>
        <v>0</v>
      </c>
      <c r="H123" s="71">
        <f>Tempo!$A$2*(Tempo!AH116+Tempo!AI116)/2</f>
        <v>0</v>
      </c>
      <c r="I123" s="71">
        <f>Tempo!$A$2*(Tempo!AP116-Tempo!AQ116)/2+I124</f>
        <v>0</v>
      </c>
      <c r="J123" s="71">
        <f>Tempo!$A$2*(Tempo!AR116-Tempo!AS116)/2+J124</f>
        <v>0</v>
      </c>
      <c r="K123" s="71">
        <f>IF(OR(Spikes!$N124=0,Spikes!$N124&gt;3),Tempo!B116,IF(Spikes!$N124=1,Tempo!L116,IF(Spikes!$N124=2,AVERAGE(Tempo!L116,Tempo!V116),AVERAGE(Tempo!L116,Tempo!V116,Tempo!AF116))))</f>
        <v>0</v>
      </c>
      <c r="L123" s="71">
        <f>IF(OR(Spikes!$N124=0,Spikes!$N124&gt;3),Tempo!C116,IF(Spikes!$N124=1,Tempo!M116,IF(Spikes!$N124=2,AVERAGE(Tempo!M116,Tempo!W116),AVERAGE(Tempo!M116,Tempo!W116,Tempo!AG116))))</f>
        <v>0</v>
      </c>
      <c r="M123" s="71">
        <f>IF(OR(Spikes!$O124=0,Spikes!$O124&gt;3),Tempo!D116,IF(Spikes!$O124=1,Tempo!N116,IF(Spikes!$O124=2,AVERAGE(Tempo!N116,Tempo!X116),AVERAGE(Tempo!N116,Tempo!X116,Tempo!AH116))))</f>
        <v>0</v>
      </c>
      <c r="N123" s="71">
        <f>IF(OR(Spikes!$O124=0,Spikes!$O124&gt;3),Tempo!E116,IF(Spikes!$O124=1,Tempo!O116,IF(Spikes!$O124=2,AVERAGE(Tempo!O116,Tempo!Y116),AVERAGE(Tempo!O116,Tempo!Y116,Tempo!AI116))))</f>
        <v>0</v>
      </c>
      <c r="O123" s="71">
        <f>IF(Spikes!$F$4=0,0,Tempo!$A$2*(K123+L123)/2)</f>
        <v>0</v>
      </c>
      <c r="P123" s="71">
        <f>IF(Spikes!$F$5=0,0,Tempo!$A$2*(M123+N123)/2)</f>
        <v>0</v>
      </c>
      <c r="Q123" s="70">
        <f>Tempo!$A$2*(K123-L123)/2+Q124</f>
        <v>0</v>
      </c>
      <c r="R123" s="70">
        <f>Tempo!$A$2*(M123-N123)/2+R124</f>
        <v>0</v>
      </c>
      <c r="S123" s="83">
        <f>Q123-I123+Tempo!AX116</f>
        <v>0</v>
      </c>
      <c r="T123" s="83">
        <f>R123-J123+Tempo!AY116</f>
        <v>0</v>
      </c>
      <c r="U123" s="49" t="e">
        <f>IF(AND(Spikes!$F$4=1,B123&lt;&gt;""),B123,NA())</f>
        <v>#N/A</v>
      </c>
      <c r="V123" s="49" t="e">
        <f>IF(AND(Spikes!$F$5=1,B123&lt;&gt;""),B123,NA())</f>
        <v>#N/A</v>
      </c>
      <c r="W123" s="49" t="e">
        <f>IF(AND(Spikes!$F$4=1,Spikes!$F$6=1,B123&lt;&gt;""),B123,NA())</f>
        <v>#N/A</v>
      </c>
      <c r="X123" s="49" t="e">
        <f>IF(AND(Spikes!$F$5=1,Spikes!$F$6=1,B123&lt;&gt;""),B123,NA())</f>
        <v>#N/A</v>
      </c>
    </row>
    <row r="124" spans="1:24" x14ac:dyDescent="0.3">
      <c r="A124" s="68">
        <v>115</v>
      </c>
      <c r="B124" s="69" t="str">
        <f>IF(Tempo!A117="","",Tempo!A117)</f>
        <v/>
      </c>
      <c r="C124" s="71">
        <f>Tempo!$A$2*(Tempo!L117+Tempo!M117)/2</f>
        <v>0</v>
      </c>
      <c r="D124" s="71">
        <f>Tempo!$A$2*(Tempo!N117+Tempo!O117)/2</f>
        <v>0</v>
      </c>
      <c r="E124" s="71">
        <f>Tempo!$A$2*(Tempo!V117+Tempo!W117)/2</f>
        <v>0</v>
      </c>
      <c r="F124" s="71">
        <f>Tempo!$A$2*(Tempo!X117+Tempo!Y117)/2</f>
        <v>0</v>
      </c>
      <c r="G124" s="71">
        <f>Tempo!$A$2*(Tempo!AF117+Tempo!AG117)/2</f>
        <v>0</v>
      </c>
      <c r="H124" s="71">
        <f>Tempo!$A$2*(Tempo!AH117+Tempo!AI117)/2</f>
        <v>0</v>
      </c>
      <c r="I124" s="71">
        <f>Tempo!$A$2*(Tempo!AP117-Tempo!AQ117)/2+I125</f>
        <v>0</v>
      </c>
      <c r="J124" s="71">
        <f>Tempo!$A$2*(Tempo!AR117-Tempo!AS117)/2+J125</f>
        <v>0</v>
      </c>
      <c r="K124" s="71">
        <f>IF(OR(Spikes!$N125=0,Spikes!$N125&gt;3),Tempo!B117,IF(Spikes!$N125=1,Tempo!L117,IF(Spikes!$N125=2,AVERAGE(Tempo!L117,Tempo!V117),AVERAGE(Tempo!L117,Tempo!V117,Tempo!AF117))))</f>
        <v>0</v>
      </c>
      <c r="L124" s="71">
        <f>IF(OR(Spikes!$N125=0,Spikes!$N125&gt;3),Tempo!C117,IF(Spikes!$N125=1,Tempo!M117,IF(Spikes!$N125=2,AVERAGE(Tempo!M117,Tempo!W117),AVERAGE(Tempo!M117,Tempo!W117,Tempo!AG117))))</f>
        <v>0</v>
      </c>
      <c r="M124" s="71">
        <f>IF(OR(Spikes!$O125=0,Spikes!$O125&gt;3),Tempo!D117,IF(Spikes!$O125=1,Tempo!N117,IF(Spikes!$O125=2,AVERAGE(Tempo!N117,Tempo!X117),AVERAGE(Tempo!N117,Tempo!X117,Tempo!AH117))))</f>
        <v>0</v>
      </c>
      <c r="N124" s="71">
        <f>IF(OR(Spikes!$O125=0,Spikes!$O125&gt;3),Tempo!E117,IF(Spikes!$O125=1,Tempo!O117,IF(Spikes!$O125=2,AVERAGE(Tempo!O117,Tempo!Y117),AVERAGE(Tempo!O117,Tempo!Y117,Tempo!AI117))))</f>
        <v>0</v>
      </c>
      <c r="O124" s="71">
        <f>IF(Spikes!$F$4=0,0,Tempo!$A$2*(K124+L124)/2)</f>
        <v>0</v>
      </c>
      <c r="P124" s="71">
        <f>IF(Spikes!$F$5=0,0,Tempo!$A$2*(M124+N124)/2)</f>
        <v>0</v>
      </c>
      <c r="Q124" s="70">
        <f>Tempo!$A$2*(K124-L124)/2+Q125</f>
        <v>0</v>
      </c>
      <c r="R124" s="70">
        <f>Tempo!$A$2*(M124-N124)/2+R125</f>
        <v>0</v>
      </c>
      <c r="S124" s="83">
        <f>Q124-I124+Tempo!AX117</f>
        <v>0</v>
      </c>
      <c r="T124" s="83">
        <f>R124-J124+Tempo!AY117</f>
        <v>0</v>
      </c>
      <c r="U124" s="49" t="e">
        <f>IF(AND(Spikes!$F$4=1,B124&lt;&gt;""),B124,NA())</f>
        <v>#N/A</v>
      </c>
      <c r="V124" s="49" t="e">
        <f>IF(AND(Spikes!$F$5=1,B124&lt;&gt;""),B124,NA())</f>
        <v>#N/A</v>
      </c>
      <c r="W124" s="49" t="e">
        <f>IF(AND(Spikes!$F$4=1,Spikes!$F$6=1,B124&lt;&gt;""),B124,NA())</f>
        <v>#N/A</v>
      </c>
      <c r="X124" s="49" t="e">
        <f>IF(AND(Spikes!$F$5=1,Spikes!$F$6=1,B124&lt;&gt;""),B124,NA())</f>
        <v>#N/A</v>
      </c>
    </row>
    <row r="125" spans="1:24" x14ac:dyDescent="0.3">
      <c r="A125" s="68">
        <v>116</v>
      </c>
      <c r="B125" s="69" t="str">
        <f>IF(Tempo!A118="","",Tempo!A118)</f>
        <v/>
      </c>
      <c r="C125" s="71">
        <f>Tempo!$A$2*(Tempo!L118+Tempo!M118)/2</f>
        <v>0</v>
      </c>
      <c r="D125" s="71">
        <f>Tempo!$A$2*(Tempo!N118+Tempo!O118)/2</f>
        <v>0</v>
      </c>
      <c r="E125" s="71">
        <f>Tempo!$A$2*(Tempo!V118+Tempo!W118)/2</f>
        <v>0</v>
      </c>
      <c r="F125" s="71">
        <f>Tempo!$A$2*(Tempo!X118+Tempo!Y118)/2</f>
        <v>0</v>
      </c>
      <c r="G125" s="71">
        <f>Tempo!$A$2*(Tempo!AF118+Tempo!AG118)/2</f>
        <v>0</v>
      </c>
      <c r="H125" s="71">
        <f>Tempo!$A$2*(Tempo!AH118+Tempo!AI118)/2</f>
        <v>0</v>
      </c>
      <c r="I125" s="71">
        <f>Tempo!$A$2*(Tempo!AP118-Tempo!AQ118)/2+I126</f>
        <v>0</v>
      </c>
      <c r="J125" s="71">
        <f>Tempo!$A$2*(Tempo!AR118-Tempo!AS118)/2+J126</f>
        <v>0</v>
      </c>
      <c r="K125" s="71">
        <f>IF(OR(Spikes!$N126=0,Spikes!$N126&gt;3),Tempo!B118,IF(Spikes!$N126=1,Tempo!L118,IF(Spikes!$N126=2,AVERAGE(Tempo!L118,Tempo!V118),AVERAGE(Tempo!L118,Tempo!V118,Tempo!AF118))))</f>
        <v>0</v>
      </c>
      <c r="L125" s="71">
        <f>IF(OR(Spikes!$N126=0,Spikes!$N126&gt;3),Tempo!C118,IF(Spikes!$N126=1,Tempo!M118,IF(Spikes!$N126=2,AVERAGE(Tempo!M118,Tempo!W118),AVERAGE(Tempo!M118,Tempo!W118,Tempo!AG118))))</f>
        <v>0</v>
      </c>
      <c r="M125" s="71">
        <f>IF(OR(Spikes!$O126=0,Spikes!$O126&gt;3),Tempo!D118,IF(Spikes!$O126=1,Tempo!N118,IF(Spikes!$O126=2,AVERAGE(Tempo!N118,Tempo!X118),AVERAGE(Tempo!N118,Tempo!X118,Tempo!AH118))))</f>
        <v>0</v>
      </c>
      <c r="N125" s="71">
        <f>IF(OR(Spikes!$O126=0,Spikes!$O126&gt;3),Tempo!E118,IF(Spikes!$O126=1,Tempo!O118,IF(Spikes!$O126=2,AVERAGE(Tempo!O118,Tempo!Y118),AVERAGE(Tempo!O118,Tempo!Y118,Tempo!AI118))))</f>
        <v>0</v>
      </c>
      <c r="O125" s="71">
        <f>IF(Spikes!$F$4=0,0,Tempo!$A$2*(K125+L125)/2)</f>
        <v>0</v>
      </c>
      <c r="P125" s="71">
        <f>IF(Spikes!$F$5=0,0,Tempo!$A$2*(M125+N125)/2)</f>
        <v>0</v>
      </c>
      <c r="Q125" s="70">
        <f>Tempo!$A$2*(K125-L125)/2+Q126</f>
        <v>0</v>
      </c>
      <c r="R125" s="70">
        <f>Tempo!$A$2*(M125-N125)/2+R126</f>
        <v>0</v>
      </c>
      <c r="S125" s="83">
        <f>Q125-I125+Tempo!AX118</f>
        <v>0</v>
      </c>
      <c r="T125" s="83">
        <f>R125-J125+Tempo!AY118</f>
        <v>0</v>
      </c>
      <c r="U125" s="49" t="e">
        <f>IF(AND(Spikes!$F$4=1,B125&lt;&gt;""),B125,NA())</f>
        <v>#N/A</v>
      </c>
      <c r="V125" s="49" t="e">
        <f>IF(AND(Spikes!$F$5=1,B125&lt;&gt;""),B125,NA())</f>
        <v>#N/A</v>
      </c>
      <c r="W125" s="49" t="e">
        <f>IF(AND(Spikes!$F$4=1,Spikes!$F$6=1,B125&lt;&gt;""),B125,NA())</f>
        <v>#N/A</v>
      </c>
      <c r="X125" s="49" t="e">
        <f>IF(AND(Spikes!$F$5=1,Spikes!$F$6=1,B125&lt;&gt;""),B125,NA())</f>
        <v>#N/A</v>
      </c>
    </row>
    <row r="126" spans="1:24" x14ac:dyDescent="0.3">
      <c r="A126" s="68">
        <v>117</v>
      </c>
      <c r="B126" s="69" t="str">
        <f>IF(Tempo!A119="","",Tempo!A119)</f>
        <v/>
      </c>
      <c r="C126" s="71">
        <f>Tempo!$A$2*(Tempo!L119+Tempo!M119)/2</f>
        <v>0</v>
      </c>
      <c r="D126" s="71">
        <f>Tempo!$A$2*(Tempo!N119+Tempo!O119)/2</f>
        <v>0</v>
      </c>
      <c r="E126" s="71">
        <f>Tempo!$A$2*(Tempo!V119+Tempo!W119)/2</f>
        <v>0</v>
      </c>
      <c r="F126" s="71">
        <f>Tempo!$A$2*(Tempo!X119+Tempo!Y119)/2</f>
        <v>0</v>
      </c>
      <c r="G126" s="71">
        <f>Tempo!$A$2*(Tempo!AF119+Tempo!AG119)/2</f>
        <v>0</v>
      </c>
      <c r="H126" s="71">
        <f>Tempo!$A$2*(Tempo!AH119+Tempo!AI119)/2</f>
        <v>0</v>
      </c>
      <c r="I126" s="71">
        <f>Tempo!$A$2*(Tempo!AP119-Tempo!AQ119)/2+I127</f>
        <v>0</v>
      </c>
      <c r="J126" s="71">
        <f>Tempo!$A$2*(Tempo!AR119-Tempo!AS119)/2+J127</f>
        <v>0</v>
      </c>
      <c r="K126" s="71">
        <f>IF(OR(Spikes!$N127=0,Spikes!$N127&gt;3),Tempo!B119,IF(Spikes!$N127=1,Tempo!L119,IF(Spikes!$N127=2,AVERAGE(Tempo!L119,Tempo!V119),AVERAGE(Tempo!L119,Tempo!V119,Tempo!AF119))))</f>
        <v>0</v>
      </c>
      <c r="L126" s="71">
        <f>IF(OR(Spikes!$N127=0,Spikes!$N127&gt;3),Tempo!C119,IF(Spikes!$N127=1,Tempo!M119,IF(Spikes!$N127=2,AVERAGE(Tempo!M119,Tempo!W119),AVERAGE(Tempo!M119,Tempo!W119,Tempo!AG119))))</f>
        <v>0</v>
      </c>
      <c r="M126" s="71">
        <f>IF(OR(Spikes!$O127=0,Spikes!$O127&gt;3),Tempo!D119,IF(Spikes!$O127=1,Tempo!N119,IF(Spikes!$O127=2,AVERAGE(Tempo!N119,Tempo!X119),AVERAGE(Tempo!N119,Tempo!X119,Tempo!AH119))))</f>
        <v>0</v>
      </c>
      <c r="N126" s="71">
        <f>IF(OR(Spikes!$O127=0,Spikes!$O127&gt;3),Tempo!E119,IF(Spikes!$O127=1,Tempo!O119,IF(Spikes!$O127=2,AVERAGE(Tempo!O119,Tempo!Y119),AVERAGE(Tempo!O119,Tempo!Y119,Tempo!AI119))))</f>
        <v>0</v>
      </c>
      <c r="O126" s="71">
        <f>IF(Spikes!$F$4=0,0,Tempo!$A$2*(K126+L126)/2)</f>
        <v>0</v>
      </c>
      <c r="P126" s="71">
        <f>IF(Spikes!$F$5=0,0,Tempo!$A$2*(M126+N126)/2)</f>
        <v>0</v>
      </c>
      <c r="Q126" s="70">
        <f>Tempo!$A$2*(K126-L126)/2+Q127</f>
        <v>0</v>
      </c>
      <c r="R126" s="70">
        <f>Tempo!$A$2*(M126-N126)/2+R127</f>
        <v>0</v>
      </c>
      <c r="S126" s="83">
        <f>Q126-I126+Tempo!AX119</f>
        <v>0</v>
      </c>
      <c r="T126" s="83">
        <f>R126-J126+Tempo!AY119</f>
        <v>0</v>
      </c>
      <c r="U126" s="49" t="e">
        <f>IF(AND(Spikes!$F$4=1,B126&lt;&gt;""),B126,NA())</f>
        <v>#N/A</v>
      </c>
      <c r="V126" s="49" t="e">
        <f>IF(AND(Spikes!$F$5=1,B126&lt;&gt;""),B126,NA())</f>
        <v>#N/A</v>
      </c>
      <c r="W126" s="49" t="e">
        <f>IF(AND(Spikes!$F$4=1,Spikes!$F$6=1,B126&lt;&gt;""),B126,NA())</f>
        <v>#N/A</v>
      </c>
      <c r="X126" s="49" t="e">
        <f>IF(AND(Spikes!$F$5=1,Spikes!$F$6=1,B126&lt;&gt;""),B126,NA())</f>
        <v>#N/A</v>
      </c>
    </row>
    <row r="127" spans="1:24" x14ac:dyDescent="0.3">
      <c r="A127" s="68">
        <v>118</v>
      </c>
      <c r="B127" s="69" t="str">
        <f>IF(Tempo!A120="","",Tempo!A120)</f>
        <v/>
      </c>
      <c r="C127" s="71">
        <f>Tempo!$A$2*(Tempo!L120+Tempo!M120)/2</f>
        <v>0</v>
      </c>
      <c r="D127" s="71">
        <f>Tempo!$A$2*(Tempo!N120+Tempo!O120)/2</f>
        <v>0</v>
      </c>
      <c r="E127" s="71">
        <f>Tempo!$A$2*(Tempo!V120+Tempo!W120)/2</f>
        <v>0</v>
      </c>
      <c r="F127" s="71">
        <f>Tempo!$A$2*(Tempo!X120+Tempo!Y120)/2</f>
        <v>0</v>
      </c>
      <c r="G127" s="71">
        <f>Tempo!$A$2*(Tempo!AF120+Tempo!AG120)/2</f>
        <v>0</v>
      </c>
      <c r="H127" s="71">
        <f>Tempo!$A$2*(Tempo!AH120+Tempo!AI120)/2</f>
        <v>0</v>
      </c>
      <c r="I127" s="71">
        <f>Tempo!$A$2*(Tempo!AP120-Tempo!AQ120)/2+I128</f>
        <v>0</v>
      </c>
      <c r="J127" s="71">
        <f>Tempo!$A$2*(Tempo!AR120-Tempo!AS120)/2+J128</f>
        <v>0</v>
      </c>
      <c r="K127" s="71">
        <f>IF(OR(Spikes!$N128=0,Spikes!$N128&gt;3),Tempo!B120,IF(Spikes!$N128=1,Tempo!L120,IF(Spikes!$N128=2,AVERAGE(Tempo!L120,Tempo!V120),AVERAGE(Tempo!L120,Tempo!V120,Tempo!AF120))))</f>
        <v>0</v>
      </c>
      <c r="L127" s="71">
        <f>IF(OR(Spikes!$N128=0,Spikes!$N128&gt;3),Tempo!C120,IF(Spikes!$N128=1,Tempo!M120,IF(Spikes!$N128=2,AVERAGE(Tempo!M120,Tempo!W120),AVERAGE(Tempo!M120,Tempo!W120,Tempo!AG120))))</f>
        <v>0</v>
      </c>
      <c r="M127" s="71">
        <f>IF(OR(Spikes!$O128=0,Spikes!$O128&gt;3),Tempo!D120,IF(Spikes!$O128=1,Tempo!N120,IF(Spikes!$O128=2,AVERAGE(Tempo!N120,Tempo!X120),AVERAGE(Tempo!N120,Tempo!X120,Tempo!AH120))))</f>
        <v>0</v>
      </c>
      <c r="N127" s="71">
        <f>IF(OR(Spikes!$O128=0,Spikes!$O128&gt;3),Tempo!E120,IF(Spikes!$O128=1,Tempo!O120,IF(Spikes!$O128=2,AVERAGE(Tempo!O120,Tempo!Y120),AVERAGE(Tempo!O120,Tempo!Y120,Tempo!AI120))))</f>
        <v>0</v>
      </c>
      <c r="O127" s="71">
        <f>IF(Spikes!$F$4=0,0,Tempo!$A$2*(K127+L127)/2)</f>
        <v>0</v>
      </c>
      <c r="P127" s="71">
        <f>IF(Spikes!$F$5=0,0,Tempo!$A$2*(M127+N127)/2)</f>
        <v>0</v>
      </c>
      <c r="Q127" s="70">
        <f>Tempo!$A$2*(K127-L127)/2+Q128</f>
        <v>0</v>
      </c>
      <c r="R127" s="70">
        <f>Tempo!$A$2*(M127-N127)/2+R128</f>
        <v>0</v>
      </c>
      <c r="S127" s="83">
        <f>Q127-I127+Tempo!AX120</f>
        <v>0</v>
      </c>
      <c r="T127" s="83">
        <f>R127-J127+Tempo!AY120</f>
        <v>0</v>
      </c>
      <c r="U127" s="49" t="e">
        <f>IF(AND(Spikes!$F$4=1,B127&lt;&gt;""),B127,NA())</f>
        <v>#N/A</v>
      </c>
      <c r="V127" s="49" t="e">
        <f>IF(AND(Spikes!$F$5=1,B127&lt;&gt;""),B127,NA())</f>
        <v>#N/A</v>
      </c>
      <c r="W127" s="49" t="e">
        <f>IF(AND(Spikes!$F$4=1,Spikes!$F$6=1,B127&lt;&gt;""),B127,NA())</f>
        <v>#N/A</v>
      </c>
      <c r="X127" s="49" t="e">
        <f>IF(AND(Spikes!$F$5=1,Spikes!$F$6=1,B127&lt;&gt;""),B127,NA())</f>
        <v>#N/A</v>
      </c>
    </row>
    <row r="128" spans="1:24" x14ac:dyDescent="0.3">
      <c r="A128" s="68">
        <v>119</v>
      </c>
      <c r="B128" s="69" t="str">
        <f>IF(Tempo!A121="","",Tempo!A121)</f>
        <v/>
      </c>
      <c r="C128" s="71">
        <f>Tempo!$A$2*(Tempo!L121+Tempo!M121)/2</f>
        <v>0</v>
      </c>
      <c r="D128" s="71">
        <f>Tempo!$A$2*(Tempo!N121+Tempo!O121)/2</f>
        <v>0</v>
      </c>
      <c r="E128" s="71">
        <f>Tempo!$A$2*(Tempo!V121+Tempo!W121)/2</f>
        <v>0</v>
      </c>
      <c r="F128" s="71">
        <f>Tempo!$A$2*(Tempo!X121+Tempo!Y121)/2</f>
        <v>0</v>
      </c>
      <c r="G128" s="71">
        <f>Tempo!$A$2*(Tempo!AF121+Tempo!AG121)/2</f>
        <v>0</v>
      </c>
      <c r="H128" s="71">
        <f>Tempo!$A$2*(Tempo!AH121+Tempo!AI121)/2</f>
        <v>0</v>
      </c>
      <c r="I128" s="71">
        <f>Tempo!$A$2*(Tempo!AP121-Tempo!AQ121)/2+I129</f>
        <v>0</v>
      </c>
      <c r="J128" s="71">
        <f>Tempo!$A$2*(Tempo!AR121-Tempo!AS121)/2+J129</f>
        <v>0</v>
      </c>
      <c r="K128" s="71">
        <f>IF(OR(Spikes!$N129=0,Spikes!$N129&gt;3),Tempo!B121,IF(Spikes!$N129=1,Tempo!L121,IF(Spikes!$N129=2,AVERAGE(Tempo!L121,Tempo!V121),AVERAGE(Tempo!L121,Tempo!V121,Tempo!AF121))))</f>
        <v>0</v>
      </c>
      <c r="L128" s="71">
        <f>IF(OR(Spikes!$N129=0,Spikes!$N129&gt;3),Tempo!C121,IF(Spikes!$N129=1,Tempo!M121,IF(Spikes!$N129=2,AVERAGE(Tempo!M121,Tempo!W121),AVERAGE(Tempo!M121,Tempo!W121,Tempo!AG121))))</f>
        <v>0</v>
      </c>
      <c r="M128" s="71">
        <f>IF(OR(Spikes!$O129=0,Spikes!$O129&gt;3),Tempo!D121,IF(Spikes!$O129=1,Tempo!N121,IF(Spikes!$O129=2,AVERAGE(Tempo!N121,Tempo!X121),AVERAGE(Tempo!N121,Tempo!X121,Tempo!AH121))))</f>
        <v>0</v>
      </c>
      <c r="N128" s="71">
        <f>IF(OR(Spikes!$O129=0,Spikes!$O129&gt;3),Tempo!E121,IF(Spikes!$O129=1,Tempo!O121,IF(Spikes!$O129=2,AVERAGE(Tempo!O121,Tempo!Y121),AVERAGE(Tempo!O121,Tempo!Y121,Tempo!AI121))))</f>
        <v>0</v>
      </c>
      <c r="O128" s="71">
        <f>IF(Spikes!$F$4=0,0,Tempo!$A$2*(K128+L128)/2)</f>
        <v>0</v>
      </c>
      <c r="P128" s="71">
        <f>IF(Spikes!$F$5=0,0,Tempo!$A$2*(M128+N128)/2)</f>
        <v>0</v>
      </c>
      <c r="Q128" s="70">
        <f>Tempo!$A$2*(K128-L128)/2+Q129</f>
        <v>0</v>
      </c>
      <c r="R128" s="70">
        <f>Tempo!$A$2*(M128-N128)/2+R129</f>
        <v>0</v>
      </c>
      <c r="S128" s="83">
        <f>Q128-I128+Tempo!AX121</f>
        <v>0</v>
      </c>
      <c r="T128" s="83">
        <f>R128-J128+Tempo!AY121</f>
        <v>0</v>
      </c>
      <c r="U128" s="49" t="e">
        <f>IF(AND(Spikes!$F$4=1,B128&lt;&gt;""),B128,NA())</f>
        <v>#N/A</v>
      </c>
      <c r="V128" s="49" t="e">
        <f>IF(AND(Spikes!$F$5=1,B128&lt;&gt;""),B128,NA())</f>
        <v>#N/A</v>
      </c>
      <c r="W128" s="49" t="e">
        <f>IF(AND(Spikes!$F$4=1,Spikes!$F$6=1,B128&lt;&gt;""),B128,NA())</f>
        <v>#N/A</v>
      </c>
      <c r="X128" s="49" t="e">
        <f>IF(AND(Spikes!$F$5=1,Spikes!$F$6=1,B128&lt;&gt;""),B128,NA())</f>
        <v>#N/A</v>
      </c>
    </row>
    <row r="129" spans="1:24" x14ac:dyDescent="0.3">
      <c r="A129" s="68">
        <v>120</v>
      </c>
      <c r="B129" s="69" t="str">
        <f>IF(Tempo!A122="","",Tempo!A122)</f>
        <v/>
      </c>
      <c r="C129" s="71">
        <f>Tempo!$A$2*(Tempo!L122+Tempo!M122)/2</f>
        <v>0</v>
      </c>
      <c r="D129" s="71">
        <f>Tempo!$A$2*(Tempo!N122+Tempo!O122)/2</f>
        <v>0</v>
      </c>
      <c r="E129" s="71">
        <f>Tempo!$A$2*(Tempo!V122+Tempo!W122)/2</f>
        <v>0</v>
      </c>
      <c r="F129" s="71">
        <f>Tempo!$A$2*(Tempo!X122+Tempo!Y122)/2</f>
        <v>0</v>
      </c>
      <c r="G129" s="71">
        <f>Tempo!$A$2*(Tempo!AF122+Tempo!AG122)/2</f>
        <v>0</v>
      </c>
      <c r="H129" s="71">
        <f>Tempo!$A$2*(Tempo!AH122+Tempo!AI122)/2</f>
        <v>0</v>
      </c>
      <c r="I129" s="71">
        <f>Tempo!$A$2*(Tempo!AP122-Tempo!AQ122)/2+I130</f>
        <v>0</v>
      </c>
      <c r="J129" s="71">
        <f>Tempo!$A$2*(Tempo!AR122-Tempo!AS122)/2+J130</f>
        <v>0</v>
      </c>
      <c r="K129" s="71">
        <f>IF(OR(Spikes!$N130=0,Spikes!$N130&gt;3),Tempo!B122,IF(Spikes!$N130=1,Tempo!L122,IF(Spikes!$N130=2,AVERAGE(Tempo!L122,Tempo!V122),AVERAGE(Tempo!L122,Tempo!V122,Tempo!AF122))))</f>
        <v>0</v>
      </c>
      <c r="L129" s="71">
        <f>IF(OR(Spikes!$N130=0,Spikes!$N130&gt;3),Tempo!C122,IF(Spikes!$N130=1,Tempo!M122,IF(Spikes!$N130=2,AVERAGE(Tempo!M122,Tempo!W122),AVERAGE(Tempo!M122,Tempo!W122,Tempo!AG122))))</f>
        <v>0</v>
      </c>
      <c r="M129" s="71">
        <f>IF(OR(Spikes!$O130=0,Spikes!$O130&gt;3),Tempo!D122,IF(Spikes!$O130=1,Tempo!N122,IF(Spikes!$O130=2,AVERAGE(Tempo!N122,Tempo!X122),AVERAGE(Tempo!N122,Tempo!X122,Tempo!AH122))))</f>
        <v>0</v>
      </c>
      <c r="N129" s="71">
        <f>IF(OR(Spikes!$O130=0,Spikes!$O130&gt;3),Tempo!E122,IF(Spikes!$O130=1,Tempo!O122,IF(Spikes!$O130=2,AVERAGE(Tempo!O122,Tempo!Y122),AVERAGE(Tempo!O122,Tempo!Y122,Tempo!AI122))))</f>
        <v>0</v>
      </c>
      <c r="O129" s="71">
        <f>IF(Spikes!$F$4=0,0,Tempo!$A$2*(K129+L129)/2)</f>
        <v>0</v>
      </c>
      <c r="P129" s="71">
        <f>IF(Spikes!$F$5=0,0,Tempo!$A$2*(M129+N129)/2)</f>
        <v>0</v>
      </c>
      <c r="Q129" s="70">
        <f>Tempo!$A$2*(K129-L129)/2+Q130</f>
        <v>0</v>
      </c>
      <c r="R129" s="70">
        <f>Tempo!$A$2*(M129-N129)/2+R130</f>
        <v>0</v>
      </c>
      <c r="S129" s="83">
        <f>Q129-I129+Tempo!AX122</f>
        <v>0</v>
      </c>
      <c r="T129" s="83">
        <f>R129-J129+Tempo!AY122</f>
        <v>0</v>
      </c>
      <c r="U129" s="49" t="e">
        <f>IF(AND(Spikes!$F$4=1,B129&lt;&gt;""),B129,NA())</f>
        <v>#N/A</v>
      </c>
      <c r="V129" s="49" t="e">
        <f>IF(AND(Spikes!$F$5=1,B129&lt;&gt;""),B129,NA())</f>
        <v>#N/A</v>
      </c>
      <c r="W129" s="49" t="e">
        <f>IF(AND(Spikes!$F$4=1,Spikes!$F$6=1,B129&lt;&gt;""),B129,NA())</f>
        <v>#N/A</v>
      </c>
      <c r="X129" s="49" t="e">
        <f>IF(AND(Spikes!$F$5=1,Spikes!$F$6=1,B129&lt;&gt;""),B129,NA())</f>
        <v>#N/A</v>
      </c>
    </row>
    <row r="130" spans="1:24" x14ac:dyDescent="0.3">
      <c r="A130" s="68">
        <v>121</v>
      </c>
      <c r="B130" s="69" t="str">
        <f>IF(Tempo!A123="","",Tempo!A123)</f>
        <v/>
      </c>
      <c r="C130" s="71">
        <f>Tempo!$A$2*(Tempo!L123+Tempo!M123)/2</f>
        <v>0</v>
      </c>
      <c r="D130" s="71">
        <f>Tempo!$A$2*(Tempo!N123+Tempo!O123)/2</f>
        <v>0</v>
      </c>
      <c r="E130" s="71">
        <f>Tempo!$A$2*(Tempo!V123+Tempo!W123)/2</f>
        <v>0</v>
      </c>
      <c r="F130" s="71">
        <f>Tempo!$A$2*(Tempo!X123+Tempo!Y123)/2</f>
        <v>0</v>
      </c>
      <c r="G130" s="71">
        <f>Tempo!$A$2*(Tempo!AF123+Tempo!AG123)/2</f>
        <v>0</v>
      </c>
      <c r="H130" s="71">
        <f>Tempo!$A$2*(Tempo!AH123+Tempo!AI123)/2</f>
        <v>0</v>
      </c>
      <c r="I130" s="71">
        <f>Tempo!$A$2*(Tempo!AP123-Tempo!AQ123)/2+I131</f>
        <v>0</v>
      </c>
      <c r="J130" s="71">
        <f>Tempo!$A$2*(Tempo!AR123-Tempo!AS123)/2+J131</f>
        <v>0</v>
      </c>
      <c r="K130" s="71">
        <f>IF(OR(Spikes!$N131=0,Spikes!$N131&gt;3),Tempo!B123,IF(Spikes!$N131=1,Tempo!L123,IF(Spikes!$N131=2,AVERAGE(Tempo!L123,Tempo!V123),AVERAGE(Tempo!L123,Tempo!V123,Tempo!AF123))))</f>
        <v>0</v>
      </c>
      <c r="L130" s="71">
        <f>IF(OR(Spikes!$N131=0,Spikes!$N131&gt;3),Tempo!C123,IF(Spikes!$N131=1,Tempo!M123,IF(Spikes!$N131=2,AVERAGE(Tempo!M123,Tempo!W123),AVERAGE(Tempo!M123,Tempo!W123,Tempo!AG123))))</f>
        <v>0</v>
      </c>
      <c r="M130" s="71">
        <f>IF(OR(Spikes!$O131=0,Spikes!$O131&gt;3),Tempo!D123,IF(Spikes!$O131=1,Tempo!N123,IF(Spikes!$O131=2,AVERAGE(Tempo!N123,Tempo!X123),AVERAGE(Tempo!N123,Tempo!X123,Tempo!AH123))))</f>
        <v>0</v>
      </c>
      <c r="N130" s="71">
        <f>IF(OR(Spikes!$O131=0,Spikes!$O131&gt;3),Tempo!E123,IF(Spikes!$O131=1,Tempo!O123,IF(Spikes!$O131=2,AVERAGE(Tempo!O123,Tempo!Y123),AVERAGE(Tempo!O123,Tempo!Y123,Tempo!AI123))))</f>
        <v>0</v>
      </c>
      <c r="O130" s="71">
        <f>IF(Spikes!$F$4=0,0,Tempo!$A$2*(K130+L130)/2)</f>
        <v>0</v>
      </c>
      <c r="P130" s="71">
        <f>IF(Spikes!$F$5=0,0,Tempo!$A$2*(M130+N130)/2)</f>
        <v>0</v>
      </c>
      <c r="Q130" s="70">
        <f>Tempo!$A$2*(K130-L130)/2+Q131</f>
        <v>0</v>
      </c>
      <c r="R130" s="70">
        <f>Tempo!$A$2*(M130-N130)/2+R131</f>
        <v>0</v>
      </c>
      <c r="S130" s="83">
        <f>Q130-I130+Tempo!AX123</f>
        <v>0</v>
      </c>
      <c r="T130" s="83">
        <f>R130-J130+Tempo!AY123</f>
        <v>0</v>
      </c>
      <c r="U130" s="49" t="e">
        <f>IF(AND(Spikes!$F$4=1,B130&lt;&gt;""),B130,NA())</f>
        <v>#N/A</v>
      </c>
      <c r="V130" s="49" t="e">
        <f>IF(AND(Spikes!$F$5=1,B130&lt;&gt;""),B130,NA())</f>
        <v>#N/A</v>
      </c>
      <c r="W130" s="49" t="e">
        <f>IF(AND(Spikes!$F$4=1,Spikes!$F$6=1,B130&lt;&gt;""),B130,NA())</f>
        <v>#N/A</v>
      </c>
      <c r="X130" s="49" t="e">
        <f>IF(AND(Spikes!$F$5=1,Spikes!$F$6=1,B130&lt;&gt;""),B130,NA())</f>
        <v>#N/A</v>
      </c>
    </row>
    <row r="131" spans="1:24" x14ac:dyDescent="0.3">
      <c r="A131" s="68">
        <v>122</v>
      </c>
      <c r="B131" s="69" t="str">
        <f>IF(Tempo!A124="","",Tempo!A124)</f>
        <v/>
      </c>
      <c r="C131" s="71">
        <f>Tempo!$A$2*(Tempo!L124+Tempo!M124)/2</f>
        <v>0</v>
      </c>
      <c r="D131" s="71">
        <f>Tempo!$A$2*(Tempo!N124+Tempo!O124)/2</f>
        <v>0</v>
      </c>
      <c r="E131" s="71">
        <f>Tempo!$A$2*(Tempo!V124+Tempo!W124)/2</f>
        <v>0</v>
      </c>
      <c r="F131" s="71">
        <f>Tempo!$A$2*(Tempo!X124+Tempo!Y124)/2</f>
        <v>0</v>
      </c>
      <c r="G131" s="71">
        <f>Tempo!$A$2*(Tempo!AF124+Tempo!AG124)/2</f>
        <v>0</v>
      </c>
      <c r="H131" s="71">
        <f>Tempo!$A$2*(Tempo!AH124+Tempo!AI124)/2</f>
        <v>0</v>
      </c>
      <c r="I131" s="71">
        <f>Tempo!$A$2*(Tempo!AP124-Tempo!AQ124)/2+I132</f>
        <v>0</v>
      </c>
      <c r="J131" s="71">
        <f>Tempo!$A$2*(Tempo!AR124-Tempo!AS124)/2+J132</f>
        <v>0</v>
      </c>
      <c r="K131" s="71">
        <f>IF(OR(Spikes!$N132=0,Spikes!$N132&gt;3),Tempo!B124,IF(Spikes!$N132=1,Tempo!L124,IF(Spikes!$N132=2,AVERAGE(Tempo!L124,Tempo!V124),AVERAGE(Tempo!L124,Tempo!V124,Tempo!AF124))))</f>
        <v>0</v>
      </c>
      <c r="L131" s="71">
        <f>IF(OR(Spikes!$N132=0,Spikes!$N132&gt;3),Tempo!C124,IF(Spikes!$N132=1,Tempo!M124,IF(Spikes!$N132=2,AVERAGE(Tempo!M124,Tempo!W124),AVERAGE(Tempo!M124,Tempo!W124,Tempo!AG124))))</f>
        <v>0</v>
      </c>
      <c r="M131" s="71">
        <f>IF(OR(Spikes!$O132=0,Spikes!$O132&gt;3),Tempo!D124,IF(Spikes!$O132=1,Tempo!N124,IF(Spikes!$O132=2,AVERAGE(Tempo!N124,Tempo!X124),AVERAGE(Tempo!N124,Tempo!X124,Tempo!AH124))))</f>
        <v>0</v>
      </c>
      <c r="N131" s="71">
        <f>IF(OR(Spikes!$O132=0,Spikes!$O132&gt;3),Tempo!E124,IF(Spikes!$O132=1,Tempo!O124,IF(Spikes!$O132=2,AVERAGE(Tempo!O124,Tempo!Y124),AVERAGE(Tempo!O124,Tempo!Y124,Tempo!AI124))))</f>
        <v>0</v>
      </c>
      <c r="O131" s="71">
        <f>IF(Spikes!$F$4=0,0,Tempo!$A$2*(K131+L131)/2)</f>
        <v>0</v>
      </c>
      <c r="P131" s="71">
        <f>IF(Spikes!$F$5=0,0,Tempo!$A$2*(M131+N131)/2)</f>
        <v>0</v>
      </c>
      <c r="Q131" s="70">
        <f>Tempo!$A$2*(K131-L131)/2+Q132</f>
        <v>0</v>
      </c>
      <c r="R131" s="70">
        <f>Tempo!$A$2*(M131-N131)/2+R132</f>
        <v>0</v>
      </c>
      <c r="S131" s="83">
        <f>Q131-I131+Tempo!AX124</f>
        <v>0</v>
      </c>
      <c r="T131" s="83">
        <f>R131-J131+Tempo!AY124</f>
        <v>0</v>
      </c>
      <c r="U131" s="49" t="e">
        <f>IF(AND(Spikes!$F$4=1,B131&lt;&gt;""),B131,NA())</f>
        <v>#N/A</v>
      </c>
      <c r="V131" s="49" t="e">
        <f>IF(AND(Spikes!$F$5=1,B131&lt;&gt;""),B131,NA())</f>
        <v>#N/A</v>
      </c>
      <c r="W131" s="49" t="e">
        <f>IF(AND(Spikes!$F$4=1,Spikes!$F$6=1,B131&lt;&gt;""),B131,NA())</f>
        <v>#N/A</v>
      </c>
      <c r="X131" s="49" t="e">
        <f>IF(AND(Spikes!$F$5=1,Spikes!$F$6=1,B131&lt;&gt;""),B131,NA())</f>
        <v>#N/A</v>
      </c>
    </row>
    <row r="132" spans="1:24" x14ac:dyDescent="0.3">
      <c r="A132" s="68">
        <v>123</v>
      </c>
      <c r="B132" s="69" t="str">
        <f>IF(Tempo!A125="","",Tempo!A125)</f>
        <v/>
      </c>
      <c r="C132" s="71">
        <f>Tempo!$A$2*(Tempo!L125+Tempo!M125)/2</f>
        <v>0</v>
      </c>
      <c r="D132" s="71">
        <f>Tempo!$A$2*(Tempo!N125+Tempo!O125)/2</f>
        <v>0</v>
      </c>
      <c r="E132" s="71">
        <f>Tempo!$A$2*(Tempo!V125+Tempo!W125)/2</f>
        <v>0</v>
      </c>
      <c r="F132" s="71">
        <f>Tempo!$A$2*(Tempo!X125+Tempo!Y125)/2</f>
        <v>0</v>
      </c>
      <c r="G132" s="71">
        <f>Tempo!$A$2*(Tempo!AF125+Tempo!AG125)/2</f>
        <v>0</v>
      </c>
      <c r="H132" s="71">
        <f>Tempo!$A$2*(Tempo!AH125+Tempo!AI125)/2</f>
        <v>0</v>
      </c>
      <c r="I132" s="71">
        <f>Tempo!$A$2*(Tempo!AP125-Tempo!AQ125)/2+I133</f>
        <v>0</v>
      </c>
      <c r="J132" s="71">
        <f>Tempo!$A$2*(Tempo!AR125-Tempo!AS125)/2+J133</f>
        <v>0</v>
      </c>
      <c r="K132" s="71">
        <f>IF(OR(Spikes!$N133=0,Spikes!$N133&gt;3),Tempo!B125,IF(Spikes!$N133=1,Tempo!L125,IF(Spikes!$N133=2,AVERAGE(Tempo!L125,Tempo!V125),AVERAGE(Tempo!L125,Tempo!V125,Tempo!AF125))))</f>
        <v>0</v>
      </c>
      <c r="L132" s="71">
        <f>IF(OR(Spikes!$N133=0,Spikes!$N133&gt;3),Tempo!C125,IF(Spikes!$N133=1,Tempo!M125,IF(Spikes!$N133=2,AVERAGE(Tempo!M125,Tempo!W125),AVERAGE(Tempo!M125,Tempo!W125,Tempo!AG125))))</f>
        <v>0</v>
      </c>
      <c r="M132" s="71">
        <f>IF(OR(Spikes!$O133=0,Spikes!$O133&gt;3),Tempo!D125,IF(Spikes!$O133=1,Tempo!N125,IF(Spikes!$O133=2,AVERAGE(Tempo!N125,Tempo!X125),AVERAGE(Tempo!N125,Tempo!X125,Tempo!AH125))))</f>
        <v>0</v>
      </c>
      <c r="N132" s="71">
        <f>IF(OR(Spikes!$O133=0,Spikes!$O133&gt;3),Tempo!E125,IF(Spikes!$O133=1,Tempo!O125,IF(Spikes!$O133=2,AVERAGE(Tempo!O125,Tempo!Y125),AVERAGE(Tempo!O125,Tempo!Y125,Tempo!AI125))))</f>
        <v>0</v>
      </c>
      <c r="O132" s="71">
        <f>IF(Spikes!$F$4=0,0,Tempo!$A$2*(K132+L132)/2)</f>
        <v>0</v>
      </c>
      <c r="P132" s="71">
        <f>IF(Spikes!$F$5=0,0,Tempo!$A$2*(M132+N132)/2)</f>
        <v>0</v>
      </c>
      <c r="Q132" s="70">
        <f>Tempo!$A$2*(K132-L132)/2+Q133</f>
        <v>0</v>
      </c>
      <c r="R132" s="70">
        <f>Tempo!$A$2*(M132-N132)/2+R133</f>
        <v>0</v>
      </c>
      <c r="S132" s="83">
        <f>Q132-I132+Tempo!AX125</f>
        <v>0</v>
      </c>
      <c r="T132" s="83">
        <f>R132-J132+Tempo!AY125</f>
        <v>0</v>
      </c>
      <c r="U132" s="49" t="e">
        <f>IF(AND(Spikes!$F$4=1,B132&lt;&gt;""),B132,NA())</f>
        <v>#N/A</v>
      </c>
      <c r="V132" s="49" t="e">
        <f>IF(AND(Spikes!$F$5=1,B132&lt;&gt;""),B132,NA())</f>
        <v>#N/A</v>
      </c>
      <c r="W132" s="49" t="e">
        <f>IF(AND(Spikes!$F$4=1,Spikes!$F$6=1,B132&lt;&gt;""),B132,NA())</f>
        <v>#N/A</v>
      </c>
      <c r="X132" s="49" t="e">
        <f>IF(AND(Spikes!$F$5=1,Spikes!$F$6=1,B132&lt;&gt;""),B132,NA())</f>
        <v>#N/A</v>
      </c>
    </row>
    <row r="133" spans="1:24" x14ac:dyDescent="0.3">
      <c r="A133" s="68">
        <v>124</v>
      </c>
      <c r="B133" s="69" t="str">
        <f>IF(Tempo!A126="","",Tempo!A126)</f>
        <v/>
      </c>
      <c r="C133" s="71">
        <f>Tempo!$A$2*(Tempo!L126+Tempo!M126)/2</f>
        <v>0</v>
      </c>
      <c r="D133" s="71">
        <f>Tempo!$A$2*(Tempo!N126+Tempo!O126)/2</f>
        <v>0</v>
      </c>
      <c r="E133" s="71">
        <f>Tempo!$A$2*(Tempo!V126+Tempo!W126)/2</f>
        <v>0</v>
      </c>
      <c r="F133" s="71">
        <f>Tempo!$A$2*(Tempo!X126+Tempo!Y126)/2</f>
        <v>0</v>
      </c>
      <c r="G133" s="71">
        <f>Tempo!$A$2*(Tempo!AF126+Tempo!AG126)/2</f>
        <v>0</v>
      </c>
      <c r="H133" s="71">
        <f>Tempo!$A$2*(Tempo!AH126+Tempo!AI126)/2</f>
        <v>0</v>
      </c>
      <c r="I133" s="71">
        <f>Tempo!$A$2*(Tempo!AP126-Tempo!AQ126)/2+I134</f>
        <v>0</v>
      </c>
      <c r="J133" s="71">
        <f>Tempo!$A$2*(Tempo!AR126-Tempo!AS126)/2+J134</f>
        <v>0</v>
      </c>
      <c r="K133" s="71">
        <f>IF(OR(Spikes!$N134=0,Spikes!$N134&gt;3),Tempo!B126,IF(Spikes!$N134=1,Tempo!L126,IF(Spikes!$N134=2,AVERAGE(Tempo!L126,Tempo!V126),AVERAGE(Tempo!L126,Tempo!V126,Tempo!AF126))))</f>
        <v>0</v>
      </c>
      <c r="L133" s="71">
        <f>IF(OR(Spikes!$N134=0,Spikes!$N134&gt;3),Tempo!C126,IF(Spikes!$N134=1,Tempo!M126,IF(Spikes!$N134=2,AVERAGE(Tempo!M126,Tempo!W126),AVERAGE(Tempo!M126,Tempo!W126,Tempo!AG126))))</f>
        <v>0</v>
      </c>
      <c r="M133" s="71">
        <f>IF(OR(Spikes!$O134=0,Spikes!$O134&gt;3),Tempo!D126,IF(Spikes!$O134=1,Tempo!N126,IF(Spikes!$O134=2,AVERAGE(Tempo!N126,Tempo!X126),AVERAGE(Tempo!N126,Tempo!X126,Tempo!AH126))))</f>
        <v>0</v>
      </c>
      <c r="N133" s="71">
        <f>IF(OR(Spikes!$O134=0,Spikes!$O134&gt;3),Tempo!E126,IF(Spikes!$O134=1,Tempo!O126,IF(Spikes!$O134=2,AVERAGE(Tempo!O126,Tempo!Y126),AVERAGE(Tempo!O126,Tempo!Y126,Tempo!AI126))))</f>
        <v>0</v>
      </c>
      <c r="O133" s="71">
        <f>IF(Spikes!$F$4=0,0,Tempo!$A$2*(K133+L133)/2)</f>
        <v>0</v>
      </c>
      <c r="P133" s="71">
        <f>IF(Spikes!$F$5=0,0,Tempo!$A$2*(M133+N133)/2)</f>
        <v>0</v>
      </c>
      <c r="Q133" s="70">
        <f>Tempo!$A$2*(K133-L133)/2+Q134</f>
        <v>0</v>
      </c>
      <c r="R133" s="70">
        <f>Tempo!$A$2*(M133-N133)/2+R134</f>
        <v>0</v>
      </c>
      <c r="S133" s="83">
        <f>Q133-I133+Tempo!AX126</f>
        <v>0</v>
      </c>
      <c r="T133" s="83">
        <f>R133-J133+Tempo!AY126</f>
        <v>0</v>
      </c>
      <c r="U133" s="49" t="e">
        <f>IF(AND(Spikes!$F$4=1,B133&lt;&gt;""),B133,NA())</f>
        <v>#N/A</v>
      </c>
      <c r="V133" s="49" t="e">
        <f>IF(AND(Spikes!$F$5=1,B133&lt;&gt;""),B133,NA())</f>
        <v>#N/A</v>
      </c>
      <c r="W133" s="49" t="e">
        <f>IF(AND(Spikes!$F$4=1,Spikes!$F$6=1,B133&lt;&gt;""),B133,NA())</f>
        <v>#N/A</v>
      </c>
      <c r="X133" s="49" t="e">
        <f>IF(AND(Spikes!$F$5=1,Spikes!$F$6=1,B133&lt;&gt;""),B133,NA())</f>
        <v>#N/A</v>
      </c>
    </row>
    <row r="134" spans="1:24" x14ac:dyDescent="0.3">
      <c r="A134" s="68">
        <v>125</v>
      </c>
      <c r="B134" s="69" t="str">
        <f>IF(Tempo!A127="","",Tempo!A127)</f>
        <v/>
      </c>
      <c r="C134" s="71">
        <f>Tempo!$A$2*(Tempo!L127+Tempo!M127)/2</f>
        <v>0</v>
      </c>
      <c r="D134" s="71">
        <f>Tempo!$A$2*(Tempo!N127+Tempo!O127)/2</f>
        <v>0</v>
      </c>
      <c r="E134" s="71">
        <f>Tempo!$A$2*(Tempo!V127+Tempo!W127)/2</f>
        <v>0</v>
      </c>
      <c r="F134" s="71">
        <f>Tempo!$A$2*(Tempo!X127+Tempo!Y127)/2</f>
        <v>0</v>
      </c>
      <c r="G134" s="71">
        <f>Tempo!$A$2*(Tempo!AF127+Tempo!AG127)/2</f>
        <v>0</v>
      </c>
      <c r="H134" s="71">
        <f>Tempo!$A$2*(Tempo!AH127+Tempo!AI127)/2</f>
        <v>0</v>
      </c>
      <c r="I134" s="71">
        <f>Tempo!$A$2*(Tempo!AP127-Tempo!AQ127)/2+I135</f>
        <v>0</v>
      </c>
      <c r="J134" s="71">
        <f>Tempo!$A$2*(Tempo!AR127-Tempo!AS127)/2+J135</f>
        <v>0</v>
      </c>
      <c r="K134" s="71">
        <f>IF(OR(Spikes!$N135=0,Spikes!$N135&gt;3),Tempo!B127,IF(Spikes!$N135=1,Tempo!L127,IF(Spikes!$N135=2,AVERAGE(Tempo!L127,Tempo!V127),AVERAGE(Tempo!L127,Tempo!V127,Tempo!AF127))))</f>
        <v>0</v>
      </c>
      <c r="L134" s="71">
        <f>IF(OR(Spikes!$N135=0,Spikes!$N135&gt;3),Tempo!C127,IF(Spikes!$N135=1,Tempo!M127,IF(Spikes!$N135=2,AVERAGE(Tempo!M127,Tempo!W127),AVERAGE(Tempo!M127,Tempo!W127,Tempo!AG127))))</f>
        <v>0</v>
      </c>
      <c r="M134" s="71">
        <f>IF(OR(Spikes!$O135=0,Spikes!$O135&gt;3),Tempo!D127,IF(Spikes!$O135=1,Tempo!N127,IF(Spikes!$O135=2,AVERAGE(Tempo!N127,Tempo!X127),AVERAGE(Tempo!N127,Tempo!X127,Tempo!AH127))))</f>
        <v>0</v>
      </c>
      <c r="N134" s="71">
        <f>IF(OR(Spikes!$O135=0,Spikes!$O135&gt;3),Tempo!E127,IF(Spikes!$O135=1,Tempo!O127,IF(Spikes!$O135=2,AVERAGE(Tempo!O127,Tempo!Y127),AVERAGE(Tempo!O127,Tempo!Y127,Tempo!AI127))))</f>
        <v>0</v>
      </c>
      <c r="O134" s="71">
        <f>IF(Spikes!$F$4=0,0,Tempo!$A$2*(K134+L134)/2)</f>
        <v>0</v>
      </c>
      <c r="P134" s="71">
        <f>IF(Spikes!$F$5=0,0,Tempo!$A$2*(M134+N134)/2)</f>
        <v>0</v>
      </c>
      <c r="Q134" s="70">
        <f>Tempo!$A$2*(K134-L134)/2+Q135</f>
        <v>0</v>
      </c>
      <c r="R134" s="70">
        <f>Tempo!$A$2*(M134-N134)/2+R135</f>
        <v>0</v>
      </c>
      <c r="S134" s="83">
        <f>Q134-I134+Tempo!AX127</f>
        <v>0</v>
      </c>
      <c r="T134" s="83">
        <f>R134-J134+Tempo!AY127</f>
        <v>0</v>
      </c>
      <c r="U134" s="49" t="e">
        <f>IF(AND(Spikes!$F$4=1,B134&lt;&gt;""),B134,NA())</f>
        <v>#N/A</v>
      </c>
      <c r="V134" s="49" t="e">
        <f>IF(AND(Spikes!$F$5=1,B134&lt;&gt;""),B134,NA())</f>
        <v>#N/A</v>
      </c>
      <c r="W134" s="49" t="e">
        <f>IF(AND(Spikes!$F$4=1,Spikes!$F$6=1,B134&lt;&gt;""),B134,NA())</f>
        <v>#N/A</v>
      </c>
      <c r="X134" s="49" t="e">
        <f>IF(AND(Spikes!$F$5=1,Spikes!$F$6=1,B134&lt;&gt;""),B134,NA())</f>
        <v>#N/A</v>
      </c>
    </row>
    <row r="135" spans="1:24" x14ac:dyDescent="0.3">
      <c r="A135" s="68">
        <v>126</v>
      </c>
      <c r="B135" s="69" t="str">
        <f>IF(Tempo!A128="","",Tempo!A128)</f>
        <v/>
      </c>
      <c r="C135" s="71">
        <f>Tempo!$A$2*(Tempo!L128+Tempo!M128)/2</f>
        <v>0</v>
      </c>
      <c r="D135" s="71">
        <f>Tempo!$A$2*(Tempo!N128+Tempo!O128)/2</f>
        <v>0</v>
      </c>
      <c r="E135" s="71">
        <f>Tempo!$A$2*(Tempo!V128+Tempo!W128)/2</f>
        <v>0</v>
      </c>
      <c r="F135" s="71">
        <f>Tempo!$A$2*(Tempo!X128+Tempo!Y128)/2</f>
        <v>0</v>
      </c>
      <c r="G135" s="71">
        <f>Tempo!$A$2*(Tempo!AF128+Tempo!AG128)/2</f>
        <v>0</v>
      </c>
      <c r="H135" s="71">
        <f>Tempo!$A$2*(Tempo!AH128+Tempo!AI128)/2</f>
        <v>0</v>
      </c>
      <c r="I135" s="71">
        <f>Tempo!$A$2*(Tempo!AP128-Tempo!AQ128)/2+I136</f>
        <v>0</v>
      </c>
      <c r="J135" s="71">
        <f>Tempo!$A$2*(Tempo!AR128-Tempo!AS128)/2+J136</f>
        <v>0</v>
      </c>
      <c r="K135" s="71">
        <f>IF(OR(Spikes!$N136=0,Spikes!$N136&gt;3),Tempo!B128,IF(Spikes!$N136=1,Tempo!L128,IF(Spikes!$N136=2,AVERAGE(Tempo!L128,Tempo!V128),AVERAGE(Tempo!L128,Tempo!V128,Tempo!AF128))))</f>
        <v>0</v>
      </c>
      <c r="L135" s="71">
        <f>IF(OR(Spikes!$N136=0,Spikes!$N136&gt;3),Tempo!C128,IF(Spikes!$N136=1,Tempo!M128,IF(Spikes!$N136=2,AVERAGE(Tempo!M128,Tempo!W128),AVERAGE(Tempo!M128,Tempo!W128,Tempo!AG128))))</f>
        <v>0</v>
      </c>
      <c r="M135" s="71">
        <f>IF(OR(Spikes!$O136=0,Spikes!$O136&gt;3),Tempo!D128,IF(Spikes!$O136=1,Tempo!N128,IF(Spikes!$O136=2,AVERAGE(Tempo!N128,Tempo!X128),AVERAGE(Tempo!N128,Tempo!X128,Tempo!AH128))))</f>
        <v>0</v>
      </c>
      <c r="N135" s="71">
        <f>IF(OR(Spikes!$O136=0,Spikes!$O136&gt;3),Tempo!E128,IF(Spikes!$O136=1,Tempo!O128,IF(Spikes!$O136=2,AVERAGE(Tempo!O128,Tempo!Y128),AVERAGE(Tempo!O128,Tempo!Y128,Tempo!AI128))))</f>
        <v>0</v>
      </c>
      <c r="O135" s="71">
        <f>IF(Spikes!$F$4=0,0,Tempo!$A$2*(K135+L135)/2)</f>
        <v>0</v>
      </c>
      <c r="P135" s="71">
        <f>IF(Spikes!$F$5=0,0,Tempo!$A$2*(M135+N135)/2)</f>
        <v>0</v>
      </c>
      <c r="Q135" s="70">
        <f>Tempo!$A$2*(K135-L135)/2+Q136</f>
        <v>0</v>
      </c>
      <c r="R135" s="70">
        <f>Tempo!$A$2*(M135-N135)/2+R136</f>
        <v>0</v>
      </c>
      <c r="S135" s="83">
        <f>Q135-I135+Tempo!AX128</f>
        <v>0</v>
      </c>
      <c r="T135" s="83">
        <f>R135-J135+Tempo!AY128</f>
        <v>0</v>
      </c>
      <c r="U135" s="49" t="e">
        <f>IF(AND(Spikes!$F$4=1,B135&lt;&gt;""),B135,NA())</f>
        <v>#N/A</v>
      </c>
      <c r="V135" s="49" t="e">
        <f>IF(AND(Spikes!$F$5=1,B135&lt;&gt;""),B135,NA())</f>
        <v>#N/A</v>
      </c>
      <c r="W135" s="49" t="e">
        <f>IF(AND(Spikes!$F$4=1,Spikes!$F$6=1,B135&lt;&gt;""),B135,NA())</f>
        <v>#N/A</v>
      </c>
      <c r="X135" s="49" t="e">
        <f>IF(AND(Spikes!$F$5=1,Spikes!$F$6=1,B135&lt;&gt;""),B135,NA())</f>
        <v>#N/A</v>
      </c>
    </row>
    <row r="136" spans="1:24" x14ac:dyDescent="0.3">
      <c r="A136" s="68">
        <v>127</v>
      </c>
      <c r="B136" s="69" t="str">
        <f>IF(Tempo!A129="","",Tempo!A129)</f>
        <v/>
      </c>
      <c r="C136" s="71">
        <f>Tempo!$A$2*(Tempo!L129+Tempo!M129)/2</f>
        <v>0</v>
      </c>
      <c r="D136" s="71">
        <f>Tempo!$A$2*(Tempo!N129+Tempo!O129)/2</f>
        <v>0</v>
      </c>
      <c r="E136" s="71">
        <f>Tempo!$A$2*(Tempo!V129+Tempo!W129)/2</f>
        <v>0</v>
      </c>
      <c r="F136" s="71">
        <f>Tempo!$A$2*(Tempo!X129+Tempo!Y129)/2</f>
        <v>0</v>
      </c>
      <c r="G136" s="71">
        <f>Tempo!$A$2*(Tempo!AF129+Tempo!AG129)/2</f>
        <v>0</v>
      </c>
      <c r="H136" s="71">
        <f>Tempo!$A$2*(Tempo!AH129+Tempo!AI129)/2</f>
        <v>0</v>
      </c>
      <c r="I136" s="71">
        <f>Tempo!$A$2*(Tempo!AP129-Tempo!AQ129)/2+I137</f>
        <v>0</v>
      </c>
      <c r="J136" s="71">
        <f>Tempo!$A$2*(Tempo!AR129-Tempo!AS129)/2+J137</f>
        <v>0</v>
      </c>
      <c r="K136" s="71">
        <f>IF(OR(Spikes!$N137=0,Spikes!$N137&gt;3),Tempo!B129,IF(Spikes!$N137=1,Tempo!L129,IF(Spikes!$N137=2,AVERAGE(Tempo!L129,Tempo!V129),AVERAGE(Tempo!L129,Tempo!V129,Tempo!AF129))))</f>
        <v>0</v>
      </c>
      <c r="L136" s="71">
        <f>IF(OR(Spikes!$N137=0,Spikes!$N137&gt;3),Tempo!C129,IF(Spikes!$N137=1,Tempo!M129,IF(Spikes!$N137=2,AVERAGE(Tempo!M129,Tempo!W129),AVERAGE(Tempo!M129,Tempo!W129,Tempo!AG129))))</f>
        <v>0</v>
      </c>
      <c r="M136" s="71">
        <f>IF(OR(Spikes!$O137=0,Spikes!$O137&gt;3),Tempo!D129,IF(Spikes!$O137=1,Tempo!N129,IF(Spikes!$O137=2,AVERAGE(Tempo!N129,Tempo!X129),AVERAGE(Tempo!N129,Tempo!X129,Tempo!AH129))))</f>
        <v>0</v>
      </c>
      <c r="N136" s="71">
        <f>IF(OR(Spikes!$O137=0,Spikes!$O137&gt;3),Tempo!E129,IF(Spikes!$O137=1,Tempo!O129,IF(Spikes!$O137=2,AVERAGE(Tempo!O129,Tempo!Y129),AVERAGE(Tempo!O129,Tempo!Y129,Tempo!AI129))))</f>
        <v>0</v>
      </c>
      <c r="O136" s="71">
        <f>IF(Spikes!$F$4=0,0,Tempo!$A$2*(K136+L136)/2)</f>
        <v>0</v>
      </c>
      <c r="P136" s="71">
        <f>IF(Spikes!$F$5=0,0,Tempo!$A$2*(M136+N136)/2)</f>
        <v>0</v>
      </c>
      <c r="Q136" s="70">
        <f>Tempo!$A$2*(K136-L136)/2+Q137</f>
        <v>0</v>
      </c>
      <c r="R136" s="70">
        <f>Tempo!$A$2*(M136-N136)/2+R137</f>
        <v>0</v>
      </c>
      <c r="S136" s="83">
        <f>Q136-I136+Tempo!AX129</f>
        <v>0</v>
      </c>
      <c r="T136" s="83">
        <f>R136-J136+Tempo!AY129</f>
        <v>0</v>
      </c>
      <c r="U136" s="49" t="e">
        <f>IF(AND(Spikes!$F$4=1,B136&lt;&gt;""),B136,NA())</f>
        <v>#N/A</v>
      </c>
      <c r="V136" s="49" t="e">
        <f>IF(AND(Spikes!$F$5=1,B136&lt;&gt;""),B136,NA())</f>
        <v>#N/A</v>
      </c>
      <c r="W136" s="49" t="e">
        <f>IF(AND(Spikes!$F$4=1,Spikes!$F$6=1,B136&lt;&gt;""),B136,NA())</f>
        <v>#N/A</v>
      </c>
      <c r="X136" s="49" t="e">
        <f>IF(AND(Spikes!$F$5=1,Spikes!$F$6=1,B136&lt;&gt;""),B136,NA())</f>
        <v>#N/A</v>
      </c>
    </row>
    <row r="137" spans="1:24" x14ac:dyDescent="0.3">
      <c r="A137" s="68">
        <v>128</v>
      </c>
      <c r="B137" s="69" t="str">
        <f>IF(Tempo!A130="","",Tempo!A130)</f>
        <v/>
      </c>
      <c r="C137" s="71">
        <f>Tempo!$A$2*(Tempo!L130+Tempo!M130)/2</f>
        <v>0</v>
      </c>
      <c r="D137" s="71">
        <f>Tempo!$A$2*(Tempo!N130+Tempo!O130)/2</f>
        <v>0</v>
      </c>
      <c r="E137" s="71">
        <f>Tempo!$A$2*(Tempo!V130+Tempo!W130)/2</f>
        <v>0</v>
      </c>
      <c r="F137" s="71">
        <f>Tempo!$A$2*(Tempo!X130+Tempo!Y130)/2</f>
        <v>0</v>
      </c>
      <c r="G137" s="71">
        <f>Tempo!$A$2*(Tempo!AF130+Tempo!AG130)/2</f>
        <v>0</v>
      </c>
      <c r="H137" s="71">
        <f>Tempo!$A$2*(Tempo!AH130+Tempo!AI130)/2</f>
        <v>0</v>
      </c>
      <c r="I137" s="71">
        <f>Tempo!$A$2*(Tempo!AP130-Tempo!AQ130)/2+I138</f>
        <v>0</v>
      </c>
      <c r="J137" s="71">
        <f>Tempo!$A$2*(Tempo!AR130-Tempo!AS130)/2+J138</f>
        <v>0</v>
      </c>
      <c r="K137" s="71">
        <f>IF(OR(Spikes!$N138=0,Spikes!$N138&gt;3),Tempo!B130,IF(Spikes!$N138=1,Tempo!L130,IF(Spikes!$N138=2,AVERAGE(Tempo!L130,Tempo!V130),AVERAGE(Tempo!L130,Tempo!V130,Tempo!AF130))))</f>
        <v>0</v>
      </c>
      <c r="L137" s="71">
        <f>IF(OR(Spikes!$N138=0,Spikes!$N138&gt;3),Tempo!C130,IF(Spikes!$N138=1,Tempo!M130,IF(Spikes!$N138=2,AVERAGE(Tempo!M130,Tempo!W130),AVERAGE(Tempo!M130,Tempo!W130,Tempo!AG130))))</f>
        <v>0</v>
      </c>
      <c r="M137" s="71">
        <f>IF(OR(Spikes!$O138=0,Spikes!$O138&gt;3),Tempo!D130,IF(Spikes!$O138=1,Tempo!N130,IF(Spikes!$O138=2,AVERAGE(Tempo!N130,Tempo!X130),AVERAGE(Tempo!N130,Tempo!X130,Tempo!AH130))))</f>
        <v>0</v>
      </c>
      <c r="N137" s="71">
        <f>IF(OR(Spikes!$O138=0,Spikes!$O138&gt;3),Tempo!E130,IF(Spikes!$O138=1,Tempo!O130,IF(Spikes!$O138=2,AVERAGE(Tempo!O130,Tempo!Y130),AVERAGE(Tempo!O130,Tempo!Y130,Tempo!AI130))))</f>
        <v>0</v>
      </c>
      <c r="O137" s="71">
        <f>IF(Spikes!$F$4=0,0,Tempo!$A$2*(K137+L137)/2)</f>
        <v>0</v>
      </c>
      <c r="P137" s="71">
        <f>IF(Spikes!$F$5=0,0,Tempo!$A$2*(M137+N137)/2)</f>
        <v>0</v>
      </c>
      <c r="Q137" s="70">
        <f>Tempo!$A$2*(K137-L137)/2+Q138</f>
        <v>0</v>
      </c>
      <c r="R137" s="70">
        <f>Tempo!$A$2*(M137-N137)/2+R138</f>
        <v>0</v>
      </c>
      <c r="S137" s="83">
        <f>Q137-I137+Tempo!AX130</f>
        <v>0</v>
      </c>
      <c r="T137" s="83">
        <f>R137-J137+Tempo!AY130</f>
        <v>0</v>
      </c>
      <c r="U137" s="49" t="e">
        <f>IF(AND(Spikes!$F$4=1,B137&lt;&gt;""),B137,NA())</f>
        <v>#N/A</v>
      </c>
      <c r="V137" s="49" t="e">
        <f>IF(AND(Spikes!$F$5=1,B137&lt;&gt;""),B137,NA())</f>
        <v>#N/A</v>
      </c>
      <c r="W137" s="49" t="e">
        <f>IF(AND(Spikes!$F$4=1,Spikes!$F$6=1,B137&lt;&gt;""),B137,NA())</f>
        <v>#N/A</v>
      </c>
      <c r="X137" s="49" t="e">
        <f>IF(AND(Spikes!$F$5=1,Spikes!$F$6=1,B137&lt;&gt;""),B137,NA())</f>
        <v>#N/A</v>
      </c>
    </row>
    <row r="138" spans="1:24" x14ac:dyDescent="0.3">
      <c r="A138" s="68">
        <v>129</v>
      </c>
      <c r="B138" s="69" t="str">
        <f>IF(Tempo!A131="","",Tempo!A131)</f>
        <v/>
      </c>
      <c r="C138" s="71">
        <f>Tempo!$A$2*(Tempo!L131+Tempo!M131)/2</f>
        <v>0</v>
      </c>
      <c r="D138" s="71">
        <f>Tempo!$A$2*(Tempo!N131+Tempo!O131)/2</f>
        <v>0</v>
      </c>
      <c r="E138" s="71">
        <f>Tempo!$A$2*(Tempo!V131+Tempo!W131)/2</f>
        <v>0</v>
      </c>
      <c r="F138" s="71">
        <f>Tempo!$A$2*(Tempo!X131+Tempo!Y131)/2</f>
        <v>0</v>
      </c>
      <c r="G138" s="71">
        <f>Tempo!$A$2*(Tempo!AF131+Tempo!AG131)/2</f>
        <v>0</v>
      </c>
      <c r="H138" s="71">
        <f>Tempo!$A$2*(Tempo!AH131+Tempo!AI131)/2</f>
        <v>0</v>
      </c>
      <c r="I138" s="71">
        <f>Tempo!$A$2*(Tempo!AP131-Tempo!AQ131)/2+I139</f>
        <v>0</v>
      </c>
      <c r="J138" s="71">
        <f>Tempo!$A$2*(Tempo!AR131-Tempo!AS131)/2+J139</f>
        <v>0</v>
      </c>
      <c r="K138" s="71">
        <f>IF(OR(Spikes!$N139=0,Spikes!$N139&gt;3),Tempo!B131,IF(Spikes!$N139=1,Tempo!L131,IF(Spikes!$N139=2,AVERAGE(Tempo!L131,Tempo!V131),AVERAGE(Tempo!L131,Tempo!V131,Tempo!AF131))))</f>
        <v>0</v>
      </c>
      <c r="L138" s="71">
        <f>IF(OR(Spikes!$N139=0,Spikes!$N139&gt;3),Tempo!C131,IF(Spikes!$N139=1,Tempo!M131,IF(Spikes!$N139=2,AVERAGE(Tempo!M131,Tempo!W131),AVERAGE(Tempo!M131,Tempo!W131,Tempo!AG131))))</f>
        <v>0</v>
      </c>
      <c r="M138" s="71">
        <f>IF(OR(Spikes!$O139=0,Spikes!$O139&gt;3),Tempo!D131,IF(Spikes!$O139=1,Tempo!N131,IF(Spikes!$O139=2,AVERAGE(Tempo!N131,Tempo!X131),AVERAGE(Tempo!N131,Tempo!X131,Tempo!AH131))))</f>
        <v>0</v>
      </c>
      <c r="N138" s="71">
        <f>IF(OR(Spikes!$O139=0,Spikes!$O139&gt;3),Tempo!E131,IF(Spikes!$O139=1,Tempo!O131,IF(Spikes!$O139=2,AVERAGE(Tempo!O131,Tempo!Y131),AVERAGE(Tempo!O131,Tempo!Y131,Tempo!AI131))))</f>
        <v>0</v>
      </c>
      <c r="O138" s="71">
        <f>IF(Spikes!$F$4=0,0,Tempo!$A$2*(K138+L138)/2)</f>
        <v>0</v>
      </c>
      <c r="P138" s="71">
        <f>IF(Spikes!$F$5=0,0,Tempo!$A$2*(M138+N138)/2)</f>
        <v>0</v>
      </c>
      <c r="Q138" s="70">
        <f>Tempo!$A$2*(K138-L138)/2+Q139</f>
        <v>0</v>
      </c>
      <c r="R138" s="70">
        <f>Tempo!$A$2*(M138-N138)/2+R139</f>
        <v>0</v>
      </c>
      <c r="S138" s="83">
        <f>Q138-I138+Tempo!AX131</f>
        <v>0</v>
      </c>
      <c r="T138" s="83">
        <f>R138-J138+Tempo!AY131</f>
        <v>0</v>
      </c>
      <c r="U138" s="49" t="e">
        <f>IF(AND(Spikes!$F$4=1,B138&lt;&gt;""),B138,NA())</f>
        <v>#N/A</v>
      </c>
      <c r="V138" s="49" t="e">
        <f>IF(AND(Spikes!$F$5=1,B138&lt;&gt;""),B138,NA())</f>
        <v>#N/A</v>
      </c>
      <c r="W138" s="49" t="e">
        <f>IF(AND(Spikes!$F$4=1,Spikes!$F$6=1,B138&lt;&gt;""),B138,NA())</f>
        <v>#N/A</v>
      </c>
      <c r="X138" s="49" t="e">
        <f>IF(AND(Spikes!$F$5=1,Spikes!$F$6=1,B138&lt;&gt;""),B138,NA())</f>
        <v>#N/A</v>
      </c>
    </row>
    <row r="139" spans="1:24" x14ac:dyDescent="0.3">
      <c r="A139" s="68">
        <v>130</v>
      </c>
      <c r="B139" s="69" t="str">
        <f>IF(Tempo!A132="","",Tempo!A132)</f>
        <v/>
      </c>
      <c r="C139" s="71">
        <f>Tempo!$A$2*(Tempo!L132+Tempo!M132)/2</f>
        <v>0</v>
      </c>
      <c r="D139" s="71">
        <f>Tempo!$A$2*(Tempo!N132+Tempo!O132)/2</f>
        <v>0</v>
      </c>
      <c r="E139" s="71">
        <f>Tempo!$A$2*(Tempo!V132+Tempo!W132)/2</f>
        <v>0</v>
      </c>
      <c r="F139" s="71">
        <f>Tempo!$A$2*(Tempo!X132+Tempo!Y132)/2</f>
        <v>0</v>
      </c>
      <c r="G139" s="71">
        <f>Tempo!$A$2*(Tempo!AF132+Tempo!AG132)/2</f>
        <v>0</v>
      </c>
      <c r="H139" s="71">
        <f>Tempo!$A$2*(Tempo!AH132+Tempo!AI132)/2</f>
        <v>0</v>
      </c>
      <c r="I139" s="71">
        <f>Tempo!$A$2*(Tempo!AP132-Tempo!AQ132)/2+I140</f>
        <v>0</v>
      </c>
      <c r="J139" s="71">
        <f>Tempo!$A$2*(Tempo!AR132-Tempo!AS132)/2+J140</f>
        <v>0</v>
      </c>
      <c r="K139" s="71">
        <f>IF(OR(Spikes!$N140=0,Spikes!$N140&gt;3),Tempo!B132,IF(Spikes!$N140=1,Tempo!L132,IF(Spikes!$N140=2,AVERAGE(Tempo!L132,Tempo!V132),AVERAGE(Tempo!L132,Tempo!V132,Tempo!AF132))))</f>
        <v>0</v>
      </c>
      <c r="L139" s="71">
        <f>IF(OR(Spikes!$N140=0,Spikes!$N140&gt;3),Tempo!C132,IF(Spikes!$N140=1,Tempo!M132,IF(Spikes!$N140=2,AVERAGE(Tempo!M132,Tempo!W132),AVERAGE(Tempo!M132,Tempo!W132,Tempo!AG132))))</f>
        <v>0</v>
      </c>
      <c r="M139" s="71">
        <f>IF(OR(Spikes!$O140=0,Spikes!$O140&gt;3),Tempo!D132,IF(Spikes!$O140=1,Tempo!N132,IF(Spikes!$O140=2,AVERAGE(Tempo!N132,Tempo!X132),AVERAGE(Tempo!N132,Tempo!X132,Tempo!AH132))))</f>
        <v>0</v>
      </c>
      <c r="N139" s="71">
        <f>IF(OR(Spikes!$O140=0,Spikes!$O140&gt;3),Tempo!E132,IF(Spikes!$O140=1,Tempo!O132,IF(Spikes!$O140=2,AVERAGE(Tempo!O132,Tempo!Y132),AVERAGE(Tempo!O132,Tempo!Y132,Tempo!AI132))))</f>
        <v>0</v>
      </c>
      <c r="O139" s="71">
        <f>IF(Spikes!$F$4=0,0,Tempo!$A$2*(K139+L139)/2)</f>
        <v>0</v>
      </c>
      <c r="P139" s="71">
        <f>IF(Spikes!$F$5=0,0,Tempo!$A$2*(M139+N139)/2)</f>
        <v>0</v>
      </c>
      <c r="Q139" s="70">
        <f>Tempo!$A$2*(K139-L139)/2+Q140</f>
        <v>0</v>
      </c>
      <c r="R139" s="70">
        <f>Tempo!$A$2*(M139-N139)/2+R140</f>
        <v>0</v>
      </c>
      <c r="S139" s="83">
        <f>Q139-I139+Tempo!AX132</f>
        <v>0</v>
      </c>
      <c r="T139" s="83">
        <f>R139-J139+Tempo!AY132</f>
        <v>0</v>
      </c>
      <c r="U139" s="49" t="e">
        <f>IF(AND(Spikes!$F$4=1,B139&lt;&gt;""),B139,NA())</f>
        <v>#N/A</v>
      </c>
      <c r="V139" s="49" t="e">
        <f>IF(AND(Spikes!$F$5=1,B139&lt;&gt;""),B139,NA())</f>
        <v>#N/A</v>
      </c>
      <c r="W139" s="49" t="e">
        <f>IF(AND(Spikes!$F$4=1,Spikes!$F$6=1,B139&lt;&gt;""),B139,NA())</f>
        <v>#N/A</v>
      </c>
      <c r="X139" s="49" t="e">
        <f>IF(AND(Spikes!$F$5=1,Spikes!$F$6=1,B139&lt;&gt;""),B139,NA())</f>
        <v>#N/A</v>
      </c>
    </row>
    <row r="140" spans="1:24" x14ac:dyDescent="0.3">
      <c r="A140" s="68">
        <v>131</v>
      </c>
      <c r="B140" s="69" t="str">
        <f>IF(Tempo!A133="","",Tempo!A133)</f>
        <v/>
      </c>
      <c r="C140" s="71">
        <f>Tempo!$A$2*(Tempo!L133+Tempo!M133)/2</f>
        <v>0</v>
      </c>
      <c r="D140" s="71">
        <f>Tempo!$A$2*(Tempo!N133+Tempo!O133)/2</f>
        <v>0</v>
      </c>
      <c r="E140" s="71">
        <f>Tempo!$A$2*(Tempo!V133+Tempo!W133)/2</f>
        <v>0</v>
      </c>
      <c r="F140" s="71">
        <f>Tempo!$A$2*(Tempo!X133+Tempo!Y133)/2</f>
        <v>0</v>
      </c>
      <c r="G140" s="71">
        <f>Tempo!$A$2*(Tempo!AF133+Tempo!AG133)/2</f>
        <v>0</v>
      </c>
      <c r="H140" s="71">
        <f>Tempo!$A$2*(Tempo!AH133+Tempo!AI133)/2</f>
        <v>0</v>
      </c>
      <c r="I140" s="71">
        <f>Tempo!$A$2*(Tempo!AP133-Tempo!AQ133)/2+I141</f>
        <v>0</v>
      </c>
      <c r="J140" s="71">
        <f>Tempo!$A$2*(Tempo!AR133-Tempo!AS133)/2+J141</f>
        <v>0</v>
      </c>
      <c r="K140" s="71">
        <f>IF(OR(Spikes!$N141=0,Spikes!$N141&gt;3),Tempo!B133,IF(Spikes!$N141=1,Tempo!L133,IF(Spikes!$N141=2,AVERAGE(Tempo!L133,Tempo!V133),AVERAGE(Tempo!L133,Tempo!V133,Tempo!AF133))))</f>
        <v>0</v>
      </c>
      <c r="L140" s="71">
        <f>IF(OR(Spikes!$N141=0,Spikes!$N141&gt;3),Tempo!C133,IF(Spikes!$N141=1,Tempo!M133,IF(Spikes!$N141=2,AVERAGE(Tempo!M133,Tempo!W133),AVERAGE(Tempo!M133,Tempo!W133,Tempo!AG133))))</f>
        <v>0</v>
      </c>
      <c r="M140" s="71">
        <f>IF(OR(Spikes!$O141=0,Spikes!$O141&gt;3),Tempo!D133,IF(Spikes!$O141=1,Tempo!N133,IF(Spikes!$O141=2,AVERAGE(Tempo!N133,Tempo!X133),AVERAGE(Tempo!N133,Tempo!X133,Tempo!AH133))))</f>
        <v>0</v>
      </c>
      <c r="N140" s="71">
        <f>IF(OR(Spikes!$O141=0,Spikes!$O141&gt;3),Tempo!E133,IF(Spikes!$O141=1,Tempo!O133,IF(Spikes!$O141=2,AVERAGE(Tempo!O133,Tempo!Y133),AVERAGE(Tempo!O133,Tempo!Y133,Tempo!AI133))))</f>
        <v>0</v>
      </c>
      <c r="O140" s="71">
        <f>IF(Spikes!$F$4=0,0,Tempo!$A$2*(K140+L140)/2)</f>
        <v>0</v>
      </c>
      <c r="P140" s="71">
        <f>IF(Spikes!$F$5=0,0,Tempo!$A$2*(M140+N140)/2)</f>
        <v>0</v>
      </c>
      <c r="Q140" s="70">
        <f>Tempo!$A$2*(K140-L140)/2+Q141</f>
        <v>0</v>
      </c>
      <c r="R140" s="70">
        <f>Tempo!$A$2*(M140-N140)/2+R141</f>
        <v>0</v>
      </c>
      <c r="S140" s="83">
        <f>Q140-I140+Tempo!AX133</f>
        <v>0</v>
      </c>
      <c r="T140" s="83">
        <f>R140-J140+Tempo!AY133</f>
        <v>0</v>
      </c>
      <c r="U140" s="49" t="e">
        <f>IF(AND(Spikes!$F$4=1,B140&lt;&gt;""),B140,NA())</f>
        <v>#N/A</v>
      </c>
      <c r="V140" s="49" t="e">
        <f>IF(AND(Spikes!$F$5=1,B140&lt;&gt;""),B140,NA())</f>
        <v>#N/A</v>
      </c>
      <c r="W140" s="49" t="e">
        <f>IF(AND(Spikes!$F$4=1,Spikes!$F$6=1,B140&lt;&gt;""),B140,NA())</f>
        <v>#N/A</v>
      </c>
      <c r="X140" s="49" t="e">
        <f>IF(AND(Spikes!$F$5=1,Spikes!$F$6=1,B140&lt;&gt;""),B140,NA())</f>
        <v>#N/A</v>
      </c>
    </row>
    <row r="141" spans="1:24" x14ac:dyDescent="0.3">
      <c r="A141" s="68">
        <v>132</v>
      </c>
      <c r="B141" s="69" t="str">
        <f>IF(Tempo!A134="","",Tempo!A134)</f>
        <v/>
      </c>
      <c r="C141" s="71">
        <f>Tempo!$A$2*(Tempo!L134+Tempo!M134)/2</f>
        <v>0</v>
      </c>
      <c r="D141" s="71">
        <f>Tempo!$A$2*(Tempo!N134+Tempo!O134)/2</f>
        <v>0</v>
      </c>
      <c r="E141" s="71">
        <f>Tempo!$A$2*(Tempo!V134+Tempo!W134)/2</f>
        <v>0</v>
      </c>
      <c r="F141" s="71">
        <f>Tempo!$A$2*(Tempo!X134+Tempo!Y134)/2</f>
        <v>0</v>
      </c>
      <c r="G141" s="71">
        <f>Tempo!$A$2*(Tempo!AF134+Tempo!AG134)/2</f>
        <v>0</v>
      </c>
      <c r="H141" s="71">
        <f>Tempo!$A$2*(Tempo!AH134+Tempo!AI134)/2</f>
        <v>0</v>
      </c>
      <c r="I141" s="71">
        <f>Tempo!$A$2*(Tempo!AP134-Tempo!AQ134)/2+I142</f>
        <v>0</v>
      </c>
      <c r="J141" s="71">
        <f>Tempo!$A$2*(Tempo!AR134-Tempo!AS134)/2+J142</f>
        <v>0</v>
      </c>
      <c r="K141" s="71">
        <f>IF(OR(Spikes!$N142=0,Spikes!$N142&gt;3),Tempo!B134,IF(Spikes!$N142=1,Tempo!L134,IF(Spikes!$N142=2,AVERAGE(Tempo!L134,Tempo!V134),AVERAGE(Tempo!L134,Tempo!V134,Tempo!AF134))))</f>
        <v>0</v>
      </c>
      <c r="L141" s="71">
        <f>IF(OR(Spikes!$N142=0,Spikes!$N142&gt;3),Tempo!C134,IF(Spikes!$N142=1,Tempo!M134,IF(Spikes!$N142=2,AVERAGE(Tempo!M134,Tempo!W134),AVERAGE(Tempo!M134,Tempo!W134,Tempo!AG134))))</f>
        <v>0</v>
      </c>
      <c r="M141" s="71">
        <f>IF(OR(Spikes!$O142=0,Spikes!$O142&gt;3),Tempo!D134,IF(Spikes!$O142=1,Tempo!N134,IF(Spikes!$O142=2,AVERAGE(Tempo!N134,Tempo!X134),AVERAGE(Tempo!N134,Tempo!X134,Tempo!AH134))))</f>
        <v>0</v>
      </c>
      <c r="N141" s="71">
        <f>IF(OR(Spikes!$O142=0,Spikes!$O142&gt;3),Tempo!E134,IF(Spikes!$O142=1,Tempo!O134,IF(Spikes!$O142=2,AVERAGE(Tempo!O134,Tempo!Y134),AVERAGE(Tempo!O134,Tempo!Y134,Tempo!AI134))))</f>
        <v>0</v>
      </c>
      <c r="O141" s="71">
        <f>IF(Spikes!$F$4=0,0,Tempo!$A$2*(K141+L141)/2)</f>
        <v>0</v>
      </c>
      <c r="P141" s="71">
        <f>IF(Spikes!$F$5=0,0,Tempo!$A$2*(M141+N141)/2)</f>
        <v>0</v>
      </c>
      <c r="Q141" s="70">
        <f>Tempo!$A$2*(K141-L141)/2+Q142</f>
        <v>0</v>
      </c>
      <c r="R141" s="70">
        <f>Tempo!$A$2*(M141-N141)/2+R142</f>
        <v>0</v>
      </c>
      <c r="S141" s="83">
        <f>Q141-I141+Tempo!AX134</f>
        <v>0</v>
      </c>
      <c r="T141" s="83">
        <f>R141-J141+Tempo!AY134</f>
        <v>0</v>
      </c>
      <c r="U141" s="49" t="e">
        <f>IF(AND(Spikes!$F$4=1,B141&lt;&gt;""),B141,NA())</f>
        <v>#N/A</v>
      </c>
      <c r="V141" s="49" t="e">
        <f>IF(AND(Spikes!$F$5=1,B141&lt;&gt;""),B141,NA())</f>
        <v>#N/A</v>
      </c>
      <c r="W141" s="49" t="e">
        <f>IF(AND(Spikes!$F$4=1,Spikes!$F$6=1,B141&lt;&gt;""),B141,NA())</f>
        <v>#N/A</v>
      </c>
      <c r="X141" s="49" t="e">
        <f>IF(AND(Spikes!$F$5=1,Spikes!$F$6=1,B141&lt;&gt;""),B141,NA())</f>
        <v>#N/A</v>
      </c>
    </row>
    <row r="142" spans="1:24" x14ac:dyDescent="0.3">
      <c r="A142" s="68">
        <v>133</v>
      </c>
      <c r="B142" s="69" t="str">
        <f>IF(Tempo!A135="","",Tempo!A135)</f>
        <v/>
      </c>
      <c r="C142" s="71">
        <f>Tempo!$A$2*(Tempo!L135+Tempo!M135)/2</f>
        <v>0</v>
      </c>
      <c r="D142" s="71">
        <f>Tempo!$A$2*(Tempo!N135+Tempo!O135)/2</f>
        <v>0</v>
      </c>
      <c r="E142" s="71">
        <f>Tempo!$A$2*(Tempo!V135+Tempo!W135)/2</f>
        <v>0</v>
      </c>
      <c r="F142" s="71">
        <f>Tempo!$A$2*(Tempo!X135+Tempo!Y135)/2</f>
        <v>0</v>
      </c>
      <c r="G142" s="71">
        <f>Tempo!$A$2*(Tempo!AF135+Tempo!AG135)/2</f>
        <v>0</v>
      </c>
      <c r="H142" s="71">
        <f>Tempo!$A$2*(Tempo!AH135+Tempo!AI135)/2</f>
        <v>0</v>
      </c>
      <c r="I142" s="71">
        <f>Tempo!$A$2*(Tempo!AP135-Tempo!AQ135)/2+I143</f>
        <v>0</v>
      </c>
      <c r="J142" s="71">
        <f>Tempo!$A$2*(Tempo!AR135-Tempo!AS135)/2+J143</f>
        <v>0</v>
      </c>
      <c r="K142" s="71">
        <f>IF(OR(Spikes!$N143=0,Spikes!$N143&gt;3),Tempo!B135,IF(Spikes!$N143=1,Tempo!L135,IF(Spikes!$N143=2,AVERAGE(Tempo!L135,Tempo!V135),AVERAGE(Tempo!L135,Tempo!V135,Tempo!AF135))))</f>
        <v>0</v>
      </c>
      <c r="L142" s="71">
        <f>IF(OR(Spikes!$N143=0,Spikes!$N143&gt;3),Tempo!C135,IF(Spikes!$N143=1,Tempo!M135,IF(Spikes!$N143=2,AVERAGE(Tempo!M135,Tempo!W135),AVERAGE(Tempo!M135,Tempo!W135,Tempo!AG135))))</f>
        <v>0</v>
      </c>
      <c r="M142" s="71">
        <f>IF(OR(Spikes!$O143=0,Spikes!$O143&gt;3),Tempo!D135,IF(Spikes!$O143=1,Tempo!N135,IF(Spikes!$O143=2,AVERAGE(Tempo!N135,Tempo!X135),AVERAGE(Tempo!N135,Tempo!X135,Tempo!AH135))))</f>
        <v>0</v>
      </c>
      <c r="N142" s="71">
        <f>IF(OR(Spikes!$O143=0,Spikes!$O143&gt;3),Tempo!E135,IF(Spikes!$O143=1,Tempo!O135,IF(Spikes!$O143=2,AVERAGE(Tempo!O135,Tempo!Y135),AVERAGE(Tempo!O135,Tempo!Y135,Tempo!AI135))))</f>
        <v>0</v>
      </c>
      <c r="O142" s="71">
        <f>IF(Spikes!$F$4=0,0,Tempo!$A$2*(K142+L142)/2)</f>
        <v>0</v>
      </c>
      <c r="P142" s="71">
        <f>IF(Spikes!$F$5=0,0,Tempo!$A$2*(M142+N142)/2)</f>
        <v>0</v>
      </c>
      <c r="Q142" s="70">
        <f>Tempo!$A$2*(K142-L142)/2+Q143</f>
        <v>0</v>
      </c>
      <c r="R142" s="70">
        <f>Tempo!$A$2*(M142-N142)/2+R143</f>
        <v>0</v>
      </c>
      <c r="S142" s="83">
        <f>Q142-I142+Tempo!AX135</f>
        <v>0</v>
      </c>
      <c r="T142" s="83">
        <f>R142-J142+Tempo!AY135</f>
        <v>0</v>
      </c>
      <c r="U142" s="49" t="e">
        <f>IF(AND(Spikes!$F$4=1,B142&lt;&gt;""),B142,NA())</f>
        <v>#N/A</v>
      </c>
      <c r="V142" s="49" t="e">
        <f>IF(AND(Spikes!$F$5=1,B142&lt;&gt;""),B142,NA())</f>
        <v>#N/A</v>
      </c>
      <c r="W142" s="49" t="e">
        <f>IF(AND(Spikes!$F$4=1,Spikes!$F$6=1,B142&lt;&gt;""),B142,NA())</f>
        <v>#N/A</v>
      </c>
      <c r="X142" s="49" t="e">
        <f>IF(AND(Spikes!$F$5=1,Spikes!$F$6=1,B142&lt;&gt;""),B142,NA())</f>
        <v>#N/A</v>
      </c>
    </row>
    <row r="143" spans="1:24" x14ac:dyDescent="0.3">
      <c r="A143" s="68">
        <v>134</v>
      </c>
      <c r="B143" s="69" t="str">
        <f>IF(Tempo!A136="","",Tempo!A136)</f>
        <v/>
      </c>
      <c r="C143" s="71">
        <f>Tempo!$A$2*(Tempo!L136+Tempo!M136)/2</f>
        <v>0</v>
      </c>
      <c r="D143" s="71">
        <f>Tempo!$A$2*(Tempo!N136+Tempo!O136)/2</f>
        <v>0</v>
      </c>
      <c r="E143" s="71">
        <f>Tempo!$A$2*(Tempo!V136+Tempo!W136)/2</f>
        <v>0</v>
      </c>
      <c r="F143" s="71">
        <f>Tempo!$A$2*(Tempo!X136+Tempo!Y136)/2</f>
        <v>0</v>
      </c>
      <c r="G143" s="71">
        <f>Tempo!$A$2*(Tempo!AF136+Tempo!AG136)/2</f>
        <v>0</v>
      </c>
      <c r="H143" s="71">
        <f>Tempo!$A$2*(Tempo!AH136+Tempo!AI136)/2</f>
        <v>0</v>
      </c>
      <c r="I143" s="71">
        <f>Tempo!$A$2*(Tempo!AP136-Tempo!AQ136)/2+I144</f>
        <v>0</v>
      </c>
      <c r="J143" s="71">
        <f>Tempo!$A$2*(Tempo!AR136-Tempo!AS136)/2+J144</f>
        <v>0</v>
      </c>
      <c r="K143" s="71">
        <f>IF(OR(Spikes!$N144=0,Spikes!$N144&gt;3),Tempo!B136,IF(Spikes!$N144=1,Tempo!L136,IF(Spikes!$N144=2,AVERAGE(Tempo!L136,Tempo!V136),AVERAGE(Tempo!L136,Tempo!V136,Tempo!AF136))))</f>
        <v>0</v>
      </c>
      <c r="L143" s="71">
        <f>IF(OR(Spikes!$N144=0,Spikes!$N144&gt;3),Tempo!C136,IF(Spikes!$N144=1,Tempo!M136,IF(Spikes!$N144=2,AVERAGE(Tempo!M136,Tempo!W136),AVERAGE(Tempo!M136,Tempo!W136,Tempo!AG136))))</f>
        <v>0</v>
      </c>
      <c r="M143" s="71">
        <f>IF(OR(Spikes!$O144=0,Spikes!$O144&gt;3),Tempo!D136,IF(Spikes!$O144=1,Tempo!N136,IF(Spikes!$O144=2,AVERAGE(Tempo!N136,Tempo!X136),AVERAGE(Tempo!N136,Tempo!X136,Tempo!AH136))))</f>
        <v>0</v>
      </c>
      <c r="N143" s="71">
        <f>IF(OR(Spikes!$O144=0,Spikes!$O144&gt;3),Tempo!E136,IF(Spikes!$O144=1,Tempo!O136,IF(Spikes!$O144=2,AVERAGE(Tempo!O136,Tempo!Y136),AVERAGE(Tempo!O136,Tempo!Y136,Tempo!AI136))))</f>
        <v>0</v>
      </c>
      <c r="O143" s="71">
        <f>IF(Spikes!$F$4=0,0,Tempo!$A$2*(K143+L143)/2)</f>
        <v>0</v>
      </c>
      <c r="P143" s="71">
        <f>IF(Spikes!$F$5=0,0,Tempo!$A$2*(M143+N143)/2)</f>
        <v>0</v>
      </c>
      <c r="Q143" s="70">
        <f>Tempo!$A$2*(K143-L143)/2+Q144</f>
        <v>0</v>
      </c>
      <c r="R143" s="70">
        <f>Tempo!$A$2*(M143-N143)/2+R144</f>
        <v>0</v>
      </c>
      <c r="S143" s="83">
        <f>Q143-I143+Tempo!AX136</f>
        <v>0</v>
      </c>
      <c r="T143" s="83">
        <f>R143-J143+Tempo!AY136</f>
        <v>0</v>
      </c>
      <c r="U143" s="49" t="e">
        <f>IF(AND(Spikes!$F$4=1,B143&lt;&gt;""),B143,NA())</f>
        <v>#N/A</v>
      </c>
      <c r="V143" s="49" t="e">
        <f>IF(AND(Spikes!$F$5=1,B143&lt;&gt;""),B143,NA())</f>
        <v>#N/A</v>
      </c>
      <c r="W143" s="49" t="e">
        <f>IF(AND(Spikes!$F$4=1,Spikes!$F$6=1,B143&lt;&gt;""),B143,NA())</f>
        <v>#N/A</v>
      </c>
      <c r="X143" s="49" t="e">
        <f>IF(AND(Spikes!$F$5=1,Spikes!$F$6=1,B143&lt;&gt;""),B143,NA())</f>
        <v>#N/A</v>
      </c>
    </row>
    <row r="144" spans="1:24" x14ac:dyDescent="0.3">
      <c r="A144" s="68">
        <v>135</v>
      </c>
      <c r="B144" s="69" t="str">
        <f>IF(Tempo!A137="","",Tempo!A137)</f>
        <v/>
      </c>
      <c r="C144" s="71">
        <f>Tempo!$A$2*(Tempo!L137+Tempo!M137)/2</f>
        <v>0</v>
      </c>
      <c r="D144" s="71">
        <f>Tempo!$A$2*(Tempo!N137+Tempo!O137)/2</f>
        <v>0</v>
      </c>
      <c r="E144" s="71">
        <f>Tempo!$A$2*(Tempo!V137+Tempo!W137)/2</f>
        <v>0</v>
      </c>
      <c r="F144" s="71">
        <f>Tempo!$A$2*(Tempo!X137+Tempo!Y137)/2</f>
        <v>0</v>
      </c>
      <c r="G144" s="71">
        <f>Tempo!$A$2*(Tempo!AF137+Tempo!AG137)/2</f>
        <v>0</v>
      </c>
      <c r="H144" s="71">
        <f>Tempo!$A$2*(Tempo!AH137+Tempo!AI137)/2</f>
        <v>0</v>
      </c>
      <c r="I144" s="71">
        <f>Tempo!$A$2*(Tempo!AP137-Tempo!AQ137)/2+I145</f>
        <v>0</v>
      </c>
      <c r="J144" s="71">
        <f>Tempo!$A$2*(Tempo!AR137-Tempo!AS137)/2+J145</f>
        <v>0</v>
      </c>
      <c r="K144" s="71">
        <f>IF(OR(Spikes!$N145=0,Spikes!$N145&gt;3),Tempo!B137,IF(Spikes!$N145=1,Tempo!L137,IF(Spikes!$N145=2,AVERAGE(Tempo!L137,Tempo!V137),AVERAGE(Tempo!L137,Tempo!V137,Tempo!AF137))))</f>
        <v>0</v>
      </c>
      <c r="L144" s="71">
        <f>IF(OR(Spikes!$N145=0,Spikes!$N145&gt;3),Tempo!C137,IF(Spikes!$N145=1,Tempo!M137,IF(Spikes!$N145=2,AVERAGE(Tempo!M137,Tempo!W137),AVERAGE(Tempo!M137,Tempo!W137,Tempo!AG137))))</f>
        <v>0</v>
      </c>
      <c r="M144" s="71">
        <f>IF(OR(Spikes!$O145=0,Spikes!$O145&gt;3),Tempo!D137,IF(Spikes!$O145=1,Tempo!N137,IF(Spikes!$O145=2,AVERAGE(Tempo!N137,Tempo!X137),AVERAGE(Tempo!N137,Tempo!X137,Tempo!AH137))))</f>
        <v>0</v>
      </c>
      <c r="N144" s="71">
        <f>IF(OR(Spikes!$O145=0,Spikes!$O145&gt;3),Tempo!E137,IF(Spikes!$O145=1,Tempo!O137,IF(Spikes!$O145=2,AVERAGE(Tempo!O137,Tempo!Y137),AVERAGE(Tempo!O137,Tempo!Y137,Tempo!AI137))))</f>
        <v>0</v>
      </c>
      <c r="O144" s="71">
        <f>IF(Spikes!$F$4=0,0,Tempo!$A$2*(K144+L144)/2)</f>
        <v>0</v>
      </c>
      <c r="P144" s="71">
        <f>IF(Spikes!$F$5=0,0,Tempo!$A$2*(M144+N144)/2)</f>
        <v>0</v>
      </c>
      <c r="Q144" s="70">
        <f>Tempo!$A$2*(K144-L144)/2+Q145</f>
        <v>0</v>
      </c>
      <c r="R144" s="70">
        <f>Tempo!$A$2*(M144-N144)/2+R145</f>
        <v>0</v>
      </c>
      <c r="S144" s="83">
        <f>Q144-I144+Tempo!AX137</f>
        <v>0</v>
      </c>
      <c r="T144" s="83">
        <f>R144-J144+Tempo!AY137</f>
        <v>0</v>
      </c>
      <c r="U144" s="49" t="e">
        <f>IF(AND(Spikes!$F$4=1,B144&lt;&gt;""),B144,NA())</f>
        <v>#N/A</v>
      </c>
      <c r="V144" s="49" t="e">
        <f>IF(AND(Spikes!$F$5=1,B144&lt;&gt;""),B144,NA())</f>
        <v>#N/A</v>
      </c>
      <c r="W144" s="49" t="e">
        <f>IF(AND(Spikes!$F$4=1,Spikes!$F$6=1,B144&lt;&gt;""),B144,NA())</f>
        <v>#N/A</v>
      </c>
      <c r="X144" s="49" t="e">
        <f>IF(AND(Spikes!$F$5=1,Spikes!$F$6=1,B144&lt;&gt;""),B144,NA())</f>
        <v>#N/A</v>
      </c>
    </row>
    <row r="145" spans="1:24" x14ac:dyDescent="0.3">
      <c r="A145" s="68">
        <v>136</v>
      </c>
      <c r="B145" s="69" t="str">
        <f>IF(Tempo!A138="","",Tempo!A138)</f>
        <v/>
      </c>
      <c r="C145" s="71">
        <f>Tempo!$A$2*(Tempo!L138+Tempo!M138)/2</f>
        <v>0</v>
      </c>
      <c r="D145" s="71">
        <f>Tempo!$A$2*(Tempo!N138+Tempo!O138)/2</f>
        <v>0</v>
      </c>
      <c r="E145" s="71">
        <f>Tempo!$A$2*(Tempo!V138+Tempo!W138)/2</f>
        <v>0</v>
      </c>
      <c r="F145" s="71">
        <f>Tempo!$A$2*(Tempo!X138+Tempo!Y138)/2</f>
        <v>0</v>
      </c>
      <c r="G145" s="71">
        <f>Tempo!$A$2*(Tempo!AF138+Tempo!AG138)/2</f>
        <v>0</v>
      </c>
      <c r="H145" s="71">
        <f>Tempo!$A$2*(Tempo!AH138+Tempo!AI138)/2</f>
        <v>0</v>
      </c>
      <c r="I145" s="71">
        <f>Tempo!$A$2*(Tempo!AP138-Tempo!AQ138)/2+I146</f>
        <v>0</v>
      </c>
      <c r="J145" s="71">
        <f>Tempo!$A$2*(Tempo!AR138-Tempo!AS138)/2+J146</f>
        <v>0</v>
      </c>
      <c r="K145" s="71">
        <f>IF(OR(Spikes!$N146=0,Spikes!$N146&gt;3),Tempo!B138,IF(Spikes!$N146=1,Tempo!L138,IF(Spikes!$N146=2,AVERAGE(Tempo!L138,Tempo!V138),AVERAGE(Tempo!L138,Tempo!V138,Tempo!AF138))))</f>
        <v>0</v>
      </c>
      <c r="L145" s="71">
        <f>IF(OR(Spikes!$N146=0,Spikes!$N146&gt;3),Tempo!C138,IF(Spikes!$N146=1,Tempo!M138,IF(Spikes!$N146=2,AVERAGE(Tempo!M138,Tempo!W138),AVERAGE(Tempo!M138,Tempo!W138,Tempo!AG138))))</f>
        <v>0</v>
      </c>
      <c r="M145" s="71">
        <f>IF(OR(Spikes!$O146=0,Spikes!$O146&gt;3),Tempo!D138,IF(Spikes!$O146=1,Tempo!N138,IF(Spikes!$O146=2,AVERAGE(Tempo!N138,Tempo!X138),AVERAGE(Tempo!N138,Tempo!X138,Tempo!AH138))))</f>
        <v>0</v>
      </c>
      <c r="N145" s="71">
        <f>IF(OR(Spikes!$O146=0,Spikes!$O146&gt;3),Tempo!E138,IF(Spikes!$O146=1,Tempo!O138,IF(Spikes!$O146=2,AVERAGE(Tempo!O138,Tempo!Y138),AVERAGE(Tempo!O138,Tempo!Y138,Tempo!AI138))))</f>
        <v>0</v>
      </c>
      <c r="O145" s="71">
        <f>IF(Spikes!$F$4=0,0,Tempo!$A$2*(K145+L145)/2)</f>
        <v>0</v>
      </c>
      <c r="P145" s="71">
        <f>IF(Spikes!$F$5=0,0,Tempo!$A$2*(M145+N145)/2)</f>
        <v>0</v>
      </c>
      <c r="Q145" s="70">
        <f>Tempo!$A$2*(K145-L145)/2+Q146</f>
        <v>0</v>
      </c>
      <c r="R145" s="70">
        <f>Tempo!$A$2*(M145-N145)/2+R146</f>
        <v>0</v>
      </c>
      <c r="S145" s="83">
        <f>Q145-I145+Tempo!AX138</f>
        <v>0</v>
      </c>
      <c r="T145" s="83">
        <f>R145-J145+Tempo!AY138</f>
        <v>0</v>
      </c>
      <c r="U145" s="49" t="e">
        <f>IF(AND(Spikes!$F$4=1,B145&lt;&gt;""),B145,NA())</f>
        <v>#N/A</v>
      </c>
      <c r="V145" s="49" t="e">
        <f>IF(AND(Spikes!$F$5=1,B145&lt;&gt;""),B145,NA())</f>
        <v>#N/A</v>
      </c>
      <c r="W145" s="49" t="e">
        <f>IF(AND(Spikes!$F$4=1,Spikes!$F$6=1,B145&lt;&gt;""),B145,NA())</f>
        <v>#N/A</v>
      </c>
      <c r="X145" s="49" t="e">
        <f>IF(AND(Spikes!$F$5=1,Spikes!$F$6=1,B145&lt;&gt;""),B145,NA())</f>
        <v>#N/A</v>
      </c>
    </row>
    <row r="146" spans="1:24" x14ac:dyDescent="0.3">
      <c r="A146" s="68">
        <v>137</v>
      </c>
      <c r="B146" s="69" t="str">
        <f>IF(Tempo!A139="","",Tempo!A139)</f>
        <v/>
      </c>
      <c r="C146" s="71">
        <f>Tempo!$A$2*(Tempo!L139+Tempo!M139)/2</f>
        <v>0</v>
      </c>
      <c r="D146" s="71">
        <f>Tempo!$A$2*(Tempo!N139+Tempo!O139)/2</f>
        <v>0</v>
      </c>
      <c r="E146" s="71">
        <f>Tempo!$A$2*(Tempo!V139+Tempo!W139)/2</f>
        <v>0</v>
      </c>
      <c r="F146" s="71">
        <f>Tempo!$A$2*(Tempo!X139+Tempo!Y139)/2</f>
        <v>0</v>
      </c>
      <c r="G146" s="71">
        <f>Tempo!$A$2*(Tempo!AF139+Tempo!AG139)/2</f>
        <v>0</v>
      </c>
      <c r="H146" s="71">
        <f>Tempo!$A$2*(Tempo!AH139+Tempo!AI139)/2</f>
        <v>0</v>
      </c>
      <c r="I146" s="71">
        <f>Tempo!$A$2*(Tempo!AP139-Tempo!AQ139)/2+I147</f>
        <v>0</v>
      </c>
      <c r="J146" s="71">
        <f>Tempo!$A$2*(Tempo!AR139-Tempo!AS139)/2+J147</f>
        <v>0</v>
      </c>
      <c r="K146" s="71">
        <f>IF(OR(Spikes!$N147=0,Spikes!$N147&gt;3),Tempo!B139,IF(Spikes!$N147=1,Tempo!L139,IF(Spikes!$N147=2,AVERAGE(Tempo!L139,Tempo!V139),AVERAGE(Tempo!L139,Tempo!V139,Tempo!AF139))))</f>
        <v>0</v>
      </c>
      <c r="L146" s="71">
        <f>IF(OR(Spikes!$N147=0,Spikes!$N147&gt;3),Tempo!C139,IF(Spikes!$N147=1,Tempo!M139,IF(Spikes!$N147=2,AVERAGE(Tempo!M139,Tempo!W139),AVERAGE(Tempo!M139,Tempo!W139,Tempo!AG139))))</f>
        <v>0</v>
      </c>
      <c r="M146" s="71">
        <f>IF(OR(Spikes!$O147=0,Spikes!$O147&gt;3),Tempo!D139,IF(Spikes!$O147=1,Tempo!N139,IF(Spikes!$O147=2,AVERAGE(Tempo!N139,Tempo!X139),AVERAGE(Tempo!N139,Tempo!X139,Tempo!AH139))))</f>
        <v>0</v>
      </c>
      <c r="N146" s="71">
        <f>IF(OR(Spikes!$O147=0,Spikes!$O147&gt;3),Tempo!E139,IF(Spikes!$O147=1,Tempo!O139,IF(Spikes!$O147=2,AVERAGE(Tempo!O139,Tempo!Y139),AVERAGE(Tempo!O139,Tempo!Y139,Tempo!AI139))))</f>
        <v>0</v>
      </c>
      <c r="O146" s="71">
        <f>IF(Spikes!$F$4=0,0,Tempo!$A$2*(K146+L146)/2)</f>
        <v>0</v>
      </c>
      <c r="P146" s="71">
        <f>IF(Spikes!$F$5=0,0,Tempo!$A$2*(M146+N146)/2)</f>
        <v>0</v>
      </c>
      <c r="Q146" s="70">
        <f>Tempo!$A$2*(K146-L146)/2+Q147</f>
        <v>0</v>
      </c>
      <c r="R146" s="70">
        <f>Tempo!$A$2*(M146-N146)/2+R147</f>
        <v>0</v>
      </c>
      <c r="S146" s="83">
        <f>Q146-I146+Tempo!AX139</f>
        <v>0</v>
      </c>
      <c r="T146" s="83">
        <f>R146-J146+Tempo!AY139</f>
        <v>0</v>
      </c>
      <c r="U146" s="49" t="e">
        <f>IF(AND(Spikes!$F$4=1,B146&lt;&gt;""),B146,NA())</f>
        <v>#N/A</v>
      </c>
      <c r="V146" s="49" t="e">
        <f>IF(AND(Spikes!$F$5=1,B146&lt;&gt;""),B146,NA())</f>
        <v>#N/A</v>
      </c>
      <c r="W146" s="49" t="e">
        <f>IF(AND(Spikes!$F$4=1,Spikes!$F$6=1,B146&lt;&gt;""),B146,NA())</f>
        <v>#N/A</v>
      </c>
      <c r="X146" s="49" t="e">
        <f>IF(AND(Spikes!$F$5=1,Spikes!$F$6=1,B146&lt;&gt;""),B146,NA())</f>
        <v>#N/A</v>
      </c>
    </row>
    <row r="147" spans="1:24" x14ac:dyDescent="0.3">
      <c r="A147" s="68">
        <v>138</v>
      </c>
      <c r="B147" s="69" t="str">
        <f>IF(Tempo!A140="","",Tempo!A140)</f>
        <v/>
      </c>
      <c r="C147" s="71">
        <f>Tempo!$A$2*(Tempo!L140+Tempo!M140)/2</f>
        <v>0</v>
      </c>
      <c r="D147" s="71">
        <f>Tempo!$A$2*(Tempo!N140+Tempo!O140)/2</f>
        <v>0</v>
      </c>
      <c r="E147" s="71">
        <f>Tempo!$A$2*(Tempo!V140+Tempo!W140)/2</f>
        <v>0</v>
      </c>
      <c r="F147" s="71">
        <f>Tempo!$A$2*(Tempo!X140+Tempo!Y140)/2</f>
        <v>0</v>
      </c>
      <c r="G147" s="71">
        <f>Tempo!$A$2*(Tempo!AF140+Tempo!AG140)/2</f>
        <v>0</v>
      </c>
      <c r="H147" s="71">
        <f>Tempo!$A$2*(Tempo!AH140+Tempo!AI140)/2</f>
        <v>0</v>
      </c>
      <c r="I147" s="71">
        <f>Tempo!$A$2*(Tempo!AP140-Tempo!AQ140)/2+I148</f>
        <v>0</v>
      </c>
      <c r="J147" s="71">
        <f>Tempo!$A$2*(Tempo!AR140-Tempo!AS140)/2+J148</f>
        <v>0</v>
      </c>
      <c r="K147" s="71">
        <f>IF(OR(Spikes!$N148=0,Spikes!$N148&gt;3),Tempo!B140,IF(Spikes!$N148=1,Tempo!L140,IF(Spikes!$N148=2,AVERAGE(Tempo!L140,Tempo!V140),AVERAGE(Tempo!L140,Tempo!V140,Tempo!AF140))))</f>
        <v>0</v>
      </c>
      <c r="L147" s="71">
        <f>IF(OR(Spikes!$N148=0,Spikes!$N148&gt;3),Tempo!C140,IF(Spikes!$N148=1,Tempo!M140,IF(Spikes!$N148=2,AVERAGE(Tempo!M140,Tempo!W140),AVERAGE(Tempo!M140,Tempo!W140,Tempo!AG140))))</f>
        <v>0</v>
      </c>
      <c r="M147" s="71">
        <f>IF(OR(Spikes!$O148=0,Spikes!$O148&gt;3),Tempo!D140,IF(Spikes!$O148=1,Tempo!N140,IF(Spikes!$O148=2,AVERAGE(Tempo!N140,Tempo!X140),AVERAGE(Tempo!N140,Tempo!X140,Tempo!AH140))))</f>
        <v>0</v>
      </c>
      <c r="N147" s="71">
        <f>IF(OR(Spikes!$O148=0,Spikes!$O148&gt;3),Tempo!E140,IF(Spikes!$O148=1,Tempo!O140,IF(Spikes!$O148=2,AVERAGE(Tempo!O140,Tempo!Y140),AVERAGE(Tempo!O140,Tempo!Y140,Tempo!AI140))))</f>
        <v>0</v>
      </c>
      <c r="O147" s="71">
        <f>IF(Spikes!$F$4=0,0,Tempo!$A$2*(K147+L147)/2)</f>
        <v>0</v>
      </c>
      <c r="P147" s="71">
        <f>IF(Spikes!$F$5=0,0,Tempo!$A$2*(M147+N147)/2)</f>
        <v>0</v>
      </c>
      <c r="Q147" s="70">
        <f>Tempo!$A$2*(K147-L147)/2+Q148</f>
        <v>0</v>
      </c>
      <c r="R147" s="70">
        <f>Tempo!$A$2*(M147-N147)/2+R148</f>
        <v>0</v>
      </c>
      <c r="S147" s="83">
        <f>Q147-I147+Tempo!AX140</f>
        <v>0</v>
      </c>
      <c r="T147" s="83">
        <f>R147-J147+Tempo!AY140</f>
        <v>0</v>
      </c>
      <c r="U147" s="49" t="e">
        <f>IF(AND(Spikes!$F$4=1,B147&lt;&gt;""),B147,NA())</f>
        <v>#N/A</v>
      </c>
      <c r="V147" s="49" t="e">
        <f>IF(AND(Spikes!$F$5=1,B147&lt;&gt;""),B147,NA())</f>
        <v>#N/A</v>
      </c>
      <c r="W147" s="49" t="e">
        <f>IF(AND(Spikes!$F$4=1,Spikes!$F$6=1,B147&lt;&gt;""),B147,NA())</f>
        <v>#N/A</v>
      </c>
      <c r="X147" s="49" t="e">
        <f>IF(AND(Spikes!$F$5=1,Spikes!$F$6=1,B147&lt;&gt;""),B147,NA())</f>
        <v>#N/A</v>
      </c>
    </row>
    <row r="148" spans="1:24" x14ac:dyDescent="0.3">
      <c r="A148" s="68">
        <v>139</v>
      </c>
      <c r="B148" s="69" t="str">
        <f>IF(Tempo!A141="","",Tempo!A141)</f>
        <v/>
      </c>
      <c r="C148" s="71">
        <f>Tempo!$A$2*(Tempo!L141+Tempo!M141)/2</f>
        <v>0</v>
      </c>
      <c r="D148" s="71">
        <f>Tempo!$A$2*(Tempo!N141+Tempo!O141)/2</f>
        <v>0</v>
      </c>
      <c r="E148" s="71">
        <f>Tempo!$A$2*(Tempo!V141+Tempo!W141)/2</f>
        <v>0</v>
      </c>
      <c r="F148" s="71">
        <f>Tempo!$A$2*(Tempo!X141+Tempo!Y141)/2</f>
        <v>0</v>
      </c>
      <c r="G148" s="71">
        <f>Tempo!$A$2*(Tempo!AF141+Tempo!AG141)/2</f>
        <v>0</v>
      </c>
      <c r="H148" s="71">
        <f>Tempo!$A$2*(Tempo!AH141+Tempo!AI141)/2</f>
        <v>0</v>
      </c>
      <c r="I148" s="71">
        <f>Tempo!$A$2*(Tempo!AP141-Tempo!AQ141)/2+I149</f>
        <v>0</v>
      </c>
      <c r="J148" s="71">
        <f>Tempo!$A$2*(Tempo!AR141-Tempo!AS141)/2+J149</f>
        <v>0</v>
      </c>
      <c r="K148" s="71">
        <f>IF(OR(Spikes!$N149=0,Spikes!$N149&gt;3),Tempo!B141,IF(Spikes!$N149=1,Tempo!L141,IF(Spikes!$N149=2,AVERAGE(Tempo!L141,Tempo!V141),AVERAGE(Tempo!L141,Tempo!V141,Tempo!AF141))))</f>
        <v>0</v>
      </c>
      <c r="L148" s="71">
        <f>IF(OR(Spikes!$N149=0,Spikes!$N149&gt;3),Tempo!C141,IF(Spikes!$N149=1,Tempo!M141,IF(Spikes!$N149=2,AVERAGE(Tempo!M141,Tempo!W141),AVERAGE(Tempo!M141,Tempo!W141,Tempo!AG141))))</f>
        <v>0</v>
      </c>
      <c r="M148" s="71">
        <f>IF(OR(Spikes!$O149=0,Spikes!$O149&gt;3),Tempo!D141,IF(Spikes!$O149=1,Tempo!N141,IF(Spikes!$O149=2,AVERAGE(Tempo!N141,Tempo!X141),AVERAGE(Tempo!N141,Tempo!X141,Tempo!AH141))))</f>
        <v>0</v>
      </c>
      <c r="N148" s="71">
        <f>IF(OR(Spikes!$O149=0,Spikes!$O149&gt;3),Tempo!E141,IF(Spikes!$O149=1,Tempo!O141,IF(Spikes!$O149=2,AVERAGE(Tempo!O141,Tempo!Y141),AVERAGE(Tempo!O141,Tempo!Y141,Tempo!AI141))))</f>
        <v>0</v>
      </c>
      <c r="O148" s="71">
        <f>IF(Spikes!$F$4=0,0,Tempo!$A$2*(K148+L148)/2)</f>
        <v>0</v>
      </c>
      <c r="P148" s="71">
        <f>IF(Spikes!$F$5=0,0,Tempo!$A$2*(M148+N148)/2)</f>
        <v>0</v>
      </c>
      <c r="Q148" s="70">
        <f>Tempo!$A$2*(K148-L148)/2+Q149</f>
        <v>0</v>
      </c>
      <c r="R148" s="70">
        <f>Tempo!$A$2*(M148-N148)/2+R149</f>
        <v>0</v>
      </c>
      <c r="S148" s="83">
        <f>Q148-I148+Tempo!AX141</f>
        <v>0</v>
      </c>
      <c r="T148" s="83">
        <f>R148-J148+Tempo!AY141</f>
        <v>0</v>
      </c>
      <c r="U148" s="49" t="e">
        <f>IF(AND(Spikes!$F$4=1,B148&lt;&gt;""),B148,NA())</f>
        <v>#N/A</v>
      </c>
      <c r="V148" s="49" t="e">
        <f>IF(AND(Spikes!$F$5=1,B148&lt;&gt;""),B148,NA())</f>
        <v>#N/A</v>
      </c>
      <c r="W148" s="49" t="e">
        <f>IF(AND(Spikes!$F$4=1,Spikes!$F$6=1,B148&lt;&gt;""),B148,NA())</f>
        <v>#N/A</v>
      </c>
      <c r="X148" s="49" t="e">
        <f>IF(AND(Spikes!$F$5=1,Spikes!$F$6=1,B148&lt;&gt;""),B148,NA())</f>
        <v>#N/A</v>
      </c>
    </row>
    <row r="149" spans="1:24" x14ac:dyDescent="0.3">
      <c r="A149" s="68">
        <v>140</v>
      </c>
      <c r="B149" s="69" t="str">
        <f>IF(Tempo!A142="","",Tempo!A142)</f>
        <v/>
      </c>
      <c r="C149" s="71">
        <f>Tempo!$A$2*(Tempo!L142+Tempo!M142)/2</f>
        <v>0</v>
      </c>
      <c r="D149" s="71">
        <f>Tempo!$A$2*(Tempo!N142+Tempo!O142)/2</f>
        <v>0</v>
      </c>
      <c r="E149" s="71">
        <f>Tempo!$A$2*(Tempo!V142+Tempo!W142)/2</f>
        <v>0</v>
      </c>
      <c r="F149" s="71">
        <f>Tempo!$A$2*(Tempo!X142+Tempo!Y142)/2</f>
        <v>0</v>
      </c>
      <c r="G149" s="71">
        <f>Tempo!$A$2*(Tempo!AF142+Tempo!AG142)/2</f>
        <v>0</v>
      </c>
      <c r="H149" s="71">
        <f>Tempo!$A$2*(Tempo!AH142+Tempo!AI142)/2</f>
        <v>0</v>
      </c>
      <c r="I149" s="71">
        <f>Tempo!$A$2*(Tempo!AP142-Tempo!AQ142)/2+I150</f>
        <v>0</v>
      </c>
      <c r="J149" s="71">
        <f>Tempo!$A$2*(Tempo!AR142-Tempo!AS142)/2+J150</f>
        <v>0</v>
      </c>
      <c r="K149" s="71">
        <f>IF(OR(Spikes!$N150=0,Spikes!$N150&gt;3),Tempo!B142,IF(Spikes!$N150=1,Tempo!L142,IF(Spikes!$N150=2,AVERAGE(Tempo!L142,Tempo!V142),AVERAGE(Tempo!L142,Tempo!V142,Tempo!AF142))))</f>
        <v>0</v>
      </c>
      <c r="L149" s="71">
        <f>IF(OR(Spikes!$N150=0,Spikes!$N150&gt;3),Tempo!C142,IF(Spikes!$N150=1,Tempo!M142,IF(Spikes!$N150=2,AVERAGE(Tempo!M142,Tempo!W142),AVERAGE(Tempo!M142,Tempo!W142,Tempo!AG142))))</f>
        <v>0</v>
      </c>
      <c r="M149" s="71">
        <f>IF(OR(Spikes!$O150=0,Spikes!$O150&gt;3),Tempo!D142,IF(Spikes!$O150=1,Tempo!N142,IF(Spikes!$O150=2,AVERAGE(Tempo!N142,Tempo!X142),AVERAGE(Tempo!N142,Tempo!X142,Tempo!AH142))))</f>
        <v>0</v>
      </c>
      <c r="N149" s="71">
        <f>IF(OR(Spikes!$O150=0,Spikes!$O150&gt;3),Tempo!E142,IF(Spikes!$O150=1,Tempo!O142,IF(Spikes!$O150=2,AVERAGE(Tempo!O142,Tempo!Y142),AVERAGE(Tempo!O142,Tempo!Y142,Tempo!AI142))))</f>
        <v>0</v>
      </c>
      <c r="O149" s="71">
        <f>IF(Spikes!$F$4=0,0,Tempo!$A$2*(K149+L149)/2)</f>
        <v>0</v>
      </c>
      <c r="P149" s="71">
        <f>IF(Spikes!$F$5=0,0,Tempo!$A$2*(M149+N149)/2)</f>
        <v>0</v>
      </c>
      <c r="Q149" s="70">
        <f>Tempo!$A$2*(K149-L149)/2+Q150</f>
        <v>0</v>
      </c>
      <c r="R149" s="70">
        <f>Tempo!$A$2*(M149-N149)/2+R150</f>
        <v>0</v>
      </c>
      <c r="S149" s="83">
        <f>Q149-I149+Tempo!AX142</f>
        <v>0</v>
      </c>
      <c r="T149" s="83">
        <f>R149-J149+Tempo!AY142</f>
        <v>0</v>
      </c>
      <c r="U149" s="49" t="e">
        <f>IF(AND(Spikes!$F$4=1,B149&lt;&gt;""),B149,NA())</f>
        <v>#N/A</v>
      </c>
      <c r="V149" s="49" t="e">
        <f>IF(AND(Spikes!$F$5=1,B149&lt;&gt;""),B149,NA())</f>
        <v>#N/A</v>
      </c>
      <c r="W149" s="49" t="e">
        <f>IF(AND(Spikes!$F$4=1,Spikes!$F$6=1,B149&lt;&gt;""),B149,NA())</f>
        <v>#N/A</v>
      </c>
      <c r="X149" s="49" t="e">
        <f>IF(AND(Spikes!$F$5=1,Spikes!$F$6=1,B149&lt;&gt;""),B149,NA())</f>
        <v>#N/A</v>
      </c>
    </row>
    <row r="150" spans="1:24" x14ac:dyDescent="0.3">
      <c r="A150" s="68">
        <v>141</v>
      </c>
      <c r="B150" s="69" t="str">
        <f>IF(Tempo!A143="","",Tempo!A143)</f>
        <v/>
      </c>
      <c r="C150" s="71">
        <f>Tempo!$A$2*(Tempo!L143+Tempo!M143)/2</f>
        <v>0</v>
      </c>
      <c r="D150" s="71">
        <f>Tempo!$A$2*(Tempo!N143+Tempo!O143)/2</f>
        <v>0</v>
      </c>
      <c r="E150" s="71">
        <f>Tempo!$A$2*(Tempo!V143+Tempo!W143)/2</f>
        <v>0</v>
      </c>
      <c r="F150" s="71">
        <f>Tempo!$A$2*(Tempo!X143+Tempo!Y143)/2</f>
        <v>0</v>
      </c>
      <c r="G150" s="71">
        <f>Tempo!$A$2*(Tempo!AF143+Tempo!AG143)/2</f>
        <v>0</v>
      </c>
      <c r="H150" s="71">
        <f>Tempo!$A$2*(Tempo!AH143+Tempo!AI143)/2</f>
        <v>0</v>
      </c>
      <c r="I150" s="71">
        <f>Tempo!$A$2*(Tempo!AP143-Tempo!AQ143)/2+I151</f>
        <v>0</v>
      </c>
      <c r="J150" s="71">
        <f>Tempo!$A$2*(Tempo!AR143-Tempo!AS143)/2+J151</f>
        <v>0</v>
      </c>
      <c r="K150" s="71">
        <f>IF(OR(Spikes!$N151=0,Spikes!$N151&gt;3),Tempo!B143,IF(Spikes!$N151=1,Tempo!L143,IF(Spikes!$N151=2,AVERAGE(Tempo!L143,Tempo!V143),AVERAGE(Tempo!L143,Tempo!V143,Tempo!AF143))))</f>
        <v>0</v>
      </c>
      <c r="L150" s="71">
        <f>IF(OR(Spikes!$N151=0,Spikes!$N151&gt;3),Tempo!C143,IF(Spikes!$N151=1,Tempo!M143,IF(Spikes!$N151=2,AVERAGE(Tempo!M143,Tempo!W143),AVERAGE(Tempo!M143,Tempo!W143,Tempo!AG143))))</f>
        <v>0</v>
      </c>
      <c r="M150" s="71">
        <f>IF(OR(Spikes!$O151=0,Spikes!$O151&gt;3),Tempo!D143,IF(Spikes!$O151=1,Tempo!N143,IF(Spikes!$O151=2,AVERAGE(Tempo!N143,Tempo!X143),AVERAGE(Tempo!N143,Tempo!X143,Tempo!AH143))))</f>
        <v>0</v>
      </c>
      <c r="N150" s="71">
        <f>IF(OR(Spikes!$O151=0,Spikes!$O151&gt;3),Tempo!E143,IF(Spikes!$O151=1,Tempo!O143,IF(Spikes!$O151=2,AVERAGE(Tempo!O143,Tempo!Y143),AVERAGE(Tempo!O143,Tempo!Y143,Tempo!AI143))))</f>
        <v>0</v>
      </c>
      <c r="O150" s="71">
        <f>IF(Spikes!$F$4=0,0,Tempo!$A$2*(K150+L150)/2)</f>
        <v>0</v>
      </c>
      <c r="P150" s="71">
        <f>IF(Spikes!$F$5=0,0,Tempo!$A$2*(M150+N150)/2)</f>
        <v>0</v>
      </c>
      <c r="Q150" s="70">
        <f>Tempo!$A$2*(K150-L150)/2+Q151</f>
        <v>0</v>
      </c>
      <c r="R150" s="70">
        <f>Tempo!$A$2*(M150-N150)/2+R151</f>
        <v>0</v>
      </c>
      <c r="S150" s="83">
        <f>Q150-I150+Tempo!AX143</f>
        <v>0</v>
      </c>
      <c r="T150" s="83">
        <f>R150-J150+Tempo!AY143</f>
        <v>0</v>
      </c>
      <c r="U150" s="49" t="e">
        <f>IF(AND(Spikes!$F$4=1,B150&lt;&gt;""),B150,NA())</f>
        <v>#N/A</v>
      </c>
      <c r="V150" s="49" t="e">
        <f>IF(AND(Spikes!$F$5=1,B150&lt;&gt;""),B150,NA())</f>
        <v>#N/A</v>
      </c>
      <c r="W150" s="49" t="e">
        <f>IF(AND(Spikes!$F$4=1,Spikes!$F$6=1,B150&lt;&gt;""),B150,NA())</f>
        <v>#N/A</v>
      </c>
      <c r="X150" s="49" t="e">
        <f>IF(AND(Spikes!$F$5=1,Spikes!$F$6=1,B150&lt;&gt;""),B150,NA())</f>
        <v>#N/A</v>
      </c>
    </row>
    <row r="151" spans="1:24" x14ac:dyDescent="0.3">
      <c r="A151" s="68">
        <v>142</v>
      </c>
      <c r="B151" s="69" t="str">
        <f>IF(Tempo!A144="","",Tempo!A144)</f>
        <v/>
      </c>
      <c r="C151" s="71">
        <f>Tempo!$A$2*(Tempo!L144+Tempo!M144)/2</f>
        <v>0</v>
      </c>
      <c r="D151" s="71">
        <f>Tempo!$A$2*(Tempo!N144+Tempo!O144)/2</f>
        <v>0</v>
      </c>
      <c r="E151" s="71">
        <f>Tempo!$A$2*(Tempo!V144+Tempo!W144)/2</f>
        <v>0</v>
      </c>
      <c r="F151" s="71">
        <f>Tempo!$A$2*(Tempo!X144+Tempo!Y144)/2</f>
        <v>0</v>
      </c>
      <c r="G151" s="71">
        <f>Tempo!$A$2*(Tempo!AF144+Tempo!AG144)/2</f>
        <v>0</v>
      </c>
      <c r="H151" s="71">
        <f>Tempo!$A$2*(Tempo!AH144+Tempo!AI144)/2</f>
        <v>0</v>
      </c>
      <c r="I151" s="71">
        <f>Tempo!$A$2*(Tempo!AP144-Tempo!AQ144)/2+I152</f>
        <v>0</v>
      </c>
      <c r="J151" s="71">
        <f>Tempo!$A$2*(Tempo!AR144-Tempo!AS144)/2+J152</f>
        <v>0</v>
      </c>
      <c r="K151" s="71">
        <f>IF(OR(Spikes!$N152=0,Spikes!$N152&gt;3),Tempo!B144,IF(Spikes!$N152=1,Tempo!L144,IF(Spikes!$N152=2,AVERAGE(Tempo!L144,Tempo!V144),AVERAGE(Tempo!L144,Tempo!V144,Tempo!AF144))))</f>
        <v>0</v>
      </c>
      <c r="L151" s="71">
        <f>IF(OR(Spikes!$N152=0,Spikes!$N152&gt;3),Tempo!C144,IF(Spikes!$N152=1,Tempo!M144,IF(Spikes!$N152=2,AVERAGE(Tempo!M144,Tempo!W144),AVERAGE(Tempo!M144,Tempo!W144,Tempo!AG144))))</f>
        <v>0</v>
      </c>
      <c r="M151" s="71">
        <f>IF(OR(Spikes!$O152=0,Spikes!$O152&gt;3),Tempo!D144,IF(Spikes!$O152=1,Tempo!N144,IF(Spikes!$O152=2,AVERAGE(Tempo!N144,Tempo!X144),AVERAGE(Tempo!N144,Tempo!X144,Tempo!AH144))))</f>
        <v>0</v>
      </c>
      <c r="N151" s="71">
        <f>IF(OR(Spikes!$O152=0,Spikes!$O152&gt;3),Tempo!E144,IF(Spikes!$O152=1,Tempo!O144,IF(Spikes!$O152=2,AVERAGE(Tempo!O144,Tempo!Y144),AVERAGE(Tempo!O144,Tempo!Y144,Tempo!AI144))))</f>
        <v>0</v>
      </c>
      <c r="O151" s="71">
        <f>IF(Spikes!$F$4=0,0,Tempo!$A$2*(K151+L151)/2)</f>
        <v>0</v>
      </c>
      <c r="P151" s="71">
        <f>IF(Spikes!$F$5=0,0,Tempo!$A$2*(M151+N151)/2)</f>
        <v>0</v>
      </c>
      <c r="Q151" s="70">
        <f>Tempo!$A$2*(K151-L151)/2+Q152</f>
        <v>0</v>
      </c>
      <c r="R151" s="70">
        <f>Tempo!$A$2*(M151-N151)/2+R152</f>
        <v>0</v>
      </c>
      <c r="S151" s="83">
        <f>Q151-I151+Tempo!AX144</f>
        <v>0</v>
      </c>
      <c r="T151" s="83">
        <f>R151-J151+Tempo!AY144</f>
        <v>0</v>
      </c>
      <c r="U151" s="49" t="e">
        <f>IF(AND(Spikes!$F$4=1,B151&lt;&gt;""),B151,NA())</f>
        <v>#N/A</v>
      </c>
      <c r="V151" s="49" t="e">
        <f>IF(AND(Spikes!$F$5=1,B151&lt;&gt;""),B151,NA())</f>
        <v>#N/A</v>
      </c>
      <c r="W151" s="49" t="e">
        <f>IF(AND(Spikes!$F$4=1,Spikes!$F$6=1,B151&lt;&gt;""),B151,NA())</f>
        <v>#N/A</v>
      </c>
      <c r="X151" s="49" t="e">
        <f>IF(AND(Spikes!$F$5=1,Spikes!$F$6=1,B151&lt;&gt;""),B151,NA())</f>
        <v>#N/A</v>
      </c>
    </row>
    <row r="152" spans="1:24" x14ac:dyDescent="0.3">
      <c r="A152" s="68">
        <v>143</v>
      </c>
      <c r="B152" s="69" t="str">
        <f>IF(Tempo!A145="","",Tempo!A145)</f>
        <v/>
      </c>
      <c r="C152" s="71">
        <f>Tempo!$A$2*(Tempo!L145+Tempo!M145)/2</f>
        <v>0</v>
      </c>
      <c r="D152" s="71">
        <f>Tempo!$A$2*(Tempo!N145+Tempo!O145)/2</f>
        <v>0</v>
      </c>
      <c r="E152" s="71">
        <f>Tempo!$A$2*(Tempo!V145+Tempo!W145)/2</f>
        <v>0</v>
      </c>
      <c r="F152" s="71">
        <f>Tempo!$A$2*(Tempo!X145+Tempo!Y145)/2</f>
        <v>0</v>
      </c>
      <c r="G152" s="71">
        <f>Tempo!$A$2*(Tempo!AF145+Tempo!AG145)/2</f>
        <v>0</v>
      </c>
      <c r="H152" s="71">
        <f>Tempo!$A$2*(Tempo!AH145+Tempo!AI145)/2</f>
        <v>0</v>
      </c>
      <c r="I152" s="71">
        <f>Tempo!$A$2*(Tempo!AP145-Tempo!AQ145)/2+I153</f>
        <v>0</v>
      </c>
      <c r="J152" s="71">
        <f>Tempo!$A$2*(Tempo!AR145-Tempo!AS145)/2+J153</f>
        <v>0</v>
      </c>
      <c r="K152" s="71">
        <f>IF(OR(Spikes!$N153=0,Spikes!$N153&gt;3),Tempo!B145,IF(Spikes!$N153=1,Tempo!L145,IF(Spikes!$N153=2,AVERAGE(Tempo!L145,Tempo!V145),AVERAGE(Tempo!L145,Tempo!V145,Tempo!AF145))))</f>
        <v>0</v>
      </c>
      <c r="L152" s="71">
        <f>IF(OR(Spikes!$N153=0,Spikes!$N153&gt;3),Tempo!C145,IF(Spikes!$N153=1,Tempo!M145,IF(Spikes!$N153=2,AVERAGE(Tempo!M145,Tempo!W145),AVERAGE(Tempo!M145,Tempo!W145,Tempo!AG145))))</f>
        <v>0</v>
      </c>
      <c r="M152" s="71">
        <f>IF(OR(Spikes!$O153=0,Spikes!$O153&gt;3),Tempo!D145,IF(Spikes!$O153=1,Tempo!N145,IF(Spikes!$O153=2,AVERAGE(Tempo!N145,Tempo!X145),AVERAGE(Tempo!N145,Tempo!X145,Tempo!AH145))))</f>
        <v>0</v>
      </c>
      <c r="N152" s="71">
        <f>IF(OR(Spikes!$O153=0,Spikes!$O153&gt;3),Tempo!E145,IF(Spikes!$O153=1,Tempo!O145,IF(Spikes!$O153=2,AVERAGE(Tempo!O145,Tempo!Y145),AVERAGE(Tempo!O145,Tempo!Y145,Tempo!AI145))))</f>
        <v>0</v>
      </c>
      <c r="O152" s="71">
        <f>IF(Spikes!$F$4=0,0,Tempo!$A$2*(K152+L152)/2)</f>
        <v>0</v>
      </c>
      <c r="P152" s="71">
        <f>IF(Spikes!$F$5=0,0,Tempo!$A$2*(M152+N152)/2)</f>
        <v>0</v>
      </c>
      <c r="Q152" s="70">
        <f>Tempo!$A$2*(K152-L152)/2+Q153</f>
        <v>0</v>
      </c>
      <c r="R152" s="70">
        <f>Tempo!$A$2*(M152-N152)/2+R153</f>
        <v>0</v>
      </c>
      <c r="S152" s="83">
        <f>Q152-I152+Tempo!AX145</f>
        <v>0</v>
      </c>
      <c r="T152" s="83">
        <f>R152-J152+Tempo!AY145</f>
        <v>0</v>
      </c>
      <c r="U152" s="49" t="e">
        <f>IF(AND(Spikes!$F$4=1,B152&lt;&gt;""),B152,NA())</f>
        <v>#N/A</v>
      </c>
      <c r="V152" s="49" t="e">
        <f>IF(AND(Spikes!$F$5=1,B152&lt;&gt;""),B152,NA())</f>
        <v>#N/A</v>
      </c>
      <c r="W152" s="49" t="e">
        <f>IF(AND(Spikes!$F$4=1,Spikes!$F$6=1,B152&lt;&gt;""),B152,NA())</f>
        <v>#N/A</v>
      </c>
      <c r="X152" s="49" t="e">
        <f>IF(AND(Spikes!$F$5=1,Spikes!$F$6=1,B152&lt;&gt;""),B152,NA())</f>
        <v>#N/A</v>
      </c>
    </row>
    <row r="153" spans="1:24" x14ac:dyDescent="0.3">
      <c r="A153" s="68">
        <v>144</v>
      </c>
      <c r="B153" s="69" t="str">
        <f>IF(Tempo!A146="","",Tempo!A146)</f>
        <v/>
      </c>
      <c r="C153" s="71">
        <f>Tempo!$A$2*(Tempo!L146+Tempo!M146)/2</f>
        <v>0</v>
      </c>
      <c r="D153" s="71">
        <f>Tempo!$A$2*(Tempo!N146+Tempo!O146)/2</f>
        <v>0</v>
      </c>
      <c r="E153" s="71">
        <f>Tempo!$A$2*(Tempo!V146+Tempo!W146)/2</f>
        <v>0</v>
      </c>
      <c r="F153" s="71">
        <f>Tempo!$A$2*(Tempo!X146+Tempo!Y146)/2</f>
        <v>0</v>
      </c>
      <c r="G153" s="71">
        <f>Tempo!$A$2*(Tempo!AF146+Tempo!AG146)/2</f>
        <v>0</v>
      </c>
      <c r="H153" s="71">
        <f>Tempo!$A$2*(Tempo!AH146+Tempo!AI146)/2</f>
        <v>0</v>
      </c>
      <c r="I153" s="71">
        <f>Tempo!$A$2*(Tempo!AP146-Tempo!AQ146)/2+I154</f>
        <v>0</v>
      </c>
      <c r="J153" s="71">
        <f>Tempo!$A$2*(Tempo!AR146-Tempo!AS146)/2+J154</f>
        <v>0</v>
      </c>
      <c r="K153" s="71">
        <f>IF(OR(Spikes!$N154=0,Spikes!$N154&gt;3),Tempo!B146,IF(Spikes!$N154=1,Tempo!L146,IF(Spikes!$N154=2,AVERAGE(Tempo!L146,Tempo!V146),AVERAGE(Tempo!L146,Tempo!V146,Tempo!AF146))))</f>
        <v>0</v>
      </c>
      <c r="L153" s="71">
        <f>IF(OR(Spikes!$N154=0,Spikes!$N154&gt;3),Tempo!C146,IF(Spikes!$N154=1,Tempo!M146,IF(Spikes!$N154=2,AVERAGE(Tempo!M146,Tempo!W146),AVERAGE(Tempo!M146,Tempo!W146,Tempo!AG146))))</f>
        <v>0</v>
      </c>
      <c r="M153" s="71">
        <f>IF(OR(Spikes!$O154=0,Spikes!$O154&gt;3),Tempo!D146,IF(Spikes!$O154=1,Tempo!N146,IF(Spikes!$O154=2,AVERAGE(Tempo!N146,Tempo!X146),AVERAGE(Tempo!N146,Tempo!X146,Tempo!AH146))))</f>
        <v>0</v>
      </c>
      <c r="N153" s="71">
        <f>IF(OR(Spikes!$O154=0,Spikes!$O154&gt;3),Tempo!E146,IF(Spikes!$O154=1,Tempo!O146,IF(Spikes!$O154=2,AVERAGE(Tempo!O146,Tempo!Y146),AVERAGE(Tempo!O146,Tempo!Y146,Tempo!AI146))))</f>
        <v>0</v>
      </c>
      <c r="O153" s="71">
        <f>IF(Spikes!$F$4=0,0,Tempo!$A$2*(K153+L153)/2)</f>
        <v>0</v>
      </c>
      <c r="P153" s="71">
        <f>IF(Spikes!$F$5=0,0,Tempo!$A$2*(M153+N153)/2)</f>
        <v>0</v>
      </c>
      <c r="Q153" s="70">
        <f>Tempo!$A$2*(K153-L153)/2+Q154</f>
        <v>0</v>
      </c>
      <c r="R153" s="70">
        <f>Tempo!$A$2*(M153-N153)/2+R154</f>
        <v>0</v>
      </c>
      <c r="S153" s="83">
        <f>Q153-I153+Tempo!AX146</f>
        <v>0</v>
      </c>
      <c r="T153" s="83">
        <f>R153-J153+Tempo!AY146</f>
        <v>0</v>
      </c>
      <c r="U153" s="49" t="e">
        <f>IF(AND(Spikes!$F$4=1,B153&lt;&gt;""),B153,NA())</f>
        <v>#N/A</v>
      </c>
      <c r="V153" s="49" t="e">
        <f>IF(AND(Spikes!$F$5=1,B153&lt;&gt;""),B153,NA())</f>
        <v>#N/A</v>
      </c>
      <c r="W153" s="49" t="e">
        <f>IF(AND(Spikes!$F$4=1,Spikes!$F$6=1,B153&lt;&gt;""),B153,NA())</f>
        <v>#N/A</v>
      </c>
      <c r="X153" s="49" t="e">
        <f>IF(AND(Spikes!$F$5=1,Spikes!$F$6=1,B153&lt;&gt;""),B153,NA())</f>
        <v>#N/A</v>
      </c>
    </row>
    <row r="154" spans="1:24" x14ac:dyDescent="0.3">
      <c r="A154" s="68">
        <v>145</v>
      </c>
      <c r="B154" s="69" t="str">
        <f>IF(Tempo!A147="","",Tempo!A147)</f>
        <v/>
      </c>
      <c r="C154" s="71">
        <f>Tempo!$A$2*(Tempo!L147+Tempo!M147)/2</f>
        <v>0</v>
      </c>
      <c r="D154" s="71">
        <f>Tempo!$A$2*(Tempo!N147+Tempo!O147)/2</f>
        <v>0</v>
      </c>
      <c r="E154" s="71">
        <f>Tempo!$A$2*(Tempo!V147+Tempo!W147)/2</f>
        <v>0</v>
      </c>
      <c r="F154" s="71">
        <f>Tempo!$A$2*(Tempo!X147+Tempo!Y147)/2</f>
        <v>0</v>
      </c>
      <c r="G154" s="71">
        <f>Tempo!$A$2*(Tempo!AF147+Tempo!AG147)/2</f>
        <v>0</v>
      </c>
      <c r="H154" s="71">
        <f>Tempo!$A$2*(Tempo!AH147+Tempo!AI147)/2</f>
        <v>0</v>
      </c>
      <c r="I154" s="71">
        <f>Tempo!$A$2*(Tempo!AP147-Tempo!AQ147)/2+I155</f>
        <v>0</v>
      </c>
      <c r="J154" s="71">
        <f>Tempo!$A$2*(Tempo!AR147-Tempo!AS147)/2+J155</f>
        <v>0</v>
      </c>
      <c r="K154" s="71">
        <f>IF(OR(Spikes!$N155=0,Spikes!$N155&gt;3),Tempo!B147,IF(Spikes!$N155=1,Tempo!L147,IF(Spikes!$N155=2,AVERAGE(Tempo!L147,Tempo!V147),AVERAGE(Tempo!L147,Tempo!V147,Tempo!AF147))))</f>
        <v>0</v>
      </c>
      <c r="L154" s="71">
        <f>IF(OR(Spikes!$N155=0,Spikes!$N155&gt;3),Tempo!C147,IF(Spikes!$N155=1,Tempo!M147,IF(Spikes!$N155=2,AVERAGE(Tempo!M147,Tempo!W147),AVERAGE(Tempo!M147,Tempo!W147,Tempo!AG147))))</f>
        <v>0</v>
      </c>
      <c r="M154" s="71">
        <f>IF(OR(Spikes!$O155=0,Spikes!$O155&gt;3),Tempo!D147,IF(Spikes!$O155=1,Tempo!N147,IF(Spikes!$O155=2,AVERAGE(Tempo!N147,Tempo!X147),AVERAGE(Tempo!N147,Tempo!X147,Tempo!AH147))))</f>
        <v>0</v>
      </c>
      <c r="N154" s="71">
        <f>IF(OR(Spikes!$O155=0,Spikes!$O155&gt;3),Tempo!E147,IF(Spikes!$O155=1,Tempo!O147,IF(Spikes!$O155=2,AVERAGE(Tempo!O147,Tempo!Y147),AVERAGE(Tempo!O147,Tempo!Y147,Tempo!AI147))))</f>
        <v>0</v>
      </c>
      <c r="O154" s="71">
        <f>IF(Spikes!$F$4=0,0,Tempo!$A$2*(K154+L154)/2)</f>
        <v>0</v>
      </c>
      <c r="P154" s="71">
        <f>IF(Spikes!$F$5=0,0,Tempo!$A$2*(M154+N154)/2)</f>
        <v>0</v>
      </c>
      <c r="Q154" s="70">
        <f>Tempo!$A$2*(K154-L154)/2+Q155</f>
        <v>0</v>
      </c>
      <c r="R154" s="70">
        <f>Tempo!$A$2*(M154-N154)/2+R155</f>
        <v>0</v>
      </c>
      <c r="S154" s="83">
        <f>Q154-I154+Tempo!AX147</f>
        <v>0</v>
      </c>
      <c r="T154" s="83">
        <f>R154-J154+Tempo!AY147</f>
        <v>0</v>
      </c>
      <c r="U154" s="49" t="e">
        <f>IF(AND(Spikes!$F$4=1,B154&lt;&gt;""),B154,NA())</f>
        <v>#N/A</v>
      </c>
      <c r="V154" s="49" t="e">
        <f>IF(AND(Spikes!$F$5=1,B154&lt;&gt;""),B154,NA())</f>
        <v>#N/A</v>
      </c>
      <c r="W154" s="49" t="e">
        <f>IF(AND(Spikes!$F$4=1,Spikes!$F$6=1,B154&lt;&gt;""),B154,NA())</f>
        <v>#N/A</v>
      </c>
      <c r="X154" s="49" t="e">
        <f>IF(AND(Spikes!$F$5=1,Spikes!$F$6=1,B154&lt;&gt;""),B154,NA())</f>
        <v>#N/A</v>
      </c>
    </row>
    <row r="155" spans="1:24" x14ac:dyDescent="0.3">
      <c r="A155" s="68">
        <v>146</v>
      </c>
      <c r="B155" s="69" t="str">
        <f>IF(Tempo!A148="","",Tempo!A148)</f>
        <v/>
      </c>
      <c r="C155" s="71">
        <f>Tempo!$A$2*(Tempo!L148+Tempo!M148)/2</f>
        <v>0</v>
      </c>
      <c r="D155" s="71">
        <f>Tempo!$A$2*(Tempo!N148+Tempo!O148)/2</f>
        <v>0</v>
      </c>
      <c r="E155" s="71">
        <f>Tempo!$A$2*(Tempo!V148+Tempo!W148)/2</f>
        <v>0</v>
      </c>
      <c r="F155" s="71">
        <f>Tempo!$A$2*(Tempo!X148+Tempo!Y148)/2</f>
        <v>0</v>
      </c>
      <c r="G155" s="71">
        <f>Tempo!$A$2*(Tempo!AF148+Tempo!AG148)/2</f>
        <v>0</v>
      </c>
      <c r="H155" s="71">
        <f>Tempo!$A$2*(Tempo!AH148+Tempo!AI148)/2</f>
        <v>0</v>
      </c>
      <c r="I155" s="71">
        <f>Tempo!$A$2*(Tempo!AP148-Tempo!AQ148)/2+I156</f>
        <v>0</v>
      </c>
      <c r="J155" s="71">
        <f>Tempo!$A$2*(Tempo!AR148-Tempo!AS148)/2+J156</f>
        <v>0</v>
      </c>
      <c r="K155" s="71">
        <f>IF(OR(Spikes!$N156=0,Spikes!$N156&gt;3),Tempo!B148,IF(Spikes!$N156=1,Tempo!L148,IF(Spikes!$N156=2,AVERAGE(Tempo!L148,Tempo!V148),AVERAGE(Tempo!L148,Tempo!V148,Tempo!AF148))))</f>
        <v>0</v>
      </c>
      <c r="L155" s="71">
        <f>IF(OR(Spikes!$N156=0,Spikes!$N156&gt;3),Tempo!C148,IF(Spikes!$N156=1,Tempo!M148,IF(Spikes!$N156=2,AVERAGE(Tempo!M148,Tempo!W148),AVERAGE(Tempo!M148,Tempo!W148,Tempo!AG148))))</f>
        <v>0</v>
      </c>
      <c r="M155" s="71">
        <f>IF(OR(Spikes!$O156=0,Spikes!$O156&gt;3),Tempo!D148,IF(Spikes!$O156=1,Tempo!N148,IF(Spikes!$O156=2,AVERAGE(Tempo!N148,Tempo!X148),AVERAGE(Tempo!N148,Tempo!X148,Tempo!AH148))))</f>
        <v>0</v>
      </c>
      <c r="N155" s="71">
        <f>IF(OR(Spikes!$O156=0,Spikes!$O156&gt;3),Tempo!E148,IF(Spikes!$O156=1,Tempo!O148,IF(Spikes!$O156=2,AVERAGE(Tempo!O148,Tempo!Y148),AVERAGE(Tempo!O148,Tempo!Y148,Tempo!AI148))))</f>
        <v>0</v>
      </c>
      <c r="O155" s="71">
        <f>IF(Spikes!$F$4=0,0,Tempo!$A$2*(K155+L155)/2)</f>
        <v>0</v>
      </c>
      <c r="P155" s="71">
        <f>IF(Spikes!$F$5=0,0,Tempo!$A$2*(M155+N155)/2)</f>
        <v>0</v>
      </c>
      <c r="Q155" s="70">
        <f>Tempo!$A$2*(K155-L155)/2+Q156</f>
        <v>0</v>
      </c>
      <c r="R155" s="70">
        <f>Tempo!$A$2*(M155-N155)/2+R156</f>
        <v>0</v>
      </c>
      <c r="S155" s="83">
        <f>Q155-I155+Tempo!AX148</f>
        <v>0</v>
      </c>
      <c r="T155" s="83">
        <f>R155-J155+Tempo!AY148</f>
        <v>0</v>
      </c>
      <c r="U155" s="49" t="e">
        <f>IF(AND(Spikes!$F$4=1,B155&lt;&gt;""),B155,NA())</f>
        <v>#N/A</v>
      </c>
      <c r="V155" s="49" t="e">
        <f>IF(AND(Spikes!$F$5=1,B155&lt;&gt;""),B155,NA())</f>
        <v>#N/A</v>
      </c>
      <c r="W155" s="49" t="e">
        <f>IF(AND(Spikes!$F$4=1,Spikes!$F$6=1,B155&lt;&gt;""),B155,NA())</f>
        <v>#N/A</v>
      </c>
      <c r="X155" s="49" t="e">
        <f>IF(AND(Spikes!$F$5=1,Spikes!$F$6=1,B155&lt;&gt;""),B155,NA())</f>
        <v>#N/A</v>
      </c>
    </row>
    <row r="156" spans="1:24" x14ac:dyDescent="0.3">
      <c r="A156" s="68">
        <v>147</v>
      </c>
      <c r="B156" s="69" t="str">
        <f>IF(Tempo!A149="","",Tempo!A149)</f>
        <v/>
      </c>
      <c r="C156" s="71">
        <f>Tempo!$A$2*(Tempo!L149+Tempo!M149)/2</f>
        <v>0</v>
      </c>
      <c r="D156" s="71">
        <f>Tempo!$A$2*(Tempo!N149+Tempo!O149)/2</f>
        <v>0</v>
      </c>
      <c r="E156" s="71">
        <f>Tempo!$A$2*(Tempo!V149+Tempo!W149)/2</f>
        <v>0</v>
      </c>
      <c r="F156" s="71">
        <f>Tempo!$A$2*(Tempo!X149+Tempo!Y149)/2</f>
        <v>0</v>
      </c>
      <c r="G156" s="71">
        <f>Tempo!$A$2*(Tempo!AF149+Tempo!AG149)/2</f>
        <v>0</v>
      </c>
      <c r="H156" s="71">
        <f>Tempo!$A$2*(Tempo!AH149+Tempo!AI149)/2</f>
        <v>0</v>
      </c>
      <c r="I156" s="71">
        <f>Tempo!$A$2*(Tempo!AP149-Tempo!AQ149)/2+I157</f>
        <v>0</v>
      </c>
      <c r="J156" s="71">
        <f>Tempo!$A$2*(Tempo!AR149-Tempo!AS149)/2+J157</f>
        <v>0</v>
      </c>
      <c r="K156" s="71">
        <f>IF(OR(Spikes!$N157=0,Spikes!$N157&gt;3),Tempo!B149,IF(Spikes!$N157=1,Tempo!L149,IF(Spikes!$N157=2,AVERAGE(Tempo!L149,Tempo!V149),AVERAGE(Tempo!L149,Tempo!V149,Tempo!AF149))))</f>
        <v>0</v>
      </c>
      <c r="L156" s="71">
        <f>IF(OR(Spikes!$N157=0,Spikes!$N157&gt;3),Tempo!C149,IF(Spikes!$N157=1,Tempo!M149,IF(Spikes!$N157=2,AVERAGE(Tempo!M149,Tempo!W149),AVERAGE(Tempo!M149,Tempo!W149,Tempo!AG149))))</f>
        <v>0</v>
      </c>
      <c r="M156" s="71">
        <f>IF(OR(Spikes!$O157=0,Spikes!$O157&gt;3),Tempo!D149,IF(Spikes!$O157=1,Tempo!N149,IF(Spikes!$O157=2,AVERAGE(Tempo!N149,Tempo!X149),AVERAGE(Tempo!N149,Tempo!X149,Tempo!AH149))))</f>
        <v>0</v>
      </c>
      <c r="N156" s="71">
        <f>IF(OR(Spikes!$O157=0,Spikes!$O157&gt;3),Tempo!E149,IF(Spikes!$O157=1,Tempo!O149,IF(Spikes!$O157=2,AVERAGE(Tempo!O149,Tempo!Y149),AVERAGE(Tempo!O149,Tempo!Y149,Tempo!AI149))))</f>
        <v>0</v>
      </c>
      <c r="O156" s="71">
        <f>IF(Spikes!$F$4=0,0,Tempo!$A$2*(K156+L156)/2)</f>
        <v>0</v>
      </c>
      <c r="P156" s="71">
        <f>IF(Spikes!$F$5=0,0,Tempo!$A$2*(M156+N156)/2)</f>
        <v>0</v>
      </c>
      <c r="Q156" s="70">
        <f>Tempo!$A$2*(K156-L156)/2+Q157</f>
        <v>0</v>
      </c>
      <c r="R156" s="70">
        <f>Tempo!$A$2*(M156-N156)/2+R157</f>
        <v>0</v>
      </c>
      <c r="S156" s="83">
        <f>Q156-I156+Tempo!AX149</f>
        <v>0</v>
      </c>
      <c r="T156" s="83">
        <f>R156-J156+Tempo!AY149</f>
        <v>0</v>
      </c>
      <c r="U156" s="49" t="e">
        <f>IF(AND(Spikes!$F$4=1,B156&lt;&gt;""),B156,NA())</f>
        <v>#N/A</v>
      </c>
      <c r="V156" s="49" t="e">
        <f>IF(AND(Spikes!$F$5=1,B156&lt;&gt;""),B156,NA())</f>
        <v>#N/A</v>
      </c>
      <c r="W156" s="49" t="e">
        <f>IF(AND(Spikes!$F$4=1,Spikes!$F$6=1,B156&lt;&gt;""),B156,NA())</f>
        <v>#N/A</v>
      </c>
      <c r="X156" s="49" t="e">
        <f>IF(AND(Spikes!$F$5=1,Spikes!$F$6=1,B156&lt;&gt;""),B156,NA())</f>
        <v>#N/A</v>
      </c>
    </row>
    <row r="157" spans="1:24" x14ac:dyDescent="0.3">
      <c r="A157" s="68">
        <v>148</v>
      </c>
      <c r="B157" s="69" t="str">
        <f>IF(Tempo!A150="","",Tempo!A150)</f>
        <v/>
      </c>
      <c r="C157" s="71">
        <f>Tempo!$A$2*(Tempo!L150+Tempo!M150)/2</f>
        <v>0</v>
      </c>
      <c r="D157" s="71">
        <f>Tempo!$A$2*(Tempo!N150+Tempo!O150)/2</f>
        <v>0</v>
      </c>
      <c r="E157" s="71">
        <f>Tempo!$A$2*(Tempo!V150+Tempo!W150)/2</f>
        <v>0</v>
      </c>
      <c r="F157" s="71">
        <f>Tempo!$A$2*(Tempo!X150+Tempo!Y150)/2</f>
        <v>0</v>
      </c>
      <c r="G157" s="71">
        <f>Tempo!$A$2*(Tempo!AF150+Tempo!AG150)/2</f>
        <v>0</v>
      </c>
      <c r="H157" s="71">
        <f>Tempo!$A$2*(Tempo!AH150+Tempo!AI150)/2</f>
        <v>0</v>
      </c>
      <c r="I157" s="71">
        <f>Tempo!$A$2*(Tempo!AP150-Tempo!AQ150)/2+I158</f>
        <v>0</v>
      </c>
      <c r="J157" s="71">
        <f>Tempo!$A$2*(Tempo!AR150-Tempo!AS150)/2+J158</f>
        <v>0</v>
      </c>
      <c r="K157" s="71">
        <f>IF(OR(Spikes!$N158=0,Spikes!$N158&gt;3),Tempo!B150,IF(Spikes!$N158=1,Tempo!L150,IF(Spikes!$N158=2,AVERAGE(Tempo!L150,Tempo!V150),AVERAGE(Tempo!L150,Tempo!V150,Tempo!AF150))))</f>
        <v>0</v>
      </c>
      <c r="L157" s="71">
        <f>IF(OR(Spikes!$N158=0,Spikes!$N158&gt;3),Tempo!C150,IF(Spikes!$N158=1,Tempo!M150,IF(Spikes!$N158=2,AVERAGE(Tempo!M150,Tempo!W150),AVERAGE(Tempo!M150,Tempo!W150,Tempo!AG150))))</f>
        <v>0</v>
      </c>
      <c r="M157" s="71">
        <f>IF(OR(Spikes!$O158=0,Spikes!$O158&gt;3),Tempo!D150,IF(Spikes!$O158=1,Tempo!N150,IF(Spikes!$O158=2,AVERAGE(Tempo!N150,Tempo!X150),AVERAGE(Tempo!N150,Tempo!X150,Tempo!AH150))))</f>
        <v>0</v>
      </c>
      <c r="N157" s="71">
        <f>IF(OR(Spikes!$O158=0,Spikes!$O158&gt;3),Tempo!E150,IF(Spikes!$O158=1,Tempo!O150,IF(Spikes!$O158=2,AVERAGE(Tempo!O150,Tempo!Y150),AVERAGE(Tempo!O150,Tempo!Y150,Tempo!AI150))))</f>
        <v>0</v>
      </c>
      <c r="O157" s="71">
        <f>IF(Spikes!$F$4=0,0,Tempo!$A$2*(K157+L157)/2)</f>
        <v>0</v>
      </c>
      <c r="P157" s="71">
        <f>IF(Spikes!$F$5=0,0,Tempo!$A$2*(M157+N157)/2)</f>
        <v>0</v>
      </c>
      <c r="Q157" s="70">
        <f>Tempo!$A$2*(K157-L157)/2+Q158</f>
        <v>0</v>
      </c>
      <c r="R157" s="70">
        <f>Tempo!$A$2*(M157-N157)/2+R158</f>
        <v>0</v>
      </c>
      <c r="S157" s="83">
        <f>Q157-I157+Tempo!AX150</f>
        <v>0</v>
      </c>
      <c r="T157" s="83">
        <f>R157-J157+Tempo!AY150</f>
        <v>0</v>
      </c>
      <c r="U157" s="49" t="e">
        <f>IF(AND(Spikes!$F$4=1,B157&lt;&gt;""),B157,NA())</f>
        <v>#N/A</v>
      </c>
      <c r="V157" s="49" t="e">
        <f>IF(AND(Spikes!$F$5=1,B157&lt;&gt;""),B157,NA())</f>
        <v>#N/A</v>
      </c>
      <c r="W157" s="49" t="e">
        <f>IF(AND(Spikes!$F$4=1,Spikes!$F$6=1,B157&lt;&gt;""),B157,NA())</f>
        <v>#N/A</v>
      </c>
      <c r="X157" s="49" t="e">
        <f>IF(AND(Spikes!$F$5=1,Spikes!$F$6=1,B157&lt;&gt;""),B157,NA())</f>
        <v>#N/A</v>
      </c>
    </row>
    <row r="158" spans="1:24" x14ac:dyDescent="0.3">
      <c r="A158" s="68">
        <v>149</v>
      </c>
      <c r="B158" s="69" t="str">
        <f>IF(Tempo!A151="","",Tempo!A151)</f>
        <v/>
      </c>
      <c r="C158" s="71">
        <f>Tempo!$A$2*(Tempo!L151+Tempo!M151)/2</f>
        <v>0</v>
      </c>
      <c r="D158" s="71">
        <f>Tempo!$A$2*(Tempo!N151+Tempo!O151)/2</f>
        <v>0</v>
      </c>
      <c r="E158" s="71">
        <f>Tempo!$A$2*(Tempo!V151+Tempo!W151)/2</f>
        <v>0</v>
      </c>
      <c r="F158" s="71">
        <f>Tempo!$A$2*(Tempo!X151+Tempo!Y151)/2</f>
        <v>0</v>
      </c>
      <c r="G158" s="71">
        <f>Tempo!$A$2*(Tempo!AF151+Tempo!AG151)/2</f>
        <v>0</v>
      </c>
      <c r="H158" s="71">
        <f>Tempo!$A$2*(Tempo!AH151+Tempo!AI151)/2</f>
        <v>0</v>
      </c>
      <c r="I158" s="71">
        <f>Tempo!$A$2*(Tempo!AP151-Tempo!AQ151)/2+I159</f>
        <v>0</v>
      </c>
      <c r="J158" s="71">
        <f>Tempo!$A$2*(Tempo!AR151-Tempo!AS151)/2+J159</f>
        <v>0</v>
      </c>
      <c r="K158" s="71">
        <f>IF(OR(Spikes!$N159=0,Spikes!$N159&gt;3),Tempo!B151,IF(Spikes!$N159=1,Tempo!L151,IF(Spikes!$N159=2,AVERAGE(Tempo!L151,Tempo!V151),AVERAGE(Tempo!L151,Tempo!V151,Tempo!AF151))))</f>
        <v>0</v>
      </c>
      <c r="L158" s="71">
        <f>IF(OR(Spikes!$N159=0,Spikes!$N159&gt;3),Tempo!C151,IF(Spikes!$N159=1,Tempo!M151,IF(Spikes!$N159=2,AVERAGE(Tempo!M151,Tempo!W151),AVERAGE(Tempo!M151,Tempo!W151,Tempo!AG151))))</f>
        <v>0</v>
      </c>
      <c r="M158" s="71">
        <f>IF(OR(Spikes!$O159=0,Spikes!$O159&gt;3),Tempo!D151,IF(Spikes!$O159=1,Tempo!N151,IF(Spikes!$O159=2,AVERAGE(Tempo!N151,Tempo!X151),AVERAGE(Tempo!N151,Tempo!X151,Tempo!AH151))))</f>
        <v>0</v>
      </c>
      <c r="N158" s="71">
        <f>IF(OR(Spikes!$O159=0,Spikes!$O159&gt;3),Tempo!E151,IF(Spikes!$O159=1,Tempo!O151,IF(Spikes!$O159=2,AVERAGE(Tempo!O151,Tempo!Y151),AVERAGE(Tempo!O151,Tempo!Y151,Tempo!AI151))))</f>
        <v>0</v>
      </c>
      <c r="O158" s="71">
        <f>IF(Spikes!$F$4=0,0,Tempo!$A$2*(K158+L158)/2)</f>
        <v>0</v>
      </c>
      <c r="P158" s="71">
        <f>IF(Spikes!$F$5=0,0,Tempo!$A$2*(M158+N158)/2)</f>
        <v>0</v>
      </c>
      <c r="Q158" s="70">
        <f>Tempo!$A$2*(K158-L158)/2+Q159</f>
        <v>0</v>
      </c>
      <c r="R158" s="70">
        <f>Tempo!$A$2*(M158-N158)/2+R159</f>
        <v>0</v>
      </c>
      <c r="S158" s="83">
        <f>Q158-I158+Tempo!AX151</f>
        <v>0</v>
      </c>
      <c r="T158" s="83">
        <f>R158-J158+Tempo!AY151</f>
        <v>0</v>
      </c>
      <c r="U158" s="49" t="e">
        <f>IF(AND(Spikes!$F$4=1,B158&lt;&gt;""),B158,NA())</f>
        <v>#N/A</v>
      </c>
      <c r="V158" s="49" t="e">
        <f>IF(AND(Spikes!$F$5=1,B158&lt;&gt;""),B158,NA())</f>
        <v>#N/A</v>
      </c>
      <c r="W158" s="49" t="e">
        <f>IF(AND(Spikes!$F$4=1,Spikes!$F$6=1,B158&lt;&gt;""),B158,NA())</f>
        <v>#N/A</v>
      </c>
      <c r="X158" s="49" t="e">
        <f>IF(AND(Spikes!$F$5=1,Spikes!$F$6=1,B158&lt;&gt;""),B158,NA())</f>
        <v>#N/A</v>
      </c>
    </row>
    <row r="159" spans="1:24" x14ac:dyDescent="0.3">
      <c r="A159" s="68">
        <v>150</v>
      </c>
      <c r="B159" s="69" t="str">
        <f>IF(Tempo!A152="","",Tempo!A152)</f>
        <v/>
      </c>
      <c r="C159" s="71">
        <f>Tempo!$A$2*(Tempo!L152+Tempo!M152)/2</f>
        <v>0</v>
      </c>
      <c r="D159" s="71">
        <f>Tempo!$A$2*(Tempo!N152+Tempo!O152)/2</f>
        <v>0</v>
      </c>
      <c r="E159" s="71">
        <f>Tempo!$A$2*(Tempo!V152+Tempo!W152)/2</f>
        <v>0</v>
      </c>
      <c r="F159" s="71">
        <f>Tempo!$A$2*(Tempo!X152+Tempo!Y152)/2</f>
        <v>0</v>
      </c>
      <c r="G159" s="71">
        <f>Tempo!$A$2*(Tempo!AF152+Tempo!AG152)/2</f>
        <v>0</v>
      </c>
      <c r="H159" s="71">
        <f>Tempo!$A$2*(Tempo!AH152+Tempo!AI152)/2</f>
        <v>0</v>
      </c>
      <c r="I159" s="71">
        <f>Tempo!$A$2*(Tempo!AP152-Tempo!AQ152)/2+I160</f>
        <v>0</v>
      </c>
      <c r="J159" s="71">
        <f>Tempo!$A$2*(Tempo!AR152-Tempo!AS152)/2+J160</f>
        <v>0</v>
      </c>
      <c r="K159" s="71">
        <f>IF(OR(Spikes!$N160=0,Spikes!$N160&gt;3),Tempo!B152,IF(Spikes!$N160=1,Tempo!L152,IF(Spikes!$N160=2,AVERAGE(Tempo!L152,Tempo!V152),AVERAGE(Tempo!L152,Tempo!V152,Tempo!AF152))))</f>
        <v>0</v>
      </c>
      <c r="L159" s="71">
        <f>IF(OR(Spikes!$N160=0,Spikes!$N160&gt;3),Tempo!C152,IF(Spikes!$N160=1,Tempo!M152,IF(Spikes!$N160=2,AVERAGE(Tempo!M152,Tempo!W152),AVERAGE(Tempo!M152,Tempo!W152,Tempo!AG152))))</f>
        <v>0</v>
      </c>
      <c r="M159" s="71">
        <f>IF(OR(Spikes!$O160=0,Spikes!$O160&gt;3),Tempo!D152,IF(Spikes!$O160=1,Tempo!N152,IF(Spikes!$O160=2,AVERAGE(Tempo!N152,Tempo!X152),AVERAGE(Tempo!N152,Tempo!X152,Tempo!AH152))))</f>
        <v>0</v>
      </c>
      <c r="N159" s="71">
        <f>IF(OR(Spikes!$O160=0,Spikes!$O160&gt;3),Tempo!E152,IF(Spikes!$O160=1,Tempo!O152,IF(Spikes!$O160=2,AVERAGE(Tempo!O152,Tempo!Y152),AVERAGE(Tempo!O152,Tempo!Y152,Tempo!AI152))))</f>
        <v>0</v>
      </c>
      <c r="O159" s="71">
        <f>IF(Spikes!$F$4=0,0,Tempo!$A$2*(K159+L159)/2)</f>
        <v>0</v>
      </c>
      <c r="P159" s="71">
        <f>IF(Spikes!$F$5=0,0,Tempo!$A$2*(M159+N159)/2)</f>
        <v>0</v>
      </c>
      <c r="Q159" s="70">
        <f>Tempo!$A$2*(K159-L159)/2+Q160</f>
        <v>0</v>
      </c>
      <c r="R159" s="70">
        <f>Tempo!$A$2*(M159-N159)/2+R160</f>
        <v>0</v>
      </c>
      <c r="S159" s="83">
        <f>Q159-I159+Tempo!AX152</f>
        <v>0</v>
      </c>
      <c r="T159" s="83">
        <f>R159-J159+Tempo!AY152</f>
        <v>0</v>
      </c>
      <c r="U159" s="49" t="e">
        <f>IF(AND(Spikes!$F$4=1,B159&lt;&gt;""),B159,NA())</f>
        <v>#N/A</v>
      </c>
      <c r="V159" s="49" t="e">
        <f>IF(AND(Spikes!$F$5=1,B159&lt;&gt;""),B159,NA())</f>
        <v>#N/A</v>
      </c>
      <c r="W159" s="49" t="e">
        <f>IF(AND(Spikes!$F$4=1,Spikes!$F$6=1,B159&lt;&gt;""),B159,NA())</f>
        <v>#N/A</v>
      </c>
      <c r="X159" s="49" t="e">
        <f>IF(AND(Spikes!$F$5=1,Spikes!$F$6=1,B159&lt;&gt;""),B159,NA())</f>
        <v>#N/A</v>
      </c>
    </row>
    <row r="160" spans="1:24" x14ac:dyDescent="0.3">
      <c r="A160" s="68">
        <v>151</v>
      </c>
      <c r="B160" s="69" t="str">
        <f>IF(Tempo!A153="","",Tempo!A153)</f>
        <v/>
      </c>
      <c r="C160" s="71">
        <f>Tempo!$A$2*(Tempo!L153+Tempo!M153)/2</f>
        <v>0</v>
      </c>
      <c r="D160" s="71">
        <f>Tempo!$A$2*(Tempo!N153+Tempo!O153)/2</f>
        <v>0</v>
      </c>
      <c r="E160" s="71">
        <f>Tempo!$A$2*(Tempo!V153+Tempo!W153)/2</f>
        <v>0</v>
      </c>
      <c r="F160" s="71">
        <f>Tempo!$A$2*(Tempo!X153+Tempo!Y153)/2</f>
        <v>0</v>
      </c>
      <c r="G160" s="71">
        <f>Tempo!$A$2*(Tempo!AF153+Tempo!AG153)/2</f>
        <v>0</v>
      </c>
      <c r="H160" s="71">
        <f>Tempo!$A$2*(Tempo!AH153+Tempo!AI153)/2</f>
        <v>0</v>
      </c>
      <c r="I160" s="71">
        <f>Tempo!$A$2*(Tempo!AP153-Tempo!AQ153)/2+I161</f>
        <v>0</v>
      </c>
      <c r="J160" s="71">
        <f>Tempo!$A$2*(Tempo!AR153-Tempo!AS153)/2+J161</f>
        <v>0</v>
      </c>
      <c r="K160" s="71">
        <f>IF(OR(Spikes!$N161=0,Spikes!$N161&gt;3),Tempo!B153,IF(Spikes!$N161=1,Tempo!L153,IF(Spikes!$N161=2,AVERAGE(Tempo!L153,Tempo!V153),AVERAGE(Tempo!L153,Tempo!V153,Tempo!AF153))))</f>
        <v>0</v>
      </c>
      <c r="L160" s="71">
        <f>IF(OR(Spikes!$N161=0,Spikes!$N161&gt;3),Tempo!C153,IF(Spikes!$N161=1,Tempo!M153,IF(Spikes!$N161=2,AVERAGE(Tempo!M153,Tempo!W153),AVERAGE(Tempo!M153,Tempo!W153,Tempo!AG153))))</f>
        <v>0</v>
      </c>
      <c r="M160" s="71">
        <f>IF(OR(Spikes!$O161=0,Spikes!$O161&gt;3),Tempo!D153,IF(Spikes!$O161=1,Tempo!N153,IF(Spikes!$O161=2,AVERAGE(Tempo!N153,Tempo!X153),AVERAGE(Tempo!N153,Tempo!X153,Tempo!AH153))))</f>
        <v>0</v>
      </c>
      <c r="N160" s="71">
        <f>IF(OR(Spikes!$O161=0,Spikes!$O161&gt;3),Tempo!E153,IF(Spikes!$O161=1,Tempo!O153,IF(Spikes!$O161=2,AVERAGE(Tempo!O153,Tempo!Y153),AVERAGE(Tempo!O153,Tempo!Y153,Tempo!AI153))))</f>
        <v>0</v>
      </c>
      <c r="O160" s="71">
        <f>IF(Spikes!$F$4=0,0,Tempo!$A$2*(K160+L160)/2)</f>
        <v>0</v>
      </c>
      <c r="P160" s="71">
        <f>IF(Spikes!$F$5=0,0,Tempo!$A$2*(M160+N160)/2)</f>
        <v>0</v>
      </c>
      <c r="Q160" s="70">
        <f>Tempo!$A$2*(K160-L160)/2+Q161</f>
        <v>0</v>
      </c>
      <c r="R160" s="70">
        <f>Tempo!$A$2*(M160-N160)/2+R161</f>
        <v>0</v>
      </c>
      <c r="S160" s="83">
        <f>Q160-I160+Tempo!AX153</f>
        <v>0</v>
      </c>
      <c r="T160" s="83">
        <f>R160-J160+Tempo!AY153</f>
        <v>0</v>
      </c>
      <c r="U160" s="49" t="e">
        <f>IF(AND(Spikes!$F$4=1,B160&lt;&gt;""),B160,NA())</f>
        <v>#N/A</v>
      </c>
      <c r="V160" s="49" t="e">
        <f>IF(AND(Spikes!$F$5=1,B160&lt;&gt;""),B160,NA())</f>
        <v>#N/A</v>
      </c>
      <c r="W160" s="49" t="e">
        <f>IF(AND(Spikes!$F$4=1,Spikes!$F$6=1,B160&lt;&gt;""),B160,NA())</f>
        <v>#N/A</v>
      </c>
      <c r="X160" s="49" t="e">
        <f>IF(AND(Spikes!$F$5=1,Spikes!$F$6=1,B160&lt;&gt;""),B160,NA())</f>
        <v>#N/A</v>
      </c>
    </row>
    <row r="161" spans="1:24" x14ac:dyDescent="0.3">
      <c r="A161" s="68">
        <v>152</v>
      </c>
      <c r="B161" s="69" t="str">
        <f>IF(Tempo!A154="","",Tempo!A154)</f>
        <v/>
      </c>
      <c r="C161" s="71">
        <f>Tempo!$A$2*(Tempo!L154+Tempo!M154)/2</f>
        <v>0</v>
      </c>
      <c r="D161" s="71">
        <f>Tempo!$A$2*(Tempo!N154+Tempo!O154)/2</f>
        <v>0</v>
      </c>
      <c r="E161" s="71">
        <f>Tempo!$A$2*(Tempo!V154+Tempo!W154)/2</f>
        <v>0</v>
      </c>
      <c r="F161" s="71">
        <f>Tempo!$A$2*(Tempo!X154+Tempo!Y154)/2</f>
        <v>0</v>
      </c>
      <c r="G161" s="71">
        <f>Tempo!$A$2*(Tempo!AF154+Tempo!AG154)/2</f>
        <v>0</v>
      </c>
      <c r="H161" s="71">
        <f>Tempo!$A$2*(Tempo!AH154+Tempo!AI154)/2</f>
        <v>0</v>
      </c>
      <c r="I161" s="71">
        <f>Tempo!$A$2*(Tempo!AP154-Tempo!AQ154)/2+I162</f>
        <v>0</v>
      </c>
      <c r="J161" s="71">
        <f>Tempo!$A$2*(Tempo!AR154-Tempo!AS154)/2+J162</f>
        <v>0</v>
      </c>
      <c r="K161" s="71">
        <f>IF(OR(Spikes!$N162=0,Spikes!$N162&gt;3),Tempo!B154,IF(Spikes!$N162=1,Tempo!L154,IF(Spikes!$N162=2,AVERAGE(Tempo!L154,Tempo!V154),AVERAGE(Tempo!L154,Tempo!V154,Tempo!AF154))))</f>
        <v>0</v>
      </c>
      <c r="L161" s="71">
        <f>IF(OR(Spikes!$N162=0,Spikes!$N162&gt;3),Tempo!C154,IF(Spikes!$N162=1,Tempo!M154,IF(Spikes!$N162=2,AVERAGE(Tempo!M154,Tempo!W154),AVERAGE(Tempo!M154,Tempo!W154,Tempo!AG154))))</f>
        <v>0</v>
      </c>
      <c r="M161" s="71">
        <f>IF(OR(Spikes!$O162=0,Spikes!$O162&gt;3),Tempo!D154,IF(Spikes!$O162=1,Tempo!N154,IF(Spikes!$O162=2,AVERAGE(Tempo!N154,Tempo!X154),AVERAGE(Tempo!N154,Tempo!X154,Tempo!AH154))))</f>
        <v>0</v>
      </c>
      <c r="N161" s="71">
        <f>IF(OR(Spikes!$O162=0,Spikes!$O162&gt;3),Tempo!E154,IF(Spikes!$O162=1,Tempo!O154,IF(Spikes!$O162=2,AVERAGE(Tempo!O154,Tempo!Y154),AVERAGE(Tempo!O154,Tempo!Y154,Tempo!AI154))))</f>
        <v>0</v>
      </c>
      <c r="O161" s="71">
        <f>IF(Spikes!$F$4=0,0,Tempo!$A$2*(K161+L161)/2)</f>
        <v>0</v>
      </c>
      <c r="P161" s="71">
        <f>IF(Spikes!$F$5=0,0,Tempo!$A$2*(M161+N161)/2)</f>
        <v>0</v>
      </c>
      <c r="Q161" s="70">
        <f>Tempo!$A$2*(K161-L161)/2+Q162</f>
        <v>0</v>
      </c>
      <c r="R161" s="70">
        <f>Tempo!$A$2*(M161-N161)/2+R162</f>
        <v>0</v>
      </c>
      <c r="S161" s="83">
        <f>Q161-I161+Tempo!AX154</f>
        <v>0</v>
      </c>
      <c r="T161" s="83">
        <f>R161-J161+Tempo!AY154</f>
        <v>0</v>
      </c>
      <c r="U161" s="49" t="e">
        <f>IF(AND(Spikes!$F$4=1,B161&lt;&gt;""),B161,NA())</f>
        <v>#N/A</v>
      </c>
      <c r="V161" s="49" t="e">
        <f>IF(AND(Spikes!$F$5=1,B161&lt;&gt;""),B161,NA())</f>
        <v>#N/A</v>
      </c>
      <c r="W161" s="49" t="e">
        <f>IF(AND(Spikes!$F$4=1,Spikes!$F$6=1,B161&lt;&gt;""),B161,NA())</f>
        <v>#N/A</v>
      </c>
      <c r="X161" s="49" t="e">
        <f>IF(AND(Spikes!$F$5=1,Spikes!$F$6=1,B161&lt;&gt;""),B161,NA())</f>
        <v>#N/A</v>
      </c>
    </row>
    <row r="162" spans="1:24" x14ac:dyDescent="0.3">
      <c r="A162" s="68">
        <v>153</v>
      </c>
      <c r="B162" s="69" t="str">
        <f>IF(Tempo!A155="","",Tempo!A155)</f>
        <v/>
      </c>
      <c r="C162" s="71">
        <f>Tempo!$A$2*(Tempo!L155+Tempo!M155)/2</f>
        <v>0</v>
      </c>
      <c r="D162" s="71">
        <f>Tempo!$A$2*(Tempo!N155+Tempo!O155)/2</f>
        <v>0</v>
      </c>
      <c r="E162" s="71">
        <f>Tempo!$A$2*(Tempo!V155+Tempo!W155)/2</f>
        <v>0</v>
      </c>
      <c r="F162" s="71">
        <f>Tempo!$A$2*(Tempo!X155+Tempo!Y155)/2</f>
        <v>0</v>
      </c>
      <c r="G162" s="71">
        <f>Tempo!$A$2*(Tempo!AF155+Tempo!AG155)/2</f>
        <v>0</v>
      </c>
      <c r="H162" s="71">
        <f>Tempo!$A$2*(Tempo!AH155+Tempo!AI155)/2</f>
        <v>0</v>
      </c>
      <c r="I162" s="71">
        <f>Tempo!$A$2*(Tempo!AP155-Tempo!AQ155)/2+I163</f>
        <v>0</v>
      </c>
      <c r="J162" s="71">
        <f>Tempo!$A$2*(Tempo!AR155-Tempo!AS155)/2+J163</f>
        <v>0</v>
      </c>
      <c r="K162" s="71">
        <f>IF(OR(Spikes!$N163=0,Spikes!$N163&gt;3),Tempo!B155,IF(Spikes!$N163=1,Tempo!L155,IF(Spikes!$N163=2,AVERAGE(Tempo!L155,Tempo!V155),AVERAGE(Tempo!L155,Tempo!V155,Tempo!AF155))))</f>
        <v>0</v>
      </c>
      <c r="L162" s="71">
        <f>IF(OR(Spikes!$N163=0,Spikes!$N163&gt;3),Tempo!C155,IF(Spikes!$N163=1,Tempo!M155,IF(Spikes!$N163=2,AVERAGE(Tempo!M155,Tempo!W155),AVERAGE(Tempo!M155,Tempo!W155,Tempo!AG155))))</f>
        <v>0</v>
      </c>
      <c r="M162" s="71">
        <f>IF(OR(Spikes!$O163=0,Spikes!$O163&gt;3),Tempo!D155,IF(Spikes!$O163=1,Tempo!N155,IF(Spikes!$O163=2,AVERAGE(Tempo!N155,Tempo!X155),AVERAGE(Tempo!N155,Tempo!X155,Tempo!AH155))))</f>
        <v>0</v>
      </c>
      <c r="N162" s="71">
        <f>IF(OR(Spikes!$O163=0,Spikes!$O163&gt;3),Tempo!E155,IF(Spikes!$O163=1,Tempo!O155,IF(Spikes!$O163=2,AVERAGE(Tempo!O155,Tempo!Y155),AVERAGE(Tempo!O155,Tempo!Y155,Tempo!AI155))))</f>
        <v>0</v>
      </c>
      <c r="O162" s="71">
        <f>IF(Spikes!$F$4=0,0,Tempo!$A$2*(K162+L162)/2)</f>
        <v>0</v>
      </c>
      <c r="P162" s="71">
        <f>IF(Spikes!$F$5=0,0,Tempo!$A$2*(M162+N162)/2)</f>
        <v>0</v>
      </c>
      <c r="Q162" s="70">
        <f>Tempo!$A$2*(K162-L162)/2+Q163</f>
        <v>0</v>
      </c>
      <c r="R162" s="70">
        <f>Tempo!$A$2*(M162-N162)/2+R163</f>
        <v>0</v>
      </c>
      <c r="S162" s="83">
        <f>Q162-I162+Tempo!AX155</f>
        <v>0</v>
      </c>
      <c r="T162" s="83">
        <f>R162-J162+Tempo!AY155</f>
        <v>0</v>
      </c>
      <c r="U162" s="49" t="e">
        <f>IF(AND(Spikes!$F$4=1,B162&lt;&gt;""),B162,NA())</f>
        <v>#N/A</v>
      </c>
      <c r="V162" s="49" t="e">
        <f>IF(AND(Spikes!$F$5=1,B162&lt;&gt;""),B162,NA())</f>
        <v>#N/A</v>
      </c>
      <c r="W162" s="49" t="e">
        <f>IF(AND(Spikes!$F$4=1,Spikes!$F$6=1,B162&lt;&gt;""),B162,NA())</f>
        <v>#N/A</v>
      </c>
      <c r="X162" s="49" t="e">
        <f>IF(AND(Spikes!$F$5=1,Spikes!$F$6=1,B162&lt;&gt;""),B162,NA())</f>
        <v>#N/A</v>
      </c>
    </row>
    <row r="163" spans="1:24" x14ac:dyDescent="0.3">
      <c r="A163" s="68">
        <v>154</v>
      </c>
      <c r="B163" s="69" t="str">
        <f>IF(Tempo!A156="","",Tempo!A156)</f>
        <v/>
      </c>
      <c r="C163" s="71">
        <f>Tempo!$A$2*(Tempo!L156+Tempo!M156)/2</f>
        <v>0</v>
      </c>
      <c r="D163" s="71">
        <f>Tempo!$A$2*(Tempo!N156+Tempo!O156)/2</f>
        <v>0</v>
      </c>
      <c r="E163" s="71">
        <f>Tempo!$A$2*(Tempo!V156+Tempo!W156)/2</f>
        <v>0</v>
      </c>
      <c r="F163" s="71">
        <f>Tempo!$A$2*(Tempo!X156+Tempo!Y156)/2</f>
        <v>0</v>
      </c>
      <c r="G163" s="71">
        <f>Tempo!$A$2*(Tempo!AF156+Tempo!AG156)/2</f>
        <v>0</v>
      </c>
      <c r="H163" s="71">
        <f>Tempo!$A$2*(Tempo!AH156+Tempo!AI156)/2</f>
        <v>0</v>
      </c>
      <c r="I163" s="71">
        <f>Tempo!$A$2*(Tempo!AP156-Tempo!AQ156)/2+I164</f>
        <v>0</v>
      </c>
      <c r="J163" s="71">
        <f>Tempo!$A$2*(Tempo!AR156-Tempo!AS156)/2+J164</f>
        <v>0</v>
      </c>
      <c r="K163" s="71">
        <f>IF(OR(Spikes!$N164=0,Spikes!$N164&gt;3),Tempo!B156,IF(Spikes!$N164=1,Tempo!L156,IF(Spikes!$N164=2,AVERAGE(Tempo!L156,Tempo!V156),AVERAGE(Tempo!L156,Tempo!V156,Tempo!AF156))))</f>
        <v>0</v>
      </c>
      <c r="L163" s="71">
        <f>IF(OR(Spikes!$N164=0,Spikes!$N164&gt;3),Tempo!C156,IF(Spikes!$N164=1,Tempo!M156,IF(Spikes!$N164=2,AVERAGE(Tempo!M156,Tempo!W156),AVERAGE(Tempo!M156,Tempo!W156,Tempo!AG156))))</f>
        <v>0</v>
      </c>
      <c r="M163" s="71">
        <f>IF(OR(Spikes!$O164=0,Spikes!$O164&gt;3),Tempo!D156,IF(Spikes!$O164=1,Tempo!N156,IF(Spikes!$O164=2,AVERAGE(Tempo!N156,Tempo!X156),AVERAGE(Tempo!N156,Tempo!X156,Tempo!AH156))))</f>
        <v>0</v>
      </c>
      <c r="N163" s="71">
        <f>IF(OR(Spikes!$O164=0,Spikes!$O164&gt;3),Tempo!E156,IF(Spikes!$O164=1,Tempo!O156,IF(Spikes!$O164=2,AVERAGE(Tempo!O156,Tempo!Y156),AVERAGE(Tempo!O156,Tempo!Y156,Tempo!AI156))))</f>
        <v>0</v>
      </c>
      <c r="O163" s="71">
        <f>IF(Spikes!$F$4=0,0,Tempo!$A$2*(K163+L163)/2)</f>
        <v>0</v>
      </c>
      <c r="P163" s="71">
        <f>IF(Spikes!$F$5=0,0,Tempo!$A$2*(M163+N163)/2)</f>
        <v>0</v>
      </c>
      <c r="Q163" s="70">
        <f>Tempo!$A$2*(K163-L163)/2+Q164</f>
        <v>0</v>
      </c>
      <c r="R163" s="70">
        <f>Tempo!$A$2*(M163-N163)/2+R164</f>
        <v>0</v>
      </c>
      <c r="S163" s="83">
        <f>Q163-I163+Tempo!AX156</f>
        <v>0</v>
      </c>
      <c r="T163" s="83">
        <f>R163-J163+Tempo!AY156</f>
        <v>0</v>
      </c>
      <c r="U163" s="49" t="e">
        <f>IF(AND(Spikes!$F$4=1,B163&lt;&gt;""),B163,NA())</f>
        <v>#N/A</v>
      </c>
      <c r="V163" s="49" t="e">
        <f>IF(AND(Spikes!$F$5=1,B163&lt;&gt;""),B163,NA())</f>
        <v>#N/A</v>
      </c>
      <c r="W163" s="49" t="e">
        <f>IF(AND(Spikes!$F$4=1,Spikes!$F$6=1,B163&lt;&gt;""),B163,NA())</f>
        <v>#N/A</v>
      </c>
      <c r="X163" s="49" t="e">
        <f>IF(AND(Spikes!$F$5=1,Spikes!$F$6=1,B163&lt;&gt;""),B163,NA())</f>
        <v>#N/A</v>
      </c>
    </row>
    <row r="164" spans="1:24" x14ac:dyDescent="0.3">
      <c r="A164" s="68">
        <v>155</v>
      </c>
      <c r="B164" s="69" t="str">
        <f>IF(Tempo!A157="","",Tempo!A157)</f>
        <v/>
      </c>
      <c r="C164" s="71">
        <f>Tempo!$A$2*(Tempo!L157+Tempo!M157)/2</f>
        <v>0</v>
      </c>
      <c r="D164" s="71">
        <f>Tempo!$A$2*(Tempo!N157+Tempo!O157)/2</f>
        <v>0</v>
      </c>
      <c r="E164" s="71">
        <f>Tempo!$A$2*(Tempo!V157+Tempo!W157)/2</f>
        <v>0</v>
      </c>
      <c r="F164" s="71">
        <f>Tempo!$A$2*(Tempo!X157+Tempo!Y157)/2</f>
        <v>0</v>
      </c>
      <c r="G164" s="71">
        <f>Tempo!$A$2*(Tempo!AF157+Tempo!AG157)/2</f>
        <v>0</v>
      </c>
      <c r="H164" s="71">
        <f>Tempo!$A$2*(Tempo!AH157+Tempo!AI157)/2</f>
        <v>0</v>
      </c>
      <c r="I164" s="71">
        <f>Tempo!$A$2*(Tempo!AP157-Tempo!AQ157)/2+I165</f>
        <v>0</v>
      </c>
      <c r="J164" s="71">
        <f>Tempo!$A$2*(Tempo!AR157-Tempo!AS157)/2+J165</f>
        <v>0</v>
      </c>
      <c r="K164" s="71">
        <f>IF(OR(Spikes!$N165=0,Spikes!$N165&gt;3),Tempo!B157,IF(Spikes!$N165=1,Tempo!L157,IF(Spikes!$N165=2,AVERAGE(Tempo!L157,Tempo!V157),AVERAGE(Tempo!L157,Tempo!V157,Tempo!AF157))))</f>
        <v>0</v>
      </c>
      <c r="L164" s="71">
        <f>IF(OR(Spikes!$N165=0,Spikes!$N165&gt;3),Tempo!C157,IF(Spikes!$N165=1,Tempo!M157,IF(Spikes!$N165=2,AVERAGE(Tempo!M157,Tempo!W157),AVERAGE(Tempo!M157,Tempo!W157,Tempo!AG157))))</f>
        <v>0</v>
      </c>
      <c r="M164" s="71">
        <f>IF(OR(Spikes!$O165=0,Spikes!$O165&gt;3),Tempo!D157,IF(Spikes!$O165=1,Tempo!N157,IF(Spikes!$O165=2,AVERAGE(Tempo!N157,Tempo!X157),AVERAGE(Tempo!N157,Tempo!X157,Tempo!AH157))))</f>
        <v>0</v>
      </c>
      <c r="N164" s="71">
        <f>IF(OR(Spikes!$O165=0,Spikes!$O165&gt;3),Tempo!E157,IF(Spikes!$O165=1,Tempo!O157,IF(Spikes!$O165=2,AVERAGE(Tempo!O157,Tempo!Y157),AVERAGE(Tempo!O157,Tempo!Y157,Tempo!AI157))))</f>
        <v>0</v>
      </c>
      <c r="O164" s="71">
        <f>IF(Spikes!$F$4=0,0,Tempo!$A$2*(K164+L164)/2)</f>
        <v>0</v>
      </c>
      <c r="P164" s="71">
        <f>IF(Spikes!$F$5=0,0,Tempo!$A$2*(M164+N164)/2)</f>
        <v>0</v>
      </c>
      <c r="Q164" s="70">
        <f>Tempo!$A$2*(K164-L164)/2+Q165</f>
        <v>0</v>
      </c>
      <c r="R164" s="70">
        <f>Tempo!$A$2*(M164-N164)/2+R165</f>
        <v>0</v>
      </c>
      <c r="S164" s="83">
        <f>Q164-I164+Tempo!AX157</f>
        <v>0</v>
      </c>
      <c r="T164" s="83">
        <f>R164-J164+Tempo!AY157</f>
        <v>0</v>
      </c>
      <c r="U164" s="49" t="e">
        <f>IF(AND(Spikes!$F$4=1,B164&lt;&gt;""),B164,NA())</f>
        <v>#N/A</v>
      </c>
      <c r="V164" s="49" t="e">
        <f>IF(AND(Spikes!$F$5=1,B164&lt;&gt;""),B164,NA())</f>
        <v>#N/A</v>
      </c>
      <c r="W164" s="49" t="e">
        <f>IF(AND(Spikes!$F$4=1,Spikes!$F$6=1,B164&lt;&gt;""),B164,NA())</f>
        <v>#N/A</v>
      </c>
      <c r="X164" s="49" t="e">
        <f>IF(AND(Spikes!$F$5=1,Spikes!$F$6=1,B164&lt;&gt;""),B164,NA())</f>
        <v>#N/A</v>
      </c>
    </row>
    <row r="165" spans="1:24" x14ac:dyDescent="0.3">
      <c r="A165" s="68">
        <v>156</v>
      </c>
      <c r="B165" s="69" t="str">
        <f>IF(Tempo!A158="","",Tempo!A158)</f>
        <v/>
      </c>
      <c r="C165" s="71">
        <f>Tempo!$A$2*(Tempo!L158+Tempo!M158)/2</f>
        <v>0</v>
      </c>
      <c r="D165" s="71">
        <f>Tempo!$A$2*(Tempo!N158+Tempo!O158)/2</f>
        <v>0</v>
      </c>
      <c r="E165" s="71">
        <f>Tempo!$A$2*(Tempo!V158+Tempo!W158)/2</f>
        <v>0</v>
      </c>
      <c r="F165" s="71">
        <f>Tempo!$A$2*(Tempo!X158+Tempo!Y158)/2</f>
        <v>0</v>
      </c>
      <c r="G165" s="71">
        <f>Tempo!$A$2*(Tempo!AF158+Tempo!AG158)/2</f>
        <v>0</v>
      </c>
      <c r="H165" s="71">
        <f>Tempo!$A$2*(Tempo!AH158+Tempo!AI158)/2</f>
        <v>0</v>
      </c>
      <c r="I165" s="71">
        <f>Tempo!$A$2*(Tempo!AP158-Tempo!AQ158)/2+I166</f>
        <v>0</v>
      </c>
      <c r="J165" s="71">
        <f>Tempo!$A$2*(Tempo!AR158-Tempo!AS158)/2+J166</f>
        <v>0</v>
      </c>
      <c r="K165" s="71">
        <f>IF(OR(Spikes!$N166=0,Spikes!$N166&gt;3),Tempo!B158,IF(Spikes!$N166=1,Tempo!L158,IF(Spikes!$N166=2,AVERAGE(Tempo!L158,Tempo!V158),AVERAGE(Tempo!L158,Tempo!V158,Tempo!AF158))))</f>
        <v>0</v>
      </c>
      <c r="L165" s="71">
        <f>IF(OR(Spikes!$N166=0,Spikes!$N166&gt;3),Tempo!C158,IF(Spikes!$N166=1,Tempo!M158,IF(Spikes!$N166=2,AVERAGE(Tempo!M158,Tempo!W158),AVERAGE(Tempo!M158,Tempo!W158,Tempo!AG158))))</f>
        <v>0</v>
      </c>
      <c r="M165" s="71">
        <f>IF(OR(Spikes!$O166=0,Spikes!$O166&gt;3),Tempo!D158,IF(Spikes!$O166=1,Tempo!N158,IF(Spikes!$O166=2,AVERAGE(Tempo!N158,Tempo!X158),AVERAGE(Tempo!N158,Tempo!X158,Tempo!AH158))))</f>
        <v>0</v>
      </c>
      <c r="N165" s="71">
        <f>IF(OR(Spikes!$O166=0,Spikes!$O166&gt;3),Tempo!E158,IF(Spikes!$O166=1,Tempo!O158,IF(Spikes!$O166=2,AVERAGE(Tempo!O158,Tempo!Y158),AVERAGE(Tempo!O158,Tempo!Y158,Tempo!AI158))))</f>
        <v>0</v>
      </c>
      <c r="O165" s="71">
        <f>IF(Spikes!$F$4=0,0,Tempo!$A$2*(K165+L165)/2)</f>
        <v>0</v>
      </c>
      <c r="P165" s="71">
        <f>IF(Spikes!$F$5=0,0,Tempo!$A$2*(M165+N165)/2)</f>
        <v>0</v>
      </c>
      <c r="Q165" s="70">
        <f>Tempo!$A$2*(K165-L165)/2+Q166</f>
        <v>0</v>
      </c>
      <c r="R165" s="70">
        <f>Tempo!$A$2*(M165-N165)/2+R166</f>
        <v>0</v>
      </c>
      <c r="S165" s="83">
        <f>Q165-I165+Tempo!AX158</f>
        <v>0</v>
      </c>
      <c r="T165" s="83">
        <f>R165-J165+Tempo!AY158</f>
        <v>0</v>
      </c>
      <c r="U165" s="49" t="e">
        <f>IF(AND(Spikes!$F$4=1,B165&lt;&gt;""),B165,NA())</f>
        <v>#N/A</v>
      </c>
      <c r="V165" s="49" t="e">
        <f>IF(AND(Spikes!$F$5=1,B165&lt;&gt;""),B165,NA())</f>
        <v>#N/A</v>
      </c>
      <c r="W165" s="49" t="e">
        <f>IF(AND(Spikes!$F$4=1,Spikes!$F$6=1,B165&lt;&gt;""),B165,NA())</f>
        <v>#N/A</v>
      </c>
      <c r="X165" s="49" t="e">
        <f>IF(AND(Spikes!$F$5=1,Spikes!$F$6=1,B165&lt;&gt;""),B165,NA())</f>
        <v>#N/A</v>
      </c>
    </row>
    <row r="166" spans="1:24" x14ac:dyDescent="0.3">
      <c r="A166" s="68">
        <v>157</v>
      </c>
      <c r="B166" s="69" t="str">
        <f>IF(Tempo!A159="","",Tempo!A159)</f>
        <v/>
      </c>
      <c r="C166" s="71">
        <f>Tempo!$A$2*(Tempo!L159+Tempo!M159)/2</f>
        <v>0</v>
      </c>
      <c r="D166" s="71">
        <f>Tempo!$A$2*(Tempo!N159+Tempo!O159)/2</f>
        <v>0</v>
      </c>
      <c r="E166" s="71">
        <f>Tempo!$A$2*(Tempo!V159+Tempo!W159)/2</f>
        <v>0</v>
      </c>
      <c r="F166" s="71">
        <f>Tempo!$A$2*(Tempo!X159+Tempo!Y159)/2</f>
        <v>0</v>
      </c>
      <c r="G166" s="71">
        <f>Tempo!$A$2*(Tempo!AF159+Tempo!AG159)/2</f>
        <v>0</v>
      </c>
      <c r="H166" s="71">
        <f>Tempo!$A$2*(Tempo!AH159+Tempo!AI159)/2</f>
        <v>0</v>
      </c>
      <c r="I166" s="71">
        <f>Tempo!$A$2*(Tempo!AP159-Tempo!AQ159)/2+I167</f>
        <v>0</v>
      </c>
      <c r="J166" s="71">
        <f>Tempo!$A$2*(Tempo!AR159-Tempo!AS159)/2+J167</f>
        <v>0</v>
      </c>
      <c r="K166" s="71">
        <f>IF(OR(Spikes!$N167=0,Spikes!$N167&gt;3),Tempo!B159,IF(Spikes!$N167=1,Tempo!L159,IF(Spikes!$N167=2,AVERAGE(Tempo!L159,Tempo!V159),AVERAGE(Tempo!L159,Tempo!V159,Tempo!AF159))))</f>
        <v>0</v>
      </c>
      <c r="L166" s="71">
        <f>IF(OR(Spikes!$N167=0,Spikes!$N167&gt;3),Tempo!C159,IF(Spikes!$N167=1,Tempo!M159,IF(Spikes!$N167=2,AVERAGE(Tempo!M159,Tempo!W159),AVERAGE(Tempo!M159,Tempo!W159,Tempo!AG159))))</f>
        <v>0</v>
      </c>
      <c r="M166" s="71">
        <f>IF(OR(Spikes!$O167=0,Spikes!$O167&gt;3),Tempo!D159,IF(Spikes!$O167=1,Tempo!N159,IF(Spikes!$O167=2,AVERAGE(Tempo!N159,Tempo!X159),AVERAGE(Tempo!N159,Tempo!X159,Tempo!AH159))))</f>
        <v>0</v>
      </c>
      <c r="N166" s="71">
        <f>IF(OR(Spikes!$O167=0,Spikes!$O167&gt;3),Tempo!E159,IF(Spikes!$O167=1,Tempo!O159,IF(Spikes!$O167=2,AVERAGE(Tempo!O159,Tempo!Y159),AVERAGE(Tempo!O159,Tempo!Y159,Tempo!AI159))))</f>
        <v>0</v>
      </c>
      <c r="O166" s="71">
        <f>IF(Spikes!$F$4=0,0,Tempo!$A$2*(K166+L166)/2)</f>
        <v>0</v>
      </c>
      <c r="P166" s="71">
        <f>IF(Spikes!$F$5=0,0,Tempo!$A$2*(M166+N166)/2)</f>
        <v>0</v>
      </c>
      <c r="Q166" s="70">
        <f>Tempo!$A$2*(K166-L166)/2+Q167</f>
        <v>0</v>
      </c>
      <c r="R166" s="70">
        <f>Tempo!$A$2*(M166-N166)/2+R167</f>
        <v>0</v>
      </c>
      <c r="S166" s="83">
        <f>Q166-I166+Tempo!AX159</f>
        <v>0</v>
      </c>
      <c r="T166" s="83">
        <f>R166-J166+Tempo!AY159</f>
        <v>0</v>
      </c>
      <c r="U166" s="49" t="e">
        <f>IF(AND(Spikes!$F$4=1,B166&lt;&gt;""),B166,NA())</f>
        <v>#N/A</v>
      </c>
      <c r="V166" s="49" t="e">
        <f>IF(AND(Spikes!$F$5=1,B166&lt;&gt;""),B166,NA())</f>
        <v>#N/A</v>
      </c>
      <c r="W166" s="49" t="e">
        <f>IF(AND(Spikes!$F$4=1,Spikes!$F$6=1,B166&lt;&gt;""),B166,NA())</f>
        <v>#N/A</v>
      </c>
      <c r="X166" s="49" t="e">
        <f>IF(AND(Spikes!$F$5=1,Spikes!$F$6=1,B166&lt;&gt;""),B166,NA())</f>
        <v>#N/A</v>
      </c>
    </row>
    <row r="167" spans="1:24" x14ac:dyDescent="0.3">
      <c r="A167" s="68">
        <v>158</v>
      </c>
      <c r="B167" s="69" t="str">
        <f>IF(Tempo!A160="","",Tempo!A160)</f>
        <v/>
      </c>
      <c r="C167" s="71">
        <f>Tempo!$A$2*(Tempo!L160+Tempo!M160)/2</f>
        <v>0</v>
      </c>
      <c r="D167" s="71">
        <f>Tempo!$A$2*(Tempo!N160+Tempo!O160)/2</f>
        <v>0</v>
      </c>
      <c r="E167" s="71">
        <f>Tempo!$A$2*(Tempo!V160+Tempo!W160)/2</f>
        <v>0</v>
      </c>
      <c r="F167" s="71">
        <f>Tempo!$A$2*(Tempo!X160+Tempo!Y160)/2</f>
        <v>0</v>
      </c>
      <c r="G167" s="71">
        <f>Tempo!$A$2*(Tempo!AF160+Tempo!AG160)/2</f>
        <v>0</v>
      </c>
      <c r="H167" s="71">
        <f>Tempo!$A$2*(Tempo!AH160+Tempo!AI160)/2</f>
        <v>0</v>
      </c>
      <c r="I167" s="71">
        <f>Tempo!$A$2*(Tempo!AP160-Tempo!AQ160)/2+I168</f>
        <v>0</v>
      </c>
      <c r="J167" s="71">
        <f>Tempo!$A$2*(Tempo!AR160-Tempo!AS160)/2+J168</f>
        <v>0</v>
      </c>
      <c r="K167" s="71">
        <f>IF(OR(Spikes!$N168=0,Spikes!$N168&gt;3),Tempo!B160,IF(Spikes!$N168=1,Tempo!L160,IF(Spikes!$N168=2,AVERAGE(Tempo!L160,Tempo!V160),AVERAGE(Tempo!L160,Tempo!V160,Tempo!AF160))))</f>
        <v>0</v>
      </c>
      <c r="L167" s="71">
        <f>IF(OR(Spikes!$N168=0,Spikes!$N168&gt;3),Tempo!C160,IF(Spikes!$N168=1,Tempo!M160,IF(Spikes!$N168=2,AVERAGE(Tempo!M160,Tempo!W160),AVERAGE(Tempo!M160,Tempo!W160,Tempo!AG160))))</f>
        <v>0</v>
      </c>
      <c r="M167" s="71">
        <f>IF(OR(Spikes!$O168=0,Spikes!$O168&gt;3),Tempo!D160,IF(Spikes!$O168=1,Tempo!N160,IF(Spikes!$O168=2,AVERAGE(Tempo!N160,Tempo!X160),AVERAGE(Tempo!N160,Tempo!X160,Tempo!AH160))))</f>
        <v>0</v>
      </c>
      <c r="N167" s="71">
        <f>IF(OR(Spikes!$O168=0,Spikes!$O168&gt;3),Tempo!E160,IF(Spikes!$O168=1,Tempo!O160,IF(Spikes!$O168=2,AVERAGE(Tempo!O160,Tempo!Y160),AVERAGE(Tempo!O160,Tempo!Y160,Tempo!AI160))))</f>
        <v>0</v>
      </c>
      <c r="O167" s="71">
        <f>IF(Spikes!$F$4=0,0,Tempo!$A$2*(K167+L167)/2)</f>
        <v>0</v>
      </c>
      <c r="P167" s="71">
        <f>IF(Spikes!$F$5=0,0,Tempo!$A$2*(M167+N167)/2)</f>
        <v>0</v>
      </c>
      <c r="Q167" s="70">
        <f>Tempo!$A$2*(K167-L167)/2+Q168</f>
        <v>0</v>
      </c>
      <c r="R167" s="70">
        <f>Tempo!$A$2*(M167-N167)/2+R168</f>
        <v>0</v>
      </c>
      <c r="S167" s="83">
        <f>Q167-I167+Tempo!AX160</f>
        <v>0</v>
      </c>
      <c r="T167" s="83">
        <f>R167-J167+Tempo!AY160</f>
        <v>0</v>
      </c>
      <c r="U167" s="49" t="e">
        <f>IF(AND(Spikes!$F$4=1,B167&lt;&gt;""),B167,NA())</f>
        <v>#N/A</v>
      </c>
      <c r="V167" s="49" t="e">
        <f>IF(AND(Spikes!$F$5=1,B167&lt;&gt;""),B167,NA())</f>
        <v>#N/A</v>
      </c>
      <c r="W167" s="49" t="e">
        <f>IF(AND(Spikes!$F$4=1,Spikes!$F$6=1,B167&lt;&gt;""),B167,NA())</f>
        <v>#N/A</v>
      </c>
      <c r="X167" s="49" t="e">
        <f>IF(AND(Spikes!$F$5=1,Spikes!$F$6=1,B167&lt;&gt;""),B167,NA())</f>
        <v>#N/A</v>
      </c>
    </row>
    <row r="168" spans="1:24" x14ac:dyDescent="0.3">
      <c r="A168" s="68">
        <v>159</v>
      </c>
      <c r="B168" s="69" t="str">
        <f>IF(Tempo!A161="","",Tempo!A161)</f>
        <v/>
      </c>
      <c r="C168" s="71">
        <f>Tempo!$A$2*(Tempo!L161+Tempo!M161)/2</f>
        <v>0</v>
      </c>
      <c r="D168" s="71">
        <f>Tempo!$A$2*(Tempo!N161+Tempo!O161)/2</f>
        <v>0</v>
      </c>
      <c r="E168" s="71">
        <f>Tempo!$A$2*(Tempo!V161+Tempo!W161)/2</f>
        <v>0</v>
      </c>
      <c r="F168" s="71">
        <f>Tempo!$A$2*(Tempo!X161+Tempo!Y161)/2</f>
        <v>0</v>
      </c>
      <c r="G168" s="71">
        <f>Tempo!$A$2*(Tempo!AF161+Tempo!AG161)/2</f>
        <v>0</v>
      </c>
      <c r="H168" s="71">
        <f>Tempo!$A$2*(Tempo!AH161+Tempo!AI161)/2</f>
        <v>0</v>
      </c>
      <c r="I168" s="71">
        <f>Tempo!$A$2*(Tempo!AP161-Tempo!AQ161)/2+I169</f>
        <v>0</v>
      </c>
      <c r="J168" s="71">
        <f>Tempo!$A$2*(Tempo!AR161-Tempo!AS161)/2+J169</f>
        <v>0</v>
      </c>
      <c r="K168" s="71">
        <f>IF(OR(Spikes!$N169=0,Spikes!$N169&gt;3),Tempo!B161,IF(Spikes!$N169=1,Tempo!L161,IF(Spikes!$N169=2,AVERAGE(Tempo!L161,Tempo!V161),AVERAGE(Tempo!L161,Tempo!V161,Tempo!AF161))))</f>
        <v>0</v>
      </c>
      <c r="L168" s="71">
        <f>IF(OR(Spikes!$N169=0,Spikes!$N169&gt;3),Tempo!C161,IF(Spikes!$N169=1,Tempo!M161,IF(Spikes!$N169=2,AVERAGE(Tempo!M161,Tempo!W161),AVERAGE(Tempo!M161,Tempo!W161,Tempo!AG161))))</f>
        <v>0</v>
      </c>
      <c r="M168" s="71">
        <f>IF(OR(Spikes!$O169=0,Spikes!$O169&gt;3),Tempo!D161,IF(Spikes!$O169=1,Tempo!N161,IF(Spikes!$O169=2,AVERAGE(Tempo!N161,Tempo!X161),AVERAGE(Tempo!N161,Tempo!X161,Tempo!AH161))))</f>
        <v>0</v>
      </c>
      <c r="N168" s="71">
        <f>IF(OR(Spikes!$O169=0,Spikes!$O169&gt;3),Tempo!E161,IF(Spikes!$O169=1,Tempo!O161,IF(Spikes!$O169=2,AVERAGE(Tempo!O161,Tempo!Y161),AVERAGE(Tempo!O161,Tempo!Y161,Tempo!AI161))))</f>
        <v>0</v>
      </c>
      <c r="O168" s="71">
        <f>IF(Spikes!$F$4=0,0,Tempo!$A$2*(K168+L168)/2)</f>
        <v>0</v>
      </c>
      <c r="P168" s="71">
        <f>IF(Spikes!$F$5=0,0,Tempo!$A$2*(M168+N168)/2)</f>
        <v>0</v>
      </c>
      <c r="Q168" s="70">
        <f>Tempo!$A$2*(K168-L168)/2+Q169</f>
        <v>0</v>
      </c>
      <c r="R168" s="70">
        <f>Tempo!$A$2*(M168-N168)/2+R169</f>
        <v>0</v>
      </c>
      <c r="S168" s="83">
        <f>Q168-I168+Tempo!AX161</f>
        <v>0</v>
      </c>
      <c r="T168" s="83">
        <f>R168-J168+Tempo!AY161</f>
        <v>0</v>
      </c>
      <c r="U168" s="49" t="e">
        <f>IF(AND(Spikes!$F$4=1,B168&lt;&gt;""),B168,NA())</f>
        <v>#N/A</v>
      </c>
      <c r="V168" s="49" t="e">
        <f>IF(AND(Spikes!$F$5=1,B168&lt;&gt;""),B168,NA())</f>
        <v>#N/A</v>
      </c>
      <c r="W168" s="49" t="e">
        <f>IF(AND(Spikes!$F$4=1,Spikes!$F$6=1,B168&lt;&gt;""),B168,NA())</f>
        <v>#N/A</v>
      </c>
      <c r="X168" s="49" t="e">
        <f>IF(AND(Spikes!$F$5=1,Spikes!$F$6=1,B168&lt;&gt;""),B168,NA())</f>
        <v>#N/A</v>
      </c>
    </row>
    <row r="169" spans="1:24" x14ac:dyDescent="0.3">
      <c r="A169" s="68">
        <v>160</v>
      </c>
      <c r="B169" s="69" t="str">
        <f>IF(Tempo!A162="","",Tempo!A162)</f>
        <v/>
      </c>
      <c r="C169" s="71">
        <f>Tempo!$A$2*(Tempo!L162+Tempo!M162)/2</f>
        <v>0</v>
      </c>
      <c r="D169" s="71">
        <f>Tempo!$A$2*(Tempo!N162+Tempo!O162)/2</f>
        <v>0</v>
      </c>
      <c r="E169" s="71">
        <f>Tempo!$A$2*(Tempo!V162+Tempo!W162)/2</f>
        <v>0</v>
      </c>
      <c r="F169" s="71">
        <f>Tempo!$A$2*(Tempo!X162+Tempo!Y162)/2</f>
        <v>0</v>
      </c>
      <c r="G169" s="71">
        <f>Tempo!$A$2*(Tempo!AF162+Tempo!AG162)/2</f>
        <v>0</v>
      </c>
      <c r="H169" s="71">
        <f>Tempo!$A$2*(Tempo!AH162+Tempo!AI162)/2</f>
        <v>0</v>
      </c>
      <c r="I169" s="71">
        <f>Tempo!$A$2*(Tempo!AP162-Tempo!AQ162)/2+I170</f>
        <v>0</v>
      </c>
      <c r="J169" s="71">
        <f>Tempo!$A$2*(Tempo!AR162-Tempo!AS162)/2+J170</f>
        <v>0</v>
      </c>
      <c r="K169" s="71">
        <f>IF(OR(Spikes!$N170=0,Spikes!$N170&gt;3),Tempo!B162,IF(Spikes!$N170=1,Tempo!L162,IF(Spikes!$N170=2,AVERAGE(Tempo!L162,Tempo!V162),AVERAGE(Tempo!L162,Tempo!V162,Tempo!AF162))))</f>
        <v>0</v>
      </c>
      <c r="L169" s="71">
        <f>IF(OR(Spikes!$N170=0,Spikes!$N170&gt;3),Tempo!C162,IF(Spikes!$N170=1,Tempo!M162,IF(Spikes!$N170=2,AVERAGE(Tempo!M162,Tempo!W162),AVERAGE(Tempo!M162,Tempo!W162,Tempo!AG162))))</f>
        <v>0</v>
      </c>
      <c r="M169" s="71">
        <f>IF(OR(Spikes!$O170=0,Spikes!$O170&gt;3),Tempo!D162,IF(Spikes!$O170=1,Tempo!N162,IF(Spikes!$O170=2,AVERAGE(Tempo!N162,Tempo!X162),AVERAGE(Tempo!N162,Tempo!X162,Tempo!AH162))))</f>
        <v>0</v>
      </c>
      <c r="N169" s="71">
        <f>IF(OR(Spikes!$O170=0,Spikes!$O170&gt;3),Tempo!E162,IF(Spikes!$O170=1,Tempo!O162,IF(Spikes!$O170=2,AVERAGE(Tempo!O162,Tempo!Y162),AVERAGE(Tempo!O162,Tempo!Y162,Tempo!AI162))))</f>
        <v>0</v>
      </c>
      <c r="O169" s="71">
        <f>IF(Spikes!$F$4=0,0,Tempo!$A$2*(K169+L169)/2)</f>
        <v>0</v>
      </c>
      <c r="P169" s="71">
        <f>IF(Spikes!$F$5=0,0,Tempo!$A$2*(M169+N169)/2)</f>
        <v>0</v>
      </c>
      <c r="Q169" s="70">
        <f>Tempo!$A$2*(K169-L169)/2+Q170</f>
        <v>0</v>
      </c>
      <c r="R169" s="70">
        <f>Tempo!$A$2*(M169-N169)/2+R170</f>
        <v>0</v>
      </c>
      <c r="S169" s="83">
        <f>Q169-I169+Tempo!AX162</f>
        <v>0</v>
      </c>
      <c r="T169" s="83">
        <f>R169-J169+Tempo!AY162</f>
        <v>0</v>
      </c>
      <c r="U169" s="49" t="e">
        <f>IF(AND(Spikes!$F$4=1,B169&lt;&gt;""),B169,NA())</f>
        <v>#N/A</v>
      </c>
      <c r="V169" s="49" t="e">
        <f>IF(AND(Spikes!$F$5=1,B169&lt;&gt;""),B169,NA())</f>
        <v>#N/A</v>
      </c>
      <c r="W169" s="49" t="e">
        <f>IF(AND(Spikes!$F$4=1,Spikes!$F$6=1,B169&lt;&gt;""),B169,NA())</f>
        <v>#N/A</v>
      </c>
      <c r="X169" s="49" t="e">
        <f>IF(AND(Spikes!$F$5=1,Spikes!$F$6=1,B169&lt;&gt;""),B169,NA())</f>
        <v>#N/A</v>
      </c>
    </row>
    <row r="170" spans="1:24" x14ac:dyDescent="0.3">
      <c r="A170" s="68">
        <v>161</v>
      </c>
      <c r="B170" s="69" t="str">
        <f>IF(Tempo!A163="","",Tempo!A163)</f>
        <v/>
      </c>
      <c r="C170" s="71">
        <f>Tempo!$A$2*(Tempo!L163+Tempo!M163)/2</f>
        <v>0</v>
      </c>
      <c r="D170" s="71">
        <f>Tempo!$A$2*(Tempo!N163+Tempo!O163)/2</f>
        <v>0</v>
      </c>
      <c r="E170" s="71">
        <f>Tempo!$A$2*(Tempo!V163+Tempo!W163)/2</f>
        <v>0</v>
      </c>
      <c r="F170" s="71">
        <f>Tempo!$A$2*(Tempo!X163+Tempo!Y163)/2</f>
        <v>0</v>
      </c>
      <c r="G170" s="71">
        <f>Tempo!$A$2*(Tempo!AF163+Tempo!AG163)/2</f>
        <v>0</v>
      </c>
      <c r="H170" s="71">
        <f>Tempo!$A$2*(Tempo!AH163+Tempo!AI163)/2</f>
        <v>0</v>
      </c>
      <c r="I170" s="71">
        <f>Tempo!$A$2*(Tempo!AP163-Tempo!AQ163)/2+I171</f>
        <v>0</v>
      </c>
      <c r="J170" s="71">
        <f>Tempo!$A$2*(Tempo!AR163-Tempo!AS163)/2+J171</f>
        <v>0</v>
      </c>
      <c r="K170" s="71">
        <f>IF(OR(Spikes!$N171=0,Spikes!$N171&gt;3),Tempo!B163,IF(Spikes!$N171=1,Tempo!L163,IF(Spikes!$N171=2,AVERAGE(Tempo!L163,Tempo!V163),AVERAGE(Tempo!L163,Tempo!V163,Tempo!AF163))))</f>
        <v>0</v>
      </c>
      <c r="L170" s="71">
        <f>IF(OR(Spikes!$N171=0,Spikes!$N171&gt;3),Tempo!C163,IF(Spikes!$N171=1,Tempo!M163,IF(Spikes!$N171=2,AVERAGE(Tempo!M163,Tempo!W163),AVERAGE(Tempo!M163,Tempo!W163,Tempo!AG163))))</f>
        <v>0</v>
      </c>
      <c r="M170" s="71">
        <f>IF(OR(Spikes!$O171=0,Spikes!$O171&gt;3),Tempo!D163,IF(Spikes!$O171=1,Tempo!N163,IF(Spikes!$O171=2,AVERAGE(Tempo!N163,Tempo!X163),AVERAGE(Tempo!N163,Tempo!X163,Tempo!AH163))))</f>
        <v>0</v>
      </c>
      <c r="N170" s="71">
        <f>IF(OR(Spikes!$O171=0,Spikes!$O171&gt;3),Tempo!E163,IF(Spikes!$O171=1,Tempo!O163,IF(Spikes!$O171=2,AVERAGE(Tempo!O163,Tempo!Y163),AVERAGE(Tempo!O163,Tempo!Y163,Tempo!AI163))))</f>
        <v>0</v>
      </c>
      <c r="O170" s="71">
        <f>IF(Spikes!$F$4=0,0,Tempo!$A$2*(K170+L170)/2)</f>
        <v>0</v>
      </c>
      <c r="P170" s="71">
        <f>IF(Spikes!$F$5=0,0,Tempo!$A$2*(M170+N170)/2)</f>
        <v>0</v>
      </c>
      <c r="Q170" s="70">
        <f>Tempo!$A$2*(K170-L170)/2+Q171</f>
        <v>0</v>
      </c>
      <c r="R170" s="70">
        <f>Tempo!$A$2*(M170-N170)/2+R171</f>
        <v>0</v>
      </c>
      <c r="S170" s="83">
        <f>Q170-I170+Tempo!AX163</f>
        <v>0</v>
      </c>
      <c r="T170" s="83">
        <f>R170-J170+Tempo!AY163</f>
        <v>0</v>
      </c>
      <c r="U170" s="49" t="e">
        <f>IF(AND(Spikes!$F$4=1,B170&lt;&gt;""),B170,NA())</f>
        <v>#N/A</v>
      </c>
      <c r="V170" s="49" t="e">
        <f>IF(AND(Spikes!$F$5=1,B170&lt;&gt;""),B170,NA())</f>
        <v>#N/A</v>
      </c>
      <c r="W170" s="49" t="e">
        <f>IF(AND(Spikes!$F$4=1,Spikes!$F$6=1,B170&lt;&gt;""),B170,NA())</f>
        <v>#N/A</v>
      </c>
      <c r="X170" s="49" t="e">
        <f>IF(AND(Spikes!$F$5=1,Spikes!$F$6=1,B170&lt;&gt;""),B170,NA())</f>
        <v>#N/A</v>
      </c>
    </row>
    <row r="171" spans="1:24" x14ac:dyDescent="0.3">
      <c r="A171" s="68">
        <v>162</v>
      </c>
      <c r="B171" s="69" t="str">
        <f>IF(Tempo!A164="","",Tempo!A164)</f>
        <v/>
      </c>
      <c r="C171" s="71">
        <f>Tempo!$A$2*(Tempo!L164+Tempo!M164)/2</f>
        <v>0</v>
      </c>
      <c r="D171" s="71">
        <f>Tempo!$A$2*(Tempo!N164+Tempo!O164)/2</f>
        <v>0</v>
      </c>
      <c r="E171" s="71">
        <f>Tempo!$A$2*(Tempo!V164+Tempo!W164)/2</f>
        <v>0</v>
      </c>
      <c r="F171" s="71">
        <f>Tempo!$A$2*(Tempo!X164+Tempo!Y164)/2</f>
        <v>0</v>
      </c>
      <c r="G171" s="71">
        <f>Tempo!$A$2*(Tempo!AF164+Tempo!AG164)/2</f>
        <v>0</v>
      </c>
      <c r="H171" s="71">
        <f>Tempo!$A$2*(Tempo!AH164+Tempo!AI164)/2</f>
        <v>0</v>
      </c>
      <c r="I171" s="71">
        <f>Tempo!$A$2*(Tempo!AP164-Tempo!AQ164)/2+I172</f>
        <v>0</v>
      </c>
      <c r="J171" s="71">
        <f>Tempo!$A$2*(Tempo!AR164-Tempo!AS164)/2+J172</f>
        <v>0</v>
      </c>
      <c r="K171" s="71">
        <f>IF(OR(Spikes!$N172=0,Spikes!$N172&gt;3),Tempo!B164,IF(Spikes!$N172=1,Tempo!L164,IF(Spikes!$N172=2,AVERAGE(Tempo!L164,Tempo!V164),AVERAGE(Tempo!L164,Tempo!V164,Tempo!AF164))))</f>
        <v>0</v>
      </c>
      <c r="L171" s="71">
        <f>IF(OR(Spikes!$N172=0,Spikes!$N172&gt;3),Tempo!C164,IF(Spikes!$N172=1,Tempo!M164,IF(Spikes!$N172=2,AVERAGE(Tempo!M164,Tempo!W164),AVERAGE(Tempo!M164,Tempo!W164,Tempo!AG164))))</f>
        <v>0</v>
      </c>
      <c r="M171" s="71">
        <f>IF(OR(Spikes!$O172=0,Spikes!$O172&gt;3),Tempo!D164,IF(Spikes!$O172=1,Tempo!N164,IF(Spikes!$O172=2,AVERAGE(Tempo!N164,Tempo!X164),AVERAGE(Tempo!N164,Tempo!X164,Tempo!AH164))))</f>
        <v>0</v>
      </c>
      <c r="N171" s="71">
        <f>IF(OR(Spikes!$O172=0,Spikes!$O172&gt;3),Tempo!E164,IF(Spikes!$O172=1,Tempo!O164,IF(Spikes!$O172=2,AVERAGE(Tempo!O164,Tempo!Y164),AVERAGE(Tempo!O164,Tempo!Y164,Tempo!AI164))))</f>
        <v>0</v>
      </c>
      <c r="O171" s="71">
        <f>IF(Spikes!$F$4=0,0,Tempo!$A$2*(K171+L171)/2)</f>
        <v>0</v>
      </c>
      <c r="P171" s="71">
        <f>IF(Spikes!$F$5=0,0,Tempo!$A$2*(M171+N171)/2)</f>
        <v>0</v>
      </c>
      <c r="Q171" s="70">
        <f>Tempo!$A$2*(K171-L171)/2+Q172</f>
        <v>0</v>
      </c>
      <c r="R171" s="70">
        <f>Tempo!$A$2*(M171-N171)/2+R172</f>
        <v>0</v>
      </c>
      <c r="S171" s="83">
        <f>Q171-I171+Tempo!AX164</f>
        <v>0</v>
      </c>
      <c r="T171" s="83">
        <f>R171-J171+Tempo!AY164</f>
        <v>0</v>
      </c>
      <c r="U171" s="49" t="e">
        <f>IF(AND(Spikes!$F$4=1,B171&lt;&gt;""),B171,NA())</f>
        <v>#N/A</v>
      </c>
      <c r="V171" s="49" t="e">
        <f>IF(AND(Spikes!$F$5=1,B171&lt;&gt;""),B171,NA())</f>
        <v>#N/A</v>
      </c>
      <c r="W171" s="49" t="e">
        <f>IF(AND(Spikes!$F$4=1,Spikes!$F$6=1,B171&lt;&gt;""),B171,NA())</f>
        <v>#N/A</v>
      </c>
      <c r="X171" s="49" t="e">
        <f>IF(AND(Spikes!$F$5=1,Spikes!$F$6=1,B171&lt;&gt;""),B171,NA())</f>
        <v>#N/A</v>
      </c>
    </row>
    <row r="172" spans="1:24" x14ac:dyDescent="0.3">
      <c r="A172" s="68">
        <v>163</v>
      </c>
      <c r="B172" s="69" t="str">
        <f>IF(Tempo!A165="","",Tempo!A165)</f>
        <v/>
      </c>
      <c r="C172" s="71">
        <f>Tempo!$A$2*(Tempo!L165+Tempo!M165)/2</f>
        <v>0</v>
      </c>
      <c r="D172" s="71">
        <f>Tempo!$A$2*(Tempo!N165+Tempo!O165)/2</f>
        <v>0</v>
      </c>
      <c r="E172" s="71">
        <f>Tempo!$A$2*(Tempo!V165+Tempo!W165)/2</f>
        <v>0</v>
      </c>
      <c r="F172" s="71">
        <f>Tempo!$A$2*(Tempo!X165+Tempo!Y165)/2</f>
        <v>0</v>
      </c>
      <c r="G172" s="71">
        <f>Tempo!$A$2*(Tempo!AF165+Tempo!AG165)/2</f>
        <v>0</v>
      </c>
      <c r="H172" s="71">
        <f>Tempo!$A$2*(Tempo!AH165+Tempo!AI165)/2</f>
        <v>0</v>
      </c>
      <c r="I172" s="71">
        <f>Tempo!$A$2*(Tempo!AP165-Tempo!AQ165)/2+I173</f>
        <v>0</v>
      </c>
      <c r="J172" s="71">
        <f>Tempo!$A$2*(Tempo!AR165-Tempo!AS165)/2+J173</f>
        <v>0</v>
      </c>
      <c r="K172" s="71">
        <f>IF(OR(Spikes!$N173=0,Spikes!$N173&gt;3),Tempo!B165,IF(Spikes!$N173=1,Tempo!L165,IF(Spikes!$N173=2,AVERAGE(Tempo!L165,Tempo!V165),AVERAGE(Tempo!L165,Tempo!V165,Tempo!AF165))))</f>
        <v>0</v>
      </c>
      <c r="L172" s="71">
        <f>IF(OR(Spikes!$N173=0,Spikes!$N173&gt;3),Tempo!C165,IF(Spikes!$N173=1,Tempo!M165,IF(Spikes!$N173=2,AVERAGE(Tempo!M165,Tempo!W165),AVERAGE(Tempo!M165,Tempo!W165,Tempo!AG165))))</f>
        <v>0</v>
      </c>
      <c r="M172" s="71">
        <f>IF(OR(Spikes!$O173=0,Spikes!$O173&gt;3),Tempo!D165,IF(Spikes!$O173=1,Tempo!N165,IF(Spikes!$O173=2,AVERAGE(Tempo!N165,Tempo!X165),AVERAGE(Tempo!N165,Tempo!X165,Tempo!AH165))))</f>
        <v>0</v>
      </c>
      <c r="N172" s="71">
        <f>IF(OR(Spikes!$O173=0,Spikes!$O173&gt;3),Tempo!E165,IF(Spikes!$O173=1,Tempo!O165,IF(Spikes!$O173=2,AVERAGE(Tempo!O165,Tempo!Y165),AVERAGE(Tempo!O165,Tempo!Y165,Tempo!AI165))))</f>
        <v>0</v>
      </c>
      <c r="O172" s="71">
        <f>IF(Spikes!$F$4=0,0,Tempo!$A$2*(K172+L172)/2)</f>
        <v>0</v>
      </c>
      <c r="P172" s="71">
        <f>IF(Spikes!$F$5=0,0,Tempo!$A$2*(M172+N172)/2)</f>
        <v>0</v>
      </c>
      <c r="Q172" s="70">
        <f>Tempo!$A$2*(K172-L172)/2+Q173</f>
        <v>0</v>
      </c>
      <c r="R172" s="70">
        <f>Tempo!$A$2*(M172-N172)/2+R173</f>
        <v>0</v>
      </c>
      <c r="S172" s="83">
        <f>Q172-I172+Tempo!AX165</f>
        <v>0</v>
      </c>
      <c r="T172" s="83">
        <f>R172-J172+Tempo!AY165</f>
        <v>0</v>
      </c>
      <c r="U172" s="49" t="e">
        <f>IF(AND(Spikes!$F$4=1,B172&lt;&gt;""),B172,NA())</f>
        <v>#N/A</v>
      </c>
      <c r="V172" s="49" t="e">
        <f>IF(AND(Spikes!$F$5=1,B172&lt;&gt;""),B172,NA())</f>
        <v>#N/A</v>
      </c>
      <c r="W172" s="49" t="e">
        <f>IF(AND(Spikes!$F$4=1,Spikes!$F$6=1,B172&lt;&gt;""),B172,NA())</f>
        <v>#N/A</v>
      </c>
      <c r="X172" s="49" t="e">
        <f>IF(AND(Spikes!$F$5=1,Spikes!$F$6=1,B172&lt;&gt;""),B172,NA())</f>
        <v>#N/A</v>
      </c>
    </row>
    <row r="173" spans="1:24" x14ac:dyDescent="0.3">
      <c r="A173" s="68">
        <v>164</v>
      </c>
      <c r="B173" s="69" t="str">
        <f>IF(Tempo!A166="","",Tempo!A166)</f>
        <v/>
      </c>
      <c r="C173" s="71">
        <f>Tempo!$A$2*(Tempo!L166+Tempo!M166)/2</f>
        <v>0</v>
      </c>
      <c r="D173" s="71">
        <f>Tempo!$A$2*(Tempo!N166+Tempo!O166)/2</f>
        <v>0</v>
      </c>
      <c r="E173" s="71">
        <f>Tempo!$A$2*(Tempo!V166+Tempo!W166)/2</f>
        <v>0</v>
      </c>
      <c r="F173" s="71">
        <f>Tempo!$A$2*(Tempo!X166+Tempo!Y166)/2</f>
        <v>0</v>
      </c>
      <c r="G173" s="71">
        <f>Tempo!$A$2*(Tempo!AF166+Tempo!AG166)/2</f>
        <v>0</v>
      </c>
      <c r="H173" s="71">
        <f>Tempo!$A$2*(Tempo!AH166+Tempo!AI166)/2</f>
        <v>0</v>
      </c>
      <c r="I173" s="71">
        <f>Tempo!$A$2*(Tempo!AP166-Tempo!AQ166)/2+I174</f>
        <v>0</v>
      </c>
      <c r="J173" s="71">
        <f>Tempo!$A$2*(Tempo!AR166-Tempo!AS166)/2+J174</f>
        <v>0</v>
      </c>
      <c r="K173" s="71">
        <f>IF(OR(Spikes!$N174=0,Spikes!$N174&gt;3),Tempo!B166,IF(Spikes!$N174=1,Tempo!L166,IF(Spikes!$N174=2,AVERAGE(Tempo!L166,Tempo!V166),AVERAGE(Tempo!L166,Tempo!V166,Tempo!AF166))))</f>
        <v>0</v>
      </c>
      <c r="L173" s="71">
        <f>IF(OR(Spikes!$N174=0,Spikes!$N174&gt;3),Tempo!C166,IF(Spikes!$N174=1,Tempo!M166,IF(Spikes!$N174=2,AVERAGE(Tempo!M166,Tempo!W166),AVERAGE(Tempo!M166,Tempo!W166,Tempo!AG166))))</f>
        <v>0</v>
      </c>
      <c r="M173" s="71">
        <f>IF(OR(Spikes!$O174=0,Spikes!$O174&gt;3),Tempo!D166,IF(Spikes!$O174=1,Tempo!N166,IF(Spikes!$O174=2,AVERAGE(Tempo!N166,Tempo!X166),AVERAGE(Tempo!N166,Tempo!X166,Tempo!AH166))))</f>
        <v>0</v>
      </c>
      <c r="N173" s="71">
        <f>IF(OR(Spikes!$O174=0,Spikes!$O174&gt;3),Tempo!E166,IF(Spikes!$O174=1,Tempo!O166,IF(Spikes!$O174=2,AVERAGE(Tempo!O166,Tempo!Y166),AVERAGE(Tempo!O166,Tempo!Y166,Tempo!AI166))))</f>
        <v>0</v>
      </c>
      <c r="O173" s="71">
        <f>IF(Spikes!$F$4=0,0,Tempo!$A$2*(K173+L173)/2)</f>
        <v>0</v>
      </c>
      <c r="P173" s="71">
        <f>IF(Spikes!$F$5=0,0,Tempo!$A$2*(M173+N173)/2)</f>
        <v>0</v>
      </c>
      <c r="Q173" s="70">
        <f>Tempo!$A$2*(K173-L173)/2+Q174</f>
        <v>0</v>
      </c>
      <c r="R173" s="70">
        <f>Tempo!$A$2*(M173-N173)/2+R174</f>
        <v>0</v>
      </c>
      <c r="S173" s="83">
        <f>Q173-I173+Tempo!AX166</f>
        <v>0</v>
      </c>
      <c r="T173" s="83">
        <f>R173-J173+Tempo!AY166</f>
        <v>0</v>
      </c>
      <c r="U173" s="49" t="e">
        <f>IF(AND(Spikes!$F$4=1,B173&lt;&gt;""),B173,NA())</f>
        <v>#N/A</v>
      </c>
      <c r="V173" s="49" t="e">
        <f>IF(AND(Spikes!$F$5=1,B173&lt;&gt;""),B173,NA())</f>
        <v>#N/A</v>
      </c>
      <c r="W173" s="49" t="e">
        <f>IF(AND(Spikes!$F$4=1,Spikes!$F$6=1,B173&lt;&gt;""),B173,NA())</f>
        <v>#N/A</v>
      </c>
      <c r="X173" s="49" t="e">
        <f>IF(AND(Spikes!$F$5=1,Spikes!$F$6=1,B173&lt;&gt;""),B173,NA())</f>
        <v>#N/A</v>
      </c>
    </row>
    <row r="174" spans="1:24" x14ac:dyDescent="0.3">
      <c r="A174" s="68">
        <v>165</v>
      </c>
      <c r="B174" s="69" t="str">
        <f>IF(Tempo!A167="","",Tempo!A167)</f>
        <v/>
      </c>
      <c r="C174" s="71">
        <f>Tempo!$A$2*(Tempo!L167+Tempo!M167)/2</f>
        <v>0</v>
      </c>
      <c r="D174" s="71">
        <f>Tempo!$A$2*(Tempo!N167+Tempo!O167)/2</f>
        <v>0</v>
      </c>
      <c r="E174" s="71">
        <f>Tempo!$A$2*(Tempo!V167+Tempo!W167)/2</f>
        <v>0</v>
      </c>
      <c r="F174" s="71">
        <f>Tempo!$A$2*(Tempo!X167+Tempo!Y167)/2</f>
        <v>0</v>
      </c>
      <c r="G174" s="71">
        <f>Tempo!$A$2*(Tempo!AF167+Tempo!AG167)/2</f>
        <v>0</v>
      </c>
      <c r="H174" s="71">
        <f>Tempo!$A$2*(Tempo!AH167+Tempo!AI167)/2</f>
        <v>0</v>
      </c>
      <c r="I174" s="71">
        <f>Tempo!$A$2*(Tempo!AP167-Tempo!AQ167)/2+I175</f>
        <v>0</v>
      </c>
      <c r="J174" s="71">
        <f>Tempo!$A$2*(Tempo!AR167-Tempo!AS167)/2+J175</f>
        <v>0</v>
      </c>
      <c r="K174" s="71">
        <f>IF(OR(Spikes!$N175=0,Spikes!$N175&gt;3),Tempo!B167,IF(Spikes!$N175=1,Tempo!L167,IF(Spikes!$N175=2,AVERAGE(Tempo!L167,Tempo!V167),AVERAGE(Tempo!L167,Tempo!V167,Tempo!AF167))))</f>
        <v>0</v>
      </c>
      <c r="L174" s="71">
        <f>IF(OR(Spikes!$N175=0,Spikes!$N175&gt;3),Tempo!C167,IF(Spikes!$N175=1,Tempo!M167,IF(Spikes!$N175=2,AVERAGE(Tempo!M167,Tempo!W167),AVERAGE(Tempo!M167,Tempo!W167,Tempo!AG167))))</f>
        <v>0</v>
      </c>
      <c r="M174" s="71">
        <f>IF(OR(Spikes!$O175=0,Spikes!$O175&gt;3),Tempo!D167,IF(Spikes!$O175=1,Tempo!N167,IF(Spikes!$O175=2,AVERAGE(Tempo!N167,Tempo!X167),AVERAGE(Tempo!N167,Tempo!X167,Tempo!AH167))))</f>
        <v>0</v>
      </c>
      <c r="N174" s="71">
        <f>IF(OR(Spikes!$O175=0,Spikes!$O175&gt;3),Tempo!E167,IF(Spikes!$O175=1,Tempo!O167,IF(Spikes!$O175=2,AVERAGE(Tempo!O167,Tempo!Y167),AVERAGE(Tempo!O167,Tempo!Y167,Tempo!AI167))))</f>
        <v>0</v>
      </c>
      <c r="O174" s="71">
        <f>IF(Spikes!$F$4=0,0,Tempo!$A$2*(K174+L174)/2)</f>
        <v>0</v>
      </c>
      <c r="P174" s="71">
        <f>IF(Spikes!$F$5=0,0,Tempo!$A$2*(M174+N174)/2)</f>
        <v>0</v>
      </c>
      <c r="Q174" s="70">
        <f>Tempo!$A$2*(K174-L174)/2+Q175</f>
        <v>0</v>
      </c>
      <c r="R174" s="70">
        <f>Tempo!$A$2*(M174-N174)/2+R175</f>
        <v>0</v>
      </c>
      <c r="S174" s="83">
        <f>Q174-I174+Tempo!AX167</f>
        <v>0</v>
      </c>
      <c r="T174" s="83">
        <f>R174-J174+Tempo!AY167</f>
        <v>0</v>
      </c>
      <c r="U174" s="49" t="e">
        <f>IF(AND(Spikes!$F$4=1,B174&lt;&gt;""),B174,NA())</f>
        <v>#N/A</v>
      </c>
      <c r="V174" s="49" t="e">
        <f>IF(AND(Spikes!$F$5=1,B174&lt;&gt;""),B174,NA())</f>
        <v>#N/A</v>
      </c>
      <c r="W174" s="49" t="e">
        <f>IF(AND(Spikes!$F$4=1,Spikes!$F$6=1,B174&lt;&gt;""),B174,NA())</f>
        <v>#N/A</v>
      </c>
      <c r="X174" s="49" t="e">
        <f>IF(AND(Spikes!$F$5=1,Spikes!$F$6=1,B174&lt;&gt;""),B174,NA())</f>
        <v>#N/A</v>
      </c>
    </row>
    <row r="175" spans="1:24" x14ac:dyDescent="0.3">
      <c r="A175" s="68">
        <v>166</v>
      </c>
      <c r="B175" s="69" t="str">
        <f>IF(Tempo!A168="","",Tempo!A168)</f>
        <v/>
      </c>
      <c r="C175" s="71">
        <f>Tempo!$A$2*(Tempo!L168+Tempo!M168)/2</f>
        <v>0</v>
      </c>
      <c r="D175" s="71">
        <f>Tempo!$A$2*(Tempo!N168+Tempo!O168)/2</f>
        <v>0</v>
      </c>
      <c r="E175" s="71">
        <f>Tempo!$A$2*(Tempo!V168+Tempo!W168)/2</f>
        <v>0</v>
      </c>
      <c r="F175" s="71">
        <f>Tempo!$A$2*(Tempo!X168+Tempo!Y168)/2</f>
        <v>0</v>
      </c>
      <c r="G175" s="71">
        <f>Tempo!$A$2*(Tempo!AF168+Tempo!AG168)/2</f>
        <v>0</v>
      </c>
      <c r="H175" s="71">
        <f>Tempo!$A$2*(Tempo!AH168+Tempo!AI168)/2</f>
        <v>0</v>
      </c>
      <c r="I175" s="71">
        <f>Tempo!$A$2*(Tempo!AP168-Tempo!AQ168)/2+I176</f>
        <v>0</v>
      </c>
      <c r="J175" s="71">
        <f>Tempo!$A$2*(Tempo!AR168-Tempo!AS168)/2+J176</f>
        <v>0</v>
      </c>
      <c r="K175" s="71">
        <f>IF(OR(Spikes!$N176=0,Spikes!$N176&gt;3),Tempo!B168,IF(Spikes!$N176=1,Tempo!L168,IF(Spikes!$N176=2,AVERAGE(Tempo!L168,Tempo!V168),AVERAGE(Tempo!L168,Tempo!V168,Tempo!AF168))))</f>
        <v>0</v>
      </c>
      <c r="L175" s="71">
        <f>IF(OR(Spikes!$N176=0,Spikes!$N176&gt;3),Tempo!C168,IF(Spikes!$N176=1,Tempo!M168,IF(Spikes!$N176=2,AVERAGE(Tempo!M168,Tempo!W168),AVERAGE(Tempo!M168,Tempo!W168,Tempo!AG168))))</f>
        <v>0</v>
      </c>
      <c r="M175" s="71">
        <f>IF(OR(Spikes!$O176=0,Spikes!$O176&gt;3),Tempo!D168,IF(Spikes!$O176=1,Tempo!N168,IF(Spikes!$O176=2,AVERAGE(Tempo!N168,Tempo!X168),AVERAGE(Tempo!N168,Tempo!X168,Tempo!AH168))))</f>
        <v>0</v>
      </c>
      <c r="N175" s="71">
        <f>IF(OR(Spikes!$O176=0,Spikes!$O176&gt;3),Tempo!E168,IF(Spikes!$O176=1,Tempo!O168,IF(Spikes!$O176=2,AVERAGE(Tempo!O168,Tempo!Y168),AVERAGE(Tempo!O168,Tempo!Y168,Tempo!AI168))))</f>
        <v>0</v>
      </c>
      <c r="O175" s="71">
        <f>IF(Spikes!$F$4=0,0,Tempo!$A$2*(K175+L175)/2)</f>
        <v>0</v>
      </c>
      <c r="P175" s="71">
        <f>IF(Spikes!$F$5=0,0,Tempo!$A$2*(M175+N175)/2)</f>
        <v>0</v>
      </c>
      <c r="Q175" s="70">
        <f>Tempo!$A$2*(K175-L175)/2+Q176</f>
        <v>0</v>
      </c>
      <c r="R175" s="70">
        <f>Tempo!$A$2*(M175-N175)/2+R176</f>
        <v>0</v>
      </c>
      <c r="S175" s="83">
        <f>Q175-I175+Tempo!AX168</f>
        <v>0</v>
      </c>
      <c r="T175" s="83">
        <f>R175-J175+Tempo!AY168</f>
        <v>0</v>
      </c>
      <c r="U175" s="49" t="e">
        <f>IF(AND(Spikes!$F$4=1,B175&lt;&gt;""),B175,NA())</f>
        <v>#N/A</v>
      </c>
      <c r="V175" s="49" t="e">
        <f>IF(AND(Spikes!$F$5=1,B175&lt;&gt;""),B175,NA())</f>
        <v>#N/A</v>
      </c>
      <c r="W175" s="49" t="e">
        <f>IF(AND(Spikes!$F$4=1,Spikes!$F$6=1,B175&lt;&gt;""),B175,NA())</f>
        <v>#N/A</v>
      </c>
      <c r="X175" s="49" t="e">
        <f>IF(AND(Spikes!$F$5=1,Spikes!$F$6=1,B175&lt;&gt;""),B175,NA())</f>
        <v>#N/A</v>
      </c>
    </row>
    <row r="176" spans="1:24" x14ac:dyDescent="0.3">
      <c r="A176" s="68">
        <v>167</v>
      </c>
      <c r="B176" s="69" t="str">
        <f>IF(Tempo!A169="","",Tempo!A169)</f>
        <v/>
      </c>
      <c r="C176" s="71">
        <f>Tempo!$A$2*(Tempo!L169+Tempo!M169)/2</f>
        <v>0</v>
      </c>
      <c r="D176" s="71">
        <f>Tempo!$A$2*(Tempo!N169+Tempo!O169)/2</f>
        <v>0</v>
      </c>
      <c r="E176" s="71">
        <f>Tempo!$A$2*(Tempo!V169+Tempo!W169)/2</f>
        <v>0</v>
      </c>
      <c r="F176" s="71">
        <f>Tempo!$A$2*(Tempo!X169+Tempo!Y169)/2</f>
        <v>0</v>
      </c>
      <c r="G176" s="71">
        <f>Tempo!$A$2*(Tempo!AF169+Tempo!AG169)/2</f>
        <v>0</v>
      </c>
      <c r="H176" s="71">
        <f>Tempo!$A$2*(Tempo!AH169+Tempo!AI169)/2</f>
        <v>0</v>
      </c>
      <c r="I176" s="71">
        <f>Tempo!$A$2*(Tempo!AP169-Tempo!AQ169)/2+I177</f>
        <v>0</v>
      </c>
      <c r="J176" s="71">
        <f>Tempo!$A$2*(Tempo!AR169-Tempo!AS169)/2+J177</f>
        <v>0</v>
      </c>
      <c r="K176" s="71">
        <f>IF(OR(Spikes!$N177=0,Spikes!$N177&gt;3),Tempo!B169,IF(Spikes!$N177=1,Tempo!L169,IF(Spikes!$N177=2,AVERAGE(Tempo!L169,Tempo!V169),AVERAGE(Tempo!L169,Tempo!V169,Tempo!AF169))))</f>
        <v>0</v>
      </c>
      <c r="L176" s="71">
        <f>IF(OR(Spikes!$N177=0,Spikes!$N177&gt;3),Tempo!C169,IF(Spikes!$N177=1,Tempo!M169,IF(Spikes!$N177=2,AVERAGE(Tempo!M169,Tempo!W169),AVERAGE(Tempo!M169,Tempo!W169,Tempo!AG169))))</f>
        <v>0</v>
      </c>
      <c r="M176" s="71">
        <f>IF(OR(Spikes!$O177=0,Spikes!$O177&gt;3),Tempo!D169,IF(Spikes!$O177=1,Tempo!N169,IF(Spikes!$O177=2,AVERAGE(Tempo!N169,Tempo!X169),AVERAGE(Tempo!N169,Tempo!X169,Tempo!AH169))))</f>
        <v>0</v>
      </c>
      <c r="N176" s="71">
        <f>IF(OR(Spikes!$O177=0,Spikes!$O177&gt;3),Tempo!E169,IF(Spikes!$O177=1,Tempo!O169,IF(Spikes!$O177=2,AVERAGE(Tempo!O169,Tempo!Y169),AVERAGE(Tempo!O169,Tempo!Y169,Tempo!AI169))))</f>
        <v>0</v>
      </c>
      <c r="O176" s="71">
        <f>IF(Spikes!$F$4=0,0,Tempo!$A$2*(K176+L176)/2)</f>
        <v>0</v>
      </c>
      <c r="P176" s="71">
        <f>IF(Spikes!$F$5=0,0,Tempo!$A$2*(M176+N176)/2)</f>
        <v>0</v>
      </c>
      <c r="Q176" s="70">
        <f>Tempo!$A$2*(K176-L176)/2+Q177</f>
        <v>0</v>
      </c>
      <c r="R176" s="70">
        <f>Tempo!$A$2*(M176-N176)/2+R177</f>
        <v>0</v>
      </c>
      <c r="S176" s="83">
        <f>Q176-I176+Tempo!AX169</f>
        <v>0</v>
      </c>
      <c r="T176" s="83">
        <f>R176-J176+Tempo!AY169</f>
        <v>0</v>
      </c>
      <c r="U176" s="49" t="e">
        <f>IF(AND(Spikes!$F$4=1,B176&lt;&gt;""),B176,NA())</f>
        <v>#N/A</v>
      </c>
      <c r="V176" s="49" t="e">
        <f>IF(AND(Spikes!$F$5=1,B176&lt;&gt;""),B176,NA())</f>
        <v>#N/A</v>
      </c>
      <c r="W176" s="49" t="e">
        <f>IF(AND(Spikes!$F$4=1,Spikes!$F$6=1,B176&lt;&gt;""),B176,NA())</f>
        <v>#N/A</v>
      </c>
      <c r="X176" s="49" t="e">
        <f>IF(AND(Spikes!$F$5=1,Spikes!$F$6=1,B176&lt;&gt;""),B176,NA())</f>
        <v>#N/A</v>
      </c>
    </row>
    <row r="177" spans="1:24" x14ac:dyDescent="0.3">
      <c r="A177" s="68">
        <v>168</v>
      </c>
      <c r="B177" s="69" t="str">
        <f>IF(Tempo!A170="","",Tempo!A170)</f>
        <v/>
      </c>
      <c r="C177" s="71">
        <f>Tempo!$A$2*(Tempo!L170+Tempo!M170)/2</f>
        <v>0</v>
      </c>
      <c r="D177" s="71">
        <f>Tempo!$A$2*(Tempo!N170+Tempo!O170)/2</f>
        <v>0</v>
      </c>
      <c r="E177" s="71">
        <f>Tempo!$A$2*(Tempo!V170+Tempo!W170)/2</f>
        <v>0</v>
      </c>
      <c r="F177" s="71">
        <f>Tempo!$A$2*(Tempo!X170+Tempo!Y170)/2</f>
        <v>0</v>
      </c>
      <c r="G177" s="71">
        <f>Tempo!$A$2*(Tempo!AF170+Tempo!AG170)/2</f>
        <v>0</v>
      </c>
      <c r="H177" s="71">
        <f>Tempo!$A$2*(Tempo!AH170+Tempo!AI170)/2</f>
        <v>0</v>
      </c>
      <c r="I177" s="71">
        <f>Tempo!$A$2*(Tempo!AP170-Tempo!AQ170)/2+I178</f>
        <v>0</v>
      </c>
      <c r="J177" s="71">
        <f>Tempo!$A$2*(Tempo!AR170-Tempo!AS170)/2+J178</f>
        <v>0</v>
      </c>
      <c r="K177" s="71">
        <f>IF(OR(Spikes!$N178=0,Spikes!$N178&gt;3),Tempo!B170,IF(Spikes!$N178=1,Tempo!L170,IF(Spikes!$N178=2,AVERAGE(Tempo!L170,Tempo!V170),AVERAGE(Tempo!L170,Tempo!V170,Tempo!AF170))))</f>
        <v>0</v>
      </c>
      <c r="L177" s="71">
        <f>IF(OR(Spikes!$N178=0,Spikes!$N178&gt;3),Tempo!C170,IF(Spikes!$N178=1,Tempo!M170,IF(Spikes!$N178=2,AVERAGE(Tempo!M170,Tempo!W170),AVERAGE(Tempo!M170,Tempo!W170,Tempo!AG170))))</f>
        <v>0</v>
      </c>
      <c r="M177" s="71">
        <f>IF(OR(Spikes!$O178=0,Spikes!$O178&gt;3),Tempo!D170,IF(Spikes!$O178=1,Tempo!N170,IF(Spikes!$O178=2,AVERAGE(Tempo!N170,Tempo!X170),AVERAGE(Tempo!N170,Tempo!X170,Tempo!AH170))))</f>
        <v>0</v>
      </c>
      <c r="N177" s="71">
        <f>IF(OR(Spikes!$O178=0,Spikes!$O178&gt;3),Tempo!E170,IF(Spikes!$O178=1,Tempo!O170,IF(Spikes!$O178=2,AVERAGE(Tempo!O170,Tempo!Y170),AVERAGE(Tempo!O170,Tempo!Y170,Tempo!AI170))))</f>
        <v>0</v>
      </c>
      <c r="O177" s="71">
        <f>IF(Spikes!$F$4=0,0,Tempo!$A$2*(K177+L177)/2)</f>
        <v>0</v>
      </c>
      <c r="P177" s="71">
        <f>IF(Spikes!$F$5=0,0,Tempo!$A$2*(M177+N177)/2)</f>
        <v>0</v>
      </c>
      <c r="Q177" s="70">
        <f>Tempo!$A$2*(K177-L177)/2+Q178</f>
        <v>0</v>
      </c>
      <c r="R177" s="70">
        <f>Tempo!$A$2*(M177-N177)/2+R178</f>
        <v>0</v>
      </c>
      <c r="S177" s="83">
        <f>Q177-I177+Tempo!AX170</f>
        <v>0</v>
      </c>
      <c r="T177" s="83">
        <f>R177-J177+Tempo!AY170</f>
        <v>0</v>
      </c>
      <c r="U177" s="49" t="e">
        <f>IF(AND(Spikes!$F$4=1,B177&lt;&gt;""),B177,NA())</f>
        <v>#N/A</v>
      </c>
      <c r="V177" s="49" t="e">
        <f>IF(AND(Spikes!$F$5=1,B177&lt;&gt;""),B177,NA())</f>
        <v>#N/A</v>
      </c>
      <c r="W177" s="49" t="e">
        <f>IF(AND(Spikes!$F$4=1,Spikes!$F$6=1,B177&lt;&gt;""),B177,NA())</f>
        <v>#N/A</v>
      </c>
      <c r="X177" s="49" t="e">
        <f>IF(AND(Spikes!$F$5=1,Spikes!$F$6=1,B177&lt;&gt;""),B177,NA())</f>
        <v>#N/A</v>
      </c>
    </row>
    <row r="178" spans="1:24" x14ac:dyDescent="0.3">
      <c r="A178" s="68">
        <v>169</v>
      </c>
      <c r="B178" s="69" t="str">
        <f>IF(Tempo!A171="","",Tempo!A171)</f>
        <v/>
      </c>
      <c r="C178" s="71">
        <f>Tempo!$A$2*(Tempo!L171+Tempo!M171)/2</f>
        <v>0</v>
      </c>
      <c r="D178" s="71">
        <f>Tempo!$A$2*(Tempo!N171+Tempo!O171)/2</f>
        <v>0</v>
      </c>
      <c r="E178" s="71">
        <f>Tempo!$A$2*(Tempo!V171+Tempo!W171)/2</f>
        <v>0</v>
      </c>
      <c r="F178" s="71">
        <f>Tempo!$A$2*(Tempo!X171+Tempo!Y171)/2</f>
        <v>0</v>
      </c>
      <c r="G178" s="71">
        <f>Tempo!$A$2*(Tempo!AF171+Tempo!AG171)/2</f>
        <v>0</v>
      </c>
      <c r="H178" s="71">
        <f>Tempo!$A$2*(Tempo!AH171+Tempo!AI171)/2</f>
        <v>0</v>
      </c>
      <c r="I178" s="71">
        <f>Tempo!$A$2*(Tempo!AP171-Tempo!AQ171)/2+I179</f>
        <v>0</v>
      </c>
      <c r="J178" s="71">
        <f>Tempo!$A$2*(Tempo!AR171-Tempo!AS171)/2+J179</f>
        <v>0</v>
      </c>
      <c r="K178" s="71">
        <f>IF(OR(Spikes!$N179=0,Spikes!$N179&gt;3),Tempo!B171,IF(Spikes!$N179=1,Tempo!L171,IF(Spikes!$N179=2,AVERAGE(Tempo!L171,Tempo!V171),AVERAGE(Tempo!L171,Tempo!V171,Tempo!AF171))))</f>
        <v>0</v>
      </c>
      <c r="L178" s="71">
        <f>IF(OR(Spikes!$N179=0,Spikes!$N179&gt;3),Tempo!C171,IF(Spikes!$N179=1,Tempo!M171,IF(Spikes!$N179=2,AVERAGE(Tempo!M171,Tempo!W171),AVERAGE(Tempo!M171,Tempo!W171,Tempo!AG171))))</f>
        <v>0</v>
      </c>
      <c r="M178" s="71">
        <f>IF(OR(Spikes!$O179=0,Spikes!$O179&gt;3),Tempo!D171,IF(Spikes!$O179=1,Tempo!N171,IF(Spikes!$O179=2,AVERAGE(Tempo!N171,Tempo!X171),AVERAGE(Tempo!N171,Tempo!X171,Tempo!AH171))))</f>
        <v>0</v>
      </c>
      <c r="N178" s="71">
        <f>IF(OR(Spikes!$O179=0,Spikes!$O179&gt;3),Tempo!E171,IF(Spikes!$O179=1,Tempo!O171,IF(Spikes!$O179=2,AVERAGE(Tempo!O171,Tempo!Y171),AVERAGE(Tempo!O171,Tempo!Y171,Tempo!AI171))))</f>
        <v>0</v>
      </c>
      <c r="O178" s="71">
        <f>IF(Spikes!$F$4=0,0,Tempo!$A$2*(K178+L178)/2)</f>
        <v>0</v>
      </c>
      <c r="P178" s="71">
        <f>IF(Spikes!$F$5=0,0,Tempo!$A$2*(M178+N178)/2)</f>
        <v>0</v>
      </c>
      <c r="Q178" s="70">
        <f>Tempo!$A$2*(K178-L178)/2+Q179</f>
        <v>0</v>
      </c>
      <c r="R178" s="70">
        <f>Tempo!$A$2*(M178-N178)/2+R179</f>
        <v>0</v>
      </c>
      <c r="S178" s="83">
        <f>Q178-I178+Tempo!AX171</f>
        <v>0</v>
      </c>
      <c r="T178" s="83">
        <f>R178-J178+Tempo!AY171</f>
        <v>0</v>
      </c>
      <c r="U178" s="49" t="e">
        <f>IF(AND(Spikes!$F$4=1,B178&lt;&gt;""),B178,NA())</f>
        <v>#N/A</v>
      </c>
      <c r="V178" s="49" t="e">
        <f>IF(AND(Spikes!$F$5=1,B178&lt;&gt;""),B178,NA())</f>
        <v>#N/A</v>
      </c>
      <c r="W178" s="49" t="e">
        <f>IF(AND(Spikes!$F$4=1,Spikes!$F$6=1,B178&lt;&gt;""),B178,NA())</f>
        <v>#N/A</v>
      </c>
      <c r="X178" s="49" t="e">
        <f>IF(AND(Spikes!$F$5=1,Spikes!$F$6=1,B178&lt;&gt;""),B178,NA())</f>
        <v>#N/A</v>
      </c>
    </row>
    <row r="179" spans="1:24" x14ac:dyDescent="0.3">
      <c r="A179" s="68">
        <v>170</v>
      </c>
      <c r="B179" s="69" t="str">
        <f>IF(Tempo!A172="","",Tempo!A172)</f>
        <v/>
      </c>
      <c r="C179" s="71">
        <f>Tempo!$A$2*(Tempo!L172+Tempo!M172)/2</f>
        <v>0</v>
      </c>
      <c r="D179" s="71">
        <f>Tempo!$A$2*(Tempo!N172+Tempo!O172)/2</f>
        <v>0</v>
      </c>
      <c r="E179" s="71">
        <f>Tempo!$A$2*(Tempo!V172+Tempo!W172)/2</f>
        <v>0</v>
      </c>
      <c r="F179" s="71">
        <f>Tempo!$A$2*(Tempo!X172+Tempo!Y172)/2</f>
        <v>0</v>
      </c>
      <c r="G179" s="71">
        <f>Tempo!$A$2*(Tempo!AF172+Tempo!AG172)/2</f>
        <v>0</v>
      </c>
      <c r="H179" s="71">
        <f>Tempo!$A$2*(Tempo!AH172+Tempo!AI172)/2</f>
        <v>0</v>
      </c>
      <c r="I179" s="71">
        <f>Tempo!$A$2*(Tempo!AP172-Tempo!AQ172)/2+I180</f>
        <v>0</v>
      </c>
      <c r="J179" s="71">
        <f>Tempo!$A$2*(Tempo!AR172-Tempo!AS172)/2+J180</f>
        <v>0</v>
      </c>
      <c r="K179" s="71">
        <f>IF(OR(Spikes!$N180=0,Spikes!$N180&gt;3),Tempo!B172,IF(Spikes!$N180=1,Tempo!L172,IF(Spikes!$N180=2,AVERAGE(Tempo!L172,Tempo!V172),AVERAGE(Tempo!L172,Tempo!V172,Tempo!AF172))))</f>
        <v>0</v>
      </c>
      <c r="L179" s="71">
        <f>IF(OR(Spikes!$N180=0,Spikes!$N180&gt;3),Tempo!C172,IF(Spikes!$N180=1,Tempo!M172,IF(Spikes!$N180=2,AVERAGE(Tempo!M172,Tempo!W172),AVERAGE(Tempo!M172,Tempo!W172,Tempo!AG172))))</f>
        <v>0</v>
      </c>
      <c r="M179" s="71">
        <f>IF(OR(Spikes!$O180=0,Spikes!$O180&gt;3),Tempo!D172,IF(Spikes!$O180=1,Tempo!N172,IF(Spikes!$O180=2,AVERAGE(Tempo!N172,Tempo!X172),AVERAGE(Tempo!N172,Tempo!X172,Tempo!AH172))))</f>
        <v>0</v>
      </c>
      <c r="N179" s="71">
        <f>IF(OR(Spikes!$O180=0,Spikes!$O180&gt;3),Tempo!E172,IF(Spikes!$O180=1,Tempo!O172,IF(Spikes!$O180=2,AVERAGE(Tempo!O172,Tempo!Y172),AVERAGE(Tempo!O172,Tempo!Y172,Tempo!AI172))))</f>
        <v>0</v>
      </c>
      <c r="O179" s="71">
        <f>IF(Spikes!$F$4=0,0,Tempo!$A$2*(K179+L179)/2)</f>
        <v>0</v>
      </c>
      <c r="P179" s="71">
        <f>IF(Spikes!$F$5=0,0,Tempo!$A$2*(M179+N179)/2)</f>
        <v>0</v>
      </c>
      <c r="Q179" s="70">
        <f>Tempo!$A$2*(K179-L179)/2+Q180</f>
        <v>0</v>
      </c>
      <c r="R179" s="70">
        <f>Tempo!$A$2*(M179-N179)/2+R180</f>
        <v>0</v>
      </c>
      <c r="S179" s="83">
        <f>Q179-I179+Tempo!AX172</f>
        <v>0</v>
      </c>
      <c r="T179" s="83">
        <f>R179-J179+Tempo!AY172</f>
        <v>0</v>
      </c>
      <c r="U179" s="49" t="e">
        <f>IF(AND(Spikes!$F$4=1,B179&lt;&gt;""),B179,NA())</f>
        <v>#N/A</v>
      </c>
      <c r="V179" s="49" t="e">
        <f>IF(AND(Spikes!$F$5=1,B179&lt;&gt;""),B179,NA())</f>
        <v>#N/A</v>
      </c>
      <c r="W179" s="49" t="e">
        <f>IF(AND(Spikes!$F$4=1,Spikes!$F$6=1,B179&lt;&gt;""),B179,NA())</f>
        <v>#N/A</v>
      </c>
      <c r="X179" s="49" t="e">
        <f>IF(AND(Spikes!$F$5=1,Spikes!$F$6=1,B179&lt;&gt;""),B179,NA())</f>
        <v>#N/A</v>
      </c>
    </row>
    <row r="180" spans="1:24" x14ac:dyDescent="0.3">
      <c r="A180" s="68">
        <v>171</v>
      </c>
      <c r="B180" s="69" t="str">
        <f>IF(Tempo!A173="","",Tempo!A173)</f>
        <v/>
      </c>
      <c r="C180" s="71">
        <f>Tempo!$A$2*(Tempo!L173+Tempo!M173)/2</f>
        <v>0</v>
      </c>
      <c r="D180" s="71">
        <f>Tempo!$A$2*(Tempo!N173+Tempo!O173)/2</f>
        <v>0</v>
      </c>
      <c r="E180" s="71">
        <f>Tempo!$A$2*(Tempo!V173+Tempo!W173)/2</f>
        <v>0</v>
      </c>
      <c r="F180" s="71">
        <f>Tempo!$A$2*(Tempo!X173+Tempo!Y173)/2</f>
        <v>0</v>
      </c>
      <c r="G180" s="71">
        <f>Tempo!$A$2*(Tempo!AF173+Tempo!AG173)/2</f>
        <v>0</v>
      </c>
      <c r="H180" s="71">
        <f>Tempo!$A$2*(Tempo!AH173+Tempo!AI173)/2</f>
        <v>0</v>
      </c>
      <c r="I180" s="71">
        <f>Tempo!$A$2*(Tempo!AP173-Tempo!AQ173)/2+I181</f>
        <v>0</v>
      </c>
      <c r="J180" s="71">
        <f>Tempo!$A$2*(Tempo!AR173-Tempo!AS173)/2+J181</f>
        <v>0</v>
      </c>
      <c r="K180" s="71">
        <f>IF(OR(Spikes!$N181=0,Spikes!$N181&gt;3),Tempo!B173,IF(Spikes!$N181=1,Tempo!L173,IF(Spikes!$N181=2,AVERAGE(Tempo!L173,Tempo!V173),AVERAGE(Tempo!L173,Tempo!V173,Tempo!AF173))))</f>
        <v>0</v>
      </c>
      <c r="L180" s="71">
        <f>IF(OR(Spikes!$N181=0,Spikes!$N181&gt;3),Tempo!C173,IF(Spikes!$N181=1,Tempo!M173,IF(Spikes!$N181=2,AVERAGE(Tempo!M173,Tempo!W173),AVERAGE(Tempo!M173,Tempo!W173,Tempo!AG173))))</f>
        <v>0</v>
      </c>
      <c r="M180" s="71">
        <f>IF(OR(Spikes!$O181=0,Spikes!$O181&gt;3),Tempo!D173,IF(Spikes!$O181=1,Tempo!N173,IF(Spikes!$O181=2,AVERAGE(Tempo!N173,Tempo!X173),AVERAGE(Tempo!N173,Tempo!X173,Tempo!AH173))))</f>
        <v>0</v>
      </c>
      <c r="N180" s="71">
        <f>IF(OR(Spikes!$O181=0,Spikes!$O181&gt;3),Tempo!E173,IF(Spikes!$O181=1,Tempo!O173,IF(Spikes!$O181=2,AVERAGE(Tempo!O173,Tempo!Y173),AVERAGE(Tempo!O173,Tempo!Y173,Tempo!AI173))))</f>
        <v>0</v>
      </c>
      <c r="O180" s="71">
        <f>IF(Spikes!$F$4=0,0,Tempo!$A$2*(K180+L180)/2)</f>
        <v>0</v>
      </c>
      <c r="P180" s="71">
        <f>IF(Spikes!$F$5=0,0,Tempo!$A$2*(M180+N180)/2)</f>
        <v>0</v>
      </c>
      <c r="Q180" s="70">
        <f>Tempo!$A$2*(K180-L180)/2+Q181</f>
        <v>0</v>
      </c>
      <c r="R180" s="70">
        <f>Tempo!$A$2*(M180-N180)/2+R181</f>
        <v>0</v>
      </c>
      <c r="S180" s="83">
        <f>Q180-I180+Tempo!AX173</f>
        <v>0</v>
      </c>
      <c r="T180" s="83">
        <f>R180-J180+Tempo!AY173</f>
        <v>0</v>
      </c>
      <c r="U180" s="49" t="e">
        <f>IF(AND(Spikes!$F$4=1,B180&lt;&gt;""),B180,NA())</f>
        <v>#N/A</v>
      </c>
      <c r="V180" s="49" t="e">
        <f>IF(AND(Spikes!$F$5=1,B180&lt;&gt;""),B180,NA())</f>
        <v>#N/A</v>
      </c>
      <c r="W180" s="49" t="e">
        <f>IF(AND(Spikes!$F$4=1,Spikes!$F$6=1,B180&lt;&gt;""),B180,NA())</f>
        <v>#N/A</v>
      </c>
      <c r="X180" s="49" t="e">
        <f>IF(AND(Spikes!$F$5=1,Spikes!$F$6=1,B180&lt;&gt;""),B180,NA())</f>
        <v>#N/A</v>
      </c>
    </row>
    <row r="181" spans="1:24" x14ac:dyDescent="0.3">
      <c r="A181" s="68">
        <v>172</v>
      </c>
      <c r="B181" s="69" t="str">
        <f>IF(Tempo!A174="","",Tempo!A174)</f>
        <v/>
      </c>
      <c r="C181" s="71">
        <f>Tempo!$A$2*(Tempo!L174+Tempo!M174)/2</f>
        <v>0</v>
      </c>
      <c r="D181" s="71">
        <f>Tempo!$A$2*(Tempo!N174+Tempo!O174)/2</f>
        <v>0</v>
      </c>
      <c r="E181" s="71">
        <f>Tempo!$A$2*(Tempo!V174+Tempo!W174)/2</f>
        <v>0</v>
      </c>
      <c r="F181" s="71">
        <f>Tempo!$A$2*(Tempo!X174+Tempo!Y174)/2</f>
        <v>0</v>
      </c>
      <c r="G181" s="71">
        <f>Tempo!$A$2*(Tempo!AF174+Tempo!AG174)/2</f>
        <v>0</v>
      </c>
      <c r="H181" s="71">
        <f>Tempo!$A$2*(Tempo!AH174+Tempo!AI174)/2</f>
        <v>0</v>
      </c>
      <c r="I181" s="71">
        <f>Tempo!$A$2*(Tempo!AP174-Tempo!AQ174)/2+I182</f>
        <v>0</v>
      </c>
      <c r="J181" s="71">
        <f>Tempo!$A$2*(Tempo!AR174-Tempo!AS174)/2+J182</f>
        <v>0</v>
      </c>
      <c r="K181" s="71">
        <f>IF(OR(Spikes!$N182=0,Spikes!$N182&gt;3),Tempo!B174,IF(Spikes!$N182=1,Tempo!L174,IF(Spikes!$N182=2,AVERAGE(Tempo!L174,Tempo!V174),AVERAGE(Tempo!L174,Tempo!V174,Tempo!AF174))))</f>
        <v>0</v>
      </c>
      <c r="L181" s="71">
        <f>IF(OR(Spikes!$N182=0,Spikes!$N182&gt;3),Tempo!C174,IF(Spikes!$N182=1,Tempo!M174,IF(Spikes!$N182=2,AVERAGE(Tempo!M174,Tempo!W174),AVERAGE(Tempo!M174,Tempo!W174,Tempo!AG174))))</f>
        <v>0</v>
      </c>
      <c r="M181" s="71">
        <f>IF(OR(Spikes!$O182=0,Spikes!$O182&gt;3),Tempo!D174,IF(Spikes!$O182=1,Tempo!N174,IF(Spikes!$O182=2,AVERAGE(Tempo!N174,Tempo!X174),AVERAGE(Tempo!N174,Tempo!X174,Tempo!AH174))))</f>
        <v>0</v>
      </c>
      <c r="N181" s="71">
        <f>IF(OR(Spikes!$O182=0,Spikes!$O182&gt;3),Tempo!E174,IF(Spikes!$O182=1,Tempo!O174,IF(Spikes!$O182=2,AVERAGE(Tempo!O174,Tempo!Y174),AVERAGE(Tempo!O174,Tempo!Y174,Tempo!AI174))))</f>
        <v>0</v>
      </c>
      <c r="O181" s="71">
        <f>IF(Spikes!$F$4=0,0,Tempo!$A$2*(K181+L181)/2)</f>
        <v>0</v>
      </c>
      <c r="P181" s="71">
        <f>IF(Spikes!$F$5=0,0,Tempo!$A$2*(M181+N181)/2)</f>
        <v>0</v>
      </c>
      <c r="Q181" s="70">
        <f>Tempo!$A$2*(K181-L181)/2+Q182</f>
        <v>0</v>
      </c>
      <c r="R181" s="70">
        <f>Tempo!$A$2*(M181-N181)/2+R182</f>
        <v>0</v>
      </c>
      <c r="S181" s="83">
        <f>Q181-I181+Tempo!AX174</f>
        <v>0</v>
      </c>
      <c r="T181" s="83">
        <f>R181-J181+Tempo!AY174</f>
        <v>0</v>
      </c>
      <c r="U181" s="49" t="e">
        <f>IF(AND(Spikes!$F$4=1,B181&lt;&gt;""),B181,NA())</f>
        <v>#N/A</v>
      </c>
      <c r="V181" s="49" t="e">
        <f>IF(AND(Spikes!$F$5=1,B181&lt;&gt;""),B181,NA())</f>
        <v>#N/A</v>
      </c>
      <c r="W181" s="49" t="e">
        <f>IF(AND(Spikes!$F$4=1,Spikes!$F$6=1,B181&lt;&gt;""),B181,NA())</f>
        <v>#N/A</v>
      </c>
      <c r="X181" s="49" t="e">
        <f>IF(AND(Spikes!$F$5=1,Spikes!$F$6=1,B181&lt;&gt;""),B181,NA())</f>
        <v>#N/A</v>
      </c>
    </row>
    <row r="182" spans="1:24" x14ac:dyDescent="0.3">
      <c r="A182" s="68">
        <v>173</v>
      </c>
      <c r="B182" s="69" t="str">
        <f>IF(Tempo!A175="","",Tempo!A175)</f>
        <v/>
      </c>
      <c r="C182" s="71">
        <f>Tempo!$A$2*(Tempo!L175+Tempo!M175)/2</f>
        <v>0</v>
      </c>
      <c r="D182" s="71">
        <f>Tempo!$A$2*(Tempo!N175+Tempo!O175)/2</f>
        <v>0</v>
      </c>
      <c r="E182" s="71">
        <f>Tempo!$A$2*(Tempo!V175+Tempo!W175)/2</f>
        <v>0</v>
      </c>
      <c r="F182" s="71">
        <f>Tempo!$A$2*(Tempo!X175+Tempo!Y175)/2</f>
        <v>0</v>
      </c>
      <c r="G182" s="71">
        <f>Tempo!$A$2*(Tempo!AF175+Tempo!AG175)/2</f>
        <v>0</v>
      </c>
      <c r="H182" s="71">
        <f>Tempo!$A$2*(Tempo!AH175+Tempo!AI175)/2</f>
        <v>0</v>
      </c>
      <c r="I182" s="71">
        <f>Tempo!$A$2*(Tempo!AP175-Tempo!AQ175)/2+I183</f>
        <v>0</v>
      </c>
      <c r="J182" s="71">
        <f>Tempo!$A$2*(Tempo!AR175-Tempo!AS175)/2+J183</f>
        <v>0</v>
      </c>
      <c r="K182" s="71">
        <f>IF(OR(Spikes!$N183=0,Spikes!$N183&gt;3),Tempo!B175,IF(Spikes!$N183=1,Tempo!L175,IF(Spikes!$N183=2,AVERAGE(Tempo!L175,Tempo!V175),AVERAGE(Tempo!L175,Tempo!V175,Tempo!AF175))))</f>
        <v>0</v>
      </c>
      <c r="L182" s="71">
        <f>IF(OR(Spikes!$N183=0,Spikes!$N183&gt;3),Tempo!C175,IF(Spikes!$N183=1,Tempo!M175,IF(Spikes!$N183=2,AVERAGE(Tempo!M175,Tempo!W175),AVERAGE(Tempo!M175,Tempo!W175,Tempo!AG175))))</f>
        <v>0</v>
      </c>
      <c r="M182" s="71">
        <f>IF(OR(Spikes!$O183=0,Spikes!$O183&gt;3),Tempo!D175,IF(Spikes!$O183=1,Tempo!N175,IF(Spikes!$O183=2,AVERAGE(Tempo!N175,Tempo!X175),AVERAGE(Tempo!N175,Tempo!X175,Tempo!AH175))))</f>
        <v>0</v>
      </c>
      <c r="N182" s="71">
        <f>IF(OR(Spikes!$O183=0,Spikes!$O183&gt;3),Tempo!E175,IF(Spikes!$O183=1,Tempo!O175,IF(Spikes!$O183=2,AVERAGE(Tempo!O175,Tempo!Y175),AVERAGE(Tempo!O175,Tempo!Y175,Tempo!AI175))))</f>
        <v>0</v>
      </c>
      <c r="O182" s="71">
        <f>IF(Spikes!$F$4=0,0,Tempo!$A$2*(K182+L182)/2)</f>
        <v>0</v>
      </c>
      <c r="P182" s="71">
        <f>IF(Spikes!$F$5=0,0,Tempo!$A$2*(M182+N182)/2)</f>
        <v>0</v>
      </c>
      <c r="Q182" s="70">
        <f>Tempo!$A$2*(K182-L182)/2+Q183</f>
        <v>0</v>
      </c>
      <c r="R182" s="70">
        <f>Tempo!$A$2*(M182-N182)/2+R183</f>
        <v>0</v>
      </c>
      <c r="S182" s="83">
        <f>Q182-I182+Tempo!AX175</f>
        <v>0</v>
      </c>
      <c r="T182" s="83">
        <f>R182-J182+Tempo!AY175</f>
        <v>0</v>
      </c>
      <c r="U182" s="49" t="e">
        <f>IF(AND(Spikes!$F$4=1,B182&lt;&gt;""),B182,NA())</f>
        <v>#N/A</v>
      </c>
      <c r="V182" s="49" t="e">
        <f>IF(AND(Spikes!$F$5=1,B182&lt;&gt;""),B182,NA())</f>
        <v>#N/A</v>
      </c>
      <c r="W182" s="49" t="e">
        <f>IF(AND(Spikes!$F$4=1,Spikes!$F$6=1,B182&lt;&gt;""),B182,NA())</f>
        <v>#N/A</v>
      </c>
      <c r="X182" s="49" t="e">
        <f>IF(AND(Spikes!$F$5=1,Spikes!$F$6=1,B182&lt;&gt;""),B182,NA())</f>
        <v>#N/A</v>
      </c>
    </row>
    <row r="183" spans="1:24" x14ac:dyDescent="0.3">
      <c r="A183" s="68">
        <v>174</v>
      </c>
      <c r="B183" s="69" t="str">
        <f>IF(Tempo!A176="","",Tempo!A176)</f>
        <v/>
      </c>
      <c r="C183" s="71">
        <f>Tempo!$A$2*(Tempo!L176+Tempo!M176)/2</f>
        <v>0</v>
      </c>
      <c r="D183" s="71">
        <f>Tempo!$A$2*(Tempo!N176+Tempo!O176)/2</f>
        <v>0</v>
      </c>
      <c r="E183" s="71">
        <f>Tempo!$A$2*(Tempo!V176+Tempo!W176)/2</f>
        <v>0</v>
      </c>
      <c r="F183" s="71">
        <f>Tempo!$A$2*(Tempo!X176+Tempo!Y176)/2</f>
        <v>0</v>
      </c>
      <c r="G183" s="71">
        <f>Tempo!$A$2*(Tempo!AF176+Tempo!AG176)/2</f>
        <v>0</v>
      </c>
      <c r="H183" s="71">
        <f>Tempo!$A$2*(Tempo!AH176+Tempo!AI176)/2</f>
        <v>0</v>
      </c>
      <c r="I183" s="71">
        <f>Tempo!$A$2*(Tempo!AP176-Tempo!AQ176)/2+I184</f>
        <v>0</v>
      </c>
      <c r="J183" s="71">
        <f>Tempo!$A$2*(Tempo!AR176-Tempo!AS176)/2+J184</f>
        <v>0</v>
      </c>
      <c r="K183" s="71">
        <f>IF(OR(Spikes!$N184=0,Spikes!$N184&gt;3),Tempo!B176,IF(Spikes!$N184=1,Tempo!L176,IF(Spikes!$N184=2,AVERAGE(Tempo!L176,Tempo!V176),AVERAGE(Tempo!L176,Tempo!V176,Tempo!AF176))))</f>
        <v>0</v>
      </c>
      <c r="L183" s="71">
        <f>IF(OR(Spikes!$N184=0,Spikes!$N184&gt;3),Tempo!C176,IF(Spikes!$N184=1,Tempo!M176,IF(Spikes!$N184=2,AVERAGE(Tempo!M176,Tempo!W176),AVERAGE(Tempo!M176,Tempo!W176,Tempo!AG176))))</f>
        <v>0</v>
      </c>
      <c r="M183" s="71">
        <f>IF(OR(Spikes!$O184=0,Spikes!$O184&gt;3),Tempo!D176,IF(Spikes!$O184=1,Tempo!N176,IF(Spikes!$O184=2,AVERAGE(Tempo!N176,Tempo!X176),AVERAGE(Tempo!N176,Tempo!X176,Tempo!AH176))))</f>
        <v>0</v>
      </c>
      <c r="N183" s="71">
        <f>IF(OR(Spikes!$O184=0,Spikes!$O184&gt;3),Tempo!E176,IF(Spikes!$O184=1,Tempo!O176,IF(Spikes!$O184=2,AVERAGE(Tempo!O176,Tempo!Y176),AVERAGE(Tempo!O176,Tempo!Y176,Tempo!AI176))))</f>
        <v>0</v>
      </c>
      <c r="O183" s="71">
        <f>IF(Spikes!$F$4=0,0,Tempo!$A$2*(K183+L183)/2)</f>
        <v>0</v>
      </c>
      <c r="P183" s="71">
        <f>IF(Spikes!$F$5=0,0,Tempo!$A$2*(M183+N183)/2)</f>
        <v>0</v>
      </c>
      <c r="Q183" s="70">
        <f>Tempo!$A$2*(K183-L183)/2+Q184</f>
        <v>0</v>
      </c>
      <c r="R183" s="70">
        <f>Tempo!$A$2*(M183-N183)/2+R184</f>
        <v>0</v>
      </c>
      <c r="S183" s="83">
        <f>Q183-I183+Tempo!AX176</f>
        <v>0</v>
      </c>
      <c r="T183" s="83">
        <f>R183-J183+Tempo!AY176</f>
        <v>0</v>
      </c>
      <c r="U183" s="49" t="e">
        <f>IF(AND(Spikes!$F$4=1,B183&lt;&gt;""),B183,NA())</f>
        <v>#N/A</v>
      </c>
      <c r="V183" s="49" t="e">
        <f>IF(AND(Spikes!$F$5=1,B183&lt;&gt;""),B183,NA())</f>
        <v>#N/A</v>
      </c>
      <c r="W183" s="49" t="e">
        <f>IF(AND(Spikes!$F$4=1,Spikes!$F$6=1,B183&lt;&gt;""),B183,NA())</f>
        <v>#N/A</v>
      </c>
      <c r="X183" s="49" t="e">
        <f>IF(AND(Spikes!$F$5=1,Spikes!$F$6=1,B183&lt;&gt;""),B183,NA())</f>
        <v>#N/A</v>
      </c>
    </row>
    <row r="184" spans="1:24" x14ac:dyDescent="0.3">
      <c r="A184" s="68">
        <v>175</v>
      </c>
      <c r="B184" s="69" t="str">
        <f>IF(Tempo!A177="","",Tempo!A177)</f>
        <v/>
      </c>
      <c r="C184" s="71">
        <f>Tempo!$A$2*(Tempo!L177+Tempo!M177)/2</f>
        <v>0</v>
      </c>
      <c r="D184" s="71">
        <f>Tempo!$A$2*(Tempo!N177+Tempo!O177)/2</f>
        <v>0</v>
      </c>
      <c r="E184" s="71">
        <f>Tempo!$A$2*(Tempo!V177+Tempo!W177)/2</f>
        <v>0</v>
      </c>
      <c r="F184" s="71">
        <f>Tempo!$A$2*(Tempo!X177+Tempo!Y177)/2</f>
        <v>0</v>
      </c>
      <c r="G184" s="71">
        <f>Tempo!$A$2*(Tempo!AF177+Tempo!AG177)/2</f>
        <v>0</v>
      </c>
      <c r="H184" s="71">
        <f>Tempo!$A$2*(Tempo!AH177+Tempo!AI177)/2</f>
        <v>0</v>
      </c>
      <c r="I184" s="71">
        <f>Tempo!$A$2*(Tempo!AP177-Tempo!AQ177)/2+I185</f>
        <v>0</v>
      </c>
      <c r="J184" s="71">
        <f>Tempo!$A$2*(Tempo!AR177-Tempo!AS177)/2+J185</f>
        <v>0</v>
      </c>
      <c r="K184" s="71">
        <f>IF(OR(Spikes!$N185=0,Spikes!$N185&gt;3),Tempo!B177,IF(Spikes!$N185=1,Tempo!L177,IF(Spikes!$N185=2,AVERAGE(Tempo!L177,Tempo!V177),AVERAGE(Tempo!L177,Tempo!V177,Tempo!AF177))))</f>
        <v>0</v>
      </c>
      <c r="L184" s="71">
        <f>IF(OR(Spikes!$N185=0,Spikes!$N185&gt;3),Tempo!C177,IF(Spikes!$N185=1,Tempo!M177,IF(Spikes!$N185=2,AVERAGE(Tempo!M177,Tempo!W177),AVERAGE(Tempo!M177,Tempo!W177,Tempo!AG177))))</f>
        <v>0</v>
      </c>
      <c r="M184" s="71">
        <f>IF(OR(Spikes!$O185=0,Spikes!$O185&gt;3),Tempo!D177,IF(Spikes!$O185=1,Tempo!N177,IF(Spikes!$O185=2,AVERAGE(Tempo!N177,Tempo!X177),AVERAGE(Tempo!N177,Tempo!X177,Tempo!AH177))))</f>
        <v>0</v>
      </c>
      <c r="N184" s="71">
        <f>IF(OR(Spikes!$O185=0,Spikes!$O185&gt;3),Tempo!E177,IF(Spikes!$O185=1,Tempo!O177,IF(Spikes!$O185=2,AVERAGE(Tempo!O177,Tempo!Y177),AVERAGE(Tempo!O177,Tempo!Y177,Tempo!AI177))))</f>
        <v>0</v>
      </c>
      <c r="O184" s="71">
        <f>IF(Spikes!$F$4=0,0,Tempo!$A$2*(K184+L184)/2)</f>
        <v>0</v>
      </c>
      <c r="P184" s="71">
        <f>IF(Spikes!$F$5=0,0,Tempo!$A$2*(M184+N184)/2)</f>
        <v>0</v>
      </c>
      <c r="Q184" s="70">
        <f>Tempo!$A$2*(K184-L184)/2+Q185</f>
        <v>0</v>
      </c>
      <c r="R184" s="70">
        <f>Tempo!$A$2*(M184-N184)/2+R185</f>
        <v>0</v>
      </c>
      <c r="S184" s="83">
        <f>Q184-I184+Tempo!AX177</f>
        <v>0</v>
      </c>
      <c r="T184" s="83">
        <f>R184-J184+Tempo!AY177</f>
        <v>0</v>
      </c>
      <c r="U184" s="49" t="e">
        <f>IF(AND(Spikes!$F$4=1,B184&lt;&gt;""),B184,NA())</f>
        <v>#N/A</v>
      </c>
      <c r="V184" s="49" t="e">
        <f>IF(AND(Spikes!$F$5=1,B184&lt;&gt;""),B184,NA())</f>
        <v>#N/A</v>
      </c>
      <c r="W184" s="49" t="e">
        <f>IF(AND(Spikes!$F$4=1,Spikes!$F$6=1,B184&lt;&gt;""),B184,NA())</f>
        <v>#N/A</v>
      </c>
      <c r="X184" s="49" t="e">
        <f>IF(AND(Spikes!$F$5=1,Spikes!$F$6=1,B184&lt;&gt;""),B184,NA())</f>
        <v>#N/A</v>
      </c>
    </row>
    <row r="185" spans="1:24" x14ac:dyDescent="0.3">
      <c r="A185" s="68">
        <v>176</v>
      </c>
      <c r="B185" s="69" t="str">
        <f>IF(Tempo!A178="","",Tempo!A178)</f>
        <v/>
      </c>
      <c r="C185" s="71">
        <f>Tempo!$A$2*(Tempo!L178+Tempo!M178)/2</f>
        <v>0</v>
      </c>
      <c r="D185" s="71">
        <f>Tempo!$A$2*(Tempo!N178+Tempo!O178)/2</f>
        <v>0</v>
      </c>
      <c r="E185" s="71">
        <f>Tempo!$A$2*(Tempo!V178+Tempo!W178)/2</f>
        <v>0</v>
      </c>
      <c r="F185" s="71">
        <f>Tempo!$A$2*(Tempo!X178+Tempo!Y178)/2</f>
        <v>0</v>
      </c>
      <c r="G185" s="71">
        <f>Tempo!$A$2*(Tempo!AF178+Tempo!AG178)/2</f>
        <v>0</v>
      </c>
      <c r="H185" s="71">
        <f>Tempo!$A$2*(Tempo!AH178+Tempo!AI178)/2</f>
        <v>0</v>
      </c>
      <c r="I185" s="71">
        <f>Tempo!$A$2*(Tempo!AP178-Tempo!AQ178)/2+I186</f>
        <v>0</v>
      </c>
      <c r="J185" s="71">
        <f>Tempo!$A$2*(Tempo!AR178-Tempo!AS178)/2+J186</f>
        <v>0</v>
      </c>
      <c r="K185" s="71">
        <f>IF(OR(Spikes!$N186=0,Spikes!$N186&gt;3),Tempo!B178,IF(Spikes!$N186=1,Tempo!L178,IF(Spikes!$N186=2,AVERAGE(Tempo!L178,Tempo!V178),AVERAGE(Tempo!L178,Tempo!V178,Tempo!AF178))))</f>
        <v>0</v>
      </c>
      <c r="L185" s="71">
        <f>IF(OR(Spikes!$N186=0,Spikes!$N186&gt;3),Tempo!C178,IF(Spikes!$N186=1,Tempo!M178,IF(Spikes!$N186=2,AVERAGE(Tempo!M178,Tempo!W178),AVERAGE(Tempo!M178,Tempo!W178,Tempo!AG178))))</f>
        <v>0</v>
      </c>
      <c r="M185" s="71">
        <f>IF(OR(Spikes!$O186=0,Spikes!$O186&gt;3),Tempo!D178,IF(Spikes!$O186=1,Tempo!N178,IF(Spikes!$O186=2,AVERAGE(Tempo!N178,Tempo!X178),AVERAGE(Tempo!N178,Tempo!X178,Tempo!AH178))))</f>
        <v>0</v>
      </c>
      <c r="N185" s="71">
        <f>IF(OR(Spikes!$O186=0,Spikes!$O186&gt;3),Tempo!E178,IF(Spikes!$O186=1,Tempo!O178,IF(Spikes!$O186=2,AVERAGE(Tempo!O178,Tempo!Y178),AVERAGE(Tempo!O178,Tempo!Y178,Tempo!AI178))))</f>
        <v>0</v>
      </c>
      <c r="O185" s="71">
        <f>IF(Spikes!$F$4=0,0,Tempo!$A$2*(K185+L185)/2)</f>
        <v>0</v>
      </c>
      <c r="P185" s="71">
        <f>IF(Spikes!$F$5=0,0,Tempo!$A$2*(M185+N185)/2)</f>
        <v>0</v>
      </c>
      <c r="Q185" s="70">
        <f>Tempo!$A$2*(K185-L185)/2+Q186</f>
        <v>0</v>
      </c>
      <c r="R185" s="70">
        <f>Tempo!$A$2*(M185-N185)/2+R186</f>
        <v>0</v>
      </c>
      <c r="S185" s="83">
        <f>Q185-I185+Tempo!AX178</f>
        <v>0</v>
      </c>
      <c r="T185" s="83">
        <f>R185-J185+Tempo!AY178</f>
        <v>0</v>
      </c>
      <c r="U185" s="49" t="e">
        <f>IF(AND(Spikes!$F$4=1,B185&lt;&gt;""),B185,NA())</f>
        <v>#N/A</v>
      </c>
      <c r="V185" s="49" t="e">
        <f>IF(AND(Spikes!$F$5=1,B185&lt;&gt;""),B185,NA())</f>
        <v>#N/A</v>
      </c>
      <c r="W185" s="49" t="e">
        <f>IF(AND(Spikes!$F$4=1,Spikes!$F$6=1,B185&lt;&gt;""),B185,NA())</f>
        <v>#N/A</v>
      </c>
      <c r="X185" s="49" t="e">
        <f>IF(AND(Spikes!$F$5=1,Spikes!$F$6=1,B185&lt;&gt;""),B185,NA())</f>
        <v>#N/A</v>
      </c>
    </row>
    <row r="186" spans="1:24" x14ac:dyDescent="0.3">
      <c r="A186" s="68">
        <v>177</v>
      </c>
      <c r="B186" s="69" t="str">
        <f>IF(Tempo!A179="","",Tempo!A179)</f>
        <v/>
      </c>
      <c r="C186" s="71">
        <f>Tempo!$A$2*(Tempo!L179+Tempo!M179)/2</f>
        <v>0</v>
      </c>
      <c r="D186" s="71">
        <f>Tempo!$A$2*(Tempo!N179+Tempo!O179)/2</f>
        <v>0</v>
      </c>
      <c r="E186" s="71">
        <f>Tempo!$A$2*(Tempo!V179+Tempo!W179)/2</f>
        <v>0</v>
      </c>
      <c r="F186" s="71">
        <f>Tempo!$A$2*(Tempo!X179+Tempo!Y179)/2</f>
        <v>0</v>
      </c>
      <c r="G186" s="71">
        <f>Tempo!$A$2*(Tempo!AF179+Tempo!AG179)/2</f>
        <v>0</v>
      </c>
      <c r="H186" s="71">
        <f>Tempo!$A$2*(Tempo!AH179+Tempo!AI179)/2</f>
        <v>0</v>
      </c>
      <c r="I186" s="71">
        <f>Tempo!$A$2*(Tempo!AP179-Tempo!AQ179)/2+I187</f>
        <v>0</v>
      </c>
      <c r="J186" s="71">
        <f>Tempo!$A$2*(Tempo!AR179-Tempo!AS179)/2+J187</f>
        <v>0</v>
      </c>
      <c r="K186" s="71">
        <f>IF(OR(Spikes!$N187=0,Spikes!$N187&gt;3),Tempo!B179,IF(Spikes!$N187=1,Tempo!L179,IF(Spikes!$N187=2,AVERAGE(Tempo!L179,Tempo!V179),AVERAGE(Tempo!L179,Tempo!V179,Tempo!AF179))))</f>
        <v>0</v>
      </c>
      <c r="L186" s="71">
        <f>IF(OR(Spikes!$N187=0,Spikes!$N187&gt;3),Tempo!C179,IF(Spikes!$N187=1,Tempo!M179,IF(Spikes!$N187=2,AVERAGE(Tempo!M179,Tempo!W179),AVERAGE(Tempo!M179,Tempo!W179,Tempo!AG179))))</f>
        <v>0</v>
      </c>
      <c r="M186" s="71">
        <f>IF(OR(Spikes!$O187=0,Spikes!$O187&gt;3),Tempo!D179,IF(Spikes!$O187=1,Tempo!N179,IF(Spikes!$O187=2,AVERAGE(Tempo!N179,Tempo!X179),AVERAGE(Tempo!N179,Tempo!X179,Tempo!AH179))))</f>
        <v>0</v>
      </c>
      <c r="N186" s="71">
        <f>IF(OR(Spikes!$O187=0,Spikes!$O187&gt;3),Tempo!E179,IF(Spikes!$O187=1,Tempo!O179,IF(Spikes!$O187=2,AVERAGE(Tempo!O179,Tempo!Y179),AVERAGE(Tempo!O179,Tempo!Y179,Tempo!AI179))))</f>
        <v>0</v>
      </c>
      <c r="O186" s="71">
        <f>IF(Spikes!$F$4=0,0,Tempo!$A$2*(K186+L186)/2)</f>
        <v>0</v>
      </c>
      <c r="P186" s="71">
        <f>IF(Spikes!$F$5=0,0,Tempo!$A$2*(M186+N186)/2)</f>
        <v>0</v>
      </c>
      <c r="Q186" s="70">
        <f>Tempo!$A$2*(K186-L186)/2+Q187</f>
        <v>0</v>
      </c>
      <c r="R186" s="70">
        <f>Tempo!$A$2*(M186-N186)/2+R187</f>
        <v>0</v>
      </c>
      <c r="S186" s="83">
        <f>Q186-I186+Tempo!AX179</f>
        <v>0</v>
      </c>
      <c r="T186" s="83">
        <f>R186-J186+Tempo!AY179</f>
        <v>0</v>
      </c>
      <c r="U186" s="49" t="e">
        <f>IF(AND(Spikes!$F$4=1,B186&lt;&gt;""),B186,NA())</f>
        <v>#N/A</v>
      </c>
      <c r="V186" s="49" t="e">
        <f>IF(AND(Spikes!$F$5=1,B186&lt;&gt;""),B186,NA())</f>
        <v>#N/A</v>
      </c>
      <c r="W186" s="49" t="e">
        <f>IF(AND(Spikes!$F$4=1,Spikes!$F$6=1,B186&lt;&gt;""),B186,NA())</f>
        <v>#N/A</v>
      </c>
      <c r="X186" s="49" t="e">
        <f>IF(AND(Spikes!$F$5=1,Spikes!$F$6=1,B186&lt;&gt;""),B186,NA())</f>
        <v>#N/A</v>
      </c>
    </row>
    <row r="187" spans="1:24" x14ac:dyDescent="0.3">
      <c r="A187" s="68">
        <v>178</v>
      </c>
      <c r="B187" s="69" t="str">
        <f>IF(Tempo!A180="","",Tempo!A180)</f>
        <v/>
      </c>
      <c r="C187" s="71">
        <f>Tempo!$A$2*(Tempo!L180+Tempo!M180)/2</f>
        <v>0</v>
      </c>
      <c r="D187" s="71">
        <f>Tempo!$A$2*(Tempo!N180+Tempo!O180)/2</f>
        <v>0</v>
      </c>
      <c r="E187" s="71">
        <f>Tempo!$A$2*(Tempo!V180+Tempo!W180)/2</f>
        <v>0</v>
      </c>
      <c r="F187" s="71">
        <f>Tempo!$A$2*(Tempo!X180+Tempo!Y180)/2</f>
        <v>0</v>
      </c>
      <c r="G187" s="71">
        <f>Tempo!$A$2*(Tempo!AF180+Tempo!AG180)/2</f>
        <v>0</v>
      </c>
      <c r="H187" s="71">
        <f>Tempo!$A$2*(Tempo!AH180+Tempo!AI180)/2</f>
        <v>0</v>
      </c>
      <c r="I187" s="71">
        <f>Tempo!$A$2*(Tempo!AP180-Tempo!AQ180)/2+I188</f>
        <v>0</v>
      </c>
      <c r="J187" s="71">
        <f>Tempo!$A$2*(Tempo!AR180-Tempo!AS180)/2+J188</f>
        <v>0</v>
      </c>
      <c r="K187" s="71">
        <f>IF(OR(Spikes!$N188=0,Spikes!$N188&gt;3),Tempo!B180,IF(Spikes!$N188=1,Tempo!L180,IF(Spikes!$N188=2,AVERAGE(Tempo!L180,Tempo!V180),AVERAGE(Tempo!L180,Tempo!V180,Tempo!AF180))))</f>
        <v>0</v>
      </c>
      <c r="L187" s="71">
        <f>IF(OR(Spikes!$N188=0,Spikes!$N188&gt;3),Tempo!C180,IF(Spikes!$N188=1,Tempo!M180,IF(Spikes!$N188=2,AVERAGE(Tempo!M180,Tempo!W180),AVERAGE(Tempo!M180,Tempo!W180,Tempo!AG180))))</f>
        <v>0</v>
      </c>
      <c r="M187" s="71">
        <f>IF(OR(Spikes!$O188=0,Spikes!$O188&gt;3),Tempo!D180,IF(Spikes!$O188=1,Tempo!N180,IF(Spikes!$O188=2,AVERAGE(Tempo!N180,Tempo!X180),AVERAGE(Tempo!N180,Tempo!X180,Tempo!AH180))))</f>
        <v>0</v>
      </c>
      <c r="N187" s="71">
        <f>IF(OR(Spikes!$O188=0,Spikes!$O188&gt;3),Tempo!E180,IF(Spikes!$O188=1,Tempo!O180,IF(Spikes!$O188=2,AVERAGE(Tempo!O180,Tempo!Y180),AVERAGE(Tempo!O180,Tempo!Y180,Tempo!AI180))))</f>
        <v>0</v>
      </c>
      <c r="O187" s="71">
        <f>IF(Spikes!$F$4=0,0,Tempo!$A$2*(K187+L187)/2)</f>
        <v>0</v>
      </c>
      <c r="P187" s="71">
        <f>IF(Spikes!$F$5=0,0,Tempo!$A$2*(M187+N187)/2)</f>
        <v>0</v>
      </c>
      <c r="Q187" s="70">
        <f>Tempo!$A$2*(K187-L187)/2+Q188</f>
        <v>0</v>
      </c>
      <c r="R187" s="70">
        <f>Tempo!$A$2*(M187-N187)/2+R188</f>
        <v>0</v>
      </c>
      <c r="S187" s="83">
        <f>Q187-I187+Tempo!AX180</f>
        <v>0</v>
      </c>
      <c r="T187" s="83">
        <f>R187-J187+Tempo!AY180</f>
        <v>0</v>
      </c>
      <c r="U187" s="49" t="e">
        <f>IF(AND(Spikes!$F$4=1,B187&lt;&gt;""),B187,NA())</f>
        <v>#N/A</v>
      </c>
      <c r="V187" s="49" t="e">
        <f>IF(AND(Spikes!$F$5=1,B187&lt;&gt;""),B187,NA())</f>
        <v>#N/A</v>
      </c>
      <c r="W187" s="49" t="e">
        <f>IF(AND(Spikes!$F$4=1,Spikes!$F$6=1,B187&lt;&gt;""),B187,NA())</f>
        <v>#N/A</v>
      </c>
      <c r="X187" s="49" t="e">
        <f>IF(AND(Spikes!$F$5=1,Spikes!$F$6=1,B187&lt;&gt;""),B187,NA())</f>
        <v>#N/A</v>
      </c>
    </row>
    <row r="188" spans="1:24" x14ac:dyDescent="0.3">
      <c r="A188" s="68">
        <v>179</v>
      </c>
      <c r="B188" s="69" t="str">
        <f>IF(Tempo!A181="","",Tempo!A181)</f>
        <v/>
      </c>
      <c r="C188" s="71">
        <f>Tempo!$A$2*(Tempo!L181+Tempo!M181)/2</f>
        <v>0</v>
      </c>
      <c r="D188" s="71">
        <f>Tempo!$A$2*(Tempo!N181+Tempo!O181)/2</f>
        <v>0</v>
      </c>
      <c r="E188" s="71">
        <f>Tempo!$A$2*(Tempo!V181+Tempo!W181)/2</f>
        <v>0</v>
      </c>
      <c r="F188" s="71">
        <f>Tempo!$A$2*(Tempo!X181+Tempo!Y181)/2</f>
        <v>0</v>
      </c>
      <c r="G188" s="71">
        <f>Tempo!$A$2*(Tempo!AF181+Tempo!AG181)/2</f>
        <v>0</v>
      </c>
      <c r="H188" s="71">
        <f>Tempo!$A$2*(Tempo!AH181+Tempo!AI181)/2</f>
        <v>0</v>
      </c>
      <c r="I188" s="71">
        <f>Tempo!$A$2*(Tempo!AP181-Tempo!AQ181)/2+I189</f>
        <v>0</v>
      </c>
      <c r="J188" s="71">
        <f>Tempo!$A$2*(Tempo!AR181-Tempo!AS181)/2+J189</f>
        <v>0</v>
      </c>
      <c r="K188" s="71">
        <f>IF(OR(Spikes!$N189=0,Spikes!$N189&gt;3),Tempo!B181,IF(Spikes!$N189=1,Tempo!L181,IF(Spikes!$N189=2,AVERAGE(Tempo!L181,Tempo!V181),AVERAGE(Tempo!L181,Tempo!V181,Tempo!AF181))))</f>
        <v>0</v>
      </c>
      <c r="L188" s="71">
        <f>IF(OR(Spikes!$N189=0,Spikes!$N189&gt;3),Tempo!C181,IF(Spikes!$N189=1,Tempo!M181,IF(Spikes!$N189=2,AVERAGE(Tempo!M181,Tempo!W181),AVERAGE(Tempo!M181,Tempo!W181,Tempo!AG181))))</f>
        <v>0</v>
      </c>
      <c r="M188" s="71">
        <f>IF(OR(Spikes!$O189=0,Spikes!$O189&gt;3),Tempo!D181,IF(Spikes!$O189=1,Tempo!N181,IF(Spikes!$O189=2,AVERAGE(Tempo!N181,Tempo!X181),AVERAGE(Tempo!N181,Tempo!X181,Tempo!AH181))))</f>
        <v>0</v>
      </c>
      <c r="N188" s="71">
        <f>IF(OR(Spikes!$O189=0,Spikes!$O189&gt;3),Tempo!E181,IF(Spikes!$O189=1,Tempo!O181,IF(Spikes!$O189=2,AVERAGE(Tempo!O181,Tempo!Y181),AVERAGE(Tempo!O181,Tempo!Y181,Tempo!AI181))))</f>
        <v>0</v>
      </c>
      <c r="O188" s="71">
        <f>IF(Spikes!$F$4=0,0,Tempo!$A$2*(K188+L188)/2)</f>
        <v>0</v>
      </c>
      <c r="P188" s="71">
        <f>IF(Spikes!$F$5=0,0,Tempo!$A$2*(M188+N188)/2)</f>
        <v>0</v>
      </c>
      <c r="Q188" s="70">
        <f>Tempo!$A$2*(K188-L188)/2+Q189</f>
        <v>0</v>
      </c>
      <c r="R188" s="70">
        <f>Tempo!$A$2*(M188-N188)/2+R189</f>
        <v>0</v>
      </c>
      <c r="S188" s="83">
        <f>Q188-I188+Tempo!AX181</f>
        <v>0</v>
      </c>
      <c r="T188" s="83">
        <f>R188-J188+Tempo!AY181</f>
        <v>0</v>
      </c>
      <c r="U188" s="49" t="e">
        <f>IF(AND(Spikes!$F$4=1,B188&lt;&gt;""),B188,NA())</f>
        <v>#N/A</v>
      </c>
      <c r="V188" s="49" t="e">
        <f>IF(AND(Spikes!$F$5=1,B188&lt;&gt;""),B188,NA())</f>
        <v>#N/A</v>
      </c>
      <c r="W188" s="49" t="e">
        <f>IF(AND(Spikes!$F$4=1,Spikes!$F$6=1,B188&lt;&gt;""),B188,NA())</f>
        <v>#N/A</v>
      </c>
      <c r="X188" s="49" t="e">
        <f>IF(AND(Spikes!$F$5=1,Spikes!$F$6=1,B188&lt;&gt;""),B188,NA())</f>
        <v>#N/A</v>
      </c>
    </row>
    <row r="189" spans="1:24" x14ac:dyDescent="0.3">
      <c r="A189" s="68">
        <v>180</v>
      </c>
      <c r="B189" s="69" t="str">
        <f>IF(Tempo!A182="","",Tempo!A182)</f>
        <v/>
      </c>
      <c r="C189" s="71">
        <f>Tempo!$A$2*(Tempo!L182+Tempo!M182)/2</f>
        <v>0</v>
      </c>
      <c r="D189" s="71">
        <f>Tempo!$A$2*(Tempo!N182+Tempo!O182)/2</f>
        <v>0</v>
      </c>
      <c r="E189" s="71">
        <f>Tempo!$A$2*(Tempo!V182+Tempo!W182)/2</f>
        <v>0</v>
      </c>
      <c r="F189" s="71">
        <f>Tempo!$A$2*(Tempo!X182+Tempo!Y182)/2</f>
        <v>0</v>
      </c>
      <c r="G189" s="71">
        <f>Tempo!$A$2*(Tempo!AF182+Tempo!AG182)/2</f>
        <v>0</v>
      </c>
      <c r="H189" s="71">
        <f>Tempo!$A$2*(Tempo!AH182+Tempo!AI182)/2</f>
        <v>0</v>
      </c>
      <c r="I189" s="71">
        <f>Tempo!$A$2*(Tempo!AP182-Tempo!AQ182)/2+I190</f>
        <v>0</v>
      </c>
      <c r="J189" s="71">
        <f>Tempo!$A$2*(Tempo!AR182-Tempo!AS182)/2+J190</f>
        <v>0</v>
      </c>
      <c r="K189" s="71">
        <f>IF(OR(Spikes!$N190=0,Spikes!$N190&gt;3),Tempo!B182,IF(Spikes!$N190=1,Tempo!L182,IF(Spikes!$N190=2,AVERAGE(Tempo!L182,Tempo!V182),AVERAGE(Tempo!L182,Tempo!V182,Tempo!AF182))))</f>
        <v>0</v>
      </c>
      <c r="L189" s="71">
        <f>IF(OR(Spikes!$N190=0,Spikes!$N190&gt;3),Tempo!C182,IF(Spikes!$N190=1,Tempo!M182,IF(Spikes!$N190=2,AVERAGE(Tempo!M182,Tempo!W182),AVERAGE(Tempo!M182,Tempo!W182,Tempo!AG182))))</f>
        <v>0</v>
      </c>
      <c r="M189" s="71">
        <f>IF(OR(Spikes!$O190=0,Spikes!$O190&gt;3),Tempo!D182,IF(Spikes!$O190=1,Tempo!N182,IF(Spikes!$O190=2,AVERAGE(Tempo!N182,Tempo!X182),AVERAGE(Tempo!N182,Tempo!X182,Tempo!AH182))))</f>
        <v>0</v>
      </c>
      <c r="N189" s="71">
        <f>IF(OR(Spikes!$O190=0,Spikes!$O190&gt;3),Tempo!E182,IF(Spikes!$O190=1,Tempo!O182,IF(Spikes!$O190=2,AVERAGE(Tempo!O182,Tempo!Y182),AVERAGE(Tempo!O182,Tempo!Y182,Tempo!AI182))))</f>
        <v>0</v>
      </c>
      <c r="O189" s="71">
        <f>IF(Spikes!$F$4=0,0,Tempo!$A$2*(K189+L189)/2)</f>
        <v>0</v>
      </c>
      <c r="P189" s="71">
        <f>IF(Spikes!$F$5=0,0,Tempo!$A$2*(M189+N189)/2)</f>
        <v>0</v>
      </c>
      <c r="Q189" s="70">
        <f>Tempo!$A$2*(K189-L189)/2+Q190</f>
        <v>0</v>
      </c>
      <c r="R189" s="70">
        <f>Tempo!$A$2*(M189-N189)/2+R190</f>
        <v>0</v>
      </c>
      <c r="S189" s="83">
        <f>Q189-I189+Tempo!AX182</f>
        <v>0</v>
      </c>
      <c r="T189" s="83">
        <f>R189-J189+Tempo!AY182</f>
        <v>0</v>
      </c>
      <c r="U189" s="49" t="e">
        <f>IF(AND(Spikes!$F$4=1,B189&lt;&gt;""),B189,NA())</f>
        <v>#N/A</v>
      </c>
      <c r="V189" s="49" t="e">
        <f>IF(AND(Spikes!$F$5=1,B189&lt;&gt;""),B189,NA())</f>
        <v>#N/A</v>
      </c>
      <c r="W189" s="49" t="e">
        <f>IF(AND(Spikes!$F$4=1,Spikes!$F$6=1,B189&lt;&gt;""),B189,NA())</f>
        <v>#N/A</v>
      </c>
      <c r="X189" s="49" t="e">
        <f>IF(AND(Spikes!$F$5=1,Spikes!$F$6=1,B189&lt;&gt;""),B189,NA())</f>
        <v>#N/A</v>
      </c>
    </row>
    <row r="190" spans="1:24" x14ac:dyDescent="0.3">
      <c r="A190" s="68">
        <v>181</v>
      </c>
      <c r="B190" s="69" t="str">
        <f>IF(Tempo!A183="","",Tempo!A183)</f>
        <v/>
      </c>
      <c r="C190" s="71">
        <f>Tempo!$A$2*(Tempo!L183+Tempo!M183)/2</f>
        <v>0</v>
      </c>
      <c r="D190" s="71">
        <f>Tempo!$A$2*(Tempo!N183+Tempo!O183)/2</f>
        <v>0</v>
      </c>
      <c r="E190" s="71">
        <f>Tempo!$A$2*(Tempo!V183+Tempo!W183)/2</f>
        <v>0</v>
      </c>
      <c r="F190" s="71">
        <f>Tempo!$A$2*(Tempo!X183+Tempo!Y183)/2</f>
        <v>0</v>
      </c>
      <c r="G190" s="71">
        <f>Tempo!$A$2*(Tempo!AF183+Tempo!AG183)/2</f>
        <v>0</v>
      </c>
      <c r="H190" s="71">
        <f>Tempo!$A$2*(Tempo!AH183+Tempo!AI183)/2</f>
        <v>0</v>
      </c>
      <c r="I190" s="71">
        <f>Tempo!$A$2*(Tempo!AP183-Tempo!AQ183)/2+I191</f>
        <v>0</v>
      </c>
      <c r="J190" s="71">
        <f>Tempo!$A$2*(Tempo!AR183-Tempo!AS183)/2+J191</f>
        <v>0</v>
      </c>
      <c r="K190" s="71">
        <f>IF(OR(Spikes!$N191=0,Spikes!$N191&gt;3),Tempo!B183,IF(Spikes!$N191=1,Tempo!L183,IF(Spikes!$N191=2,AVERAGE(Tempo!L183,Tempo!V183),AVERAGE(Tempo!L183,Tempo!V183,Tempo!AF183))))</f>
        <v>0</v>
      </c>
      <c r="L190" s="71">
        <f>IF(OR(Spikes!$N191=0,Spikes!$N191&gt;3),Tempo!C183,IF(Spikes!$N191=1,Tempo!M183,IF(Spikes!$N191=2,AVERAGE(Tempo!M183,Tempo!W183),AVERAGE(Tempo!M183,Tempo!W183,Tempo!AG183))))</f>
        <v>0</v>
      </c>
      <c r="M190" s="71">
        <f>IF(OR(Spikes!$O191=0,Spikes!$O191&gt;3),Tempo!D183,IF(Spikes!$O191=1,Tempo!N183,IF(Spikes!$O191=2,AVERAGE(Tempo!N183,Tempo!X183),AVERAGE(Tempo!N183,Tempo!X183,Tempo!AH183))))</f>
        <v>0</v>
      </c>
      <c r="N190" s="71">
        <f>IF(OR(Spikes!$O191=0,Spikes!$O191&gt;3),Tempo!E183,IF(Spikes!$O191=1,Tempo!O183,IF(Spikes!$O191=2,AVERAGE(Tempo!O183,Tempo!Y183),AVERAGE(Tempo!O183,Tempo!Y183,Tempo!AI183))))</f>
        <v>0</v>
      </c>
      <c r="O190" s="71">
        <f>IF(Spikes!$F$4=0,0,Tempo!$A$2*(K190+L190)/2)</f>
        <v>0</v>
      </c>
      <c r="P190" s="71">
        <f>IF(Spikes!$F$5=0,0,Tempo!$A$2*(M190+N190)/2)</f>
        <v>0</v>
      </c>
      <c r="Q190" s="70">
        <f>Tempo!$A$2*(K190-L190)/2+Q191</f>
        <v>0</v>
      </c>
      <c r="R190" s="70">
        <f>Tempo!$A$2*(M190-N190)/2+R191</f>
        <v>0</v>
      </c>
      <c r="S190" s="83">
        <f>Q190-I190+Tempo!AX183</f>
        <v>0</v>
      </c>
      <c r="T190" s="83">
        <f>R190-J190+Tempo!AY183</f>
        <v>0</v>
      </c>
      <c r="U190" s="49" t="e">
        <f>IF(AND(Spikes!$F$4=1,B190&lt;&gt;""),B190,NA())</f>
        <v>#N/A</v>
      </c>
      <c r="V190" s="49" t="e">
        <f>IF(AND(Spikes!$F$5=1,B190&lt;&gt;""),B190,NA())</f>
        <v>#N/A</v>
      </c>
      <c r="W190" s="49" t="e">
        <f>IF(AND(Spikes!$F$4=1,Spikes!$F$6=1,B190&lt;&gt;""),B190,NA())</f>
        <v>#N/A</v>
      </c>
      <c r="X190" s="49" t="e">
        <f>IF(AND(Spikes!$F$5=1,Spikes!$F$6=1,B190&lt;&gt;""),B190,NA())</f>
        <v>#N/A</v>
      </c>
    </row>
    <row r="191" spans="1:24" x14ac:dyDescent="0.3">
      <c r="A191" s="68">
        <v>182</v>
      </c>
      <c r="B191" s="69" t="str">
        <f>IF(Tempo!A184="","",Tempo!A184)</f>
        <v/>
      </c>
      <c r="C191" s="71">
        <f>Tempo!$A$2*(Tempo!L184+Tempo!M184)/2</f>
        <v>0</v>
      </c>
      <c r="D191" s="71">
        <f>Tempo!$A$2*(Tempo!N184+Tempo!O184)/2</f>
        <v>0</v>
      </c>
      <c r="E191" s="71">
        <f>Tempo!$A$2*(Tempo!V184+Tempo!W184)/2</f>
        <v>0</v>
      </c>
      <c r="F191" s="71">
        <f>Tempo!$A$2*(Tempo!X184+Tempo!Y184)/2</f>
        <v>0</v>
      </c>
      <c r="G191" s="71">
        <f>Tempo!$A$2*(Tempo!AF184+Tempo!AG184)/2</f>
        <v>0</v>
      </c>
      <c r="H191" s="71">
        <f>Tempo!$A$2*(Tempo!AH184+Tempo!AI184)/2</f>
        <v>0</v>
      </c>
      <c r="I191" s="71">
        <f>Tempo!$A$2*(Tempo!AP184-Tempo!AQ184)/2+I192</f>
        <v>0</v>
      </c>
      <c r="J191" s="71">
        <f>Tempo!$A$2*(Tempo!AR184-Tempo!AS184)/2+J192</f>
        <v>0</v>
      </c>
      <c r="K191" s="71">
        <f>IF(OR(Spikes!$N192=0,Spikes!$N192&gt;3),Tempo!B184,IF(Spikes!$N192=1,Tempo!L184,IF(Spikes!$N192=2,AVERAGE(Tempo!L184,Tempo!V184),AVERAGE(Tempo!L184,Tempo!V184,Tempo!AF184))))</f>
        <v>0</v>
      </c>
      <c r="L191" s="71">
        <f>IF(OR(Spikes!$N192=0,Spikes!$N192&gt;3),Tempo!C184,IF(Spikes!$N192=1,Tempo!M184,IF(Spikes!$N192=2,AVERAGE(Tempo!M184,Tempo!W184),AVERAGE(Tempo!M184,Tempo!W184,Tempo!AG184))))</f>
        <v>0</v>
      </c>
      <c r="M191" s="71">
        <f>IF(OR(Spikes!$O192=0,Spikes!$O192&gt;3),Tempo!D184,IF(Spikes!$O192=1,Tempo!N184,IF(Spikes!$O192=2,AVERAGE(Tempo!N184,Tempo!X184),AVERAGE(Tempo!N184,Tempo!X184,Tempo!AH184))))</f>
        <v>0</v>
      </c>
      <c r="N191" s="71">
        <f>IF(OR(Spikes!$O192=0,Spikes!$O192&gt;3),Tempo!E184,IF(Spikes!$O192=1,Tempo!O184,IF(Spikes!$O192=2,AVERAGE(Tempo!O184,Tempo!Y184),AVERAGE(Tempo!O184,Tempo!Y184,Tempo!AI184))))</f>
        <v>0</v>
      </c>
      <c r="O191" s="71">
        <f>IF(Spikes!$F$4=0,0,Tempo!$A$2*(K191+L191)/2)</f>
        <v>0</v>
      </c>
      <c r="P191" s="71">
        <f>IF(Spikes!$F$5=0,0,Tempo!$A$2*(M191+N191)/2)</f>
        <v>0</v>
      </c>
      <c r="Q191" s="70">
        <f>Tempo!$A$2*(K191-L191)/2+Q192</f>
        <v>0</v>
      </c>
      <c r="R191" s="70">
        <f>Tempo!$A$2*(M191-N191)/2+R192</f>
        <v>0</v>
      </c>
      <c r="S191" s="83">
        <f>Q191-I191+Tempo!AX184</f>
        <v>0</v>
      </c>
      <c r="T191" s="83">
        <f>R191-J191+Tempo!AY184</f>
        <v>0</v>
      </c>
      <c r="U191" s="49" t="e">
        <f>IF(AND(Spikes!$F$4=1,B191&lt;&gt;""),B191,NA())</f>
        <v>#N/A</v>
      </c>
      <c r="V191" s="49" t="e">
        <f>IF(AND(Spikes!$F$5=1,B191&lt;&gt;""),B191,NA())</f>
        <v>#N/A</v>
      </c>
      <c r="W191" s="49" t="e">
        <f>IF(AND(Spikes!$F$4=1,Spikes!$F$6=1,B191&lt;&gt;""),B191,NA())</f>
        <v>#N/A</v>
      </c>
      <c r="X191" s="49" t="e">
        <f>IF(AND(Spikes!$F$5=1,Spikes!$F$6=1,B191&lt;&gt;""),B191,NA())</f>
        <v>#N/A</v>
      </c>
    </row>
    <row r="192" spans="1:24" x14ac:dyDescent="0.3">
      <c r="A192" s="68">
        <v>183</v>
      </c>
      <c r="B192" s="69" t="str">
        <f>IF(Tempo!A185="","",Tempo!A185)</f>
        <v/>
      </c>
      <c r="C192" s="71">
        <f>Tempo!$A$2*(Tempo!L185+Tempo!M185)/2</f>
        <v>0</v>
      </c>
      <c r="D192" s="71">
        <f>Tempo!$A$2*(Tempo!N185+Tempo!O185)/2</f>
        <v>0</v>
      </c>
      <c r="E192" s="71">
        <f>Tempo!$A$2*(Tempo!V185+Tempo!W185)/2</f>
        <v>0</v>
      </c>
      <c r="F192" s="71">
        <f>Tempo!$A$2*(Tempo!X185+Tempo!Y185)/2</f>
        <v>0</v>
      </c>
      <c r="G192" s="71">
        <f>Tempo!$A$2*(Tempo!AF185+Tempo!AG185)/2</f>
        <v>0</v>
      </c>
      <c r="H192" s="71">
        <f>Tempo!$A$2*(Tempo!AH185+Tempo!AI185)/2</f>
        <v>0</v>
      </c>
      <c r="I192" s="71">
        <f>Tempo!$A$2*(Tempo!AP185-Tempo!AQ185)/2+I193</f>
        <v>0</v>
      </c>
      <c r="J192" s="71">
        <f>Tempo!$A$2*(Tempo!AR185-Tempo!AS185)/2+J193</f>
        <v>0</v>
      </c>
      <c r="K192" s="71">
        <f>IF(OR(Spikes!$N193=0,Spikes!$N193&gt;3),Tempo!B185,IF(Spikes!$N193=1,Tempo!L185,IF(Spikes!$N193=2,AVERAGE(Tempo!L185,Tempo!V185),AVERAGE(Tempo!L185,Tempo!V185,Tempo!AF185))))</f>
        <v>0</v>
      </c>
      <c r="L192" s="71">
        <f>IF(OR(Spikes!$N193=0,Spikes!$N193&gt;3),Tempo!C185,IF(Spikes!$N193=1,Tempo!M185,IF(Spikes!$N193=2,AVERAGE(Tempo!M185,Tempo!W185),AVERAGE(Tempo!M185,Tempo!W185,Tempo!AG185))))</f>
        <v>0</v>
      </c>
      <c r="M192" s="71">
        <f>IF(OR(Spikes!$O193=0,Spikes!$O193&gt;3),Tempo!D185,IF(Spikes!$O193=1,Tempo!N185,IF(Spikes!$O193=2,AVERAGE(Tempo!N185,Tempo!X185),AVERAGE(Tempo!N185,Tempo!X185,Tempo!AH185))))</f>
        <v>0</v>
      </c>
      <c r="N192" s="71">
        <f>IF(OR(Spikes!$O193=0,Spikes!$O193&gt;3),Tempo!E185,IF(Spikes!$O193=1,Tempo!O185,IF(Spikes!$O193=2,AVERAGE(Tempo!O185,Tempo!Y185),AVERAGE(Tempo!O185,Tempo!Y185,Tempo!AI185))))</f>
        <v>0</v>
      </c>
      <c r="O192" s="71">
        <f>IF(Spikes!$F$4=0,0,Tempo!$A$2*(K192+L192)/2)</f>
        <v>0</v>
      </c>
      <c r="P192" s="71">
        <f>IF(Spikes!$F$5=0,0,Tempo!$A$2*(M192+N192)/2)</f>
        <v>0</v>
      </c>
      <c r="Q192" s="70">
        <f>Tempo!$A$2*(K192-L192)/2+Q193</f>
        <v>0</v>
      </c>
      <c r="R192" s="70">
        <f>Tempo!$A$2*(M192-N192)/2+R193</f>
        <v>0</v>
      </c>
      <c r="S192" s="83">
        <f>Q192-I192+Tempo!AX185</f>
        <v>0</v>
      </c>
      <c r="T192" s="83">
        <f>R192-J192+Tempo!AY185</f>
        <v>0</v>
      </c>
      <c r="U192" s="49" t="e">
        <f>IF(AND(Spikes!$F$4=1,B192&lt;&gt;""),B192,NA())</f>
        <v>#N/A</v>
      </c>
      <c r="V192" s="49" t="e">
        <f>IF(AND(Spikes!$F$5=1,B192&lt;&gt;""),B192,NA())</f>
        <v>#N/A</v>
      </c>
      <c r="W192" s="49" t="e">
        <f>IF(AND(Spikes!$F$4=1,Spikes!$F$6=1,B192&lt;&gt;""),B192,NA())</f>
        <v>#N/A</v>
      </c>
      <c r="X192" s="49" t="e">
        <f>IF(AND(Spikes!$F$5=1,Spikes!$F$6=1,B192&lt;&gt;""),B192,NA())</f>
        <v>#N/A</v>
      </c>
    </row>
    <row r="193" spans="1:24" x14ac:dyDescent="0.3">
      <c r="A193" s="68">
        <v>184</v>
      </c>
      <c r="B193" s="69" t="str">
        <f>IF(Tempo!A186="","",Tempo!A186)</f>
        <v/>
      </c>
      <c r="C193" s="71">
        <f>Tempo!$A$2*(Tempo!L186+Tempo!M186)/2</f>
        <v>0</v>
      </c>
      <c r="D193" s="71">
        <f>Tempo!$A$2*(Tempo!N186+Tempo!O186)/2</f>
        <v>0</v>
      </c>
      <c r="E193" s="71">
        <f>Tempo!$A$2*(Tempo!V186+Tempo!W186)/2</f>
        <v>0</v>
      </c>
      <c r="F193" s="71">
        <f>Tempo!$A$2*(Tempo!X186+Tempo!Y186)/2</f>
        <v>0</v>
      </c>
      <c r="G193" s="71">
        <f>Tempo!$A$2*(Tempo!AF186+Tempo!AG186)/2</f>
        <v>0</v>
      </c>
      <c r="H193" s="71">
        <f>Tempo!$A$2*(Tempo!AH186+Tempo!AI186)/2</f>
        <v>0</v>
      </c>
      <c r="I193" s="71">
        <f>Tempo!$A$2*(Tempo!AP186-Tempo!AQ186)/2+I194</f>
        <v>0</v>
      </c>
      <c r="J193" s="71">
        <f>Tempo!$A$2*(Tempo!AR186-Tempo!AS186)/2+J194</f>
        <v>0</v>
      </c>
      <c r="K193" s="71">
        <f>IF(OR(Spikes!$N194=0,Spikes!$N194&gt;3),Tempo!B186,IF(Spikes!$N194=1,Tempo!L186,IF(Spikes!$N194=2,AVERAGE(Tempo!L186,Tempo!V186),AVERAGE(Tempo!L186,Tempo!V186,Tempo!AF186))))</f>
        <v>0</v>
      </c>
      <c r="L193" s="71">
        <f>IF(OR(Spikes!$N194=0,Spikes!$N194&gt;3),Tempo!C186,IF(Spikes!$N194=1,Tempo!M186,IF(Spikes!$N194=2,AVERAGE(Tempo!M186,Tempo!W186),AVERAGE(Tempo!M186,Tempo!W186,Tempo!AG186))))</f>
        <v>0</v>
      </c>
      <c r="M193" s="71">
        <f>IF(OR(Spikes!$O194=0,Spikes!$O194&gt;3),Tempo!D186,IF(Spikes!$O194=1,Tempo!N186,IF(Spikes!$O194=2,AVERAGE(Tempo!N186,Tempo!X186),AVERAGE(Tempo!N186,Tempo!X186,Tempo!AH186))))</f>
        <v>0</v>
      </c>
      <c r="N193" s="71">
        <f>IF(OR(Spikes!$O194=0,Spikes!$O194&gt;3),Tempo!E186,IF(Spikes!$O194=1,Tempo!O186,IF(Spikes!$O194=2,AVERAGE(Tempo!O186,Tempo!Y186),AVERAGE(Tempo!O186,Tempo!Y186,Tempo!AI186))))</f>
        <v>0</v>
      </c>
      <c r="O193" s="71">
        <f>IF(Spikes!$F$4=0,0,Tempo!$A$2*(K193+L193)/2)</f>
        <v>0</v>
      </c>
      <c r="P193" s="71">
        <f>IF(Spikes!$F$5=0,0,Tempo!$A$2*(M193+N193)/2)</f>
        <v>0</v>
      </c>
      <c r="Q193" s="70">
        <f>Tempo!$A$2*(K193-L193)/2+Q194</f>
        <v>0</v>
      </c>
      <c r="R193" s="70">
        <f>Tempo!$A$2*(M193-N193)/2+R194</f>
        <v>0</v>
      </c>
      <c r="S193" s="83">
        <f>Q193-I193+Tempo!AX186</f>
        <v>0</v>
      </c>
      <c r="T193" s="83">
        <f>R193-J193+Tempo!AY186</f>
        <v>0</v>
      </c>
      <c r="U193" s="49" t="e">
        <f>IF(AND(Spikes!$F$4=1,B193&lt;&gt;""),B193,NA())</f>
        <v>#N/A</v>
      </c>
      <c r="V193" s="49" t="e">
        <f>IF(AND(Spikes!$F$5=1,B193&lt;&gt;""),B193,NA())</f>
        <v>#N/A</v>
      </c>
      <c r="W193" s="49" t="e">
        <f>IF(AND(Spikes!$F$4=1,Spikes!$F$6=1,B193&lt;&gt;""),B193,NA())</f>
        <v>#N/A</v>
      </c>
      <c r="X193" s="49" t="e">
        <f>IF(AND(Spikes!$F$5=1,Spikes!$F$6=1,B193&lt;&gt;""),B193,NA())</f>
        <v>#N/A</v>
      </c>
    </row>
    <row r="194" spans="1:24" x14ac:dyDescent="0.3">
      <c r="A194" s="68">
        <v>185</v>
      </c>
      <c r="B194" s="69" t="str">
        <f>IF(Tempo!A187="","",Tempo!A187)</f>
        <v/>
      </c>
      <c r="C194" s="71">
        <f>Tempo!$A$2*(Tempo!L187+Tempo!M187)/2</f>
        <v>0</v>
      </c>
      <c r="D194" s="71">
        <f>Tempo!$A$2*(Tempo!N187+Tempo!O187)/2</f>
        <v>0</v>
      </c>
      <c r="E194" s="71">
        <f>Tempo!$A$2*(Tempo!V187+Tempo!W187)/2</f>
        <v>0</v>
      </c>
      <c r="F194" s="71">
        <f>Tempo!$A$2*(Tempo!X187+Tempo!Y187)/2</f>
        <v>0</v>
      </c>
      <c r="G194" s="71">
        <f>Tempo!$A$2*(Tempo!AF187+Tempo!AG187)/2</f>
        <v>0</v>
      </c>
      <c r="H194" s="71">
        <f>Tempo!$A$2*(Tempo!AH187+Tempo!AI187)/2</f>
        <v>0</v>
      </c>
      <c r="I194" s="71">
        <f>Tempo!$A$2*(Tempo!AP187-Tempo!AQ187)/2+I195</f>
        <v>0</v>
      </c>
      <c r="J194" s="71">
        <f>Tempo!$A$2*(Tempo!AR187-Tempo!AS187)/2+J195</f>
        <v>0</v>
      </c>
      <c r="K194" s="71">
        <f>IF(OR(Spikes!$N195=0,Spikes!$N195&gt;3),Tempo!B187,IF(Spikes!$N195=1,Tempo!L187,IF(Spikes!$N195=2,AVERAGE(Tempo!L187,Tempo!V187),AVERAGE(Tempo!L187,Tempo!V187,Tempo!AF187))))</f>
        <v>0</v>
      </c>
      <c r="L194" s="71">
        <f>IF(OR(Spikes!$N195=0,Spikes!$N195&gt;3),Tempo!C187,IF(Spikes!$N195=1,Tempo!M187,IF(Spikes!$N195=2,AVERAGE(Tempo!M187,Tempo!W187),AVERAGE(Tempo!M187,Tempo!W187,Tempo!AG187))))</f>
        <v>0</v>
      </c>
      <c r="M194" s="71">
        <f>IF(OR(Spikes!$O195=0,Spikes!$O195&gt;3),Tempo!D187,IF(Spikes!$O195=1,Tempo!N187,IF(Spikes!$O195=2,AVERAGE(Tempo!N187,Tempo!X187),AVERAGE(Tempo!N187,Tempo!X187,Tempo!AH187))))</f>
        <v>0</v>
      </c>
      <c r="N194" s="71">
        <f>IF(OR(Spikes!$O195=0,Spikes!$O195&gt;3),Tempo!E187,IF(Spikes!$O195=1,Tempo!O187,IF(Spikes!$O195=2,AVERAGE(Tempo!O187,Tempo!Y187),AVERAGE(Tempo!O187,Tempo!Y187,Tempo!AI187))))</f>
        <v>0</v>
      </c>
      <c r="O194" s="71">
        <f>IF(Spikes!$F$4=0,0,Tempo!$A$2*(K194+L194)/2)</f>
        <v>0</v>
      </c>
      <c r="P194" s="71">
        <f>IF(Spikes!$F$5=0,0,Tempo!$A$2*(M194+N194)/2)</f>
        <v>0</v>
      </c>
      <c r="Q194" s="70">
        <f>Tempo!$A$2*(K194-L194)/2+Q195</f>
        <v>0</v>
      </c>
      <c r="R194" s="70">
        <f>Tempo!$A$2*(M194-N194)/2+R195</f>
        <v>0</v>
      </c>
      <c r="S194" s="83">
        <f>Q194-I194+Tempo!AX187</f>
        <v>0</v>
      </c>
      <c r="T194" s="83">
        <f>R194-J194+Tempo!AY187</f>
        <v>0</v>
      </c>
      <c r="U194" s="49" t="e">
        <f>IF(AND(Spikes!$F$4=1,B194&lt;&gt;""),B194,NA())</f>
        <v>#N/A</v>
      </c>
      <c r="V194" s="49" t="e">
        <f>IF(AND(Spikes!$F$5=1,B194&lt;&gt;""),B194,NA())</f>
        <v>#N/A</v>
      </c>
      <c r="W194" s="49" t="e">
        <f>IF(AND(Spikes!$F$4=1,Spikes!$F$6=1,B194&lt;&gt;""),B194,NA())</f>
        <v>#N/A</v>
      </c>
      <c r="X194" s="49" t="e">
        <f>IF(AND(Spikes!$F$5=1,Spikes!$F$6=1,B194&lt;&gt;""),B194,NA())</f>
        <v>#N/A</v>
      </c>
    </row>
    <row r="195" spans="1:24" x14ac:dyDescent="0.3">
      <c r="A195" s="68">
        <v>186</v>
      </c>
      <c r="B195" s="69" t="str">
        <f>IF(Tempo!A188="","",Tempo!A188)</f>
        <v/>
      </c>
      <c r="C195" s="71">
        <f>Tempo!$A$2*(Tempo!L188+Tempo!M188)/2</f>
        <v>0</v>
      </c>
      <c r="D195" s="71">
        <f>Tempo!$A$2*(Tempo!N188+Tempo!O188)/2</f>
        <v>0</v>
      </c>
      <c r="E195" s="71">
        <f>Tempo!$A$2*(Tempo!V188+Tempo!W188)/2</f>
        <v>0</v>
      </c>
      <c r="F195" s="71">
        <f>Tempo!$A$2*(Tempo!X188+Tempo!Y188)/2</f>
        <v>0</v>
      </c>
      <c r="G195" s="71">
        <f>Tempo!$A$2*(Tempo!AF188+Tempo!AG188)/2</f>
        <v>0</v>
      </c>
      <c r="H195" s="71">
        <f>Tempo!$A$2*(Tempo!AH188+Tempo!AI188)/2</f>
        <v>0</v>
      </c>
      <c r="I195" s="71">
        <f>Tempo!$A$2*(Tempo!AP188-Tempo!AQ188)/2+I196</f>
        <v>0</v>
      </c>
      <c r="J195" s="71">
        <f>Tempo!$A$2*(Tempo!AR188-Tempo!AS188)/2+J196</f>
        <v>0</v>
      </c>
      <c r="K195" s="71">
        <f>IF(OR(Spikes!$N196=0,Spikes!$N196&gt;3),Tempo!B188,IF(Spikes!$N196=1,Tempo!L188,IF(Spikes!$N196=2,AVERAGE(Tempo!L188,Tempo!V188),AVERAGE(Tempo!L188,Tempo!V188,Tempo!AF188))))</f>
        <v>0</v>
      </c>
      <c r="L195" s="71">
        <f>IF(OR(Spikes!$N196=0,Spikes!$N196&gt;3),Tempo!C188,IF(Spikes!$N196=1,Tempo!M188,IF(Spikes!$N196=2,AVERAGE(Tempo!M188,Tempo!W188),AVERAGE(Tempo!M188,Tempo!W188,Tempo!AG188))))</f>
        <v>0</v>
      </c>
      <c r="M195" s="71">
        <f>IF(OR(Spikes!$O196=0,Spikes!$O196&gt;3),Tempo!D188,IF(Spikes!$O196=1,Tempo!N188,IF(Spikes!$O196=2,AVERAGE(Tempo!N188,Tempo!X188),AVERAGE(Tempo!N188,Tempo!X188,Tempo!AH188))))</f>
        <v>0</v>
      </c>
      <c r="N195" s="71">
        <f>IF(OR(Spikes!$O196=0,Spikes!$O196&gt;3),Tempo!E188,IF(Spikes!$O196=1,Tempo!O188,IF(Spikes!$O196=2,AVERAGE(Tempo!O188,Tempo!Y188),AVERAGE(Tempo!O188,Tempo!Y188,Tempo!AI188))))</f>
        <v>0</v>
      </c>
      <c r="O195" s="71">
        <f>IF(Spikes!$F$4=0,0,Tempo!$A$2*(K195+L195)/2)</f>
        <v>0</v>
      </c>
      <c r="P195" s="71">
        <f>IF(Spikes!$F$5=0,0,Tempo!$A$2*(M195+N195)/2)</f>
        <v>0</v>
      </c>
      <c r="Q195" s="70">
        <f>Tempo!$A$2*(K195-L195)/2+Q196</f>
        <v>0</v>
      </c>
      <c r="R195" s="70">
        <f>Tempo!$A$2*(M195-N195)/2+R196</f>
        <v>0</v>
      </c>
      <c r="S195" s="83">
        <f>Q195-I195+Tempo!AX188</f>
        <v>0</v>
      </c>
      <c r="T195" s="83">
        <f>R195-J195+Tempo!AY188</f>
        <v>0</v>
      </c>
      <c r="U195" s="49" t="e">
        <f>IF(AND(Spikes!$F$4=1,B195&lt;&gt;""),B195,NA())</f>
        <v>#N/A</v>
      </c>
      <c r="V195" s="49" t="e">
        <f>IF(AND(Spikes!$F$5=1,B195&lt;&gt;""),B195,NA())</f>
        <v>#N/A</v>
      </c>
      <c r="W195" s="49" t="e">
        <f>IF(AND(Spikes!$F$4=1,Spikes!$F$6=1,B195&lt;&gt;""),B195,NA())</f>
        <v>#N/A</v>
      </c>
      <c r="X195" s="49" t="e">
        <f>IF(AND(Spikes!$F$5=1,Spikes!$F$6=1,B195&lt;&gt;""),B195,NA())</f>
        <v>#N/A</v>
      </c>
    </row>
    <row r="196" spans="1:24" x14ac:dyDescent="0.3">
      <c r="A196" s="68">
        <v>187</v>
      </c>
      <c r="B196" s="69" t="str">
        <f>IF(Tempo!A189="","",Tempo!A189)</f>
        <v/>
      </c>
      <c r="C196" s="71">
        <f>Tempo!$A$2*(Tempo!L189+Tempo!M189)/2</f>
        <v>0</v>
      </c>
      <c r="D196" s="71">
        <f>Tempo!$A$2*(Tempo!N189+Tempo!O189)/2</f>
        <v>0</v>
      </c>
      <c r="E196" s="71">
        <f>Tempo!$A$2*(Tempo!V189+Tempo!W189)/2</f>
        <v>0</v>
      </c>
      <c r="F196" s="71">
        <f>Tempo!$A$2*(Tempo!X189+Tempo!Y189)/2</f>
        <v>0</v>
      </c>
      <c r="G196" s="71">
        <f>Tempo!$A$2*(Tempo!AF189+Tempo!AG189)/2</f>
        <v>0</v>
      </c>
      <c r="H196" s="71">
        <f>Tempo!$A$2*(Tempo!AH189+Tempo!AI189)/2</f>
        <v>0</v>
      </c>
      <c r="I196" s="71">
        <f>Tempo!$A$2*(Tempo!AP189-Tempo!AQ189)/2+I197</f>
        <v>0</v>
      </c>
      <c r="J196" s="71">
        <f>Tempo!$A$2*(Tempo!AR189-Tempo!AS189)/2+J197</f>
        <v>0</v>
      </c>
      <c r="K196" s="71">
        <f>IF(OR(Spikes!$N197=0,Spikes!$N197&gt;3),Tempo!B189,IF(Spikes!$N197=1,Tempo!L189,IF(Spikes!$N197=2,AVERAGE(Tempo!L189,Tempo!V189),AVERAGE(Tempo!L189,Tempo!V189,Tempo!AF189))))</f>
        <v>0</v>
      </c>
      <c r="L196" s="71">
        <f>IF(OR(Spikes!$N197=0,Spikes!$N197&gt;3),Tempo!C189,IF(Spikes!$N197=1,Tempo!M189,IF(Spikes!$N197=2,AVERAGE(Tempo!M189,Tempo!W189),AVERAGE(Tempo!M189,Tempo!W189,Tempo!AG189))))</f>
        <v>0</v>
      </c>
      <c r="M196" s="71">
        <f>IF(OR(Spikes!$O197=0,Spikes!$O197&gt;3),Tempo!D189,IF(Spikes!$O197=1,Tempo!N189,IF(Spikes!$O197=2,AVERAGE(Tempo!N189,Tempo!X189),AVERAGE(Tempo!N189,Tempo!X189,Tempo!AH189))))</f>
        <v>0</v>
      </c>
      <c r="N196" s="71">
        <f>IF(OR(Spikes!$O197=0,Spikes!$O197&gt;3),Tempo!E189,IF(Spikes!$O197=1,Tempo!O189,IF(Spikes!$O197=2,AVERAGE(Tempo!O189,Tempo!Y189),AVERAGE(Tempo!O189,Tempo!Y189,Tempo!AI189))))</f>
        <v>0</v>
      </c>
      <c r="O196" s="71">
        <f>IF(Spikes!$F$4=0,0,Tempo!$A$2*(K196+L196)/2)</f>
        <v>0</v>
      </c>
      <c r="P196" s="71">
        <f>IF(Spikes!$F$5=0,0,Tempo!$A$2*(M196+N196)/2)</f>
        <v>0</v>
      </c>
      <c r="Q196" s="70">
        <f>Tempo!$A$2*(K196-L196)/2+Q197</f>
        <v>0</v>
      </c>
      <c r="R196" s="70">
        <f>Tempo!$A$2*(M196-N196)/2+R197</f>
        <v>0</v>
      </c>
      <c r="S196" s="83">
        <f>Q196-I196+Tempo!AX189</f>
        <v>0</v>
      </c>
      <c r="T196" s="83">
        <f>R196-J196+Tempo!AY189</f>
        <v>0</v>
      </c>
      <c r="U196" s="49" t="e">
        <f>IF(AND(Spikes!$F$4=1,B196&lt;&gt;""),B196,NA())</f>
        <v>#N/A</v>
      </c>
      <c r="V196" s="49" t="e">
        <f>IF(AND(Spikes!$F$5=1,B196&lt;&gt;""),B196,NA())</f>
        <v>#N/A</v>
      </c>
      <c r="W196" s="49" t="e">
        <f>IF(AND(Spikes!$F$4=1,Spikes!$F$6=1,B196&lt;&gt;""),B196,NA())</f>
        <v>#N/A</v>
      </c>
      <c r="X196" s="49" t="e">
        <f>IF(AND(Spikes!$F$5=1,Spikes!$F$6=1,B196&lt;&gt;""),B196,NA())</f>
        <v>#N/A</v>
      </c>
    </row>
    <row r="197" spans="1:24" x14ac:dyDescent="0.3">
      <c r="A197" s="68">
        <v>188</v>
      </c>
      <c r="B197" s="69" t="str">
        <f>IF(Tempo!A190="","",Tempo!A190)</f>
        <v/>
      </c>
      <c r="C197" s="71">
        <f>Tempo!$A$2*(Tempo!L190+Tempo!M190)/2</f>
        <v>0</v>
      </c>
      <c r="D197" s="71">
        <f>Tempo!$A$2*(Tempo!N190+Tempo!O190)/2</f>
        <v>0</v>
      </c>
      <c r="E197" s="71">
        <f>Tempo!$A$2*(Tempo!V190+Tempo!W190)/2</f>
        <v>0</v>
      </c>
      <c r="F197" s="71">
        <f>Tempo!$A$2*(Tempo!X190+Tempo!Y190)/2</f>
        <v>0</v>
      </c>
      <c r="G197" s="71">
        <f>Tempo!$A$2*(Tempo!AF190+Tempo!AG190)/2</f>
        <v>0</v>
      </c>
      <c r="H197" s="71">
        <f>Tempo!$A$2*(Tempo!AH190+Tempo!AI190)/2</f>
        <v>0</v>
      </c>
      <c r="I197" s="71">
        <f>Tempo!$A$2*(Tempo!AP190-Tempo!AQ190)/2+I198</f>
        <v>0</v>
      </c>
      <c r="J197" s="71">
        <f>Tempo!$A$2*(Tempo!AR190-Tempo!AS190)/2+J198</f>
        <v>0</v>
      </c>
      <c r="K197" s="71">
        <f>IF(OR(Spikes!$N198=0,Spikes!$N198&gt;3),Tempo!B190,IF(Spikes!$N198=1,Tempo!L190,IF(Spikes!$N198=2,AVERAGE(Tempo!L190,Tempo!V190),AVERAGE(Tempo!L190,Tempo!V190,Tempo!AF190))))</f>
        <v>0</v>
      </c>
      <c r="L197" s="71">
        <f>IF(OR(Spikes!$N198=0,Spikes!$N198&gt;3),Tempo!C190,IF(Spikes!$N198=1,Tempo!M190,IF(Spikes!$N198=2,AVERAGE(Tempo!M190,Tempo!W190),AVERAGE(Tempo!M190,Tempo!W190,Tempo!AG190))))</f>
        <v>0</v>
      </c>
      <c r="M197" s="71">
        <f>IF(OR(Spikes!$O198=0,Spikes!$O198&gt;3),Tempo!D190,IF(Spikes!$O198=1,Tempo!N190,IF(Spikes!$O198=2,AVERAGE(Tempo!N190,Tempo!X190),AVERAGE(Tempo!N190,Tempo!X190,Tempo!AH190))))</f>
        <v>0</v>
      </c>
      <c r="N197" s="71">
        <f>IF(OR(Spikes!$O198=0,Spikes!$O198&gt;3),Tempo!E190,IF(Spikes!$O198=1,Tempo!O190,IF(Spikes!$O198=2,AVERAGE(Tempo!O190,Tempo!Y190),AVERAGE(Tempo!O190,Tempo!Y190,Tempo!AI190))))</f>
        <v>0</v>
      </c>
      <c r="O197" s="71">
        <f>IF(Spikes!$F$4=0,0,Tempo!$A$2*(K197+L197)/2)</f>
        <v>0</v>
      </c>
      <c r="P197" s="71">
        <f>IF(Spikes!$F$5=0,0,Tempo!$A$2*(M197+N197)/2)</f>
        <v>0</v>
      </c>
      <c r="Q197" s="70">
        <f>Tempo!$A$2*(K197-L197)/2+Q198</f>
        <v>0</v>
      </c>
      <c r="R197" s="70">
        <f>Tempo!$A$2*(M197-N197)/2+R198</f>
        <v>0</v>
      </c>
      <c r="S197" s="83">
        <f>Q197-I197+Tempo!AX190</f>
        <v>0</v>
      </c>
      <c r="T197" s="83">
        <f>R197-J197+Tempo!AY190</f>
        <v>0</v>
      </c>
      <c r="U197" s="49" t="e">
        <f>IF(AND(Spikes!$F$4=1,B197&lt;&gt;""),B197,NA())</f>
        <v>#N/A</v>
      </c>
      <c r="V197" s="49" t="e">
        <f>IF(AND(Spikes!$F$5=1,B197&lt;&gt;""),B197,NA())</f>
        <v>#N/A</v>
      </c>
      <c r="W197" s="49" t="e">
        <f>IF(AND(Spikes!$F$4=1,Spikes!$F$6=1,B197&lt;&gt;""),B197,NA())</f>
        <v>#N/A</v>
      </c>
      <c r="X197" s="49" t="e">
        <f>IF(AND(Spikes!$F$5=1,Spikes!$F$6=1,B197&lt;&gt;""),B197,NA())</f>
        <v>#N/A</v>
      </c>
    </row>
    <row r="198" spans="1:24" x14ac:dyDescent="0.3">
      <c r="A198" s="68">
        <v>189</v>
      </c>
      <c r="B198" s="69" t="str">
        <f>IF(Tempo!A191="","",Tempo!A191)</f>
        <v/>
      </c>
      <c r="C198" s="71">
        <f>Tempo!$A$2*(Tempo!L191+Tempo!M191)/2</f>
        <v>0</v>
      </c>
      <c r="D198" s="71">
        <f>Tempo!$A$2*(Tempo!N191+Tempo!O191)/2</f>
        <v>0</v>
      </c>
      <c r="E198" s="71">
        <f>Tempo!$A$2*(Tempo!V191+Tempo!W191)/2</f>
        <v>0</v>
      </c>
      <c r="F198" s="71">
        <f>Tempo!$A$2*(Tempo!X191+Tempo!Y191)/2</f>
        <v>0</v>
      </c>
      <c r="G198" s="71">
        <f>Tempo!$A$2*(Tempo!AF191+Tempo!AG191)/2</f>
        <v>0</v>
      </c>
      <c r="H198" s="71">
        <f>Tempo!$A$2*(Tempo!AH191+Tempo!AI191)/2</f>
        <v>0</v>
      </c>
      <c r="I198" s="71">
        <f>Tempo!$A$2*(Tempo!AP191-Tempo!AQ191)/2+I199</f>
        <v>0</v>
      </c>
      <c r="J198" s="71">
        <f>Tempo!$A$2*(Tempo!AR191-Tempo!AS191)/2+J199</f>
        <v>0</v>
      </c>
      <c r="K198" s="71">
        <f>IF(OR(Spikes!$N199=0,Spikes!$N199&gt;3),Tempo!B191,IF(Spikes!$N199=1,Tempo!L191,IF(Spikes!$N199=2,AVERAGE(Tempo!L191,Tempo!V191),AVERAGE(Tempo!L191,Tempo!V191,Tempo!AF191))))</f>
        <v>0</v>
      </c>
      <c r="L198" s="71">
        <f>IF(OR(Spikes!$N199=0,Spikes!$N199&gt;3),Tempo!C191,IF(Spikes!$N199=1,Tempo!M191,IF(Spikes!$N199=2,AVERAGE(Tempo!M191,Tempo!W191),AVERAGE(Tempo!M191,Tempo!W191,Tempo!AG191))))</f>
        <v>0</v>
      </c>
      <c r="M198" s="71">
        <f>IF(OR(Spikes!$O199=0,Spikes!$O199&gt;3),Tempo!D191,IF(Spikes!$O199=1,Tempo!N191,IF(Spikes!$O199=2,AVERAGE(Tempo!N191,Tempo!X191),AVERAGE(Tempo!N191,Tempo!X191,Tempo!AH191))))</f>
        <v>0</v>
      </c>
      <c r="N198" s="71">
        <f>IF(OR(Spikes!$O199=0,Spikes!$O199&gt;3),Tempo!E191,IF(Spikes!$O199=1,Tempo!O191,IF(Spikes!$O199=2,AVERAGE(Tempo!O191,Tempo!Y191),AVERAGE(Tempo!O191,Tempo!Y191,Tempo!AI191))))</f>
        <v>0</v>
      </c>
      <c r="O198" s="71">
        <f>IF(Spikes!$F$4=0,0,Tempo!$A$2*(K198+L198)/2)</f>
        <v>0</v>
      </c>
      <c r="P198" s="71">
        <f>IF(Spikes!$F$5=0,0,Tempo!$A$2*(M198+N198)/2)</f>
        <v>0</v>
      </c>
      <c r="Q198" s="70">
        <f>Tempo!$A$2*(K198-L198)/2+Q199</f>
        <v>0</v>
      </c>
      <c r="R198" s="70">
        <f>Tempo!$A$2*(M198-N198)/2+R199</f>
        <v>0</v>
      </c>
      <c r="S198" s="83">
        <f>Q198-I198+Tempo!AX191</f>
        <v>0</v>
      </c>
      <c r="T198" s="83">
        <f>R198-J198+Tempo!AY191</f>
        <v>0</v>
      </c>
      <c r="U198" s="49" t="e">
        <f>IF(AND(Spikes!$F$4=1,B198&lt;&gt;""),B198,NA())</f>
        <v>#N/A</v>
      </c>
      <c r="V198" s="49" t="e">
        <f>IF(AND(Spikes!$F$5=1,B198&lt;&gt;""),B198,NA())</f>
        <v>#N/A</v>
      </c>
      <c r="W198" s="49" t="e">
        <f>IF(AND(Spikes!$F$4=1,Spikes!$F$6=1,B198&lt;&gt;""),B198,NA())</f>
        <v>#N/A</v>
      </c>
      <c r="X198" s="49" t="e">
        <f>IF(AND(Spikes!$F$5=1,Spikes!$F$6=1,B198&lt;&gt;""),B198,NA())</f>
        <v>#N/A</v>
      </c>
    </row>
    <row r="199" spans="1:24" x14ac:dyDescent="0.3">
      <c r="A199" s="68">
        <v>190</v>
      </c>
      <c r="B199" s="69" t="str">
        <f>IF(Tempo!A192="","",Tempo!A192)</f>
        <v/>
      </c>
      <c r="C199" s="71">
        <f>Tempo!$A$2*(Tempo!L192+Tempo!M192)/2</f>
        <v>0</v>
      </c>
      <c r="D199" s="71">
        <f>Tempo!$A$2*(Tempo!N192+Tempo!O192)/2</f>
        <v>0</v>
      </c>
      <c r="E199" s="71">
        <f>Tempo!$A$2*(Tempo!V192+Tempo!W192)/2</f>
        <v>0</v>
      </c>
      <c r="F199" s="71">
        <f>Tempo!$A$2*(Tempo!X192+Tempo!Y192)/2</f>
        <v>0</v>
      </c>
      <c r="G199" s="71">
        <f>Tempo!$A$2*(Tempo!AF192+Tempo!AG192)/2</f>
        <v>0</v>
      </c>
      <c r="H199" s="71">
        <f>Tempo!$A$2*(Tempo!AH192+Tempo!AI192)/2</f>
        <v>0</v>
      </c>
      <c r="I199" s="71">
        <f>Tempo!$A$2*(Tempo!AP192-Tempo!AQ192)/2+I200</f>
        <v>0</v>
      </c>
      <c r="J199" s="71">
        <f>Tempo!$A$2*(Tempo!AR192-Tempo!AS192)/2+J200</f>
        <v>0</v>
      </c>
      <c r="K199" s="71">
        <f>IF(OR(Spikes!$N200=0,Spikes!$N200&gt;3),Tempo!B192,IF(Spikes!$N200=1,Tempo!L192,IF(Spikes!$N200=2,AVERAGE(Tempo!L192,Tempo!V192),AVERAGE(Tempo!L192,Tempo!V192,Tempo!AF192))))</f>
        <v>0</v>
      </c>
      <c r="L199" s="71">
        <f>IF(OR(Spikes!$N200=0,Spikes!$N200&gt;3),Tempo!C192,IF(Spikes!$N200=1,Tempo!M192,IF(Spikes!$N200=2,AVERAGE(Tempo!M192,Tempo!W192),AVERAGE(Tempo!M192,Tempo!W192,Tempo!AG192))))</f>
        <v>0</v>
      </c>
      <c r="M199" s="71">
        <f>IF(OR(Spikes!$O200=0,Spikes!$O200&gt;3),Tempo!D192,IF(Spikes!$O200=1,Tempo!N192,IF(Spikes!$O200=2,AVERAGE(Tempo!N192,Tempo!X192),AVERAGE(Tempo!N192,Tempo!X192,Tempo!AH192))))</f>
        <v>0</v>
      </c>
      <c r="N199" s="71">
        <f>IF(OR(Spikes!$O200=0,Spikes!$O200&gt;3),Tempo!E192,IF(Spikes!$O200=1,Tempo!O192,IF(Spikes!$O200=2,AVERAGE(Tempo!O192,Tempo!Y192),AVERAGE(Tempo!O192,Tempo!Y192,Tempo!AI192))))</f>
        <v>0</v>
      </c>
      <c r="O199" s="71">
        <f>IF(Spikes!$F$4=0,0,Tempo!$A$2*(K199+L199)/2)</f>
        <v>0</v>
      </c>
      <c r="P199" s="71">
        <f>IF(Spikes!$F$5=0,0,Tempo!$A$2*(M199+N199)/2)</f>
        <v>0</v>
      </c>
      <c r="Q199" s="70">
        <f>Tempo!$A$2*(K199-L199)/2+Q200</f>
        <v>0</v>
      </c>
      <c r="R199" s="70">
        <f>Tempo!$A$2*(M199-N199)/2+R200</f>
        <v>0</v>
      </c>
      <c r="S199" s="83">
        <f>Q199-I199+Tempo!AX192</f>
        <v>0</v>
      </c>
      <c r="T199" s="83">
        <f>R199-J199+Tempo!AY192</f>
        <v>0</v>
      </c>
      <c r="U199" s="49" t="e">
        <f>IF(AND(Spikes!$F$4=1,B199&lt;&gt;""),B199,NA())</f>
        <v>#N/A</v>
      </c>
      <c r="V199" s="49" t="e">
        <f>IF(AND(Spikes!$F$5=1,B199&lt;&gt;""),B199,NA())</f>
        <v>#N/A</v>
      </c>
      <c r="W199" s="49" t="e">
        <f>IF(AND(Spikes!$F$4=1,Spikes!$F$6=1,B199&lt;&gt;""),B199,NA())</f>
        <v>#N/A</v>
      </c>
      <c r="X199" s="49" t="e">
        <f>IF(AND(Spikes!$F$5=1,Spikes!$F$6=1,B199&lt;&gt;""),B199,NA())</f>
        <v>#N/A</v>
      </c>
    </row>
    <row r="200" spans="1:24" x14ac:dyDescent="0.3">
      <c r="A200" s="68">
        <v>191</v>
      </c>
      <c r="B200" s="69" t="str">
        <f>IF(Tempo!A193="","",Tempo!A193)</f>
        <v/>
      </c>
      <c r="C200" s="71">
        <f>Tempo!$A$2*(Tempo!L193+Tempo!M193)/2</f>
        <v>0</v>
      </c>
      <c r="D200" s="71">
        <f>Tempo!$A$2*(Tempo!N193+Tempo!O193)/2</f>
        <v>0</v>
      </c>
      <c r="E200" s="71">
        <f>Tempo!$A$2*(Tempo!V193+Tempo!W193)/2</f>
        <v>0</v>
      </c>
      <c r="F200" s="71">
        <f>Tempo!$A$2*(Tempo!X193+Tempo!Y193)/2</f>
        <v>0</v>
      </c>
      <c r="G200" s="71">
        <f>Tempo!$A$2*(Tempo!AF193+Tempo!AG193)/2</f>
        <v>0</v>
      </c>
      <c r="H200" s="71">
        <f>Tempo!$A$2*(Tempo!AH193+Tempo!AI193)/2</f>
        <v>0</v>
      </c>
      <c r="I200" s="71">
        <f>Tempo!$A$2*(Tempo!AP193-Tempo!AQ193)/2+I201</f>
        <v>0</v>
      </c>
      <c r="J200" s="71">
        <f>Tempo!$A$2*(Tempo!AR193-Tempo!AS193)/2+J201</f>
        <v>0</v>
      </c>
      <c r="K200" s="71">
        <f>IF(OR(Spikes!$N201=0,Spikes!$N201&gt;3),Tempo!B193,IF(Spikes!$N201=1,Tempo!L193,IF(Spikes!$N201=2,AVERAGE(Tempo!L193,Tempo!V193),AVERAGE(Tempo!L193,Tempo!V193,Tempo!AF193))))</f>
        <v>0</v>
      </c>
      <c r="L200" s="71">
        <f>IF(OR(Spikes!$N201=0,Spikes!$N201&gt;3),Tempo!C193,IF(Spikes!$N201=1,Tempo!M193,IF(Spikes!$N201=2,AVERAGE(Tempo!M193,Tempo!W193),AVERAGE(Tempo!M193,Tempo!W193,Tempo!AG193))))</f>
        <v>0</v>
      </c>
      <c r="M200" s="71">
        <f>IF(OR(Spikes!$O201=0,Spikes!$O201&gt;3),Tempo!D193,IF(Spikes!$O201=1,Tempo!N193,IF(Spikes!$O201=2,AVERAGE(Tempo!N193,Tempo!X193),AVERAGE(Tempo!N193,Tempo!X193,Tempo!AH193))))</f>
        <v>0</v>
      </c>
      <c r="N200" s="71">
        <f>IF(OR(Spikes!$O201=0,Spikes!$O201&gt;3),Tempo!E193,IF(Spikes!$O201=1,Tempo!O193,IF(Spikes!$O201=2,AVERAGE(Tempo!O193,Tempo!Y193),AVERAGE(Tempo!O193,Tempo!Y193,Tempo!AI193))))</f>
        <v>0</v>
      </c>
      <c r="O200" s="71">
        <f>IF(Spikes!$F$4=0,0,Tempo!$A$2*(K200+L200)/2)</f>
        <v>0</v>
      </c>
      <c r="P200" s="71">
        <f>IF(Spikes!$F$5=0,0,Tempo!$A$2*(M200+N200)/2)</f>
        <v>0</v>
      </c>
      <c r="Q200" s="70">
        <f>Tempo!$A$2*(K200-L200)/2+Q201</f>
        <v>0</v>
      </c>
      <c r="R200" s="70">
        <f>Tempo!$A$2*(M200-N200)/2+R201</f>
        <v>0</v>
      </c>
      <c r="S200" s="83">
        <f>Q200-I200+Tempo!AX193</f>
        <v>0</v>
      </c>
      <c r="T200" s="83">
        <f>R200-J200+Tempo!AY193</f>
        <v>0</v>
      </c>
      <c r="U200" s="49" t="e">
        <f>IF(AND(Spikes!$F$4=1,B200&lt;&gt;""),B200,NA())</f>
        <v>#N/A</v>
      </c>
      <c r="V200" s="49" t="e">
        <f>IF(AND(Spikes!$F$5=1,B200&lt;&gt;""),B200,NA())</f>
        <v>#N/A</v>
      </c>
      <c r="W200" s="49" t="e">
        <f>IF(AND(Spikes!$F$4=1,Spikes!$F$6=1,B200&lt;&gt;""),B200,NA())</f>
        <v>#N/A</v>
      </c>
      <c r="X200" s="49" t="e">
        <f>IF(AND(Spikes!$F$5=1,Spikes!$F$6=1,B200&lt;&gt;""),B200,NA())</f>
        <v>#N/A</v>
      </c>
    </row>
    <row r="201" spans="1:24" x14ac:dyDescent="0.3">
      <c r="A201" s="68">
        <v>192</v>
      </c>
      <c r="B201" s="69" t="str">
        <f>IF(Tempo!A194="","",Tempo!A194)</f>
        <v/>
      </c>
      <c r="C201" s="71">
        <f>Tempo!$A$2*(Tempo!L194+Tempo!M194)/2</f>
        <v>0</v>
      </c>
      <c r="D201" s="71">
        <f>Tempo!$A$2*(Tempo!N194+Tempo!O194)/2</f>
        <v>0</v>
      </c>
      <c r="E201" s="71">
        <f>Tempo!$A$2*(Tempo!V194+Tempo!W194)/2</f>
        <v>0</v>
      </c>
      <c r="F201" s="71">
        <f>Tempo!$A$2*(Tempo!X194+Tempo!Y194)/2</f>
        <v>0</v>
      </c>
      <c r="G201" s="71">
        <f>Tempo!$A$2*(Tempo!AF194+Tempo!AG194)/2</f>
        <v>0</v>
      </c>
      <c r="H201" s="71">
        <f>Tempo!$A$2*(Tempo!AH194+Tempo!AI194)/2</f>
        <v>0</v>
      </c>
      <c r="I201" s="71">
        <f>Tempo!$A$2*(Tempo!AP194-Tempo!AQ194)/2+I202</f>
        <v>0</v>
      </c>
      <c r="J201" s="71">
        <f>Tempo!$A$2*(Tempo!AR194-Tempo!AS194)/2+J202</f>
        <v>0</v>
      </c>
      <c r="K201" s="71">
        <f>IF(OR(Spikes!$N202=0,Spikes!$N202&gt;3),Tempo!B194,IF(Spikes!$N202=1,Tempo!L194,IF(Spikes!$N202=2,AVERAGE(Tempo!L194,Tempo!V194),AVERAGE(Tempo!L194,Tempo!V194,Tempo!AF194))))</f>
        <v>0</v>
      </c>
      <c r="L201" s="71">
        <f>IF(OR(Spikes!$N202=0,Spikes!$N202&gt;3),Tempo!C194,IF(Spikes!$N202=1,Tempo!M194,IF(Spikes!$N202=2,AVERAGE(Tempo!M194,Tempo!W194),AVERAGE(Tempo!M194,Tempo!W194,Tempo!AG194))))</f>
        <v>0</v>
      </c>
      <c r="M201" s="71">
        <f>IF(OR(Spikes!$O202=0,Spikes!$O202&gt;3),Tempo!D194,IF(Spikes!$O202=1,Tempo!N194,IF(Spikes!$O202=2,AVERAGE(Tempo!N194,Tempo!X194),AVERAGE(Tempo!N194,Tempo!X194,Tempo!AH194))))</f>
        <v>0</v>
      </c>
      <c r="N201" s="71">
        <f>IF(OR(Spikes!$O202=0,Spikes!$O202&gt;3),Tempo!E194,IF(Spikes!$O202=1,Tempo!O194,IF(Spikes!$O202=2,AVERAGE(Tempo!O194,Tempo!Y194),AVERAGE(Tempo!O194,Tempo!Y194,Tempo!AI194))))</f>
        <v>0</v>
      </c>
      <c r="O201" s="71">
        <f>IF(Spikes!$F$4=0,0,Tempo!$A$2*(K201+L201)/2)</f>
        <v>0</v>
      </c>
      <c r="P201" s="71">
        <f>IF(Spikes!$F$5=0,0,Tempo!$A$2*(M201+N201)/2)</f>
        <v>0</v>
      </c>
      <c r="Q201" s="70">
        <f>Tempo!$A$2*(K201-L201)/2+Q202</f>
        <v>0</v>
      </c>
      <c r="R201" s="70">
        <f>Tempo!$A$2*(M201-N201)/2+R202</f>
        <v>0</v>
      </c>
      <c r="S201" s="83">
        <f>Q201-I201+Tempo!AX194</f>
        <v>0</v>
      </c>
      <c r="T201" s="83">
        <f>R201-J201+Tempo!AY194</f>
        <v>0</v>
      </c>
      <c r="U201" s="49" t="e">
        <f>IF(AND(Spikes!$F$4=1,B201&lt;&gt;""),B201,NA())</f>
        <v>#N/A</v>
      </c>
      <c r="V201" s="49" t="e">
        <f>IF(AND(Spikes!$F$5=1,B201&lt;&gt;""),B201,NA())</f>
        <v>#N/A</v>
      </c>
      <c r="W201" s="49" t="e">
        <f>IF(AND(Spikes!$F$4=1,Spikes!$F$6=1,B201&lt;&gt;""),B201,NA())</f>
        <v>#N/A</v>
      </c>
      <c r="X201" s="49" t="e">
        <f>IF(AND(Spikes!$F$5=1,Spikes!$F$6=1,B201&lt;&gt;""),B201,NA())</f>
        <v>#N/A</v>
      </c>
    </row>
    <row r="202" spans="1:24" x14ac:dyDescent="0.3">
      <c r="A202" s="68">
        <v>193</v>
      </c>
      <c r="B202" s="69" t="str">
        <f>IF(Tempo!A195="","",Tempo!A195)</f>
        <v/>
      </c>
      <c r="C202" s="71">
        <f>Tempo!$A$2*(Tempo!L195+Tempo!M195)/2</f>
        <v>0</v>
      </c>
      <c r="D202" s="71">
        <f>Tempo!$A$2*(Tempo!N195+Tempo!O195)/2</f>
        <v>0</v>
      </c>
      <c r="E202" s="71">
        <f>Tempo!$A$2*(Tempo!V195+Tempo!W195)/2</f>
        <v>0</v>
      </c>
      <c r="F202" s="71">
        <f>Tempo!$A$2*(Tempo!X195+Tempo!Y195)/2</f>
        <v>0</v>
      </c>
      <c r="G202" s="71">
        <f>Tempo!$A$2*(Tempo!AF195+Tempo!AG195)/2</f>
        <v>0</v>
      </c>
      <c r="H202" s="71">
        <f>Tempo!$A$2*(Tempo!AH195+Tempo!AI195)/2</f>
        <v>0</v>
      </c>
      <c r="I202" s="71">
        <f>Tempo!$A$2*(Tempo!AP195-Tempo!AQ195)/2+I203</f>
        <v>0</v>
      </c>
      <c r="J202" s="71">
        <f>Tempo!$A$2*(Tempo!AR195-Tempo!AS195)/2+J203</f>
        <v>0</v>
      </c>
      <c r="K202" s="71">
        <f>IF(OR(Spikes!$N203=0,Spikes!$N203&gt;3),Tempo!B195,IF(Spikes!$N203=1,Tempo!L195,IF(Spikes!$N203=2,AVERAGE(Tempo!L195,Tempo!V195),AVERAGE(Tempo!L195,Tempo!V195,Tempo!AF195))))</f>
        <v>0</v>
      </c>
      <c r="L202" s="71">
        <f>IF(OR(Spikes!$N203=0,Spikes!$N203&gt;3),Tempo!C195,IF(Spikes!$N203=1,Tempo!M195,IF(Spikes!$N203=2,AVERAGE(Tempo!M195,Tempo!W195),AVERAGE(Tempo!M195,Tempo!W195,Tempo!AG195))))</f>
        <v>0</v>
      </c>
      <c r="M202" s="71">
        <f>IF(OR(Spikes!$O203=0,Spikes!$O203&gt;3),Tempo!D195,IF(Spikes!$O203=1,Tempo!N195,IF(Spikes!$O203=2,AVERAGE(Tempo!N195,Tempo!X195),AVERAGE(Tempo!N195,Tempo!X195,Tempo!AH195))))</f>
        <v>0</v>
      </c>
      <c r="N202" s="71">
        <f>IF(OR(Spikes!$O203=0,Spikes!$O203&gt;3),Tempo!E195,IF(Spikes!$O203=1,Tempo!O195,IF(Spikes!$O203=2,AVERAGE(Tempo!O195,Tempo!Y195),AVERAGE(Tempo!O195,Tempo!Y195,Tempo!AI195))))</f>
        <v>0</v>
      </c>
      <c r="O202" s="71">
        <f>IF(Spikes!$F$4=0,0,Tempo!$A$2*(K202+L202)/2)</f>
        <v>0</v>
      </c>
      <c r="P202" s="71">
        <f>IF(Spikes!$F$5=0,0,Tempo!$A$2*(M202+N202)/2)</f>
        <v>0</v>
      </c>
      <c r="Q202" s="70">
        <f>Tempo!$A$2*(K202-L202)/2+Q203</f>
        <v>0</v>
      </c>
      <c r="R202" s="70">
        <f>Tempo!$A$2*(M202-N202)/2+R203</f>
        <v>0</v>
      </c>
      <c r="S202" s="83">
        <f>Q202-I202+Tempo!AX195</f>
        <v>0</v>
      </c>
      <c r="T202" s="83">
        <f>R202-J202+Tempo!AY195</f>
        <v>0</v>
      </c>
      <c r="U202" s="49" t="e">
        <f>IF(AND(Spikes!$F$4=1,B202&lt;&gt;""),B202,NA())</f>
        <v>#N/A</v>
      </c>
      <c r="V202" s="49" t="e">
        <f>IF(AND(Spikes!$F$5=1,B202&lt;&gt;""),B202,NA())</f>
        <v>#N/A</v>
      </c>
      <c r="W202" s="49" t="e">
        <f>IF(AND(Spikes!$F$4=1,Spikes!$F$6=1,B202&lt;&gt;""),B202,NA())</f>
        <v>#N/A</v>
      </c>
      <c r="X202" s="49" t="e">
        <f>IF(AND(Spikes!$F$5=1,Spikes!$F$6=1,B202&lt;&gt;""),B202,NA())</f>
        <v>#N/A</v>
      </c>
    </row>
    <row r="203" spans="1:24" x14ac:dyDescent="0.3">
      <c r="A203" s="68">
        <v>194</v>
      </c>
      <c r="B203" s="69" t="str">
        <f>IF(Tempo!A196="","",Tempo!A196)</f>
        <v/>
      </c>
      <c r="C203" s="71">
        <f>Tempo!$A$2*(Tempo!L196+Tempo!M196)/2</f>
        <v>0</v>
      </c>
      <c r="D203" s="71">
        <f>Tempo!$A$2*(Tempo!N196+Tempo!O196)/2</f>
        <v>0</v>
      </c>
      <c r="E203" s="71">
        <f>Tempo!$A$2*(Tempo!V196+Tempo!W196)/2</f>
        <v>0</v>
      </c>
      <c r="F203" s="71">
        <f>Tempo!$A$2*(Tempo!X196+Tempo!Y196)/2</f>
        <v>0</v>
      </c>
      <c r="G203" s="71">
        <f>Tempo!$A$2*(Tempo!AF196+Tempo!AG196)/2</f>
        <v>0</v>
      </c>
      <c r="H203" s="71">
        <f>Tempo!$A$2*(Tempo!AH196+Tempo!AI196)/2</f>
        <v>0</v>
      </c>
      <c r="I203" s="71">
        <f>Tempo!$A$2*(Tempo!AP196-Tempo!AQ196)/2+I204</f>
        <v>0</v>
      </c>
      <c r="J203" s="71">
        <f>Tempo!$A$2*(Tempo!AR196-Tempo!AS196)/2+J204</f>
        <v>0</v>
      </c>
      <c r="K203" s="71">
        <f>IF(OR(Spikes!$N204=0,Spikes!$N204&gt;3),Tempo!B196,IF(Spikes!$N204=1,Tempo!L196,IF(Spikes!$N204=2,AVERAGE(Tempo!L196,Tempo!V196),AVERAGE(Tempo!L196,Tempo!V196,Tempo!AF196))))</f>
        <v>0</v>
      </c>
      <c r="L203" s="71">
        <f>IF(OR(Spikes!$N204=0,Spikes!$N204&gt;3),Tempo!C196,IF(Spikes!$N204=1,Tempo!M196,IF(Spikes!$N204=2,AVERAGE(Tempo!M196,Tempo!W196),AVERAGE(Tempo!M196,Tempo!W196,Tempo!AG196))))</f>
        <v>0</v>
      </c>
      <c r="M203" s="71">
        <f>IF(OR(Spikes!$O204=0,Spikes!$O204&gt;3),Tempo!D196,IF(Spikes!$O204=1,Tempo!N196,IF(Spikes!$O204=2,AVERAGE(Tempo!N196,Tempo!X196),AVERAGE(Tempo!N196,Tempo!X196,Tempo!AH196))))</f>
        <v>0</v>
      </c>
      <c r="N203" s="71">
        <f>IF(OR(Spikes!$O204=0,Spikes!$O204&gt;3),Tempo!E196,IF(Spikes!$O204=1,Tempo!O196,IF(Spikes!$O204=2,AVERAGE(Tempo!O196,Tempo!Y196),AVERAGE(Tempo!O196,Tempo!Y196,Tempo!AI196))))</f>
        <v>0</v>
      </c>
      <c r="O203" s="71">
        <f>IF(Spikes!$F$4=0,0,Tempo!$A$2*(K203+L203)/2)</f>
        <v>0</v>
      </c>
      <c r="P203" s="71">
        <f>IF(Spikes!$F$5=0,0,Tempo!$A$2*(M203+N203)/2)</f>
        <v>0</v>
      </c>
      <c r="Q203" s="70">
        <f>Tempo!$A$2*(K203-L203)/2+Q204</f>
        <v>0</v>
      </c>
      <c r="R203" s="70">
        <f>Tempo!$A$2*(M203-N203)/2+R204</f>
        <v>0</v>
      </c>
      <c r="S203" s="83">
        <f>Q203-I203+Tempo!AX196</f>
        <v>0</v>
      </c>
      <c r="T203" s="83">
        <f>R203-J203+Tempo!AY196</f>
        <v>0</v>
      </c>
      <c r="U203" s="49" t="e">
        <f>IF(AND(Spikes!$F$4=1,B203&lt;&gt;""),B203,NA())</f>
        <v>#N/A</v>
      </c>
      <c r="V203" s="49" t="e">
        <f>IF(AND(Spikes!$F$5=1,B203&lt;&gt;""),B203,NA())</f>
        <v>#N/A</v>
      </c>
      <c r="W203" s="49" t="e">
        <f>IF(AND(Spikes!$F$4=1,Spikes!$F$6=1,B203&lt;&gt;""),B203,NA())</f>
        <v>#N/A</v>
      </c>
      <c r="X203" s="49" t="e">
        <f>IF(AND(Spikes!$F$5=1,Spikes!$F$6=1,B203&lt;&gt;""),B203,NA())</f>
        <v>#N/A</v>
      </c>
    </row>
    <row r="204" spans="1:24" x14ac:dyDescent="0.3">
      <c r="A204" s="68">
        <v>195</v>
      </c>
      <c r="B204" s="69" t="str">
        <f>IF(Tempo!A197="","",Tempo!A197)</f>
        <v/>
      </c>
      <c r="C204" s="71">
        <f>Tempo!$A$2*(Tempo!L197+Tempo!M197)/2</f>
        <v>0</v>
      </c>
      <c r="D204" s="71">
        <f>Tempo!$A$2*(Tempo!N197+Tempo!O197)/2</f>
        <v>0</v>
      </c>
      <c r="E204" s="71">
        <f>Tempo!$A$2*(Tempo!V197+Tempo!W197)/2</f>
        <v>0</v>
      </c>
      <c r="F204" s="71">
        <f>Tempo!$A$2*(Tempo!X197+Tempo!Y197)/2</f>
        <v>0</v>
      </c>
      <c r="G204" s="71">
        <f>Tempo!$A$2*(Tempo!AF197+Tempo!AG197)/2</f>
        <v>0</v>
      </c>
      <c r="H204" s="71">
        <f>Tempo!$A$2*(Tempo!AH197+Tempo!AI197)/2</f>
        <v>0</v>
      </c>
      <c r="I204" s="71">
        <f>Tempo!$A$2*(Tempo!AP197-Tempo!AQ197)/2+I205</f>
        <v>0</v>
      </c>
      <c r="J204" s="71">
        <f>Tempo!$A$2*(Tempo!AR197-Tempo!AS197)/2+J205</f>
        <v>0</v>
      </c>
      <c r="K204" s="71">
        <f>IF(OR(Spikes!$N205=0,Spikes!$N205&gt;3),Tempo!B197,IF(Spikes!$N205=1,Tempo!L197,IF(Spikes!$N205=2,AVERAGE(Tempo!L197,Tempo!V197),AVERAGE(Tempo!L197,Tempo!V197,Tempo!AF197))))</f>
        <v>0</v>
      </c>
      <c r="L204" s="71">
        <f>IF(OR(Spikes!$N205=0,Spikes!$N205&gt;3),Tempo!C197,IF(Spikes!$N205=1,Tempo!M197,IF(Spikes!$N205=2,AVERAGE(Tempo!M197,Tempo!W197),AVERAGE(Tempo!M197,Tempo!W197,Tempo!AG197))))</f>
        <v>0</v>
      </c>
      <c r="M204" s="71">
        <f>IF(OR(Spikes!$O205=0,Spikes!$O205&gt;3),Tempo!D197,IF(Spikes!$O205=1,Tempo!N197,IF(Spikes!$O205=2,AVERAGE(Tempo!N197,Tempo!X197),AVERAGE(Tempo!N197,Tempo!X197,Tempo!AH197))))</f>
        <v>0</v>
      </c>
      <c r="N204" s="71">
        <f>IF(OR(Spikes!$O205=0,Spikes!$O205&gt;3),Tempo!E197,IF(Spikes!$O205=1,Tempo!O197,IF(Spikes!$O205=2,AVERAGE(Tempo!O197,Tempo!Y197),AVERAGE(Tempo!O197,Tempo!Y197,Tempo!AI197))))</f>
        <v>0</v>
      </c>
      <c r="O204" s="71">
        <f>IF(Spikes!$F$4=0,0,Tempo!$A$2*(K204+L204)/2)</f>
        <v>0</v>
      </c>
      <c r="P204" s="71">
        <f>IF(Spikes!$F$5=0,0,Tempo!$A$2*(M204+N204)/2)</f>
        <v>0</v>
      </c>
      <c r="Q204" s="70">
        <f>Tempo!$A$2*(K204-L204)/2+Q205</f>
        <v>0</v>
      </c>
      <c r="R204" s="70">
        <f>Tempo!$A$2*(M204-N204)/2+R205</f>
        <v>0</v>
      </c>
      <c r="S204" s="83">
        <f>Q204-I204+Tempo!AX197</f>
        <v>0</v>
      </c>
      <c r="T204" s="83">
        <f>R204-J204+Tempo!AY197</f>
        <v>0</v>
      </c>
      <c r="U204" s="49" t="e">
        <f>IF(AND(Spikes!$F$4=1,B204&lt;&gt;""),B204,NA())</f>
        <v>#N/A</v>
      </c>
      <c r="V204" s="49" t="e">
        <f>IF(AND(Spikes!$F$5=1,B204&lt;&gt;""),B204,NA())</f>
        <v>#N/A</v>
      </c>
      <c r="W204" s="49" t="e">
        <f>IF(AND(Spikes!$F$4=1,Spikes!$F$6=1,B204&lt;&gt;""),B204,NA())</f>
        <v>#N/A</v>
      </c>
      <c r="X204" s="49" t="e">
        <f>IF(AND(Spikes!$F$5=1,Spikes!$F$6=1,B204&lt;&gt;""),B204,NA())</f>
        <v>#N/A</v>
      </c>
    </row>
    <row r="205" spans="1:24" x14ac:dyDescent="0.3">
      <c r="A205" s="68">
        <v>196</v>
      </c>
      <c r="B205" s="69" t="str">
        <f>IF(Tempo!A198="","",Tempo!A198)</f>
        <v/>
      </c>
      <c r="C205" s="71">
        <f>Tempo!$A$2*(Tempo!L198+Tempo!M198)/2</f>
        <v>0</v>
      </c>
      <c r="D205" s="71">
        <f>Tempo!$A$2*(Tempo!N198+Tempo!O198)/2</f>
        <v>0</v>
      </c>
      <c r="E205" s="71">
        <f>Tempo!$A$2*(Tempo!V198+Tempo!W198)/2</f>
        <v>0</v>
      </c>
      <c r="F205" s="71">
        <f>Tempo!$A$2*(Tempo!X198+Tempo!Y198)/2</f>
        <v>0</v>
      </c>
      <c r="G205" s="71">
        <f>Tempo!$A$2*(Tempo!AF198+Tempo!AG198)/2</f>
        <v>0</v>
      </c>
      <c r="H205" s="71">
        <f>Tempo!$A$2*(Tempo!AH198+Tempo!AI198)/2</f>
        <v>0</v>
      </c>
      <c r="I205" s="71">
        <f>Tempo!$A$2*(Tempo!AP198-Tempo!AQ198)/2+I206</f>
        <v>0</v>
      </c>
      <c r="J205" s="71">
        <f>Tempo!$A$2*(Tempo!AR198-Tempo!AS198)/2+J206</f>
        <v>0</v>
      </c>
      <c r="K205" s="71">
        <f>IF(OR(Spikes!$N206=0,Spikes!$N206&gt;3),Tempo!B198,IF(Spikes!$N206=1,Tempo!L198,IF(Spikes!$N206=2,AVERAGE(Tempo!L198,Tempo!V198),AVERAGE(Tempo!L198,Tempo!V198,Tempo!AF198))))</f>
        <v>0</v>
      </c>
      <c r="L205" s="71">
        <f>IF(OR(Spikes!$N206=0,Spikes!$N206&gt;3),Tempo!C198,IF(Spikes!$N206=1,Tempo!M198,IF(Spikes!$N206=2,AVERAGE(Tempo!M198,Tempo!W198),AVERAGE(Tempo!M198,Tempo!W198,Tempo!AG198))))</f>
        <v>0</v>
      </c>
      <c r="M205" s="71">
        <f>IF(OR(Spikes!$O206=0,Spikes!$O206&gt;3),Tempo!D198,IF(Spikes!$O206=1,Tempo!N198,IF(Spikes!$O206=2,AVERAGE(Tempo!N198,Tempo!X198),AVERAGE(Tempo!N198,Tempo!X198,Tempo!AH198))))</f>
        <v>0</v>
      </c>
      <c r="N205" s="71">
        <f>IF(OR(Spikes!$O206=0,Spikes!$O206&gt;3),Tempo!E198,IF(Spikes!$O206=1,Tempo!O198,IF(Spikes!$O206=2,AVERAGE(Tempo!O198,Tempo!Y198),AVERAGE(Tempo!O198,Tempo!Y198,Tempo!AI198))))</f>
        <v>0</v>
      </c>
      <c r="O205" s="71">
        <f>IF(Spikes!$F$4=0,0,Tempo!$A$2*(K205+L205)/2)</f>
        <v>0</v>
      </c>
      <c r="P205" s="71">
        <f>IF(Spikes!$F$5=0,0,Tempo!$A$2*(M205+N205)/2)</f>
        <v>0</v>
      </c>
      <c r="Q205" s="70">
        <f>Tempo!$A$2*(K205-L205)/2+Q206</f>
        <v>0</v>
      </c>
      <c r="R205" s="70">
        <f>Tempo!$A$2*(M205-N205)/2+R206</f>
        <v>0</v>
      </c>
      <c r="S205" s="83">
        <f>Q205-I205+Tempo!AX198</f>
        <v>0</v>
      </c>
      <c r="T205" s="83">
        <f>R205-J205+Tempo!AY198</f>
        <v>0</v>
      </c>
      <c r="U205" s="49" t="e">
        <f>IF(AND(Spikes!$F$4=1,B205&lt;&gt;""),B205,NA())</f>
        <v>#N/A</v>
      </c>
      <c r="V205" s="49" t="e">
        <f>IF(AND(Spikes!$F$5=1,B205&lt;&gt;""),B205,NA())</f>
        <v>#N/A</v>
      </c>
      <c r="W205" s="49" t="e">
        <f>IF(AND(Spikes!$F$4=1,Spikes!$F$6=1,B205&lt;&gt;""),B205,NA())</f>
        <v>#N/A</v>
      </c>
      <c r="X205" s="49" t="e">
        <f>IF(AND(Spikes!$F$5=1,Spikes!$F$6=1,B205&lt;&gt;""),B205,NA())</f>
        <v>#N/A</v>
      </c>
    </row>
    <row r="206" spans="1:24" x14ac:dyDescent="0.3">
      <c r="A206" s="68">
        <v>197</v>
      </c>
      <c r="B206" s="69" t="str">
        <f>IF(Tempo!A199="","",Tempo!A199)</f>
        <v/>
      </c>
      <c r="C206" s="71">
        <f>Tempo!$A$2*(Tempo!L199+Tempo!M199)/2</f>
        <v>0</v>
      </c>
      <c r="D206" s="71">
        <f>Tempo!$A$2*(Tempo!N199+Tempo!O199)/2</f>
        <v>0</v>
      </c>
      <c r="E206" s="71">
        <f>Tempo!$A$2*(Tempo!V199+Tempo!W199)/2</f>
        <v>0</v>
      </c>
      <c r="F206" s="71">
        <f>Tempo!$A$2*(Tempo!X199+Tempo!Y199)/2</f>
        <v>0</v>
      </c>
      <c r="G206" s="71">
        <f>Tempo!$A$2*(Tempo!AF199+Tempo!AG199)/2</f>
        <v>0</v>
      </c>
      <c r="H206" s="71">
        <f>Tempo!$A$2*(Tempo!AH199+Tempo!AI199)/2</f>
        <v>0</v>
      </c>
      <c r="I206" s="71">
        <f>Tempo!$A$2*(Tempo!AP199-Tempo!AQ199)/2+I207</f>
        <v>0</v>
      </c>
      <c r="J206" s="71">
        <f>Tempo!$A$2*(Tempo!AR199-Tempo!AS199)/2+J207</f>
        <v>0</v>
      </c>
      <c r="K206" s="71">
        <f>IF(OR(Spikes!$N207=0,Spikes!$N207&gt;3),Tempo!B199,IF(Spikes!$N207=1,Tempo!L199,IF(Spikes!$N207=2,AVERAGE(Tempo!L199,Tempo!V199),AVERAGE(Tempo!L199,Tempo!V199,Tempo!AF199))))</f>
        <v>0</v>
      </c>
      <c r="L206" s="71">
        <f>IF(OR(Spikes!$N207=0,Spikes!$N207&gt;3),Tempo!C199,IF(Spikes!$N207=1,Tempo!M199,IF(Spikes!$N207=2,AVERAGE(Tempo!M199,Tempo!W199),AVERAGE(Tempo!M199,Tempo!W199,Tempo!AG199))))</f>
        <v>0</v>
      </c>
      <c r="M206" s="71">
        <f>IF(OR(Spikes!$O207=0,Spikes!$O207&gt;3),Tempo!D199,IF(Spikes!$O207=1,Tempo!N199,IF(Spikes!$O207=2,AVERAGE(Tempo!N199,Tempo!X199),AVERAGE(Tempo!N199,Tempo!X199,Tempo!AH199))))</f>
        <v>0</v>
      </c>
      <c r="N206" s="71">
        <f>IF(OR(Spikes!$O207=0,Spikes!$O207&gt;3),Tempo!E199,IF(Spikes!$O207=1,Tempo!O199,IF(Spikes!$O207=2,AVERAGE(Tempo!O199,Tempo!Y199),AVERAGE(Tempo!O199,Tempo!Y199,Tempo!AI199))))</f>
        <v>0</v>
      </c>
      <c r="O206" s="71">
        <f>IF(Spikes!$F$4=0,0,Tempo!$A$2*(K206+L206)/2)</f>
        <v>0</v>
      </c>
      <c r="P206" s="71">
        <f>IF(Spikes!$F$5=0,0,Tempo!$A$2*(M206+N206)/2)</f>
        <v>0</v>
      </c>
      <c r="Q206" s="70">
        <f>Tempo!$A$2*(K206-L206)/2+Q207</f>
        <v>0</v>
      </c>
      <c r="R206" s="70">
        <f>Tempo!$A$2*(M206-N206)/2+R207</f>
        <v>0</v>
      </c>
      <c r="S206" s="83">
        <f>Q206-I206+Tempo!AX199</f>
        <v>0</v>
      </c>
      <c r="T206" s="83">
        <f>R206-J206+Tempo!AY199</f>
        <v>0</v>
      </c>
      <c r="U206" s="49" t="e">
        <f>IF(AND(Spikes!$F$4=1,B206&lt;&gt;""),B206,NA())</f>
        <v>#N/A</v>
      </c>
      <c r="V206" s="49" t="e">
        <f>IF(AND(Spikes!$F$5=1,B206&lt;&gt;""),B206,NA())</f>
        <v>#N/A</v>
      </c>
      <c r="W206" s="49" t="e">
        <f>IF(AND(Spikes!$F$4=1,Spikes!$F$6=1,B206&lt;&gt;""),B206,NA())</f>
        <v>#N/A</v>
      </c>
      <c r="X206" s="49" t="e">
        <f>IF(AND(Spikes!$F$5=1,Spikes!$F$6=1,B206&lt;&gt;""),B206,NA())</f>
        <v>#N/A</v>
      </c>
    </row>
    <row r="207" spans="1:24" x14ac:dyDescent="0.3">
      <c r="A207" s="68">
        <v>198</v>
      </c>
      <c r="B207" s="69" t="str">
        <f>IF(Tempo!A200="","",Tempo!A200)</f>
        <v/>
      </c>
      <c r="C207" s="71">
        <f>Tempo!$A$2*(Tempo!L200+Tempo!M200)/2</f>
        <v>0</v>
      </c>
      <c r="D207" s="71">
        <f>Tempo!$A$2*(Tempo!N200+Tempo!O200)/2</f>
        <v>0</v>
      </c>
      <c r="E207" s="71">
        <f>Tempo!$A$2*(Tempo!V200+Tempo!W200)/2</f>
        <v>0</v>
      </c>
      <c r="F207" s="71">
        <f>Tempo!$A$2*(Tempo!X200+Tempo!Y200)/2</f>
        <v>0</v>
      </c>
      <c r="G207" s="71">
        <f>Tempo!$A$2*(Tempo!AF200+Tempo!AG200)/2</f>
        <v>0</v>
      </c>
      <c r="H207" s="71">
        <f>Tempo!$A$2*(Tempo!AH200+Tempo!AI200)/2</f>
        <v>0</v>
      </c>
      <c r="I207" s="71">
        <f>Tempo!$A$2*(Tempo!AP200-Tempo!AQ200)/2+I208</f>
        <v>0</v>
      </c>
      <c r="J207" s="71">
        <f>Tempo!$A$2*(Tempo!AR200-Tempo!AS200)/2+J208</f>
        <v>0</v>
      </c>
      <c r="K207" s="71">
        <f>IF(OR(Spikes!$N208=0,Spikes!$N208&gt;3),Tempo!B200,IF(Spikes!$N208=1,Tempo!L200,IF(Spikes!$N208=2,AVERAGE(Tempo!L200,Tempo!V200),AVERAGE(Tempo!L200,Tempo!V200,Tempo!AF200))))</f>
        <v>0</v>
      </c>
      <c r="L207" s="71">
        <f>IF(OR(Spikes!$N208=0,Spikes!$N208&gt;3),Tempo!C200,IF(Spikes!$N208=1,Tempo!M200,IF(Spikes!$N208=2,AVERAGE(Tempo!M200,Tempo!W200),AVERAGE(Tempo!M200,Tempo!W200,Tempo!AG200))))</f>
        <v>0</v>
      </c>
      <c r="M207" s="71">
        <f>IF(OR(Spikes!$O208=0,Spikes!$O208&gt;3),Tempo!D200,IF(Spikes!$O208=1,Tempo!N200,IF(Spikes!$O208=2,AVERAGE(Tempo!N200,Tempo!X200),AVERAGE(Tempo!N200,Tempo!X200,Tempo!AH200))))</f>
        <v>0</v>
      </c>
      <c r="N207" s="71">
        <f>IF(OR(Spikes!$O208=0,Spikes!$O208&gt;3),Tempo!E200,IF(Spikes!$O208=1,Tempo!O200,IF(Spikes!$O208=2,AVERAGE(Tempo!O200,Tempo!Y200),AVERAGE(Tempo!O200,Tempo!Y200,Tempo!AI200))))</f>
        <v>0</v>
      </c>
      <c r="O207" s="71">
        <f>IF(Spikes!$F$4=0,0,Tempo!$A$2*(K207+L207)/2)</f>
        <v>0</v>
      </c>
      <c r="P207" s="71">
        <f>IF(Spikes!$F$5=0,0,Tempo!$A$2*(M207+N207)/2)</f>
        <v>0</v>
      </c>
      <c r="Q207" s="70">
        <f>Tempo!$A$2*(K207-L207)/2+Q208</f>
        <v>0</v>
      </c>
      <c r="R207" s="70">
        <f>Tempo!$A$2*(M207-N207)/2+R208</f>
        <v>0</v>
      </c>
      <c r="S207" s="83">
        <f>Q207-I207+Tempo!AX200</f>
        <v>0</v>
      </c>
      <c r="T207" s="83">
        <f>R207-J207+Tempo!AY200</f>
        <v>0</v>
      </c>
      <c r="U207" s="49" t="e">
        <f>IF(AND(Spikes!$F$4=1,B207&lt;&gt;""),B207,NA())</f>
        <v>#N/A</v>
      </c>
      <c r="V207" s="49" t="e">
        <f>IF(AND(Spikes!$F$5=1,B207&lt;&gt;""),B207,NA())</f>
        <v>#N/A</v>
      </c>
      <c r="W207" s="49" t="e">
        <f>IF(AND(Spikes!$F$4=1,Spikes!$F$6=1,B207&lt;&gt;""),B207,NA())</f>
        <v>#N/A</v>
      </c>
      <c r="X207" s="49" t="e">
        <f>IF(AND(Spikes!$F$5=1,Spikes!$F$6=1,B207&lt;&gt;""),B207,NA())</f>
        <v>#N/A</v>
      </c>
    </row>
    <row r="208" spans="1:24" x14ac:dyDescent="0.3">
      <c r="A208" s="68">
        <v>199</v>
      </c>
      <c r="B208" s="69" t="str">
        <f>IF(Tempo!A201="","",Tempo!A201)</f>
        <v/>
      </c>
      <c r="C208" s="71">
        <f>Tempo!$A$2*(Tempo!L201+Tempo!M201)/2</f>
        <v>0</v>
      </c>
      <c r="D208" s="71">
        <f>Tempo!$A$2*(Tempo!N201+Tempo!O201)/2</f>
        <v>0</v>
      </c>
      <c r="E208" s="71">
        <f>Tempo!$A$2*(Tempo!V201+Tempo!W201)/2</f>
        <v>0</v>
      </c>
      <c r="F208" s="71">
        <f>Tempo!$A$2*(Tempo!X201+Tempo!Y201)/2</f>
        <v>0</v>
      </c>
      <c r="G208" s="71">
        <f>Tempo!$A$2*(Tempo!AF201+Tempo!AG201)/2</f>
        <v>0</v>
      </c>
      <c r="H208" s="71">
        <f>Tempo!$A$2*(Tempo!AH201+Tempo!AI201)/2</f>
        <v>0</v>
      </c>
      <c r="I208" s="71">
        <f>Tempo!$A$2*(Tempo!AP201-Tempo!AQ201)/2+I209</f>
        <v>0</v>
      </c>
      <c r="J208" s="71">
        <f>Tempo!$A$2*(Tempo!AR201-Tempo!AS201)/2+J209</f>
        <v>0</v>
      </c>
      <c r="K208" s="71">
        <f>IF(OR(Spikes!$N209=0,Spikes!$N209&gt;3),Tempo!B201,IF(Spikes!$N209=1,Tempo!L201,IF(Spikes!$N209=2,AVERAGE(Tempo!L201,Tempo!V201),AVERAGE(Tempo!L201,Tempo!V201,Tempo!AF201))))</f>
        <v>0</v>
      </c>
      <c r="L208" s="71">
        <f>IF(OR(Spikes!$N209=0,Spikes!$N209&gt;3),Tempo!C201,IF(Spikes!$N209=1,Tempo!M201,IF(Spikes!$N209=2,AVERAGE(Tempo!M201,Tempo!W201),AVERAGE(Tempo!M201,Tempo!W201,Tempo!AG201))))</f>
        <v>0</v>
      </c>
      <c r="M208" s="71">
        <f>IF(OR(Spikes!$O209=0,Spikes!$O209&gt;3),Tempo!D201,IF(Spikes!$O209=1,Tempo!N201,IF(Spikes!$O209=2,AVERAGE(Tempo!N201,Tempo!X201),AVERAGE(Tempo!N201,Tempo!X201,Tempo!AH201))))</f>
        <v>0</v>
      </c>
      <c r="N208" s="71">
        <f>IF(OR(Spikes!$O209=0,Spikes!$O209&gt;3),Tempo!E201,IF(Spikes!$O209=1,Tempo!O201,IF(Spikes!$O209=2,AVERAGE(Tempo!O201,Tempo!Y201),AVERAGE(Tempo!O201,Tempo!Y201,Tempo!AI201))))</f>
        <v>0</v>
      </c>
      <c r="O208" s="71">
        <f>IF(Spikes!$F$4=0,0,Tempo!$A$2*(K208+L208)/2)</f>
        <v>0</v>
      </c>
      <c r="P208" s="71">
        <f>IF(Spikes!$F$5=0,0,Tempo!$A$2*(M208+N208)/2)</f>
        <v>0</v>
      </c>
      <c r="Q208" s="70">
        <f>Tempo!$A$2*(K208-L208)/2+Q209</f>
        <v>0</v>
      </c>
      <c r="R208" s="70">
        <f>Tempo!$A$2*(M208-N208)/2+R209</f>
        <v>0</v>
      </c>
      <c r="S208" s="83">
        <f>Q208-I208+Tempo!AX201</f>
        <v>0</v>
      </c>
      <c r="T208" s="83">
        <f>R208-J208+Tempo!AY201</f>
        <v>0</v>
      </c>
      <c r="U208" s="49" t="e">
        <f>IF(AND(Spikes!$F$4=1,B208&lt;&gt;""),B208,NA())</f>
        <v>#N/A</v>
      </c>
      <c r="V208" s="49" t="e">
        <f>IF(AND(Spikes!$F$5=1,B208&lt;&gt;""),B208,NA())</f>
        <v>#N/A</v>
      </c>
      <c r="W208" s="49" t="e">
        <f>IF(AND(Spikes!$F$4=1,Spikes!$F$6=1,B208&lt;&gt;""),B208,NA())</f>
        <v>#N/A</v>
      </c>
      <c r="X208" s="49" t="e">
        <f>IF(AND(Spikes!$F$5=1,Spikes!$F$6=1,B208&lt;&gt;""),B208,NA())</f>
        <v>#N/A</v>
      </c>
    </row>
    <row r="209" spans="1:24" x14ac:dyDescent="0.3">
      <c r="A209" s="68">
        <v>200</v>
      </c>
      <c r="B209" s="69" t="str">
        <f>IF(Tempo!A202="","",Tempo!A202)</f>
        <v/>
      </c>
      <c r="C209" s="71">
        <f>Tempo!$A$2*(Tempo!L202+Tempo!M202)/2</f>
        <v>0</v>
      </c>
      <c r="D209" s="71">
        <f>Tempo!$A$2*(Tempo!N202+Tempo!O202)/2</f>
        <v>0</v>
      </c>
      <c r="E209" s="71">
        <f>Tempo!$A$2*(Tempo!V202+Tempo!W202)/2</f>
        <v>0</v>
      </c>
      <c r="F209" s="71">
        <f>Tempo!$A$2*(Tempo!X202+Tempo!Y202)/2</f>
        <v>0</v>
      </c>
      <c r="G209" s="71">
        <f>Tempo!$A$2*(Tempo!AF202+Tempo!AG202)/2</f>
        <v>0</v>
      </c>
      <c r="H209" s="71">
        <f>Tempo!$A$2*(Tempo!AH202+Tempo!AI202)/2</f>
        <v>0</v>
      </c>
      <c r="I209" s="71">
        <f>Tempo!$A$2*(Tempo!AP202-Tempo!AQ202)/2+I210</f>
        <v>0</v>
      </c>
      <c r="J209" s="71">
        <f>Tempo!$A$2*(Tempo!AR202-Tempo!AS202)/2+J210</f>
        <v>0</v>
      </c>
      <c r="K209" s="71">
        <f>IF(OR(Spikes!$N210=0,Spikes!$N210&gt;3),Tempo!B202,IF(Spikes!$N210=1,Tempo!L202,IF(Spikes!$N210=2,AVERAGE(Tempo!L202,Tempo!V202),AVERAGE(Tempo!L202,Tempo!V202,Tempo!AF202))))</f>
        <v>0</v>
      </c>
      <c r="L209" s="71">
        <f>IF(OR(Spikes!$N210=0,Spikes!$N210&gt;3),Tempo!C202,IF(Spikes!$N210=1,Tempo!M202,IF(Spikes!$N210=2,AVERAGE(Tempo!M202,Tempo!W202),AVERAGE(Tempo!M202,Tempo!W202,Tempo!AG202))))</f>
        <v>0</v>
      </c>
      <c r="M209" s="71">
        <f>IF(OR(Spikes!$O210=0,Spikes!$O210&gt;3),Tempo!D202,IF(Spikes!$O210=1,Tempo!N202,IF(Spikes!$O210=2,AVERAGE(Tempo!N202,Tempo!X202),AVERAGE(Tempo!N202,Tempo!X202,Tempo!AH202))))</f>
        <v>0</v>
      </c>
      <c r="N209" s="71">
        <f>IF(OR(Spikes!$O210=0,Spikes!$O210&gt;3),Tempo!E202,IF(Spikes!$O210=1,Tempo!O202,IF(Spikes!$O210=2,AVERAGE(Tempo!O202,Tempo!Y202),AVERAGE(Tempo!O202,Tempo!Y202,Tempo!AI202))))</f>
        <v>0</v>
      </c>
      <c r="O209" s="71">
        <f>IF(Spikes!$F$4=0,0,Tempo!$A$2*(K209+L209)/2)</f>
        <v>0</v>
      </c>
      <c r="P209" s="71">
        <f>IF(Spikes!$F$5=0,0,Tempo!$A$2*(M209+N209)/2)</f>
        <v>0</v>
      </c>
      <c r="Q209" s="70">
        <f>Tempo!$A$2*(K209-L209)/2+Q210</f>
        <v>0</v>
      </c>
      <c r="R209" s="70">
        <f>Tempo!$A$2*(M209-N209)/2+R210</f>
        <v>0</v>
      </c>
      <c r="S209" s="83">
        <f>Q209-I209+Tempo!AX202</f>
        <v>0</v>
      </c>
      <c r="T209" s="83">
        <f>R209-J209+Tempo!AY202</f>
        <v>0</v>
      </c>
      <c r="U209" s="49" t="e">
        <f>IF(AND(Spikes!$F$4=1,B209&lt;&gt;""),B209,NA())</f>
        <v>#N/A</v>
      </c>
      <c r="V209" s="49" t="e">
        <f>IF(AND(Spikes!$F$5=1,B209&lt;&gt;""),B209,NA())</f>
        <v>#N/A</v>
      </c>
      <c r="W209" s="49" t="e">
        <f>IF(AND(Spikes!$F$4=1,Spikes!$F$6=1,B209&lt;&gt;""),B209,NA())</f>
        <v>#N/A</v>
      </c>
      <c r="X209" s="49" t="e">
        <f>IF(AND(Spikes!$F$5=1,Spikes!$F$6=1,B209&lt;&gt;""),B209,NA())</f>
        <v>#N/A</v>
      </c>
    </row>
    <row r="210" spans="1:24" x14ac:dyDescent="0.3">
      <c r="A210" s="68">
        <v>201</v>
      </c>
      <c r="B210" s="69" t="str">
        <f>IF(Tempo!A203="","",Tempo!A203)</f>
        <v/>
      </c>
      <c r="C210" s="71">
        <f>Tempo!$A$2*(Tempo!L203+Tempo!M203)/2</f>
        <v>0</v>
      </c>
      <c r="D210" s="71">
        <f>Tempo!$A$2*(Tempo!N203+Tempo!O203)/2</f>
        <v>0</v>
      </c>
      <c r="E210" s="71">
        <f>Tempo!$A$2*(Tempo!V203+Tempo!W203)/2</f>
        <v>0</v>
      </c>
      <c r="F210" s="71">
        <f>Tempo!$A$2*(Tempo!X203+Tempo!Y203)/2</f>
        <v>0</v>
      </c>
      <c r="G210" s="71">
        <f>Tempo!$A$2*(Tempo!AF203+Tempo!AG203)/2</f>
        <v>0</v>
      </c>
      <c r="H210" s="71">
        <f>Tempo!$A$2*(Tempo!AH203+Tempo!AI203)/2</f>
        <v>0</v>
      </c>
      <c r="I210" s="71">
        <f>Tempo!$A$2*(Tempo!AP203-Tempo!AQ203)/2+I211</f>
        <v>0</v>
      </c>
      <c r="J210" s="71">
        <f>Tempo!$A$2*(Tempo!AR203-Tempo!AS203)/2+J211</f>
        <v>0</v>
      </c>
      <c r="K210" s="71">
        <f>IF(OR(Spikes!$N211=0,Spikes!$N211&gt;3),Tempo!B203,IF(Spikes!$N211=1,Tempo!L203,IF(Spikes!$N211=2,AVERAGE(Tempo!L203,Tempo!V203),AVERAGE(Tempo!L203,Tempo!V203,Tempo!AF203))))</f>
        <v>0</v>
      </c>
      <c r="L210" s="71">
        <f>IF(OR(Spikes!$N211=0,Spikes!$N211&gt;3),Tempo!C203,IF(Spikes!$N211=1,Tempo!M203,IF(Spikes!$N211=2,AVERAGE(Tempo!M203,Tempo!W203),AVERAGE(Tempo!M203,Tempo!W203,Tempo!AG203))))</f>
        <v>0</v>
      </c>
      <c r="M210" s="71">
        <f>IF(OR(Spikes!$O211=0,Spikes!$O211&gt;3),Tempo!D203,IF(Spikes!$O211=1,Tempo!N203,IF(Spikes!$O211=2,AVERAGE(Tempo!N203,Tempo!X203),AVERAGE(Tempo!N203,Tempo!X203,Tempo!AH203))))</f>
        <v>0</v>
      </c>
      <c r="N210" s="71">
        <f>IF(OR(Spikes!$O211=0,Spikes!$O211&gt;3),Tempo!E203,IF(Spikes!$O211=1,Tempo!O203,IF(Spikes!$O211=2,AVERAGE(Tempo!O203,Tempo!Y203),AVERAGE(Tempo!O203,Tempo!Y203,Tempo!AI203))))</f>
        <v>0</v>
      </c>
      <c r="O210" s="71">
        <f>IF(Spikes!$F$4=0,0,Tempo!$A$2*(K210+L210)/2)</f>
        <v>0</v>
      </c>
      <c r="P210" s="71">
        <f>IF(Spikes!$F$5=0,0,Tempo!$A$2*(M210+N210)/2)</f>
        <v>0</v>
      </c>
      <c r="Q210" s="70">
        <f>Tempo!$A$2*(K210-L210)/2+Q211</f>
        <v>0</v>
      </c>
      <c r="R210" s="70">
        <f>Tempo!$A$2*(M210-N210)/2+R211</f>
        <v>0</v>
      </c>
      <c r="S210" s="83">
        <f>Q210-I210+Tempo!AX203</f>
        <v>0</v>
      </c>
      <c r="T210" s="83">
        <f>R210-J210+Tempo!AY203</f>
        <v>0</v>
      </c>
      <c r="U210" s="49" t="e">
        <f>IF(AND(Spikes!$F$4=1,B210&lt;&gt;""),B210,NA())</f>
        <v>#N/A</v>
      </c>
      <c r="V210" s="49" t="e">
        <f>IF(AND(Spikes!$F$5=1,B210&lt;&gt;""),B210,NA())</f>
        <v>#N/A</v>
      </c>
      <c r="W210" s="49" t="e">
        <f>IF(AND(Spikes!$F$4=1,Spikes!$F$6=1,B210&lt;&gt;""),B210,NA())</f>
        <v>#N/A</v>
      </c>
      <c r="X210" s="49" t="e">
        <f>IF(AND(Spikes!$F$5=1,Spikes!$F$6=1,B210&lt;&gt;""),B210,NA())</f>
        <v>#N/A</v>
      </c>
    </row>
  </sheetData>
  <mergeCells count="19">
    <mergeCell ref="C7:D7"/>
    <mergeCell ref="E7:F7"/>
    <mergeCell ref="G7:H7"/>
    <mergeCell ref="K7:T7"/>
    <mergeCell ref="C8:D8"/>
    <mergeCell ref="E8:F8"/>
    <mergeCell ref="G8:H8"/>
    <mergeCell ref="K8:T8"/>
    <mergeCell ref="I7:J7"/>
    <mergeCell ref="C4:D4"/>
    <mergeCell ref="E4:F4"/>
    <mergeCell ref="G4:H4"/>
    <mergeCell ref="K4:T4"/>
    <mergeCell ref="C5:D5"/>
    <mergeCell ref="E5:F5"/>
    <mergeCell ref="G5:H5"/>
    <mergeCell ref="K5:T5"/>
    <mergeCell ref="I4:J4"/>
    <mergeCell ref="I5:J5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00B0F0"/>
  </sheetPr>
  <dimension ref="A1:AA220"/>
  <sheetViews>
    <sheetView showGridLines="0" zoomScale="61" zoomScaleNormal="85" workbookViewId="0">
      <pane ySplit="9" topLeftCell="A34" activePane="bottomLeft" state="frozen"/>
      <selection activeCell="J70" sqref="J70"/>
      <selection pane="bottomLeft" activeCell="Y25" sqref="Y25"/>
    </sheetView>
  </sheetViews>
  <sheetFormatPr baseColWidth="10" defaultColWidth="11.44140625" defaultRowHeight="14.4" x14ac:dyDescent="0.3"/>
  <cols>
    <col min="1" max="13" width="8.5546875" style="31" customWidth="1"/>
    <col min="14" max="15" width="5.5546875" style="31" customWidth="1"/>
    <col min="16" max="16" width="7.5546875" style="31" customWidth="1"/>
    <col min="17" max="20" width="11.44140625" style="31"/>
    <col min="21" max="22" width="13.5546875" style="31" bestFit="1" customWidth="1"/>
    <col min="23" max="16384" width="11.44140625" style="31"/>
  </cols>
  <sheetData>
    <row r="1" spans="1:27" s="10" customFormat="1" x14ac:dyDescent="0.3">
      <c r="A1" s="285" t="s">
        <v>44</v>
      </c>
      <c r="B1" s="286"/>
      <c r="C1" s="287" t="str">
        <f>CONFIG!B1</f>
        <v>IP-E01-08</v>
      </c>
      <c r="D1" s="288"/>
      <c r="E1" s="288"/>
      <c r="F1" s="289"/>
      <c r="G1" s="5"/>
      <c r="H1" s="6"/>
      <c r="I1" s="6"/>
      <c r="J1" s="7" t="str">
        <f>IF(SUM(N11:O210)&lt;&gt;0,"DELETE ALL CHANGES AFTER APPLY CORRECTIONS !","")</f>
        <v/>
      </c>
      <c r="K1" s="8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9"/>
    </row>
    <row r="2" spans="1:27" s="10" customFormat="1" x14ac:dyDescent="0.3">
      <c r="A2" s="290" t="s">
        <v>73</v>
      </c>
      <c r="B2" s="291"/>
      <c r="C2" s="291"/>
      <c r="D2" s="291"/>
      <c r="E2" s="291"/>
      <c r="F2" s="292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3"/>
    </row>
    <row r="3" spans="1:27" s="10" customFormat="1" x14ac:dyDescent="0.3">
      <c r="A3" s="14" t="s">
        <v>34</v>
      </c>
      <c r="B3" s="15">
        <f>Tempo!A1</f>
        <v>0</v>
      </c>
      <c r="C3" s="16" t="s">
        <v>45</v>
      </c>
      <c r="D3" s="293">
        <f>Tempo!B1</f>
        <v>0</v>
      </c>
      <c r="E3" s="293"/>
      <c r="F3" s="294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3"/>
    </row>
    <row r="4" spans="1:27" s="10" customFormat="1" x14ac:dyDescent="0.3">
      <c r="A4" s="283" t="s">
        <v>47</v>
      </c>
      <c r="B4" s="283"/>
      <c r="C4" s="283"/>
      <c r="D4" s="295"/>
      <c r="E4" s="295"/>
      <c r="F4" s="17">
        <v>1</v>
      </c>
      <c r="G4" s="11"/>
      <c r="H4" s="12"/>
      <c r="I4" s="12"/>
      <c r="J4" s="12"/>
      <c r="K4" s="12"/>
      <c r="L4" s="12"/>
      <c r="M4" s="12"/>
      <c r="N4" s="12"/>
      <c r="O4" s="12"/>
      <c r="P4" s="18" t="s">
        <v>52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3"/>
    </row>
    <row r="5" spans="1:27" s="10" customFormat="1" x14ac:dyDescent="0.3">
      <c r="A5" s="283" t="s">
        <v>46</v>
      </c>
      <c r="B5" s="283"/>
      <c r="C5" s="283"/>
      <c r="D5" s="283"/>
      <c r="E5" s="283"/>
      <c r="F5" s="17">
        <v>1</v>
      </c>
      <c r="G5" s="11"/>
      <c r="H5" s="12"/>
      <c r="I5" s="12"/>
      <c r="J5" s="12"/>
      <c r="K5" s="12"/>
      <c r="L5" s="12"/>
      <c r="M5" s="12"/>
      <c r="N5" s="12"/>
      <c r="O5" s="12"/>
      <c r="P5" s="18" t="s">
        <v>53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3"/>
    </row>
    <row r="6" spans="1:27" s="10" customFormat="1" x14ac:dyDescent="0.3">
      <c r="A6" s="283" t="s">
        <v>48</v>
      </c>
      <c r="B6" s="283"/>
      <c r="C6" s="283"/>
      <c r="D6" s="283"/>
      <c r="E6" s="283"/>
      <c r="F6" s="17">
        <v>1</v>
      </c>
      <c r="G6" s="11"/>
      <c r="H6" s="12"/>
      <c r="I6" s="12"/>
      <c r="J6" s="12"/>
      <c r="K6" s="12"/>
      <c r="L6" s="12"/>
      <c r="M6" s="12"/>
      <c r="N6" s="12"/>
      <c r="O6" s="12"/>
      <c r="P6" s="18" t="s">
        <v>54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3"/>
    </row>
    <row r="7" spans="1:27" s="10" customFormat="1" x14ac:dyDescent="0.3">
      <c r="A7" s="5"/>
      <c r="B7" s="6"/>
      <c r="C7" s="6"/>
      <c r="D7" s="6"/>
      <c r="E7" s="6"/>
      <c r="F7" s="6"/>
      <c r="G7" s="12"/>
      <c r="H7" s="12"/>
      <c r="I7" s="12"/>
      <c r="J7" s="12"/>
      <c r="K7" s="12"/>
      <c r="L7" s="12"/>
      <c r="M7" s="12"/>
      <c r="N7" s="12"/>
      <c r="O7" s="12"/>
      <c r="P7" s="12"/>
      <c r="Q7" s="19"/>
      <c r="R7" s="19"/>
      <c r="S7" s="19"/>
      <c r="T7" s="19"/>
      <c r="U7" s="19"/>
      <c r="V7" s="19"/>
      <c r="W7" s="12"/>
      <c r="X7" s="12"/>
      <c r="Y7" s="12"/>
      <c r="Z7" s="12"/>
      <c r="AA7" s="13"/>
    </row>
    <row r="8" spans="1:27" s="10" customForma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9"/>
      <c r="O8" s="19"/>
      <c r="P8" s="20"/>
      <c r="Q8" s="21" t="s">
        <v>25</v>
      </c>
      <c r="R8" s="22" t="s">
        <v>26</v>
      </c>
      <c r="S8" s="22" t="s">
        <v>27</v>
      </c>
      <c r="T8" s="23" t="s">
        <v>28</v>
      </c>
      <c r="U8" s="21" t="s">
        <v>31</v>
      </c>
      <c r="V8" s="23" t="s">
        <v>32</v>
      </c>
      <c r="W8" s="11"/>
      <c r="X8" s="12"/>
      <c r="Y8" s="12"/>
      <c r="Z8" s="12"/>
      <c r="AA8" s="13"/>
    </row>
    <row r="9" spans="1:27" x14ac:dyDescent="0.3">
      <c r="A9" s="24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  <c r="N9" s="284" t="s">
        <v>94</v>
      </c>
      <c r="O9" s="284"/>
      <c r="P9" s="27" t="s">
        <v>93</v>
      </c>
      <c r="Q9" s="28"/>
      <c r="R9" s="29"/>
      <c r="S9" s="29"/>
      <c r="T9" s="30"/>
      <c r="U9" s="28"/>
      <c r="V9" s="30"/>
      <c r="W9" s="24"/>
      <c r="X9" s="25"/>
      <c r="Y9" s="25"/>
      <c r="Z9" s="25"/>
      <c r="AA9" s="26"/>
    </row>
    <row r="10" spans="1:27" x14ac:dyDescent="0.3">
      <c r="A10" s="24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6"/>
      <c r="N10" s="32" t="s">
        <v>36</v>
      </c>
      <c r="O10" s="32" t="s">
        <v>37</v>
      </c>
      <c r="P10" s="33"/>
      <c r="Q10" s="28"/>
      <c r="R10" s="29"/>
      <c r="S10" s="29"/>
      <c r="T10" s="30"/>
      <c r="U10" s="28"/>
      <c r="V10" s="30"/>
      <c r="W10" s="24"/>
      <c r="X10" s="25"/>
      <c r="Y10" s="25"/>
      <c r="Z10" s="25"/>
      <c r="AA10" s="26"/>
    </row>
    <row r="11" spans="1:27" x14ac:dyDescent="0.3">
      <c r="A11" s="24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  <c r="N11" s="37">
        <v>0</v>
      </c>
      <c r="O11" s="37">
        <v>0</v>
      </c>
      <c r="P11" s="34">
        <f>Tempo!A3</f>
        <v>0</v>
      </c>
      <c r="Q11" s="114">
        <f>'Calc Spikes'!K10</f>
        <v>0</v>
      </c>
      <c r="R11" s="115">
        <f>'Calc Spikes'!L10</f>
        <v>0</v>
      </c>
      <c r="S11" s="115">
        <f>'Calc Spikes'!M10</f>
        <v>0</v>
      </c>
      <c r="T11" s="116">
        <f>'Calc Spikes'!N10</f>
        <v>0</v>
      </c>
      <c r="U11" s="35">
        <f>'Calc Spikes'!S10</f>
        <v>0</v>
      </c>
      <c r="V11" s="36">
        <f>'Calc Spikes'!T10</f>
        <v>0</v>
      </c>
      <c r="W11" s="24"/>
      <c r="X11" s="25"/>
      <c r="Y11" s="25"/>
      <c r="Z11" s="25"/>
      <c r="AA11" s="26"/>
    </row>
    <row r="12" spans="1:27" x14ac:dyDescent="0.3">
      <c r="A12" s="24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6"/>
      <c r="N12" s="37">
        <v>0</v>
      </c>
      <c r="O12" s="37">
        <v>0</v>
      </c>
      <c r="P12" s="38">
        <f>Tempo!A4</f>
        <v>0</v>
      </c>
      <c r="Q12" s="114">
        <f>'Calc Spikes'!K11</f>
        <v>0</v>
      </c>
      <c r="R12" s="115">
        <f>'Calc Spikes'!L11</f>
        <v>0</v>
      </c>
      <c r="S12" s="115">
        <f>'Calc Spikes'!M11</f>
        <v>0</v>
      </c>
      <c r="T12" s="116">
        <f>'Calc Spikes'!N11</f>
        <v>0</v>
      </c>
      <c r="U12" s="35">
        <f>'Calc Spikes'!S11</f>
        <v>0</v>
      </c>
      <c r="V12" s="36">
        <f>'Calc Spikes'!T11</f>
        <v>0</v>
      </c>
      <c r="W12" s="24"/>
      <c r="X12" s="25"/>
      <c r="Y12" s="25"/>
      <c r="Z12" s="25"/>
      <c r="AA12" s="26"/>
    </row>
    <row r="13" spans="1:27" x14ac:dyDescent="0.3">
      <c r="A13" s="24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  <c r="N13" s="37">
        <v>0</v>
      </c>
      <c r="O13" s="37">
        <v>0</v>
      </c>
      <c r="P13" s="38">
        <f>Tempo!A5</f>
        <v>0</v>
      </c>
      <c r="Q13" s="114">
        <f>'Calc Spikes'!K12</f>
        <v>0</v>
      </c>
      <c r="R13" s="115">
        <f>'Calc Spikes'!L12</f>
        <v>0</v>
      </c>
      <c r="S13" s="115">
        <f>'Calc Spikes'!M12</f>
        <v>0</v>
      </c>
      <c r="T13" s="116">
        <f>'Calc Spikes'!N12</f>
        <v>0</v>
      </c>
      <c r="U13" s="35">
        <f>'Calc Spikes'!S12</f>
        <v>0</v>
      </c>
      <c r="V13" s="36">
        <f>'Calc Spikes'!T12</f>
        <v>0</v>
      </c>
      <c r="W13" s="24"/>
      <c r="X13" s="25"/>
      <c r="Y13" s="25"/>
      <c r="Z13" s="25"/>
      <c r="AA13" s="26"/>
    </row>
    <row r="14" spans="1:27" x14ac:dyDescent="0.3">
      <c r="A14" s="24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6"/>
      <c r="N14" s="37">
        <v>0</v>
      </c>
      <c r="O14" s="37">
        <v>0</v>
      </c>
      <c r="P14" s="38">
        <f>Tempo!A6</f>
        <v>0</v>
      </c>
      <c r="Q14" s="114">
        <f>'Calc Spikes'!K13</f>
        <v>0</v>
      </c>
      <c r="R14" s="115">
        <f>'Calc Spikes'!L13</f>
        <v>0</v>
      </c>
      <c r="S14" s="115">
        <f>'Calc Spikes'!M13</f>
        <v>0</v>
      </c>
      <c r="T14" s="116">
        <f>'Calc Spikes'!N13</f>
        <v>0</v>
      </c>
      <c r="U14" s="35">
        <f>'Calc Spikes'!S13</f>
        <v>0</v>
      </c>
      <c r="V14" s="36">
        <f>'Calc Spikes'!T13</f>
        <v>0</v>
      </c>
      <c r="W14" s="24"/>
      <c r="X14" s="25"/>
      <c r="Y14" s="25"/>
      <c r="Z14" s="25"/>
      <c r="AA14" s="26"/>
    </row>
    <row r="15" spans="1:27" x14ac:dyDescent="0.3">
      <c r="A15" s="24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  <c r="N15" s="37">
        <v>0</v>
      </c>
      <c r="O15" s="37">
        <v>0</v>
      </c>
      <c r="P15" s="38">
        <f>Tempo!A7</f>
        <v>0</v>
      </c>
      <c r="Q15" s="114">
        <f>'Calc Spikes'!K14</f>
        <v>0</v>
      </c>
      <c r="R15" s="115">
        <f>'Calc Spikes'!L14</f>
        <v>0</v>
      </c>
      <c r="S15" s="115">
        <f>'Calc Spikes'!M14</f>
        <v>0</v>
      </c>
      <c r="T15" s="116">
        <f>'Calc Spikes'!N14</f>
        <v>0</v>
      </c>
      <c r="U15" s="35">
        <f>'Calc Spikes'!S14</f>
        <v>0</v>
      </c>
      <c r="V15" s="36">
        <f>'Calc Spikes'!T14</f>
        <v>0</v>
      </c>
      <c r="W15" s="24"/>
      <c r="X15" s="25"/>
      <c r="Y15" s="25"/>
      <c r="Z15" s="25"/>
      <c r="AA15" s="26"/>
    </row>
    <row r="16" spans="1:27" x14ac:dyDescent="0.3">
      <c r="A16" s="24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6"/>
      <c r="N16" s="37">
        <v>0</v>
      </c>
      <c r="O16" s="37">
        <v>0</v>
      </c>
      <c r="P16" s="38">
        <f>Tempo!A8</f>
        <v>0</v>
      </c>
      <c r="Q16" s="114">
        <f>'Calc Spikes'!K15</f>
        <v>0</v>
      </c>
      <c r="R16" s="115">
        <f>'Calc Spikes'!L15</f>
        <v>0</v>
      </c>
      <c r="S16" s="115">
        <f>'Calc Spikes'!M15</f>
        <v>0</v>
      </c>
      <c r="T16" s="116">
        <f>'Calc Spikes'!N15</f>
        <v>0</v>
      </c>
      <c r="U16" s="35">
        <f>'Calc Spikes'!S15</f>
        <v>0</v>
      </c>
      <c r="V16" s="36">
        <f>'Calc Spikes'!T15</f>
        <v>0</v>
      </c>
      <c r="W16" s="24"/>
      <c r="X16" s="25"/>
      <c r="Y16" s="25"/>
      <c r="Z16" s="25"/>
      <c r="AA16" s="26"/>
    </row>
    <row r="17" spans="1:27" x14ac:dyDescent="0.3">
      <c r="A17" s="24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  <c r="N17" s="37">
        <v>0</v>
      </c>
      <c r="O17" s="37">
        <v>0</v>
      </c>
      <c r="P17" s="38">
        <f>Tempo!A9</f>
        <v>0</v>
      </c>
      <c r="Q17" s="114">
        <f>'Calc Spikes'!K16</f>
        <v>0</v>
      </c>
      <c r="R17" s="115">
        <f>'Calc Spikes'!L16</f>
        <v>0</v>
      </c>
      <c r="S17" s="115">
        <f>'Calc Spikes'!M16</f>
        <v>0</v>
      </c>
      <c r="T17" s="116">
        <f>'Calc Spikes'!N16</f>
        <v>0</v>
      </c>
      <c r="U17" s="35">
        <f>'Calc Spikes'!S16</f>
        <v>0</v>
      </c>
      <c r="V17" s="36">
        <f>'Calc Spikes'!T16</f>
        <v>0</v>
      </c>
      <c r="W17" s="24"/>
      <c r="X17" s="25"/>
      <c r="Y17" s="25"/>
      <c r="Z17" s="25"/>
      <c r="AA17" s="26"/>
    </row>
    <row r="18" spans="1:27" x14ac:dyDescent="0.3">
      <c r="A18" s="24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6"/>
      <c r="N18" s="37">
        <v>0</v>
      </c>
      <c r="O18" s="37">
        <v>0</v>
      </c>
      <c r="P18" s="38">
        <f>Tempo!A10</f>
        <v>0</v>
      </c>
      <c r="Q18" s="114">
        <f>'Calc Spikes'!K17</f>
        <v>0</v>
      </c>
      <c r="R18" s="115">
        <f>'Calc Spikes'!L17</f>
        <v>0</v>
      </c>
      <c r="S18" s="115">
        <f>'Calc Spikes'!M17</f>
        <v>0</v>
      </c>
      <c r="T18" s="116">
        <f>'Calc Spikes'!N17</f>
        <v>0</v>
      </c>
      <c r="U18" s="35">
        <f>'Calc Spikes'!S17</f>
        <v>0</v>
      </c>
      <c r="V18" s="36">
        <f>'Calc Spikes'!T17</f>
        <v>0</v>
      </c>
      <c r="W18" s="24"/>
      <c r="X18" s="25"/>
      <c r="Y18" s="25"/>
      <c r="Z18" s="25"/>
      <c r="AA18" s="26"/>
    </row>
    <row r="19" spans="1:27" x14ac:dyDescent="0.3">
      <c r="A19" s="24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  <c r="N19" s="37">
        <v>0</v>
      </c>
      <c r="O19" s="37">
        <v>0</v>
      </c>
      <c r="P19" s="38">
        <f>Tempo!A11</f>
        <v>0</v>
      </c>
      <c r="Q19" s="114">
        <f>'Calc Spikes'!K18</f>
        <v>0</v>
      </c>
      <c r="R19" s="115">
        <f>'Calc Spikes'!L18</f>
        <v>0</v>
      </c>
      <c r="S19" s="115">
        <f>'Calc Spikes'!M18</f>
        <v>0</v>
      </c>
      <c r="T19" s="116">
        <f>'Calc Spikes'!N18</f>
        <v>0</v>
      </c>
      <c r="U19" s="35">
        <f>'Calc Spikes'!S18</f>
        <v>0</v>
      </c>
      <c r="V19" s="36">
        <f>'Calc Spikes'!T18</f>
        <v>0</v>
      </c>
      <c r="W19" s="24"/>
      <c r="X19" s="25"/>
      <c r="Y19" s="25"/>
      <c r="Z19" s="25"/>
      <c r="AA19" s="26"/>
    </row>
    <row r="20" spans="1:27" x14ac:dyDescent="0.3">
      <c r="A20" s="24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6"/>
      <c r="N20" s="37">
        <v>0</v>
      </c>
      <c r="O20" s="37">
        <v>0</v>
      </c>
      <c r="P20" s="38">
        <f>Tempo!A12</f>
        <v>0</v>
      </c>
      <c r="Q20" s="114">
        <f>'Calc Spikes'!K19</f>
        <v>0</v>
      </c>
      <c r="R20" s="115">
        <f>'Calc Spikes'!L19</f>
        <v>0</v>
      </c>
      <c r="S20" s="115">
        <f>'Calc Spikes'!M19</f>
        <v>0</v>
      </c>
      <c r="T20" s="116">
        <f>'Calc Spikes'!N19</f>
        <v>0</v>
      </c>
      <c r="U20" s="35">
        <f>'Calc Spikes'!S19</f>
        <v>0</v>
      </c>
      <c r="V20" s="36">
        <f>'Calc Spikes'!T19</f>
        <v>0</v>
      </c>
      <c r="W20" s="24"/>
      <c r="X20" s="25"/>
      <c r="Y20" s="25"/>
      <c r="Z20" s="25"/>
      <c r="AA20" s="26"/>
    </row>
    <row r="21" spans="1:27" x14ac:dyDescent="0.3">
      <c r="A21" s="24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  <c r="N21" s="37">
        <v>0</v>
      </c>
      <c r="O21" s="37">
        <v>0</v>
      </c>
      <c r="P21" s="38">
        <f>Tempo!A13</f>
        <v>0</v>
      </c>
      <c r="Q21" s="114">
        <f>'Calc Spikes'!K20</f>
        <v>0</v>
      </c>
      <c r="R21" s="115">
        <f>'Calc Spikes'!L20</f>
        <v>0</v>
      </c>
      <c r="S21" s="115">
        <f>'Calc Spikes'!M20</f>
        <v>0</v>
      </c>
      <c r="T21" s="116">
        <f>'Calc Spikes'!N20</f>
        <v>0</v>
      </c>
      <c r="U21" s="35">
        <f>'Calc Spikes'!S20</f>
        <v>0</v>
      </c>
      <c r="V21" s="36">
        <f>'Calc Spikes'!T20</f>
        <v>0</v>
      </c>
      <c r="W21" s="24"/>
      <c r="X21" s="25"/>
      <c r="Y21" s="25"/>
      <c r="Z21" s="25"/>
      <c r="AA21" s="26"/>
    </row>
    <row r="22" spans="1:27" x14ac:dyDescent="0.3">
      <c r="A22" s="24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6"/>
      <c r="N22" s="37">
        <v>0</v>
      </c>
      <c r="O22" s="37">
        <v>0</v>
      </c>
      <c r="P22" s="38">
        <f>Tempo!A14</f>
        <v>0</v>
      </c>
      <c r="Q22" s="114">
        <f>'Calc Spikes'!K21</f>
        <v>0</v>
      </c>
      <c r="R22" s="115">
        <f>'Calc Spikes'!L21</f>
        <v>0</v>
      </c>
      <c r="S22" s="115">
        <f>'Calc Spikes'!M21</f>
        <v>0</v>
      </c>
      <c r="T22" s="116">
        <f>'Calc Spikes'!N21</f>
        <v>0</v>
      </c>
      <c r="U22" s="35">
        <f>'Calc Spikes'!S21</f>
        <v>0</v>
      </c>
      <c r="V22" s="36">
        <f>'Calc Spikes'!T21</f>
        <v>0</v>
      </c>
      <c r="W22" s="24"/>
      <c r="X22" s="25"/>
      <c r="Y22" s="25"/>
      <c r="Z22" s="25"/>
      <c r="AA22" s="26"/>
    </row>
    <row r="23" spans="1:27" x14ac:dyDescent="0.3">
      <c r="A23" s="24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  <c r="N23" s="37">
        <v>0</v>
      </c>
      <c r="O23" s="37">
        <v>0</v>
      </c>
      <c r="P23" s="38">
        <f>Tempo!A15</f>
        <v>0</v>
      </c>
      <c r="Q23" s="114">
        <f>'Calc Spikes'!K22</f>
        <v>0</v>
      </c>
      <c r="R23" s="115">
        <f>'Calc Spikes'!L22</f>
        <v>0</v>
      </c>
      <c r="S23" s="115">
        <f>'Calc Spikes'!M22</f>
        <v>0</v>
      </c>
      <c r="T23" s="116">
        <f>'Calc Spikes'!N22</f>
        <v>0</v>
      </c>
      <c r="U23" s="35">
        <f>'Calc Spikes'!S22</f>
        <v>0</v>
      </c>
      <c r="V23" s="36">
        <f>'Calc Spikes'!T22</f>
        <v>0</v>
      </c>
      <c r="W23" s="24"/>
      <c r="X23" s="25"/>
      <c r="Y23" s="25"/>
      <c r="Z23" s="25"/>
      <c r="AA23" s="26"/>
    </row>
    <row r="24" spans="1:27" x14ac:dyDescent="0.3">
      <c r="A24" s="24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6"/>
      <c r="N24" s="37">
        <v>0</v>
      </c>
      <c r="O24" s="37">
        <v>0</v>
      </c>
      <c r="P24" s="38">
        <f>Tempo!A16</f>
        <v>0</v>
      </c>
      <c r="Q24" s="114">
        <f>'Calc Spikes'!K23</f>
        <v>0</v>
      </c>
      <c r="R24" s="115">
        <f>'Calc Spikes'!L23</f>
        <v>0</v>
      </c>
      <c r="S24" s="115">
        <f>'Calc Spikes'!M23</f>
        <v>0</v>
      </c>
      <c r="T24" s="116">
        <f>'Calc Spikes'!N23</f>
        <v>0</v>
      </c>
      <c r="U24" s="35">
        <f>'Calc Spikes'!S23</f>
        <v>0</v>
      </c>
      <c r="V24" s="36">
        <f>'Calc Spikes'!T23</f>
        <v>0</v>
      </c>
      <c r="W24" s="24"/>
      <c r="X24" s="25"/>
      <c r="Y24" s="25"/>
      <c r="Z24" s="25"/>
      <c r="AA24" s="26"/>
    </row>
    <row r="25" spans="1:27" x14ac:dyDescent="0.3">
      <c r="A25" s="24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  <c r="N25" s="37">
        <v>0</v>
      </c>
      <c r="O25" s="37">
        <v>0</v>
      </c>
      <c r="P25" s="38">
        <f>Tempo!A17</f>
        <v>0</v>
      </c>
      <c r="Q25" s="114">
        <f>'Calc Spikes'!K24</f>
        <v>0</v>
      </c>
      <c r="R25" s="115">
        <f>'Calc Spikes'!L24</f>
        <v>0</v>
      </c>
      <c r="S25" s="115">
        <f>'Calc Spikes'!M24</f>
        <v>0</v>
      </c>
      <c r="T25" s="116">
        <f>'Calc Spikes'!N24</f>
        <v>0</v>
      </c>
      <c r="U25" s="35">
        <f>'Calc Spikes'!S24</f>
        <v>0</v>
      </c>
      <c r="V25" s="36">
        <f>'Calc Spikes'!T24</f>
        <v>0</v>
      </c>
      <c r="W25" s="24"/>
      <c r="X25" s="25"/>
      <c r="Y25" s="25"/>
      <c r="Z25" s="25"/>
      <c r="AA25" s="26"/>
    </row>
    <row r="26" spans="1:27" x14ac:dyDescent="0.3">
      <c r="A26" s="24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6"/>
      <c r="N26" s="37">
        <v>0</v>
      </c>
      <c r="O26" s="37">
        <v>0</v>
      </c>
      <c r="P26" s="38">
        <f>Tempo!A18</f>
        <v>0</v>
      </c>
      <c r="Q26" s="114">
        <f>'Calc Spikes'!K25</f>
        <v>0</v>
      </c>
      <c r="R26" s="115">
        <f>'Calc Spikes'!L25</f>
        <v>0</v>
      </c>
      <c r="S26" s="115">
        <f>'Calc Spikes'!M25</f>
        <v>0</v>
      </c>
      <c r="T26" s="116">
        <f>'Calc Spikes'!N25</f>
        <v>0</v>
      </c>
      <c r="U26" s="35">
        <f>'Calc Spikes'!S25</f>
        <v>0</v>
      </c>
      <c r="V26" s="36">
        <f>'Calc Spikes'!T25</f>
        <v>0</v>
      </c>
      <c r="W26" s="24"/>
      <c r="X26" s="25"/>
      <c r="Y26" s="25"/>
      <c r="Z26" s="25"/>
      <c r="AA26" s="26"/>
    </row>
    <row r="27" spans="1:27" x14ac:dyDescent="0.3">
      <c r="A27" s="24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  <c r="N27" s="37">
        <v>0</v>
      </c>
      <c r="O27" s="37">
        <v>0</v>
      </c>
      <c r="P27" s="38">
        <f>Tempo!A19</f>
        <v>0</v>
      </c>
      <c r="Q27" s="114">
        <f>'Calc Spikes'!K26</f>
        <v>0</v>
      </c>
      <c r="R27" s="115">
        <f>'Calc Spikes'!L26</f>
        <v>0</v>
      </c>
      <c r="S27" s="115">
        <f>'Calc Spikes'!M26</f>
        <v>0</v>
      </c>
      <c r="T27" s="116">
        <f>'Calc Spikes'!N26</f>
        <v>0</v>
      </c>
      <c r="U27" s="35">
        <f>'Calc Spikes'!S26</f>
        <v>0</v>
      </c>
      <c r="V27" s="36">
        <f>'Calc Spikes'!T26</f>
        <v>0</v>
      </c>
      <c r="W27" s="24"/>
      <c r="X27" s="25"/>
      <c r="Y27" s="25"/>
      <c r="Z27" s="25"/>
      <c r="AA27" s="26"/>
    </row>
    <row r="28" spans="1:27" x14ac:dyDescent="0.3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6"/>
      <c r="N28" s="37">
        <v>0</v>
      </c>
      <c r="O28" s="37">
        <v>0</v>
      </c>
      <c r="P28" s="38">
        <f>Tempo!A20</f>
        <v>0</v>
      </c>
      <c r="Q28" s="114">
        <f>'Calc Spikes'!K27</f>
        <v>0</v>
      </c>
      <c r="R28" s="115">
        <f>'Calc Spikes'!L27</f>
        <v>0</v>
      </c>
      <c r="S28" s="115">
        <f>'Calc Spikes'!M27</f>
        <v>0</v>
      </c>
      <c r="T28" s="116">
        <f>'Calc Spikes'!N27</f>
        <v>0</v>
      </c>
      <c r="U28" s="35">
        <f>'Calc Spikes'!S27</f>
        <v>0</v>
      </c>
      <c r="V28" s="36">
        <f>'Calc Spikes'!T27</f>
        <v>0</v>
      </c>
      <c r="W28" s="24"/>
      <c r="X28" s="25"/>
      <c r="Y28" s="25"/>
      <c r="Z28" s="25"/>
      <c r="AA28" s="26"/>
    </row>
    <row r="29" spans="1:27" x14ac:dyDescent="0.3">
      <c r="A29" s="24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  <c r="N29" s="37">
        <v>0</v>
      </c>
      <c r="O29" s="37">
        <v>0</v>
      </c>
      <c r="P29" s="38">
        <f>Tempo!A21</f>
        <v>0</v>
      </c>
      <c r="Q29" s="114">
        <f>'Calc Spikes'!K28</f>
        <v>0</v>
      </c>
      <c r="R29" s="115">
        <f>'Calc Spikes'!L28</f>
        <v>0</v>
      </c>
      <c r="S29" s="115">
        <f>'Calc Spikes'!M28</f>
        <v>0</v>
      </c>
      <c r="T29" s="116">
        <f>'Calc Spikes'!N28</f>
        <v>0</v>
      </c>
      <c r="U29" s="35">
        <f>'Calc Spikes'!S28</f>
        <v>0</v>
      </c>
      <c r="V29" s="36">
        <f>'Calc Spikes'!T28</f>
        <v>0</v>
      </c>
      <c r="W29" s="24"/>
      <c r="X29" s="25"/>
      <c r="Y29" s="25"/>
      <c r="Z29" s="25"/>
      <c r="AA29" s="26"/>
    </row>
    <row r="30" spans="1:27" x14ac:dyDescent="0.3">
      <c r="A30" s="24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6"/>
      <c r="N30" s="37">
        <v>0</v>
      </c>
      <c r="O30" s="37">
        <v>0</v>
      </c>
      <c r="P30" s="38">
        <f>Tempo!A22</f>
        <v>0</v>
      </c>
      <c r="Q30" s="114">
        <f>'Calc Spikes'!K29</f>
        <v>0</v>
      </c>
      <c r="R30" s="115">
        <f>'Calc Spikes'!L29</f>
        <v>0</v>
      </c>
      <c r="S30" s="115">
        <f>'Calc Spikes'!M29</f>
        <v>0</v>
      </c>
      <c r="T30" s="116">
        <f>'Calc Spikes'!N29</f>
        <v>0</v>
      </c>
      <c r="U30" s="35">
        <f>'Calc Spikes'!S29</f>
        <v>0</v>
      </c>
      <c r="V30" s="36">
        <f>'Calc Spikes'!T29</f>
        <v>0</v>
      </c>
      <c r="W30" s="24"/>
      <c r="X30" s="25"/>
      <c r="Y30" s="25"/>
      <c r="Z30" s="25"/>
      <c r="AA30" s="26"/>
    </row>
    <row r="31" spans="1:27" x14ac:dyDescent="0.3">
      <c r="A31" s="24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  <c r="N31" s="37">
        <v>0</v>
      </c>
      <c r="O31" s="37">
        <v>0</v>
      </c>
      <c r="P31" s="38">
        <f>Tempo!A23</f>
        <v>0</v>
      </c>
      <c r="Q31" s="114">
        <f>'Calc Spikes'!K30</f>
        <v>0</v>
      </c>
      <c r="R31" s="115">
        <f>'Calc Spikes'!L30</f>
        <v>0</v>
      </c>
      <c r="S31" s="115">
        <f>'Calc Spikes'!M30</f>
        <v>0</v>
      </c>
      <c r="T31" s="116">
        <f>'Calc Spikes'!N30</f>
        <v>0</v>
      </c>
      <c r="U31" s="35">
        <f>'Calc Spikes'!S30</f>
        <v>0</v>
      </c>
      <c r="V31" s="36">
        <f>'Calc Spikes'!T30</f>
        <v>0</v>
      </c>
      <c r="W31" s="24"/>
      <c r="X31" s="25"/>
      <c r="Y31" s="25"/>
      <c r="Z31" s="25"/>
      <c r="AA31" s="26"/>
    </row>
    <row r="32" spans="1:27" x14ac:dyDescent="0.3">
      <c r="A32" s="24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6"/>
      <c r="N32" s="37">
        <v>0</v>
      </c>
      <c r="O32" s="37">
        <v>0</v>
      </c>
      <c r="P32" s="38">
        <f>Tempo!A24</f>
        <v>0</v>
      </c>
      <c r="Q32" s="114">
        <f>'Calc Spikes'!K31</f>
        <v>0</v>
      </c>
      <c r="R32" s="115">
        <f>'Calc Spikes'!L31</f>
        <v>0</v>
      </c>
      <c r="S32" s="115">
        <f>'Calc Spikes'!M31</f>
        <v>0</v>
      </c>
      <c r="T32" s="116">
        <f>'Calc Spikes'!N31</f>
        <v>0</v>
      </c>
      <c r="U32" s="35">
        <f>'Calc Spikes'!S31</f>
        <v>0</v>
      </c>
      <c r="V32" s="36">
        <f>'Calc Spikes'!T31</f>
        <v>0</v>
      </c>
      <c r="W32" s="24"/>
      <c r="X32" s="25"/>
      <c r="Y32" s="25"/>
      <c r="Z32" s="25"/>
      <c r="AA32" s="26"/>
    </row>
    <row r="33" spans="1:27" x14ac:dyDescent="0.3">
      <c r="A33" s="24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  <c r="N33" s="37">
        <v>0</v>
      </c>
      <c r="O33" s="37">
        <v>0</v>
      </c>
      <c r="P33" s="38">
        <f>Tempo!A25</f>
        <v>0</v>
      </c>
      <c r="Q33" s="114">
        <f>'Calc Spikes'!K32</f>
        <v>0</v>
      </c>
      <c r="R33" s="115">
        <f>'Calc Spikes'!L32</f>
        <v>0</v>
      </c>
      <c r="S33" s="115">
        <f>'Calc Spikes'!M32</f>
        <v>0</v>
      </c>
      <c r="T33" s="116">
        <f>'Calc Spikes'!N32</f>
        <v>0</v>
      </c>
      <c r="U33" s="35">
        <f>'Calc Spikes'!S32</f>
        <v>0</v>
      </c>
      <c r="V33" s="36">
        <f>'Calc Spikes'!T32</f>
        <v>0</v>
      </c>
      <c r="W33" s="24"/>
      <c r="X33" s="25"/>
      <c r="Y33" s="25"/>
      <c r="Z33" s="25"/>
      <c r="AA33" s="26"/>
    </row>
    <row r="34" spans="1:27" x14ac:dyDescent="0.3">
      <c r="A34" s="24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6"/>
      <c r="N34" s="37">
        <v>0</v>
      </c>
      <c r="O34" s="37">
        <v>0</v>
      </c>
      <c r="P34" s="38">
        <f>Tempo!A26</f>
        <v>0</v>
      </c>
      <c r="Q34" s="114">
        <f>'Calc Spikes'!K33</f>
        <v>0</v>
      </c>
      <c r="R34" s="115">
        <f>'Calc Spikes'!L33</f>
        <v>0</v>
      </c>
      <c r="S34" s="115">
        <f>'Calc Spikes'!M33</f>
        <v>0</v>
      </c>
      <c r="T34" s="116">
        <f>'Calc Spikes'!N33</f>
        <v>0</v>
      </c>
      <c r="U34" s="35">
        <f>'Calc Spikes'!S33</f>
        <v>0</v>
      </c>
      <c r="V34" s="36">
        <f>'Calc Spikes'!T33</f>
        <v>0</v>
      </c>
      <c r="W34" s="24"/>
      <c r="X34" s="25"/>
      <c r="Y34" s="25"/>
      <c r="Z34" s="25"/>
      <c r="AA34" s="26"/>
    </row>
    <row r="35" spans="1:27" x14ac:dyDescent="0.3">
      <c r="A35" s="24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  <c r="N35" s="37">
        <v>0</v>
      </c>
      <c r="O35" s="37">
        <v>0</v>
      </c>
      <c r="P35" s="38">
        <f>Tempo!A27</f>
        <v>0</v>
      </c>
      <c r="Q35" s="114">
        <f>'Calc Spikes'!K34</f>
        <v>0</v>
      </c>
      <c r="R35" s="115">
        <f>'Calc Spikes'!L34</f>
        <v>0</v>
      </c>
      <c r="S35" s="115">
        <f>'Calc Spikes'!M34</f>
        <v>0</v>
      </c>
      <c r="T35" s="116">
        <f>'Calc Spikes'!N34</f>
        <v>0</v>
      </c>
      <c r="U35" s="35">
        <f>'Calc Spikes'!S34</f>
        <v>0</v>
      </c>
      <c r="V35" s="36">
        <f>'Calc Spikes'!T34</f>
        <v>0</v>
      </c>
      <c r="W35" s="24"/>
      <c r="X35" s="25"/>
      <c r="Y35" s="25"/>
      <c r="Z35" s="25"/>
      <c r="AA35" s="26"/>
    </row>
    <row r="36" spans="1:27" x14ac:dyDescent="0.3">
      <c r="A36" s="24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6"/>
      <c r="N36" s="37">
        <v>0</v>
      </c>
      <c r="O36" s="37">
        <v>0</v>
      </c>
      <c r="P36" s="38">
        <f>Tempo!A28</f>
        <v>0</v>
      </c>
      <c r="Q36" s="114">
        <f>'Calc Spikes'!K35</f>
        <v>0</v>
      </c>
      <c r="R36" s="115">
        <f>'Calc Spikes'!L35</f>
        <v>0</v>
      </c>
      <c r="S36" s="115">
        <f>'Calc Spikes'!M35</f>
        <v>0</v>
      </c>
      <c r="T36" s="116">
        <f>'Calc Spikes'!N35</f>
        <v>0</v>
      </c>
      <c r="U36" s="35">
        <f>'Calc Spikes'!S35</f>
        <v>0</v>
      </c>
      <c r="V36" s="36">
        <f>'Calc Spikes'!T35</f>
        <v>0</v>
      </c>
      <c r="W36" s="24"/>
      <c r="X36" s="25"/>
      <c r="Y36" s="25"/>
      <c r="Z36" s="25"/>
      <c r="AA36" s="26"/>
    </row>
    <row r="37" spans="1:27" x14ac:dyDescent="0.3">
      <c r="A37" s="24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  <c r="N37" s="37">
        <v>0</v>
      </c>
      <c r="O37" s="37">
        <v>0</v>
      </c>
      <c r="P37" s="38">
        <f>Tempo!A29</f>
        <v>0</v>
      </c>
      <c r="Q37" s="114">
        <f>'Calc Spikes'!K36</f>
        <v>0</v>
      </c>
      <c r="R37" s="115">
        <f>'Calc Spikes'!L36</f>
        <v>0</v>
      </c>
      <c r="S37" s="115">
        <f>'Calc Spikes'!M36</f>
        <v>0</v>
      </c>
      <c r="T37" s="116">
        <f>'Calc Spikes'!N36</f>
        <v>0</v>
      </c>
      <c r="U37" s="35">
        <f>'Calc Spikes'!S36</f>
        <v>0</v>
      </c>
      <c r="V37" s="36">
        <f>'Calc Spikes'!T36</f>
        <v>0</v>
      </c>
      <c r="W37" s="24"/>
      <c r="X37" s="25"/>
      <c r="Y37" s="25"/>
      <c r="Z37" s="25"/>
      <c r="AA37" s="26"/>
    </row>
    <row r="38" spans="1:27" x14ac:dyDescent="0.3">
      <c r="A38" s="24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6"/>
      <c r="N38" s="37">
        <v>0</v>
      </c>
      <c r="O38" s="37">
        <v>0</v>
      </c>
      <c r="P38" s="38">
        <f>Tempo!A30</f>
        <v>0</v>
      </c>
      <c r="Q38" s="114">
        <f>'Calc Spikes'!K37</f>
        <v>0</v>
      </c>
      <c r="R38" s="115">
        <f>'Calc Spikes'!L37</f>
        <v>0</v>
      </c>
      <c r="S38" s="115">
        <f>'Calc Spikes'!M37</f>
        <v>0</v>
      </c>
      <c r="T38" s="116">
        <f>'Calc Spikes'!N37</f>
        <v>0</v>
      </c>
      <c r="U38" s="35">
        <f>'Calc Spikes'!S37</f>
        <v>0</v>
      </c>
      <c r="V38" s="36">
        <f>'Calc Spikes'!T37</f>
        <v>0</v>
      </c>
      <c r="W38" s="24"/>
      <c r="X38" s="25"/>
      <c r="Y38" s="25"/>
      <c r="Z38" s="25"/>
      <c r="AA38" s="26"/>
    </row>
    <row r="39" spans="1:27" x14ac:dyDescent="0.3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  <c r="N39" s="37">
        <v>0</v>
      </c>
      <c r="O39" s="37">
        <v>0</v>
      </c>
      <c r="P39" s="38">
        <f>Tempo!A31</f>
        <v>0</v>
      </c>
      <c r="Q39" s="114">
        <f>'Calc Spikes'!K38</f>
        <v>0</v>
      </c>
      <c r="R39" s="115">
        <f>'Calc Spikes'!L38</f>
        <v>0</v>
      </c>
      <c r="S39" s="115">
        <f>'Calc Spikes'!M38</f>
        <v>0</v>
      </c>
      <c r="T39" s="116">
        <f>'Calc Spikes'!N38</f>
        <v>0</v>
      </c>
      <c r="U39" s="35">
        <f>'Calc Spikes'!S38</f>
        <v>0</v>
      </c>
      <c r="V39" s="36">
        <f>'Calc Spikes'!T38</f>
        <v>0</v>
      </c>
      <c r="W39" s="24"/>
      <c r="X39" s="25"/>
      <c r="Y39" s="25"/>
      <c r="Z39" s="25"/>
      <c r="AA39" s="26"/>
    </row>
    <row r="40" spans="1:27" x14ac:dyDescent="0.3">
      <c r="A40" s="24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6"/>
      <c r="N40" s="37">
        <v>0</v>
      </c>
      <c r="O40" s="37">
        <v>0</v>
      </c>
      <c r="P40" s="38">
        <f>Tempo!A32</f>
        <v>0</v>
      </c>
      <c r="Q40" s="114">
        <f>'Calc Spikes'!K39</f>
        <v>0</v>
      </c>
      <c r="R40" s="115">
        <f>'Calc Spikes'!L39</f>
        <v>0</v>
      </c>
      <c r="S40" s="115">
        <f>'Calc Spikes'!M39</f>
        <v>0</v>
      </c>
      <c r="T40" s="116">
        <f>'Calc Spikes'!N39</f>
        <v>0</v>
      </c>
      <c r="U40" s="35">
        <f>'Calc Spikes'!S39</f>
        <v>0</v>
      </c>
      <c r="V40" s="36">
        <f>'Calc Spikes'!T39</f>
        <v>0</v>
      </c>
      <c r="W40" s="24"/>
      <c r="X40" s="25"/>
      <c r="Y40" s="25"/>
      <c r="Z40" s="25"/>
      <c r="AA40" s="26"/>
    </row>
    <row r="41" spans="1:27" x14ac:dyDescent="0.3">
      <c r="A41" s="24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  <c r="N41" s="37">
        <v>0</v>
      </c>
      <c r="O41" s="37">
        <v>0</v>
      </c>
      <c r="P41" s="38">
        <f>Tempo!A33</f>
        <v>0</v>
      </c>
      <c r="Q41" s="114">
        <f>'Calc Spikes'!K40</f>
        <v>0</v>
      </c>
      <c r="R41" s="115">
        <f>'Calc Spikes'!L40</f>
        <v>0</v>
      </c>
      <c r="S41" s="115">
        <f>'Calc Spikes'!M40</f>
        <v>0</v>
      </c>
      <c r="T41" s="116">
        <f>'Calc Spikes'!N40</f>
        <v>0</v>
      </c>
      <c r="U41" s="35">
        <f>'Calc Spikes'!S40</f>
        <v>0</v>
      </c>
      <c r="V41" s="36">
        <f>'Calc Spikes'!T40</f>
        <v>0</v>
      </c>
      <c r="W41" s="24"/>
      <c r="X41" s="25"/>
      <c r="Y41" s="25"/>
      <c r="Z41" s="25"/>
      <c r="AA41" s="26"/>
    </row>
    <row r="42" spans="1:27" x14ac:dyDescent="0.3">
      <c r="A42" s="24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6"/>
      <c r="N42" s="37">
        <v>0</v>
      </c>
      <c r="O42" s="37">
        <v>0</v>
      </c>
      <c r="P42" s="38">
        <f>Tempo!A34</f>
        <v>0</v>
      </c>
      <c r="Q42" s="114">
        <f>'Calc Spikes'!K41</f>
        <v>0</v>
      </c>
      <c r="R42" s="115">
        <f>'Calc Spikes'!L41</f>
        <v>0</v>
      </c>
      <c r="S42" s="115">
        <f>'Calc Spikes'!M41</f>
        <v>0</v>
      </c>
      <c r="T42" s="116">
        <f>'Calc Spikes'!N41</f>
        <v>0</v>
      </c>
      <c r="U42" s="35">
        <f>'Calc Spikes'!S41</f>
        <v>0</v>
      </c>
      <c r="V42" s="36">
        <f>'Calc Spikes'!T41</f>
        <v>0</v>
      </c>
      <c r="W42" s="24"/>
      <c r="X42" s="25"/>
      <c r="Y42" s="25"/>
      <c r="Z42" s="25"/>
      <c r="AA42" s="26"/>
    </row>
    <row r="43" spans="1:27" x14ac:dyDescent="0.3">
      <c r="A43" s="24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  <c r="N43" s="37">
        <v>0</v>
      </c>
      <c r="O43" s="37">
        <v>0</v>
      </c>
      <c r="P43" s="38">
        <f>Tempo!A35</f>
        <v>0</v>
      </c>
      <c r="Q43" s="114">
        <f>'Calc Spikes'!K42</f>
        <v>0</v>
      </c>
      <c r="R43" s="115">
        <f>'Calc Spikes'!L42</f>
        <v>0</v>
      </c>
      <c r="S43" s="115">
        <f>'Calc Spikes'!M42</f>
        <v>0</v>
      </c>
      <c r="T43" s="116">
        <f>'Calc Spikes'!N42</f>
        <v>0</v>
      </c>
      <c r="U43" s="35">
        <f>'Calc Spikes'!S42</f>
        <v>0</v>
      </c>
      <c r="V43" s="36">
        <f>'Calc Spikes'!T42</f>
        <v>0</v>
      </c>
      <c r="W43" s="24"/>
      <c r="X43" s="25"/>
      <c r="Y43" s="25"/>
      <c r="Z43" s="25"/>
      <c r="AA43" s="26"/>
    </row>
    <row r="44" spans="1:27" x14ac:dyDescent="0.3">
      <c r="A44" s="24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6"/>
      <c r="N44" s="37">
        <v>0</v>
      </c>
      <c r="O44" s="37">
        <v>0</v>
      </c>
      <c r="P44" s="38">
        <f>Tempo!A36</f>
        <v>0</v>
      </c>
      <c r="Q44" s="114">
        <f>'Calc Spikes'!K43</f>
        <v>0</v>
      </c>
      <c r="R44" s="115">
        <f>'Calc Spikes'!L43</f>
        <v>0</v>
      </c>
      <c r="S44" s="115">
        <f>'Calc Spikes'!M43</f>
        <v>0</v>
      </c>
      <c r="T44" s="116">
        <f>'Calc Spikes'!N43</f>
        <v>0</v>
      </c>
      <c r="U44" s="35">
        <f>'Calc Spikes'!S43</f>
        <v>0</v>
      </c>
      <c r="V44" s="36">
        <f>'Calc Spikes'!T43</f>
        <v>0</v>
      </c>
      <c r="W44" s="24"/>
      <c r="X44" s="25"/>
      <c r="Y44" s="25"/>
      <c r="Z44" s="25"/>
      <c r="AA44" s="26"/>
    </row>
    <row r="45" spans="1:27" x14ac:dyDescent="0.3">
      <c r="A45" s="24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  <c r="N45" s="37">
        <v>0</v>
      </c>
      <c r="O45" s="37">
        <v>0</v>
      </c>
      <c r="P45" s="38">
        <f>Tempo!A37</f>
        <v>0</v>
      </c>
      <c r="Q45" s="114">
        <f>'Calc Spikes'!K44</f>
        <v>0</v>
      </c>
      <c r="R45" s="115">
        <f>'Calc Spikes'!L44</f>
        <v>0</v>
      </c>
      <c r="S45" s="115">
        <f>'Calc Spikes'!M44</f>
        <v>0</v>
      </c>
      <c r="T45" s="116">
        <f>'Calc Spikes'!N44</f>
        <v>0</v>
      </c>
      <c r="U45" s="35">
        <f>'Calc Spikes'!S44</f>
        <v>0</v>
      </c>
      <c r="V45" s="36">
        <f>'Calc Spikes'!T44</f>
        <v>0</v>
      </c>
      <c r="W45" s="24"/>
      <c r="X45" s="25"/>
      <c r="Y45" s="25"/>
      <c r="Z45" s="25"/>
      <c r="AA45" s="26"/>
    </row>
    <row r="46" spans="1:27" x14ac:dyDescent="0.3">
      <c r="A46" s="24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6"/>
      <c r="N46" s="37">
        <v>0</v>
      </c>
      <c r="O46" s="37">
        <v>0</v>
      </c>
      <c r="P46" s="38">
        <f>Tempo!A38</f>
        <v>0</v>
      </c>
      <c r="Q46" s="114">
        <f>'Calc Spikes'!K45</f>
        <v>0</v>
      </c>
      <c r="R46" s="115">
        <f>'Calc Spikes'!L45</f>
        <v>0</v>
      </c>
      <c r="S46" s="115">
        <f>'Calc Spikes'!M45</f>
        <v>0</v>
      </c>
      <c r="T46" s="116">
        <f>'Calc Spikes'!N45</f>
        <v>0</v>
      </c>
      <c r="U46" s="35">
        <f>'Calc Spikes'!S45</f>
        <v>0</v>
      </c>
      <c r="V46" s="36">
        <f>'Calc Spikes'!T45</f>
        <v>0</v>
      </c>
      <c r="W46" s="24"/>
      <c r="X46" s="25"/>
      <c r="Y46" s="25"/>
      <c r="Z46" s="25"/>
      <c r="AA46" s="26"/>
    </row>
    <row r="47" spans="1:27" x14ac:dyDescent="0.3">
      <c r="A47" s="24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  <c r="N47" s="37">
        <v>0</v>
      </c>
      <c r="O47" s="37">
        <v>0</v>
      </c>
      <c r="P47" s="38">
        <f>Tempo!A39</f>
        <v>0</v>
      </c>
      <c r="Q47" s="114">
        <f>'Calc Spikes'!K46</f>
        <v>0</v>
      </c>
      <c r="R47" s="115">
        <f>'Calc Spikes'!L46</f>
        <v>0</v>
      </c>
      <c r="S47" s="115">
        <f>'Calc Spikes'!M46</f>
        <v>0</v>
      </c>
      <c r="T47" s="116">
        <f>'Calc Spikes'!N46</f>
        <v>0</v>
      </c>
      <c r="U47" s="35">
        <f>'Calc Spikes'!S46</f>
        <v>0</v>
      </c>
      <c r="V47" s="36">
        <f>'Calc Spikes'!T46</f>
        <v>0</v>
      </c>
      <c r="W47" s="24"/>
      <c r="X47" s="25"/>
      <c r="Y47" s="25"/>
      <c r="Z47" s="25"/>
      <c r="AA47" s="26"/>
    </row>
    <row r="48" spans="1:27" x14ac:dyDescent="0.3">
      <c r="A48" s="24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6"/>
      <c r="N48" s="37">
        <v>0</v>
      </c>
      <c r="O48" s="37">
        <v>0</v>
      </c>
      <c r="P48" s="38">
        <f>Tempo!A40</f>
        <v>0</v>
      </c>
      <c r="Q48" s="114">
        <f>'Calc Spikes'!K47</f>
        <v>0</v>
      </c>
      <c r="R48" s="115">
        <f>'Calc Spikes'!L47</f>
        <v>0</v>
      </c>
      <c r="S48" s="115">
        <f>'Calc Spikes'!M47</f>
        <v>0</v>
      </c>
      <c r="T48" s="116">
        <f>'Calc Spikes'!N47</f>
        <v>0</v>
      </c>
      <c r="U48" s="35">
        <f>'Calc Spikes'!S47</f>
        <v>0</v>
      </c>
      <c r="V48" s="36">
        <f>'Calc Spikes'!T47</f>
        <v>0</v>
      </c>
      <c r="W48" s="24"/>
      <c r="X48" s="25"/>
      <c r="Y48" s="25"/>
      <c r="Z48" s="25"/>
      <c r="AA48" s="26"/>
    </row>
    <row r="49" spans="1:27" x14ac:dyDescent="0.3">
      <c r="A49" s="24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37">
        <v>0</v>
      </c>
      <c r="O49" s="37">
        <v>0</v>
      </c>
      <c r="P49" s="38">
        <f>Tempo!A41</f>
        <v>0</v>
      </c>
      <c r="Q49" s="114">
        <f>'Calc Spikes'!K48</f>
        <v>0</v>
      </c>
      <c r="R49" s="115">
        <f>'Calc Spikes'!L48</f>
        <v>0</v>
      </c>
      <c r="S49" s="115">
        <f>'Calc Spikes'!M48</f>
        <v>0</v>
      </c>
      <c r="T49" s="116">
        <f>'Calc Spikes'!N48</f>
        <v>0</v>
      </c>
      <c r="U49" s="35">
        <f>'Calc Spikes'!S48</f>
        <v>0</v>
      </c>
      <c r="V49" s="36">
        <f>'Calc Spikes'!T48</f>
        <v>0</v>
      </c>
      <c r="W49" s="24"/>
      <c r="X49" s="25"/>
      <c r="Y49" s="25"/>
      <c r="Z49" s="25"/>
      <c r="AA49" s="26"/>
    </row>
    <row r="50" spans="1:27" x14ac:dyDescent="0.3">
      <c r="A50" s="24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6"/>
      <c r="N50" s="37">
        <v>0</v>
      </c>
      <c r="O50" s="37">
        <v>0</v>
      </c>
      <c r="P50" s="38">
        <f>Tempo!A42</f>
        <v>0</v>
      </c>
      <c r="Q50" s="114">
        <f>'Calc Spikes'!K49</f>
        <v>0</v>
      </c>
      <c r="R50" s="115">
        <f>'Calc Spikes'!L49</f>
        <v>0</v>
      </c>
      <c r="S50" s="115">
        <f>'Calc Spikes'!M49</f>
        <v>0</v>
      </c>
      <c r="T50" s="116">
        <f>'Calc Spikes'!N49</f>
        <v>0</v>
      </c>
      <c r="U50" s="35">
        <f>'Calc Spikes'!S49</f>
        <v>0</v>
      </c>
      <c r="V50" s="36">
        <f>'Calc Spikes'!T49</f>
        <v>0</v>
      </c>
      <c r="W50" s="24"/>
      <c r="X50" s="25"/>
      <c r="Y50" s="25"/>
      <c r="Z50" s="25"/>
      <c r="AA50" s="26"/>
    </row>
    <row r="51" spans="1:27" x14ac:dyDescent="0.3">
      <c r="A51" s="24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  <c r="N51" s="37">
        <v>0</v>
      </c>
      <c r="O51" s="37">
        <v>0</v>
      </c>
      <c r="P51" s="38">
        <f>Tempo!A43</f>
        <v>0</v>
      </c>
      <c r="Q51" s="114">
        <f>'Calc Spikes'!K50</f>
        <v>0</v>
      </c>
      <c r="R51" s="115">
        <f>'Calc Spikes'!L50</f>
        <v>0</v>
      </c>
      <c r="S51" s="115">
        <f>'Calc Spikes'!M50</f>
        <v>0</v>
      </c>
      <c r="T51" s="116">
        <f>'Calc Spikes'!N50</f>
        <v>0</v>
      </c>
      <c r="U51" s="35">
        <f>'Calc Spikes'!S50</f>
        <v>0</v>
      </c>
      <c r="V51" s="36">
        <f>'Calc Spikes'!T50</f>
        <v>0</v>
      </c>
      <c r="W51" s="24"/>
      <c r="X51" s="25"/>
      <c r="Y51" s="25"/>
      <c r="Z51" s="25"/>
      <c r="AA51" s="26"/>
    </row>
    <row r="52" spans="1:27" x14ac:dyDescent="0.3">
      <c r="A52" s="24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6"/>
      <c r="N52" s="37">
        <v>0</v>
      </c>
      <c r="O52" s="37">
        <v>0</v>
      </c>
      <c r="P52" s="38">
        <f>Tempo!A44</f>
        <v>0</v>
      </c>
      <c r="Q52" s="114">
        <f>'Calc Spikes'!K51</f>
        <v>0</v>
      </c>
      <c r="R52" s="115">
        <f>'Calc Spikes'!L51</f>
        <v>0</v>
      </c>
      <c r="S52" s="115">
        <f>'Calc Spikes'!M51</f>
        <v>0</v>
      </c>
      <c r="T52" s="116">
        <f>'Calc Spikes'!N51</f>
        <v>0</v>
      </c>
      <c r="U52" s="35">
        <f>'Calc Spikes'!S51</f>
        <v>0</v>
      </c>
      <c r="V52" s="36">
        <f>'Calc Spikes'!T51</f>
        <v>0</v>
      </c>
      <c r="W52" s="24"/>
      <c r="X52" s="25"/>
      <c r="Y52" s="25"/>
      <c r="Z52" s="25"/>
      <c r="AA52" s="26"/>
    </row>
    <row r="53" spans="1:27" x14ac:dyDescent="0.3">
      <c r="A53" s="24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  <c r="N53" s="37">
        <v>0</v>
      </c>
      <c r="O53" s="37">
        <v>0</v>
      </c>
      <c r="P53" s="38">
        <f>Tempo!A45</f>
        <v>0</v>
      </c>
      <c r="Q53" s="114">
        <f>'Calc Spikes'!K52</f>
        <v>0</v>
      </c>
      <c r="R53" s="115">
        <f>'Calc Spikes'!L52</f>
        <v>0</v>
      </c>
      <c r="S53" s="115">
        <f>'Calc Spikes'!M52</f>
        <v>0</v>
      </c>
      <c r="T53" s="116">
        <f>'Calc Spikes'!N52</f>
        <v>0</v>
      </c>
      <c r="U53" s="35">
        <f>'Calc Spikes'!S52</f>
        <v>0</v>
      </c>
      <c r="V53" s="36">
        <f>'Calc Spikes'!T52</f>
        <v>0</v>
      </c>
      <c r="W53" s="24"/>
      <c r="X53" s="25"/>
      <c r="Y53" s="25"/>
      <c r="Z53" s="25"/>
      <c r="AA53" s="26"/>
    </row>
    <row r="54" spans="1:27" x14ac:dyDescent="0.3">
      <c r="A54" s="24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6"/>
      <c r="N54" s="37">
        <v>0</v>
      </c>
      <c r="O54" s="37">
        <v>0</v>
      </c>
      <c r="P54" s="38">
        <f>Tempo!A46</f>
        <v>0</v>
      </c>
      <c r="Q54" s="114">
        <f>'Calc Spikes'!K53</f>
        <v>0</v>
      </c>
      <c r="R54" s="115">
        <f>'Calc Spikes'!L53</f>
        <v>0</v>
      </c>
      <c r="S54" s="115">
        <f>'Calc Spikes'!M53</f>
        <v>0</v>
      </c>
      <c r="T54" s="116">
        <f>'Calc Spikes'!N53</f>
        <v>0</v>
      </c>
      <c r="U54" s="35">
        <f>'Calc Spikes'!S53</f>
        <v>0</v>
      </c>
      <c r="V54" s="36">
        <f>'Calc Spikes'!T53</f>
        <v>0</v>
      </c>
      <c r="W54" s="24"/>
      <c r="X54" s="25"/>
      <c r="Y54" s="25"/>
      <c r="Z54" s="25"/>
      <c r="AA54" s="26"/>
    </row>
    <row r="55" spans="1:27" x14ac:dyDescent="0.3">
      <c r="A55" s="24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  <c r="N55" s="37">
        <v>0</v>
      </c>
      <c r="O55" s="37">
        <v>0</v>
      </c>
      <c r="P55" s="38">
        <f>Tempo!A47</f>
        <v>0</v>
      </c>
      <c r="Q55" s="114">
        <f>'Calc Spikes'!K54</f>
        <v>0</v>
      </c>
      <c r="R55" s="115">
        <f>'Calc Spikes'!L54</f>
        <v>0</v>
      </c>
      <c r="S55" s="115">
        <f>'Calc Spikes'!M54</f>
        <v>0</v>
      </c>
      <c r="T55" s="116">
        <f>'Calc Spikes'!N54</f>
        <v>0</v>
      </c>
      <c r="U55" s="35">
        <f>'Calc Spikes'!S54</f>
        <v>0</v>
      </c>
      <c r="V55" s="36">
        <f>'Calc Spikes'!T54</f>
        <v>0</v>
      </c>
      <c r="W55" s="24"/>
      <c r="X55" s="25"/>
      <c r="Y55" s="25"/>
      <c r="Z55" s="25"/>
      <c r="AA55" s="26"/>
    </row>
    <row r="56" spans="1:27" x14ac:dyDescent="0.3">
      <c r="A56" s="24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6"/>
      <c r="N56" s="37">
        <v>0</v>
      </c>
      <c r="O56" s="37">
        <v>0</v>
      </c>
      <c r="P56" s="38">
        <f>Tempo!A48</f>
        <v>0</v>
      </c>
      <c r="Q56" s="114">
        <f>'Calc Spikes'!K55</f>
        <v>0</v>
      </c>
      <c r="R56" s="115">
        <f>'Calc Spikes'!L55</f>
        <v>0</v>
      </c>
      <c r="S56" s="115">
        <f>'Calc Spikes'!M55</f>
        <v>0</v>
      </c>
      <c r="T56" s="116">
        <f>'Calc Spikes'!N55</f>
        <v>0</v>
      </c>
      <c r="U56" s="35">
        <f>'Calc Spikes'!S55</f>
        <v>0</v>
      </c>
      <c r="V56" s="36">
        <f>'Calc Spikes'!T55</f>
        <v>0</v>
      </c>
      <c r="W56" s="24"/>
      <c r="X56" s="25"/>
      <c r="Y56" s="25"/>
      <c r="Z56" s="25"/>
      <c r="AA56" s="26"/>
    </row>
    <row r="57" spans="1:27" x14ac:dyDescent="0.3">
      <c r="A57" s="24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  <c r="N57" s="37">
        <v>0</v>
      </c>
      <c r="O57" s="37">
        <v>0</v>
      </c>
      <c r="P57" s="38">
        <f>Tempo!A49</f>
        <v>0</v>
      </c>
      <c r="Q57" s="114">
        <f>'Calc Spikes'!K56</f>
        <v>0</v>
      </c>
      <c r="R57" s="115">
        <f>'Calc Spikes'!L56</f>
        <v>0</v>
      </c>
      <c r="S57" s="115">
        <f>'Calc Spikes'!M56</f>
        <v>0</v>
      </c>
      <c r="T57" s="116">
        <f>'Calc Spikes'!N56</f>
        <v>0</v>
      </c>
      <c r="U57" s="35">
        <f>'Calc Spikes'!S56</f>
        <v>0</v>
      </c>
      <c r="V57" s="36">
        <f>'Calc Spikes'!T56</f>
        <v>0</v>
      </c>
      <c r="W57" s="24"/>
      <c r="X57" s="25"/>
      <c r="Y57" s="25"/>
      <c r="Z57" s="25"/>
      <c r="AA57" s="26"/>
    </row>
    <row r="58" spans="1:27" x14ac:dyDescent="0.3">
      <c r="A58" s="24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6"/>
      <c r="N58" s="37">
        <v>0</v>
      </c>
      <c r="O58" s="37">
        <v>0</v>
      </c>
      <c r="P58" s="38">
        <f>Tempo!A50</f>
        <v>0</v>
      </c>
      <c r="Q58" s="114">
        <f>'Calc Spikes'!K57</f>
        <v>0</v>
      </c>
      <c r="R58" s="115">
        <f>'Calc Spikes'!L57</f>
        <v>0</v>
      </c>
      <c r="S58" s="115">
        <f>'Calc Spikes'!M57</f>
        <v>0</v>
      </c>
      <c r="T58" s="116">
        <f>'Calc Spikes'!N57</f>
        <v>0</v>
      </c>
      <c r="U58" s="35">
        <f>'Calc Spikes'!S57</f>
        <v>0</v>
      </c>
      <c r="V58" s="36">
        <f>'Calc Spikes'!T57</f>
        <v>0</v>
      </c>
      <c r="W58" s="24"/>
      <c r="X58" s="25"/>
      <c r="Y58" s="25"/>
      <c r="Z58" s="25"/>
      <c r="AA58" s="26"/>
    </row>
    <row r="59" spans="1:27" x14ac:dyDescent="0.3">
      <c r="A59" s="24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  <c r="N59" s="37">
        <v>0</v>
      </c>
      <c r="O59" s="37">
        <v>0</v>
      </c>
      <c r="P59" s="38">
        <f>Tempo!A51</f>
        <v>0</v>
      </c>
      <c r="Q59" s="114">
        <f>'Calc Spikes'!K58</f>
        <v>0</v>
      </c>
      <c r="R59" s="115">
        <f>'Calc Spikes'!L58</f>
        <v>0</v>
      </c>
      <c r="S59" s="115">
        <f>'Calc Spikes'!M58</f>
        <v>0</v>
      </c>
      <c r="T59" s="116">
        <f>'Calc Spikes'!N58</f>
        <v>0</v>
      </c>
      <c r="U59" s="35">
        <f>'Calc Spikes'!S58</f>
        <v>0</v>
      </c>
      <c r="V59" s="36">
        <f>'Calc Spikes'!T58</f>
        <v>0</v>
      </c>
      <c r="W59" s="24"/>
      <c r="X59" s="25"/>
      <c r="Y59" s="25"/>
      <c r="Z59" s="25"/>
      <c r="AA59" s="26"/>
    </row>
    <row r="60" spans="1:27" x14ac:dyDescent="0.3">
      <c r="A60" s="24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6"/>
      <c r="N60" s="37">
        <v>0</v>
      </c>
      <c r="O60" s="37">
        <v>0</v>
      </c>
      <c r="P60" s="38">
        <f>Tempo!A52</f>
        <v>0</v>
      </c>
      <c r="Q60" s="114">
        <f>'Calc Spikes'!K59</f>
        <v>0</v>
      </c>
      <c r="R60" s="115">
        <f>'Calc Spikes'!L59</f>
        <v>0</v>
      </c>
      <c r="S60" s="115">
        <f>'Calc Spikes'!M59</f>
        <v>0</v>
      </c>
      <c r="T60" s="116">
        <f>'Calc Spikes'!N59</f>
        <v>0</v>
      </c>
      <c r="U60" s="35">
        <f>'Calc Spikes'!S59</f>
        <v>0</v>
      </c>
      <c r="V60" s="36">
        <f>'Calc Spikes'!T59</f>
        <v>0</v>
      </c>
      <c r="W60" s="24"/>
      <c r="X60" s="25"/>
      <c r="Y60" s="25"/>
      <c r="Z60" s="25"/>
      <c r="AA60" s="26"/>
    </row>
    <row r="61" spans="1:27" x14ac:dyDescent="0.3">
      <c r="A61" s="24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  <c r="N61" s="37">
        <v>0</v>
      </c>
      <c r="O61" s="37">
        <v>0</v>
      </c>
      <c r="P61" s="38">
        <f>Tempo!A53</f>
        <v>0</v>
      </c>
      <c r="Q61" s="114">
        <f>'Calc Spikes'!K60</f>
        <v>0</v>
      </c>
      <c r="R61" s="115">
        <f>'Calc Spikes'!L60</f>
        <v>0</v>
      </c>
      <c r="S61" s="115">
        <f>'Calc Spikes'!M60</f>
        <v>0</v>
      </c>
      <c r="T61" s="116">
        <f>'Calc Spikes'!N60</f>
        <v>0</v>
      </c>
      <c r="U61" s="35">
        <f>'Calc Spikes'!S60</f>
        <v>0</v>
      </c>
      <c r="V61" s="36">
        <f>'Calc Spikes'!T60</f>
        <v>0</v>
      </c>
      <c r="W61" s="24"/>
      <c r="X61" s="25"/>
      <c r="Y61" s="25"/>
      <c r="Z61" s="25"/>
      <c r="AA61" s="26"/>
    </row>
    <row r="62" spans="1:27" x14ac:dyDescent="0.3">
      <c r="A62" s="24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6"/>
      <c r="N62" s="37">
        <v>0</v>
      </c>
      <c r="O62" s="37">
        <v>0</v>
      </c>
      <c r="P62" s="38">
        <f>Tempo!A54</f>
        <v>0</v>
      </c>
      <c r="Q62" s="114">
        <f>'Calc Spikes'!K61</f>
        <v>0</v>
      </c>
      <c r="R62" s="115">
        <f>'Calc Spikes'!L61</f>
        <v>0</v>
      </c>
      <c r="S62" s="115">
        <f>'Calc Spikes'!M61</f>
        <v>0</v>
      </c>
      <c r="T62" s="116">
        <f>'Calc Spikes'!N61</f>
        <v>0</v>
      </c>
      <c r="U62" s="35">
        <f>'Calc Spikes'!S61</f>
        <v>0</v>
      </c>
      <c r="V62" s="36">
        <f>'Calc Spikes'!T61</f>
        <v>0</v>
      </c>
      <c r="W62" s="24"/>
      <c r="X62" s="25"/>
      <c r="Y62" s="25"/>
      <c r="Z62" s="25"/>
      <c r="AA62" s="26"/>
    </row>
    <row r="63" spans="1:27" x14ac:dyDescent="0.3">
      <c r="A63" s="24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  <c r="N63" s="37">
        <v>0</v>
      </c>
      <c r="O63" s="37">
        <v>0</v>
      </c>
      <c r="P63" s="38">
        <f>Tempo!A55</f>
        <v>0</v>
      </c>
      <c r="Q63" s="114">
        <f>'Calc Spikes'!K62</f>
        <v>0</v>
      </c>
      <c r="R63" s="115">
        <f>'Calc Spikes'!L62</f>
        <v>0</v>
      </c>
      <c r="S63" s="115">
        <f>'Calc Spikes'!M62</f>
        <v>0</v>
      </c>
      <c r="T63" s="116">
        <f>'Calc Spikes'!N62</f>
        <v>0</v>
      </c>
      <c r="U63" s="35">
        <f>'Calc Spikes'!S62</f>
        <v>0</v>
      </c>
      <c r="V63" s="36">
        <f>'Calc Spikes'!T62</f>
        <v>0</v>
      </c>
      <c r="W63" s="24"/>
      <c r="X63" s="25"/>
      <c r="Y63" s="25"/>
      <c r="Z63" s="25"/>
      <c r="AA63" s="26"/>
    </row>
    <row r="64" spans="1:27" x14ac:dyDescent="0.3">
      <c r="A64" s="24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6"/>
      <c r="N64" s="37">
        <v>0</v>
      </c>
      <c r="O64" s="37">
        <v>0</v>
      </c>
      <c r="P64" s="38">
        <f>Tempo!A56</f>
        <v>0</v>
      </c>
      <c r="Q64" s="114">
        <f>'Calc Spikes'!K63</f>
        <v>0</v>
      </c>
      <c r="R64" s="115">
        <f>'Calc Spikes'!L63</f>
        <v>0</v>
      </c>
      <c r="S64" s="115">
        <f>'Calc Spikes'!M63</f>
        <v>0</v>
      </c>
      <c r="T64" s="116">
        <f>'Calc Spikes'!N63</f>
        <v>0</v>
      </c>
      <c r="U64" s="35">
        <f>'Calc Spikes'!S63</f>
        <v>0</v>
      </c>
      <c r="V64" s="36">
        <f>'Calc Spikes'!T63</f>
        <v>0</v>
      </c>
      <c r="W64" s="24"/>
      <c r="X64" s="25"/>
      <c r="Y64" s="25"/>
      <c r="Z64" s="25"/>
      <c r="AA64" s="26"/>
    </row>
    <row r="65" spans="1:27" x14ac:dyDescent="0.3">
      <c r="A65" s="24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  <c r="N65" s="37">
        <v>0</v>
      </c>
      <c r="O65" s="37">
        <v>0</v>
      </c>
      <c r="P65" s="38">
        <f>Tempo!A57</f>
        <v>0</v>
      </c>
      <c r="Q65" s="114">
        <f>'Calc Spikes'!K64</f>
        <v>0</v>
      </c>
      <c r="R65" s="115">
        <f>'Calc Spikes'!L64</f>
        <v>0</v>
      </c>
      <c r="S65" s="115">
        <f>'Calc Spikes'!M64</f>
        <v>0</v>
      </c>
      <c r="T65" s="116">
        <f>'Calc Spikes'!N64</f>
        <v>0</v>
      </c>
      <c r="U65" s="35">
        <f>'Calc Spikes'!S64</f>
        <v>0</v>
      </c>
      <c r="V65" s="36">
        <f>'Calc Spikes'!T64</f>
        <v>0</v>
      </c>
      <c r="W65" s="24"/>
      <c r="X65" s="25"/>
      <c r="Y65" s="25"/>
      <c r="Z65" s="25"/>
      <c r="AA65" s="26"/>
    </row>
    <row r="66" spans="1:27" x14ac:dyDescent="0.3">
      <c r="A66" s="24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6"/>
      <c r="N66" s="37">
        <v>0</v>
      </c>
      <c r="O66" s="37">
        <v>0</v>
      </c>
      <c r="P66" s="38">
        <f>Tempo!A58</f>
        <v>0</v>
      </c>
      <c r="Q66" s="114">
        <f>'Calc Spikes'!K65</f>
        <v>0</v>
      </c>
      <c r="R66" s="115">
        <f>'Calc Spikes'!L65</f>
        <v>0</v>
      </c>
      <c r="S66" s="115">
        <f>'Calc Spikes'!M65</f>
        <v>0</v>
      </c>
      <c r="T66" s="116">
        <f>'Calc Spikes'!N65</f>
        <v>0</v>
      </c>
      <c r="U66" s="35">
        <f>'Calc Spikes'!S65</f>
        <v>0</v>
      </c>
      <c r="V66" s="36">
        <f>'Calc Spikes'!T65</f>
        <v>0</v>
      </c>
      <c r="W66" s="24"/>
      <c r="X66" s="25"/>
      <c r="Y66" s="25"/>
      <c r="Z66" s="25"/>
      <c r="AA66" s="26"/>
    </row>
    <row r="67" spans="1:27" x14ac:dyDescent="0.3">
      <c r="A67" s="24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  <c r="N67" s="37">
        <v>0</v>
      </c>
      <c r="O67" s="37">
        <v>0</v>
      </c>
      <c r="P67" s="38">
        <f>Tempo!A59</f>
        <v>0</v>
      </c>
      <c r="Q67" s="114">
        <f>'Calc Spikes'!K66</f>
        <v>0</v>
      </c>
      <c r="R67" s="115">
        <f>'Calc Spikes'!L66</f>
        <v>0</v>
      </c>
      <c r="S67" s="115">
        <f>'Calc Spikes'!M66</f>
        <v>0</v>
      </c>
      <c r="T67" s="116">
        <f>'Calc Spikes'!N66</f>
        <v>0</v>
      </c>
      <c r="U67" s="35">
        <f>'Calc Spikes'!S66</f>
        <v>0</v>
      </c>
      <c r="V67" s="36">
        <f>'Calc Spikes'!T66</f>
        <v>0</v>
      </c>
      <c r="W67" s="24"/>
      <c r="X67" s="25"/>
      <c r="Y67" s="25"/>
      <c r="Z67" s="25"/>
      <c r="AA67" s="26"/>
    </row>
    <row r="68" spans="1:27" x14ac:dyDescent="0.3">
      <c r="A68" s="24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6"/>
      <c r="N68" s="37">
        <v>0</v>
      </c>
      <c r="O68" s="37">
        <v>0</v>
      </c>
      <c r="P68" s="38">
        <f>Tempo!A60</f>
        <v>0</v>
      </c>
      <c r="Q68" s="114">
        <f>'Calc Spikes'!K67</f>
        <v>0</v>
      </c>
      <c r="R68" s="115">
        <f>'Calc Spikes'!L67</f>
        <v>0</v>
      </c>
      <c r="S68" s="115">
        <f>'Calc Spikes'!M67</f>
        <v>0</v>
      </c>
      <c r="T68" s="116">
        <f>'Calc Spikes'!N67</f>
        <v>0</v>
      </c>
      <c r="U68" s="35">
        <f>'Calc Spikes'!S67</f>
        <v>0</v>
      </c>
      <c r="V68" s="36">
        <f>'Calc Spikes'!T67</f>
        <v>0</v>
      </c>
      <c r="W68" s="24"/>
      <c r="X68" s="25"/>
      <c r="Y68" s="25"/>
      <c r="Z68" s="25"/>
      <c r="AA68" s="26"/>
    </row>
    <row r="69" spans="1:27" x14ac:dyDescent="0.3">
      <c r="A69" s="24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  <c r="N69" s="37">
        <v>0</v>
      </c>
      <c r="O69" s="37">
        <v>0</v>
      </c>
      <c r="P69" s="38">
        <f>Tempo!A61</f>
        <v>0</v>
      </c>
      <c r="Q69" s="114">
        <f>'Calc Spikes'!K68</f>
        <v>0</v>
      </c>
      <c r="R69" s="115">
        <f>'Calc Spikes'!L68</f>
        <v>0</v>
      </c>
      <c r="S69" s="115">
        <f>'Calc Spikes'!M68</f>
        <v>0</v>
      </c>
      <c r="T69" s="116">
        <f>'Calc Spikes'!N68</f>
        <v>0</v>
      </c>
      <c r="U69" s="35">
        <f>'Calc Spikes'!S68</f>
        <v>0</v>
      </c>
      <c r="V69" s="36">
        <f>'Calc Spikes'!T68</f>
        <v>0</v>
      </c>
      <c r="W69" s="24"/>
      <c r="X69" s="25"/>
      <c r="Y69" s="25"/>
      <c r="Z69" s="25"/>
      <c r="AA69" s="26"/>
    </row>
    <row r="70" spans="1:27" x14ac:dyDescent="0.3">
      <c r="A70" s="24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6"/>
      <c r="N70" s="37">
        <v>0</v>
      </c>
      <c r="O70" s="37">
        <v>0</v>
      </c>
      <c r="P70" s="38">
        <f>Tempo!A62</f>
        <v>0</v>
      </c>
      <c r="Q70" s="114">
        <f>'Calc Spikes'!K69</f>
        <v>0</v>
      </c>
      <c r="R70" s="115">
        <f>'Calc Spikes'!L69</f>
        <v>0</v>
      </c>
      <c r="S70" s="115">
        <f>'Calc Spikes'!M69</f>
        <v>0</v>
      </c>
      <c r="T70" s="116">
        <f>'Calc Spikes'!N69</f>
        <v>0</v>
      </c>
      <c r="U70" s="35">
        <f>'Calc Spikes'!S69</f>
        <v>0</v>
      </c>
      <c r="V70" s="36">
        <f>'Calc Spikes'!T69</f>
        <v>0</v>
      </c>
      <c r="W70" s="24"/>
      <c r="X70" s="25"/>
      <c r="Y70" s="25"/>
      <c r="Z70" s="25"/>
      <c r="AA70" s="26"/>
    </row>
    <row r="71" spans="1:27" x14ac:dyDescent="0.3">
      <c r="A71" s="24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  <c r="N71" s="37">
        <v>0</v>
      </c>
      <c r="O71" s="37">
        <v>0</v>
      </c>
      <c r="P71" s="38">
        <f>Tempo!A63</f>
        <v>0</v>
      </c>
      <c r="Q71" s="114">
        <f>'Calc Spikes'!K70</f>
        <v>0</v>
      </c>
      <c r="R71" s="115">
        <f>'Calc Spikes'!L70</f>
        <v>0</v>
      </c>
      <c r="S71" s="115">
        <f>'Calc Spikes'!M70</f>
        <v>0</v>
      </c>
      <c r="T71" s="116">
        <f>'Calc Spikes'!N70</f>
        <v>0</v>
      </c>
      <c r="U71" s="35">
        <f>'Calc Spikes'!S70</f>
        <v>0</v>
      </c>
      <c r="V71" s="36">
        <f>'Calc Spikes'!T70</f>
        <v>0</v>
      </c>
      <c r="W71" s="24"/>
      <c r="X71" s="25"/>
      <c r="Y71" s="25"/>
      <c r="Z71" s="25"/>
      <c r="AA71" s="26"/>
    </row>
    <row r="72" spans="1:27" x14ac:dyDescent="0.3">
      <c r="A72" s="24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6"/>
      <c r="N72" s="37">
        <v>0</v>
      </c>
      <c r="O72" s="37">
        <v>0</v>
      </c>
      <c r="P72" s="38">
        <f>Tempo!A64</f>
        <v>0</v>
      </c>
      <c r="Q72" s="114">
        <f>'Calc Spikes'!K71</f>
        <v>0</v>
      </c>
      <c r="R72" s="115">
        <f>'Calc Spikes'!L71</f>
        <v>0</v>
      </c>
      <c r="S72" s="115">
        <f>'Calc Spikes'!M71</f>
        <v>0</v>
      </c>
      <c r="T72" s="116">
        <f>'Calc Spikes'!N71</f>
        <v>0</v>
      </c>
      <c r="U72" s="35">
        <f>'Calc Spikes'!S71</f>
        <v>0</v>
      </c>
      <c r="V72" s="36">
        <f>'Calc Spikes'!T71</f>
        <v>0</v>
      </c>
      <c r="W72" s="24"/>
      <c r="X72" s="25"/>
      <c r="Y72" s="25"/>
      <c r="Z72" s="25"/>
      <c r="AA72" s="26"/>
    </row>
    <row r="73" spans="1:27" x14ac:dyDescent="0.3">
      <c r="A73" s="24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  <c r="N73" s="37">
        <v>0</v>
      </c>
      <c r="O73" s="37">
        <v>0</v>
      </c>
      <c r="P73" s="38">
        <f>Tempo!A65</f>
        <v>0</v>
      </c>
      <c r="Q73" s="114">
        <f>'Calc Spikes'!K72</f>
        <v>0</v>
      </c>
      <c r="R73" s="115">
        <f>'Calc Spikes'!L72</f>
        <v>0</v>
      </c>
      <c r="S73" s="115">
        <f>'Calc Spikes'!M72</f>
        <v>0</v>
      </c>
      <c r="T73" s="116">
        <f>'Calc Spikes'!N72</f>
        <v>0</v>
      </c>
      <c r="U73" s="35">
        <f>'Calc Spikes'!S72</f>
        <v>0</v>
      </c>
      <c r="V73" s="36">
        <f>'Calc Spikes'!T72</f>
        <v>0</v>
      </c>
      <c r="W73" s="24"/>
      <c r="X73" s="25"/>
      <c r="Y73" s="25"/>
      <c r="Z73" s="25"/>
      <c r="AA73" s="26"/>
    </row>
    <row r="74" spans="1:27" x14ac:dyDescent="0.3">
      <c r="A74" s="24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6"/>
      <c r="N74" s="37">
        <v>0</v>
      </c>
      <c r="O74" s="37">
        <v>0</v>
      </c>
      <c r="P74" s="38">
        <f>Tempo!A66</f>
        <v>0</v>
      </c>
      <c r="Q74" s="114">
        <f>'Calc Spikes'!K73</f>
        <v>0</v>
      </c>
      <c r="R74" s="115">
        <f>'Calc Spikes'!L73</f>
        <v>0</v>
      </c>
      <c r="S74" s="115">
        <f>'Calc Spikes'!M73</f>
        <v>0</v>
      </c>
      <c r="T74" s="116">
        <f>'Calc Spikes'!N73</f>
        <v>0</v>
      </c>
      <c r="U74" s="35">
        <f>'Calc Spikes'!S73</f>
        <v>0</v>
      </c>
      <c r="V74" s="36">
        <f>'Calc Spikes'!T73</f>
        <v>0</v>
      </c>
      <c r="W74" s="24"/>
      <c r="X74" s="25"/>
      <c r="Y74" s="25"/>
      <c r="Z74" s="25"/>
      <c r="AA74" s="26"/>
    </row>
    <row r="75" spans="1:27" x14ac:dyDescent="0.3">
      <c r="A75" s="24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  <c r="N75" s="37">
        <v>0</v>
      </c>
      <c r="O75" s="37">
        <v>0</v>
      </c>
      <c r="P75" s="38">
        <f>Tempo!A67</f>
        <v>0</v>
      </c>
      <c r="Q75" s="114">
        <f>'Calc Spikes'!K74</f>
        <v>0</v>
      </c>
      <c r="R75" s="115">
        <f>'Calc Spikes'!L74</f>
        <v>0</v>
      </c>
      <c r="S75" s="115">
        <f>'Calc Spikes'!M74</f>
        <v>0</v>
      </c>
      <c r="T75" s="116">
        <f>'Calc Spikes'!N74</f>
        <v>0</v>
      </c>
      <c r="U75" s="35">
        <f>'Calc Spikes'!S74</f>
        <v>0</v>
      </c>
      <c r="V75" s="36">
        <f>'Calc Spikes'!T74</f>
        <v>0</v>
      </c>
      <c r="W75" s="24"/>
      <c r="X75" s="25"/>
      <c r="Y75" s="25"/>
      <c r="Z75" s="25"/>
      <c r="AA75" s="26"/>
    </row>
    <row r="76" spans="1:27" x14ac:dyDescent="0.3">
      <c r="A76" s="24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6"/>
      <c r="N76" s="37">
        <v>0</v>
      </c>
      <c r="O76" s="37">
        <v>0</v>
      </c>
      <c r="P76" s="38">
        <f>Tempo!A68</f>
        <v>0</v>
      </c>
      <c r="Q76" s="114">
        <f>'Calc Spikes'!K75</f>
        <v>0</v>
      </c>
      <c r="R76" s="115">
        <f>'Calc Spikes'!L75</f>
        <v>0</v>
      </c>
      <c r="S76" s="115">
        <f>'Calc Spikes'!M75</f>
        <v>0</v>
      </c>
      <c r="T76" s="116">
        <f>'Calc Spikes'!N75</f>
        <v>0</v>
      </c>
      <c r="U76" s="35">
        <f>'Calc Spikes'!S75</f>
        <v>0</v>
      </c>
      <c r="V76" s="36">
        <f>'Calc Spikes'!T75</f>
        <v>0</v>
      </c>
      <c r="W76" s="24"/>
      <c r="X76" s="25"/>
      <c r="Y76" s="25"/>
      <c r="Z76" s="25"/>
      <c r="AA76" s="26"/>
    </row>
    <row r="77" spans="1:27" x14ac:dyDescent="0.3">
      <c r="A77" s="24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  <c r="N77" s="37">
        <v>0</v>
      </c>
      <c r="O77" s="37">
        <v>0</v>
      </c>
      <c r="P77" s="38">
        <f>Tempo!A69</f>
        <v>0</v>
      </c>
      <c r="Q77" s="114">
        <f>'Calc Spikes'!K76</f>
        <v>0</v>
      </c>
      <c r="R77" s="115">
        <f>'Calc Spikes'!L76</f>
        <v>0</v>
      </c>
      <c r="S77" s="115">
        <f>'Calc Spikes'!M76</f>
        <v>0</v>
      </c>
      <c r="T77" s="116">
        <f>'Calc Spikes'!N76</f>
        <v>0</v>
      </c>
      <c r="U77" s="35">
        <f>'Calc Spikes'!S76</f>
        <v>0</v>
      </c>
      <c r="V77" s="36">
        <f>'Calc Spikes'!T76</f>
        <v>0</v>
      </c>
      <c r="W77" s="24"/>
      <c r="X77" s="25"/>
      <c r="Y77" s="25"/>
      <c r="Z77" s="25"/>
      <c r="AA77" s="26"/>
    </row>
    <row r="78" spans="1:27" x14ac:dyDescent="0.3">
      <c r="A78" s="24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6"/>
      <c r="N78" s="37">
        <v>0</v>
      </c>
      <c r="O78" s="37">
        <v>0</v>
      </c>
      <c r="P78" s="38">
        <f>Tempo!A70</f>
        <v>0</v>
      </c>
      <c r="Q78" s="114">
        <f>'Calc Spikes'!K77</f>
        <v>0</v>
      </c>
      <c r="R78" s="115">
        <f>'Calc Spikes'!L77</f>
        <v>0</v>
      </c>
      <c r="S78" s="115">
        <f>'Calc Spikes'!M77</f>
        <v>0</v>
      </c>
      <c r="T78" s="116">
        <f>'Calc Spikes'!N77</f>
        <v>0</v>
      </c>
      <c r="U78" s="35">
        <f>'Calc Spikes'!S77</f>
        <v>0</v>
      </c>
      <c r="V78" s="36">
        <f>'Calc Spikes'!T77</f>
        <v>0</v>
      </c>
      <c r="W78" s="24"/>
      <c r="X78" s="25"/>
      <c r="Y78" s="25"/>
      <c r="Z78" s="25"/>
      <c r="AA78" s="26"/>
    </row>
    <row r="79" spans="1:27" x14ac:dyDescent="0.3">
      <c r="A79" s="24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  <c r="N79" s="37">
        <v>0</v>
      </c>
      <c r="O79" s="37">
        <v>0</v>
      </c>
      <c r="P79" s="38">
        <f>Tempo!A71</f>
        <v>0</v>
      </c>
      <c r="Q79" s="114">
        <f>'Calc Spikes'!K78</f>
        <v>0</v>
      </c>
      <c r="R79" s="115">
        <f>'Calc Spikes'!L78</f>
        <v>0</v>
      </c>
      <c r="S79" s="115">
        <f>'Calc Spikes'!M78</f>
        <v>0</v>
      </c>
      <c r="T79" s="116">
        <f>'Calc Spikes'!N78</f>
        <v>0</v>
      </c>
      <c r="U79" s="35">
        <f>'Calc Spikes'!S78</f>
        <v>0</v>
      </c>
      <c r="V79" s="36">
        <f>'Calc Spikes'!T78</f>
        <v>0</v>
      </c>
      <c r="W79" s="24"/>
      <c r="X79" s="25"/>
      <c r="Y79" s="25"/>
      <c r="Z79" s="25"/>
      <c r="AA79" s="26"/>
    </row>
    <row r="80" spans="1:27" x14ac:dyDescent="0.3">
      <c r="A80" s="24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6"/>
      <c r="N80" s="37">
        <v>0</v>
      </c>
      <c r="O80" s="37">
        <v>0</v>
      </c>
      <c r="P80" s="38">
        <f>Tempo!A72</f>
        <v>0</v>
      </c>
      <c r="Q80" s="114">
        <f>'Calc Spikes'!K79</f>
        <v>0</v>
      </c>
      <c r="R80" s="115">
        <f>'Calc Spikes'!L79</f>
        <v>0</v>
      </c>
      <c r="S80" s="115">
        <f>'Calc Spikes'!M79</f>
        <v>0</v>
      </c>
      <c r="T80" s="116">
        <f>'Calc Spikes'!N79</f>
        <v>0</v>
      </c>
      <c r="U80" s="35">
        <f>'Calc Spikes'!S79</f>
        <v>0</v>
      </c>
      <c r="V80" s="36">
        <f>'Calc Spikes'!T79</f>
        <v>0</v>
      </c>
      <c r="W80" s="24"/>
      <c r="X80" s="25"/>
      <c r="Y80" s="25"/>
      <c r="Z80" s="25"/>
      <c r="AA80" s="26"/>
    </row>
    <row r="81" spans="1:27" x14ac:dyDescent="0.3">
      <c r="A81" s="24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  <c r="N81" s="37">
        <v>0</v>
      </c>
      <c r="O81" s="37">
        <v>0</v>
      </c>
      <c r="P81" s="38">
        <f>Tempo!A73</f>
        <v>0</v>
      </c>
      <c r="Q81" s="114">
        <f>'Calc Spikes'!K80</f>
        <v>0</v>
      </c>
      <c r="R81" s="115">
        <f>'Calc Spikes'!L80</f>
        <v>0</v>
      </c>
      <c r="S81" s="115">
        <f>'Calc Spikes'!M80</f>
        <v>0</v>
      </c>
      <c r="T81" s="116">
        <f>'Calc Spikes'!N80</f>
        <v>0</v>
      </c>
      <c r="U81" s="35">
        <f>'Calc Spikes'!S80</f>
        <v>0</v>
      </c>
      <c r="V81" s="36">
        <f>'Calc Spikes'!T80</f>
        <v>0</v>
      </c>
      <c r="W81" s="24"/>
      <c r="X81" s="25"/>
      <c r="Y81" s="25"/>
      <c r="Z81" s="25"/>
      <c r="AA81" s="26"/>
    </row>
    <row r="82" spans="1:27" x14ac:dyDescent="0.3">
      <c r="A82" s="24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6"/>
      <c r="N82" s="37">
        <v>0</v>
      </c>
      <c r="O82" s="37">
        <v>0</v>
      </c>
      <c r="P82" s="38">
        <f>Tempo!A74</f>
        <v>0</v>
      </c>
      <c r="Q82" s="114">
        <f>'Calc Spikes'!K81</f>
        <v>0</v>
      </c>
      <c r="R82" s="115">
        <f>'Calc Spikes'!L81</f>
        <v>0</v>
      </c>
      <c r="S82" s="115">
        <f>'Calc Spikes'!M81</f>
        <v>0</v>
      </c>
      <c r="T82" s="116">
        <f>'Calc Spikes'!N81</f>
        <v>0</v>
      </c>
      <c r="U82" s="35">
        <f>'Calc Spikes'!S81</f>
        <v>0</v>
      </c>
      <c r="V82" s="36">
        <f>'Calc Spikes'!T81</f>
        <v>0</v>
      </c>
      <c r="W82" s="24"/>
      <c r="X82" s="25"/>
      <c r="Y82" s="25"/>
      <c r="Z82" s="25"/>
      <c r="AA82" s="26"/>
    </row>
    <row r="83" spans="1:27" x14ac:dyDescent="0.3">
      <c r="A83" s="24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  <c r="N83" s="37">
        <v>0</v>
      </c>
      <c r="O83" s="37">
        <v>0</v>
      </c>
      <c r="P83" s="38">
        <f>Tempo!A75</f>
        <v>0</v>
      </c>
      <c r="Q83" s="114">
        <f>'Calc Spikes'!K82</f>
        <v>0</v>
      </c>
      <c r="R83" s="115">
        <f>'Calc Spikes'!L82</f>
        <v>0</v>
      </c>
      <c r="S83" s="115">
        <f>'Calc Spikes'!M82</f>
        <v>0</v>
      </c>
      <c r="T83" s="116">
        <f>'Calc Spikes'!N82</f>
        <v>0</v>
      </c>
      <c r="U83" s="35">
        <f>'Calc Spikes'!S82</f>
        <v>0</v>
      </c>
      <c r="V83" s="36">
        <f>'Calc Spikes'!T82</f>
        <v>0</v>
      </c>
      <c r="W83" s="24"/>
      <c r="X83" s="25"/>
      <c r="Y83" s="25"/>
      <c r="Z83" s="25"/>
      <c r="AA83" s="26"/>
    </row>
    <row r="84" spans="1:27" x14ac:dyDescent="0.3">
      <c r="A84" s="24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6"/>
      <c r="N84" s="37">
        <v>0</v>
      </c>
      <c r="O84" s="37">
        <v>0</v>
      </c>
      <c r="P84" s="38">
        <f>Tempo!A76</f>
        <v>0</v>
      </c>
      <c r="Q84" s="114">
        <f>'Calc Spikes'!K83</f>
        <v>0</v>
      </c>
      <c r="R84" s="115">
        <f>'Calc Spikes'!L83</f>
        <v>0</v>
      </c>
      <c r="S84" s="115">
        <f>'Calc Spikes'!M83</f>
        <v>0</v>
      </c>
      <c r="T84" s="116">
        <f>'Calc Spikes'!N83</f>
        <v>0</v>
      </c>
      <c r="U84" s="35">
        <f>'Calc Spikes'!S83</f>
        <v>0</v>
      </c>
      <c r="V84" s="36">
        <f>'Calc Spikes'!T83</f>
        <v>0</v>
      </c>
      <c r="W84" s="24"/>
      <c r="X84" s="25"/>
      <c r="Y84" s="25"/>
      <c r="Z84" s="25"/>
      <c r="AA84" s="26"/>
    </row>
    <row r="85" spans="1:27" x14ac:dyDescent="0.3">
      <c r="A85" s="24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  <c r="N85" s="37">
        <v>0</v>
      </c>
      <c r="O85" s="37">
        <v>0</v>
      </c>
      <c r="P85" s="38">
        <f>Tempo!A77</f>
        <v>0</v>
      </c>
      <c r="Q85" s="114">
        <f>'Calc Spikes'!K84</f>
        <v>0</v>
      </c>
      <c r="R85" s="115">
        <f>'Calc Spikes'!L84</f>
        <v>0</v>
      </c>
      <c r="S85" s="115">
        <f>'Calc Spikes'!M84</f>
        <v>0</v>
      </c>
      <c r="T85" s="116">
        <f>'Calc Spikes'!N84</f>
        <v>0</v>
      </c>
      <c r="U85" s="35">
        <f>'Calc Spikes'!S84</f>
        <v>0</v>
      </c>
      <c r="V85" s="36">
        <f>'Calc Spikes'!T84</f>
        <v>0</v>
      </c>
      <c r="W85" s="24"/>
      <c r="X85" s="25"/>
      <c r="Y85" s="25"/>
      <c r="Z85" s="25"/>
      <c r="AA85" s="26"/>
    </row>
    <row r="86" spans="1:27" x14ac:dyDescent="0.3">
      <c r="A86" s="24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6"/>
      <c r="N86" s="37">
        <v>0</v>
      </c>
      <c r="O86" s="37">
        <v>0</v>
      </c>
      <c r="P86" s="38">
        <f>Tempo!A78</f>
        <v>0</v>
      </c>
      <c r="Q86" s="114">
        <f>'Calc Spikes'!K85</f>
        <v>0</v>
      </c>
      <c r="R86" s="115">
        <f>'Calc Spikes'!L85</f>
        <v>0</v>
      </c>
      <c r="S86" s="115">
        <f>'Calc Spikes'!M85</f>
        <v>0</v>
      </c>
      <c r="T86" s="116">
        <f>'Calc Spikes'!N85</f>
        <v>0</v>
      </c>
      <c r="U86" s="35">
        <f>'Calc Spikes'!S85</f>
        <v>0</v>
      </c>
      <c r="V86" s="36">
        <f>'Calc Spikes'!T85</f>
        <v>0</v>
      </c>
      <c r="W86" s="24"/>
      <c r="X86" s="25"/>
      <c r="Y86" s="25"/>
      <c r="Z86" s="25"/>
      <c r="AA86" s="26"/>
    </row>
    <row r="87" spans="1:27" x14ac:dyDescent="0.3">
      <c r="A87" s="24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  <c r="N87" s="37">
        <v>0</v>
      </c>
      <c r="O87" s="37">
        <v>0</v>
      </c>
      <c r="P87" s="38">
        <f>Tempo!A79</f>
        <v>0</v>
      </c>
      <c r="Q87" s="114">
        <f>'Calc Spikes'!K86</f>
        <v>0</v>
      </c>
      <c r="R87" s="115">
        <f>'Calc Spikes'!L86</f>
        <v>0</v>
      </c>
      <c r="S87" s="115">
        <f>'Calc Spikes'!M86</f>
        <v>0</v>
      </c>
      <c r="T87" s="116">
        <f>'Calc Spikes'!N86</f>
        <v>0</v>
      </c>
      <c r="U87" s="35">
        <f>'Calc Spikes'!S86</f>
        <v>0</v>
      </c>
      <c r="V87" s="36">
        <f>'Calc Spikes'!T86</f>
        <v>0</v>
      </c>
      <c r="W87" s="24"/>
      <c r="X87" s="25"/>
      <c r="Y87" s="25"/>
      <c r="Z87" s="25"/>
      <c r="AA87" s="26"/>
    </row>
    <row r="88" spans="1:27" x14ac:dyDescent="0.3">
      <c r="A88" s="24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6"/>
      <c r="N88" s="37">
        <v>0</v>
      </c>
      <c r="O88" s="37">
        <v>0</v>
      </c>
      <c r="P88" s="38">
        <f>Tempo!A80</f>
        <v>0</v>
      </c>
      <c r="Q88" s="114">
        <f>'Calc Spikes'!K87</f>
        <v>0</v>
      </c>
      <c r="R88" s="115">
        <f>'Calc Spikes'!L87</f>
        <v>0</v>
      </c>
      <c r="S88" s="115">
        <f>'Calc Spikes'!M87</f>
        <v>0</v>
      </c>
      <c r="T88" s="116">
        <f>'Calc Spikes'!N87</f>
        <v>0</v>
      </c>
      <c r="U88" s="35">
        <f>'Calc Spikes'!S87</f>
        <v>0</v>
      </c>
      <c r="V88" s="36">
        <f>'Calc Spikes'!T87</f>
        <v>0</v>
      </c>
      <c r="W88" s="24"/>
      <c r="X88" s="25"/>
      <c r="Y88" s="25"/>
      <c r="Z88" s="25"/>
      <c r="AA88" s="26"/>
    </row>
    <row r="89" spans="1:27" x14ac:dyDescent="0.3">
      <c r="A89" s="24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  <c r="N89" s="37">
        <v>0</v>
      </c>
      <c r="O89" s="37">
        <v>0</v>
      </c>
      <c r="P89" s="38">
        <f>Tempo!A81</f>
        <v>0</v>
      </c>
      <c r="Q89" s="114">
        <f>'Calc Spikes'!K88</f>
        <v>0</v>
      </c>
      <c r="R89" s="115">
        <f>'Calc Spikes'!L88</f>
        <v>0</v>
      </c>
      <c r="S89" s="115">
        <f>'Calc Spikes'!M88</f>
        <v>0</v>
      </c>
      <c r="T89" s="116">
        <f>'Calc Spikes'!N88</f>
        <v>0</v>
      </c>
      <c r="U89" s="35">
        <f>'Calc Spikes'!S88</f>
        <v>0</v>
      </c>
      <c r="V89" s="36">
        <f>'Calc Spikes'!T88</f>
        <v>0</v>
      </c>
      <c r="W89" s="24"/>
      <c r="X89" s="25"/>
      <c r="Y89" s="25"/>
      <c r="Z89" s="25"/>
      <c r="AA89" s="26"/>
    </row>
    <row r="90" spans="1:27" x14ac:dyDescent="0.3">
      <c r="A90" s="24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6"/>
      <c r="N90" s="37">
        <v>0</v>
      </c>
      <c r="O90" s="37">
        <v>0</v>
      </c>
      <c r="P90" s="38">
        <f>Tempo!A82</f>
        <v>0</v>
      </c>
      <c r="Q90" s="114">
        <f>'Calc Spikes'!K89</f>
        <v>0</v>
      </c>
      <c r="R90" s="115">
        <f>'Calc Spikes'!L89</f>
        <v>0</v>
      </c>
      <c r="S90" s="115">
        <f>'Calc Spikes'!M89</f>
        <v>0</v>
      </c>
      <c r="T90" s="116">
        <f>'Calc Spikes'!N89</f>
        <v>0</v>
      </c>
      <c r="U90" s="35">
        <f>'Calc Spikes'!S89</f>
        <v>0</v>
      </c>
      <c r="V90" s="36">
        <f>'Calc Spikes'!T89</f>
        <v>0</v>
      </c>
      <c r="W90" s="24"/>
      <c r="X90" s="25"/>
      <c r="Y90" s="25"/>
      <c r="Z90" s="25"/>
      <c r="AA90" s="26"/>
    </row>
    <row r="91" spans="1:27" x14ac:dyDescent="0.3">
      <c r="A91" s="24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  <c r="N91" s="37">
        <v>0</v>
      </c>
      <c r="O91" s="37">
        <v>0</v>
      </c>
      <c r="P91" s="38">
        <f>Tempo!A83</f>
        <v>0</v>
      </c>
      <c r="Q91" s="114">
        <f>'Calc Spikes'!K90</f>
        <v>0</v>
      </c>
      <c r="R91" s="115">
        <f>'Calc Spikes'!L90</f>
        <v>0</v>
      </c>
      <c r="S91" s="115">
        <f>'Calc Spikes'!M90</f>
        <v>0</v>
      </c>
      <c r="T91" s="116">
        <f>'Calc Spikes'!N90</f>
        <v>0</v>
      </c>
      <c r="U91" s="35">
        <f>'Calc Spikes'!S90</f>
        <v>0</v>
      </c>
      <c r="V91" s="36">
        <f>'Calc Spikes'!T90</f>
        <v>0</v>
      </c>
      <c r="W91" s="24"/>
      <c r="X91" s="25"/>
      <c r="Y91" s="25"/>
      <c r="Z91" s="25"/>
      <c r="AA91" s="26"/>
    </row>
    <row r="92" spans="1:27" x14ac:dyDescent="0.3">
      <c r="A92" s="24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6"/>
      <c r="N92" s="37">
        <v>0</v>
      </c>
      <c r="O92" s="37">
        <v>0</v>
      </c>
      <c r="P92" s="38">
        <f>Tempo!A84</f>
        <v>0</v>
      </c>
      <c r="Q92" s="114">
        <f>'Calc Spikes'!K91</f>
        <v>0</v>
      </c>
      <c r="R92" s="115">
        <f>'Calc Spikes'!L91</f>
        <v>0</v>
      </c>
      <c r="S92" s="115">
        <f>'Calc Spikes'!M91</f>
        <v>0</v>
      </c>
      <c r="T92" s="116">
        <f>'Calc Spikes'!N91</f>
        <v>0</v>
      </c>
      <c r="U92" s="35">
        <f>'Calc Spikes'!S91</f>
        <v>0</v>
      </c>
      <c r="V92" s="36">
        <f>'Calc Spikes'!T91</f>
        <v>0</v>
      </c>
      <c r="W92" s="24"/>
      <c r="X92" s="25"/>
      <c r="Y92" s="25"/>
      <c r="Z92" s="25"/>
      <c r="AA92" s="26"/>
    </row>
    <row r="93" spans="1:27" x14ac:dyDescent="0.3">
      <c r="A93" s="24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  <c r="N93" s="37">
        <v>0</v>
      </c>
      <c r="O93" s="37">
        <v>0</v>
      </c>
      <c r="P93" s="38">
        <f>Tempo!A85</f>
        <v>0</v>
      </c>
      <c r="Q93" s="114">
        <f>'Calc Spikes'!K92</f>
        <v>0</v>
      </c>
      <c r="R93" s="115">
        <f>'Calc Spikes'!L92</f>
        <v>0</v>
      </c>
      <c r="S93" s="115">
        <f>'Calc Spikes'!M92</f>
        <v>0</v>
      </c>
      <c r="T93" s="116">
        <f>'Calc Spikes'!N92</f>
        <v>0</v>
      </c>
      <c r="U93" s="35">
        <f>'Calc Spikes'!S92</f>
        <v>0</v>
      </c>
      <c r="V93" s="36">
        <f>'Calc Spikes'!T92</f>
        <v>0</v>
      </c>
      <c r="W93" s="24"/>
      <c r="X93" s="25"/>
      <c r="Y93" s="25"/>
      <c r="Z93" s="25"/>
      <c r="AA93" s="26"/>
    </row>
    <row r="94" spans="1:27" x14ac:dyDescent="0.3">
      <c r="A94" s="24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6"/>
      <c r="N94" s="37">
        <v>0</v>
      </c>
      <c r="O94" s="37">
        <v>0</v>
      </c>
      <c r="P94" s="38">
        <f>Tempo!A86</f>
        <v>0</v>
      </c>
      <c r="Q94" s="114">
        <f>'Calc Spikes'!K93</f>
        <v>0</v>
      </c>
      <c r="R94" s="115">
        <f>'Calc Spikes'!L93</f>
        <v>0</v>
      </c>
      <c r="S94" s="115">
        <f>'Calc Spikes'!M93</f>
        <v>0</v>
      </c>
      <c r="T94" s="116">
        <f>'Calc Spikes'!N93</f>
        <v>0</v>
      </c>
      <c r="U94" s="35">
        <f>'Calc Spikes'!S93</f>
        <v>0</v>
      </c>
      <c r="V94" s="36">
        <f>'Calc Spikes'!T93</f>
        <v>0</v>
      </c>
      <c r="W94" s="24"/>
      <c r="X94" s="25"/>
      <c r="Y94" s="25"/>
      <c r="Z94" s="25"/>
      <c r="AA94" s="26"/>
    </row>
    <row r="95" spans="1:27" x14ac:dyDescent="0.3">
      <c r="A95" s="24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  <c r="N95" s="37">
        <v>0</v>
      </c>
      <c r="O95" s="37">
        <v>0</v>
      </c>
      <c r="P95" s="38">
        <f>Tempo!A87</f>
        <v>0</v>
      </c>
      <c r="Q95" s="114">
        <f>'Calc Spikes'!K94</f>
        <v>0</v>
      </c>
      <c r="R95" s="115">
        <f>'Calc Spikes'!L94</f>
        <v>0</v>
      </c>
      <c r="S95" s="115">
        <f>'Calc Spikes'!M94</f>
        <v>0</v>
      </c>
      <c r="T95" s="116">
        <f>'Calc Spikes'!N94</f>
        <v>0</v>
      </c>
      <c r="U95" s="35">
        <f>'Calc Spikes'!S94</f>
        <v>0</v>
      </c>
      <c r="V95" s="36">
        <f>'Calc Spikes'!T94</f>
        <v>0</v>
      </c>
      <c r="W95" s="24"/>
      <c r="X95" s="25"/>
      <c r="Y95" s="25"/>
      <c r="Z95" s="25"/>
      <c r="AA95" s="26"/>
    </row>
    <row r="96" spans="1:27" x14ac:dyDescent="0.3">
      <c r="A96" s="24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6"/>
      <c r="N96" s="37">
        <v>0</v>
      </c>
      <c r="O96" s="37">
        <v>0</v>
      </c>
      <c r="P96" s="38">
        <f>Tempo!A88</f>
        <v>0</v>
      </c>
      <c r="Q96" s="114">
        <f>'Calc Spikes'!K95</f>
        <v>0</v>
      </c>
      <c r="R96" s="115">
        <f>'Calc Spikes'!L95</f>
        <v>0</v>
      </c>
      <c r="S96" s="115">
        <f>'Calc Spikes'!M95</f>
        <v>0</v>
      </c>
      <c r="T96" s="116">
        <f>'Calc Spikes'!N95</f>
        <v>0</v>
      </c>
      <c r="U96" s="35">
        <f>'Calc Spikes'!S95</f>
        <v>0</v>
      </c>
      <c r="V96" s="36">
        <f>'Calc Spikes'!T95</f>
        <v>0</v>
      </c>
      <c r="W96" s="24"/>
      <c r="X96" s="25"/>
      <c r="Y96" s="25"/>
      <c r="Z96" s="25"/>
      <c r="AA96" s="26"/>
    </row>
    <row r="97" spans="1:27" x14ac:dyDescent="0.3">
      <c r="A97" s="24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  <c r="N97" s="37">
        <v>0</v>
      </c>
      <c r="O97" s="37">
        <v>0</v>
      </c>
      <c r="P97" s="38">
        <f>Tempo!A89</f>
        <v>0</v>
      </c>
      <c r="Q97" s="114">
        <f>'Calc Spikes'!K96</f>
        <v>0</v>
      </c>
      <c r="R97" s="115">
        <f>'Calc Spikes'!L96</f>
        <v>0</v>
      </c>
      <c r="S97" s="115">
        <f>'Calc Spikes'!M96</f>
        <v>0</v>
      </c>
      <c r="T97" s="116">
        <f>'Calc Spikes'!N96</f>
        <v>0</v>
      </c>
      <c r="U97" s="35">
        <f>'Calc Spikes'!S96</f>
        <v>0</v>
      </c>
      <c r="V97" s="36">
        <f>'Calc Spikes'!T96</f>
        <v>0</v>
      </c>
      <c r="W97" s="24"/>
      <c r="X97" s="25"/>
      <c r="Y97" s="25"/>
      <c r="Z97" s="25"/>
      <c r="AA97" s="26"/>
    </row>
    <row r="98" spans="1:27" x14ac:dyDescent="0.3">
      <c r="A98" s="24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6"/>
      <c r="N98" s="37">
        <v>0</v>
      </c>
      <c r="O98" s="37">
        <v>0</v>
      </c>
      <c r="P98" s="38">
        <f>Tempo!A90</f>
        <v>0</v>
      </c>
      <c r="Q98" s="114">
        <f>'Calc Spikes'!K97</f>
        <v>0</v>
      </c>
      <c r="R98" s="115">
        <f>'Calc Spikes'!L97</f>
        <v>0</v>
      </c>
      <c r="S98" s="115">
        <f>'Calc Spikes'!M97</f>
        <v>0</v>
      </c>
      <c r="T98" s="116">
        <f>'Calc Spikes'!N97</f>
        <v>0</v>
      </c>
      <c r="U98" s="35">
        <f>'Calc Spikes'!S97</f>
        <v>0</v>
      </c>
      <c r="V98" s="36">
        <f>'Calc Spikes'!T97</f>
        <v>0</v>
      </c>
      <c r="W98" s="24"/>
      <c r="X98" s="25"/>
      <c r="Y98" s="25"/>
      <c r="Z98" s="25"/>
      <c r="AA98" s="26"/>
    </row>
    <row r="99" spans="1:27" x14ac:dyDescent="0.3">
      <c r="A99" s="24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  <c r="N99" s="37">
        <v>0</v>
      </c>
      <c r="O99" s="37">
        <v>0</v>
      </c>
      <c r="P99" s="38">
        <f>Tempo!A91</f>
        <v>0</v>
      </c>
      <c r="Q99" s="114">
        <f>'Calc Spikes'!K98</f>
        <v>0</v>
      </c>
      <c r="R99" s="115">
        <f>'Calc Spikes'!L98</f>
        <v>0</v>
      </c>
      <c r="S99" s="115">
        <f>'Calc Spikes'!M98</f>
        <v>0</v>
      </c>
      <c r="T99" s="116">
        <f>'Calc Spikes'!N98</f>
        <v>0</v>
      </c>
      <c r="U99" s="35">
        <f>'Calc Spikes'!S98</f>
        <v>0</v>
      </c>
      <c r="V99" s="36">
        <f>'Calc Spikes'!T98</f>
        <v>0</v>
      </c>
      <c r="W99" s="24"/>
      <c r="X99" s="25"/>
      <c r="Y99" s="25"/>
      <c r="Z99" s="25"/>
      <c r="AA99" s="26"/>
    </row>
    <row r="100" spans="1:27" x14ac:dyDescent="0.3">
      <c r="A100" s="24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6"/>
      <c r="N100" s="37">
        <v>0</v>
      </c>
      <c r="O100" s="37">
        <v>0</v>
      </c>
      <c r="P100" s="38">
        <f>Tempo!A92</f>
        <v>0</v>
      </c>
      <c r="Q100" s="114">
        <f>'Calc Spikes'!K99</f>
        <v>0</v>
      </c>
      <c r="R100" s="115">
        <f>'Calc Spikes'!L99</f>
        <v>0</v>
      </c>
      <c r="S100" s="115">
        <f>'Calc Spikes'!M99</f>
        <v>0</v>
      </c>
      <c r="T100" s="116">
        <f>'Calc Spikes'!N99</f>
        <v>0</v>
      </c>
      <c r="U100" s="35">
        <f>'Calc Spikes'!S99</f>
        <v>0</v>
      </c>
      <c r="V100" s="36">
        <f>'Calc Spikes'!T99</f>
        <v>0</v>
      </c>
      <c r="W100" s="24"/>
      <c r="X100" s="25"/>
      <c r="Y100" s="25"/>
      <c r="Z100" s="25"/>
      <c r="AA100" s="26"/>
    </row>
    <row r="101" spans="1:27" x14ac:dyDescent="0.3">
      <c r="A101" s="24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6"/>
      <c r="N101" s="37">
        <v>0</v>
      </c>
      <c r="O101" s="37">
        <v>0</v>
      </c>
      <c r="P101" s="38">
        <f>Tempo!A93</f>
        <v>0</v>
      </c>
      <c r="Q101" s="114">
        <f>'Calc Spikes'!K100</f>
        <v>0</v>
      </c>
      <c r="R101" s="115">
        <f>'Calc Spikes'!L100</f>
        <v>0</v>
      </c>
      <c r="S101" s="115">
        <f>'Calc Spikes'!M100</f>
        <v>0</v>
      </c>
      <c r="T101" s="116">
        <f>'Calc Spikes'!N100</f>
        <v>0</v>
      </c>
      <c r="U101" s="35">
        <f>'Calc Spikes'!S100</f>
        <v>0</v>
      </c>
      <c r="V101" s="36">
        <f>'Calc Spikes'!T100</f>
        <v>0</v>
      </c>
      <c r="W101" s="24"/>
      <c r="X101" s="25"/>
      <c r="Y101" s="25"/>
      <c r="Z101" s="25"/>
      <c r="AA101" s="26"/>
    </row>
    <row r="102" spans="1:27" x14ac:dyDescent="0.3">
      <c r="A102" s="24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6"/>
      <c r="N102" s="37">
        <v>0</v>
      </c>
      <c r="O102" s="37">
        <v>0</v>
      </c>
      <c r="P102" s="38">
        <f>Tempo!A94</f>
        <v>0</v>
      </c>
      <c r="Q102" s="114">
        <f>'Calc Spikes'!K101</f>
        <v>0</v>
      </c>
      <c r="R102" s="115">
        <f>'Calc Spikes'!L101</f>
        <v>0</v>
      </c>
      <c r="S102" s="115">
        <f>'Calc Spikes'!M101</f>
        <v>0</v>
      </c>
      <c r="T102" s="116">
        <f>'Calc Spikes'!N101</f>
        <v>0</v>
      </c>
      <c r="U102" s="35">
        <f>'Calc Spikes'!S101</f>
        <v>0</v>
      </c>
      <c r="V102" s="36">
        <f>'Calc Spikes'!T101</f>
        <v>0</v>
      </c>
      <c r="W102" s="24"/>
      <c r="X102" s="25"/>
      <c r="Y102" s="25"/>
      <c r="Z102" s="25"/>
      <c r="AA102" s="26"/>
    </row>
    <row r="103" spans="1:27" x14ac:dyDescent="0.3">
      <c r="A103" s="24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6"/>
      <c r="N103" s="37">
        <v>0</v>
      </c>
      <c r="O103" s="37">
        <v>0</v>
      </c>
      <c r="P103" s="38">
        <f>Tempo!A95</f>
        <v>0</v>
      </c>
      <c r="Q103" s="114">
        <f>'Calc Spikes'!K102</f>
        <v>0</v>
      </c>
      <c r="R103" s="115">
        <f>'Calc Spikes'!L102</f>
        <v>0</v>
      </c>
      <c r="S103" s="115">
        <f>'Calc Spikes'!M102</f>
        <v>0</v>
      </c>
      <c r="T103" s="116">
        <f>'Calc Spikes'!N102</f>
        <v>0</v>
      </c>
      <c r="U103" s="35">
        <f>'Calc Spikes'!S102</f>
        <v>0</v>
      </c>
      <c r="V103" s="36">
        <f>'Calc Spikes'!T102</f>
        <v>0</v>
      </c>
      <c r="W103" s="24"/>
      <c r="X103" s="25"/>
      <c r="Y103" s="25"/>
      <c r="Z103" s="25"/>
      <c r="AA103" s="26"/>
    </row>
    <row r="104" spans="1:27" x14ac:dyDescent="0.3">
      <c r="A104" s="24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6"/>
      <c r="N104" s="37">
        <v>0</v>
      </c>
      <c r="O104" s="37">
        <v>0</v>
      </c>
      <c r="P104" s="38">
        <f>Tempo!A96</f>
        <v>0</v>
      </c>
      <c r="Q104" s="114">
        <f>'Calc Spikes'!K103</f>
        <v>0</v>
      </c>
      <c r="R104" s="115">
        <f>'Calc Spikes'!L103</f>
        <v>0</v>
      </c>
      <c r="S104" s="115">
        <f>'Calc Spikes'!M103</f>
        <v>0</v>
      </c>
      <c r="T104" s="116">
        <f>'Calc Spikes'!N103</f>
        <v>0</v>
      </c>
      <c r="U104" s="35">
        <f>'Calc Spikes'!S103</f>
        <v>0</v>
      </c>
      <c r="V104" s="36">
        <f>'Calc Spikes'!T103</f>
        <v>0</v>
      </c>
      <c r="W104" s="24"/>
      <c r="X104" s="25"/>
      <c r="Y104" s="25"/>
      <c r="Z104" s="25"/>
      <c r="AA104" s="26"/>
    </row>
    <row r="105" spans="1:27" x14ac:dyDescent="0.3">
      <c r="A105" s="24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6"/>
      <c r="N105" s="37">
        <v>0</v>
      </c>
      <c r="O105" s="37">
        <v>0</v>
      </c>
      <c r="P105" s="38">
        <f>Tempo!A97</f>
        <v>0</v>
      </c>
      <c r="Q105" s="114">
        <f>'Calc Spikes'!K104</f>
        <v>0</v>
      </c>
      <c r="R105" s="115">
        <f>'Calc Spikes'!L104</f>
        <v>0</v>
      </c>
      <c r="S105" s="115">
        <f>'Calc Spikes'!M104</f>
        <v>0</v>
      </c>
      <c r="T105" s="116">
        <f>'Calc Spikes'!N104</f>
        <v>0</v>
      </c>
      <c r="U105" s="35">
        <f>'Calc Spikes'!S104</f>
        <v>0</v>
      </c>
      <c r="V105" s="36">
        <f>'Calc Spikes'!T104</f>
        <v>0</v>
      </c>
      <c r="W105" s="24"/>
      <c r="X105" s="25"/>
      <c r="Y105" s="25"/>
      <c r="Z105" s="25"/>
      <c r="AA105" s="26"/>
    </row>
    <row r="106" spans="1:27" x14ac:dyDescent="0.3">
      <c r="A106" s="24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6"/>
      <c r="N106" s="37">
        <v>0</v>
      </c>
      <c r="O106" s="37">
        <v>0</v>
      </c>
      <c r="P106" s="38">
        <f>Tempo!A98</f>
        <v>0</v>
      </c>
      <c r="Q106" s="114">
        <f>'Calc Spikes'!K105</f>
        <v>0</v>
      </c>
      <c r="R106" s="115">
        <f>'Calc Spikes'!L105</f>
        <v>0</v>
      </c>
      <c r="S106" s="115">
        <f>'Calc Spikes'!M105</f>
        <v>0</v>
      </c>
      <c r="T106" s="116">
        <f>'Calc Spikes'!N105</f>
        <v>0</v>
      </c>
      <c r="U106" s="35">
        <f>'Calc Spikes'!S105</f>
        <v>0</v>
      </c>
      <c r="V106" s="36">
        <f>'Calc Spikes'!T105</f>
        <v>0</v>
      </c>
      <c r="W106" s="24"/>
      <c r="X106" s="25"/>
      <c r="Y106" s="25"/>
      <c r="Z106" s="25"/>
      <c r="AA106" s="26"/>
    </row>
    <row r="107" spans="1:27" x14ac:dyDescent="0.3">
      <c r="A107" s="24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6"/>
      <c r="N107" s="37">
        <v>0</v>
      </c>
      <c r="O107" s="37">
        <v>0</v>
      </c>
      <c r="P107" s="38">
        <f>Tempo!A99</f>
        <v>0</v>
      </c>
      <c r="Q107" s="114">
        <f>'Calc Spikes'!K106</f>
        <v>0</v>
      </c>
      <c r="R107" s="115">
        <f>'Calc Spikes'!L106</f>
        <v>0</v>
      </c>
      <c r="S107" s="115">
        <f>'Calc Spikes'!M106</f>
        <v>0</v>
      </c>
      <c r="T107" s="116">
        <f>'Calc Spikes'!N106</f>
        <v>0</v>
      </c>
      <c r="U107" s="35">
        <f>'Calc Spikes'!S106</f>
        <v>0</v>
      </c>
      <c r="V107" s="36">
        <f>'Calc Spikes'!T106</f>
        <v>0</v>
      </c>
      <c r="W107" s="24"/>
      <c r="X107" s="25"/>
      <c r="Y107" s="25"/>
      <c r="Z107" s="25"/>
      <c r="AA107" s="26"/>
    </row>
    <row r="108" spans="1:27" x14ac:dyDescent="0.3">
      <c r="A108" s="24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6"/>
      <c r="N108" s="37">
        <v>0</v>
      </c>
      <c r="O108" s="37">
        <v>0</v>
      </c>
      <c r="P108" s="38">
        <f>Tempo!A100</f>
        <v>0</v>
      </c>
      <c r="Q108" s="114">
        <f>'Calc Spikes'!K107</f>
        <v>0</v>
      </c>
      <c r="R108" s="115">
        <f>'Calc Spikes'!L107</f>
        <v>0</v>
      </c>
      <c r="S108" s="115">
        <f>'Calc Spikes'!M107</f>
        <v>0</v>
      </c>
      <c r="T108" s="116">
        <f>'Calc Spikes'!N107</f>
        <v>0</v>
      </c>
      <c r="U108" s="35">
        <f>'Calc Spikes'!S107</f>
        <v>0</v>
      </c>
      <c r="V108" s="36">
        <f>'Calc Spikes'!T107</f>
        <v>0</v>
      </c>
      <c r="W108" s="24"/>
      <c r="X108" s="25"/>
      <c r="Y108" s="25"/>
      <c r="Z108" s="25"/>
      <c r="AA108" s="26"/>
    </row>
    <row r="109" spans="1:27" x14ac:dyDescent="0.3">
      <c r="A109" s="24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6"/>
      <c r="N109" s="37">
        <v>0</v>
      </c>
      <c r="O109" s="37">
        <v>0</v>
      </c>
      <c r="P109" s="38">
        <f>Tempo!A101</f>
        <v>0</v>
      </c>
      <c r="Q109" s="114">
        <f>'Calc Spikes'!K108</f>
        <v>0</v>
      </c>
      <c r="R109" s="115">
        <f>'Calc Spikes'!L108</f>
        <v>0</v>
      </c>
      <c r="S109" s="115">
        <f>'Calc Spikes'!M108</f>
        <v>0</v>
      </c>
      <c r="T109" s="116">
        <f>'Calc Spikes'!N108</f>
        <v>0</v>
      </c>
      <c r="U109" s="35">
        <f>'Calc Spikes'!S108</f>
        <v>0</v>
      </c>
      <c r="V109" s="36">
        <f>'Calc Spikes'!T108</f>
        <v>0</v>
      </c>
      <c r="W109" s="24"/>
      <c r="X109" s="25"/>
      <c r="Y109" s="25"/>
      <c r="Z109" s="25"/>
      <c r="AA109" s="26"/>
    </row>
    <row r="110" spans="1:27" x14ac:dyDescent="0.3">
      <c r="A110" s="24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6"/>
      <c r="N110" s="37">
        <v>0</v>
      </c>
      <c r="O110" s="37">
        <v>0</v>
      </c>
      <c r="P110" s="38">
        <f>Tempo!A102</f>
        <v>0</v>
      </c>
      <c r="Q110" s="114">
        <f>'Calc Spikes'!K109</f>
        <v>0</v>
      </c>
      <c r="R110" s="115">
        <f>'Calc Spikes'!L109</f>
        <v>0</v>
      </c>
      <c r="S110" s="115">
        <f>'Calc Spikes'!M109</f>
        <v>0</v>
      </c>
      <c r="T110" s="116">
        <f>'Calc Spikes'!N109</f>
        <v>0</v>
      </c>
      <c r="U110" s="35">
        <f>'Calc Spikes'!S109</f>
        <v>0</v>
      </c>
      <c r="V110" s="36">
        <f>'Calc Spikes'!T109</f>
        <v>0</v>
      </c>
      <c r="W110" s="24"/>
      <c r="X110" s="25"/>
      <c r="Y110" s="25"/>
      <c r="Z110" s="25"/>
      <c r="AA110" s="26"/>
    </row>
    <row r="111" spans="1:27" x14ac:dyDescent="0.3">
      <c r="A111" s="24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6"/>
      <c r="N111" s="37">
        <v>0</v>
      </c>
      <c r="O111" s="37">
        <v>0</v>
      </c>
      <c r="P111" s="38">
        <f>Tempo!A103</f>
        <v>0</v>
      </c>
      <c r="Q111" s="114">
        <f>'Calc Spikes'!K110</f>
        <v>0</v>
      </c>
      <c r="R111" s="115">
        <f>'Calc Spikes'!L110</f>
        <v>0</v>
      </c>
      <c r="S111" s="115">
        <f>'Calc Spikes'!M110</f>
        <v>0</v>
      </c>
      <c r="T111" s="116">
        <f>'Calc Spikes'!N110</f>
        <v>0</v>
      </c>
      <c r="U111" s="35">
        <f>'Calc Spikes'!S110</f>
        <v>0</v>
      </c>
      <c r="V111" s="36">
        <f>'Calc Spikes'!T110</f>
        <v>0</v>
      </c>
      <c r="W111" s="24"/>
      <c r="X111" s="25"/>
      <c r="Y111" s="25"/>
      <c r="Z111" s="25"/>
      <c r="AA111" s="26"/>
    </row>
    <row r="112" spans="1:27" x14ac:dyDescent="0.3">
      <c r="A112" s="24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6"/>
      <c r="N112" s="37">
        <v>0</v>
      </c>
      <c r="O112" s="37">
        <v>0</v>
      </c>
      <c r="P112" s="38">
        <f>Tempo!A104</f>
        <v>0</v>
      </c>
      <c r="Q112" s="114">
        <f>'Calc Spikes'!K111</f>
        <v>0</v>
      </c>
      <c r="R112" s="115">
        <f>'Calc Spikes'!L111</f>
        <v>0</v>
      </c>
      <c r="S112" s="115">
        <f>'Calc Spikes'!M111</f>
        <v>0</v>
      </c>
      <c r="T112" s="116">
        <f>'Calc Spikes'!N111</f>
        <v>0</v>
      </c>
      <c r="U112" s="35">
        <f>'Calc Spikes'!S111</f>
        <v>0</v>
      </c>
      <c r="V112" s="36">
        <f>'Calc Spikes'!T111</f>
        <v>0</v>
      </c>
      <c r="W112" s="24"/>
      <c r="X112" s="25"/>
      <c r="Y112" s="25"/>
      <c r="Z112" s="25"/>
      <c r="AA112" s="26"/>
    </row>
    <row r="113" spans="1:27" x14ac:dyDescent="0.3">
      <c r="A113" s="24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6"/>
      <c r="N113" s="37">
        <v>0</v>
      </c>
      <c r="O113" s="37">
        <v>0</v>
      </c>
      <c r="P113" s="38">
        <f>Tempo!A105</f>
        <v>0</v>
      </c>
      <c r="Q113" s="114">
        <f>'Calc Spikes'!K112</f>
        <v>0</v>
      </c>
      <c r="R113" s="115">
        <f>'Calc Spikes'!L112</f>
        <v>0</v>
      </c>
      <c r="S113" s="115">
        <f>'Calc Spikes'!M112</f>
        <v>0</v>
      </c>
      <c r="T113" s="116">
        <f>'Calc Spikes'!N112</f>
        <v>0</v>
      </c>
      <c r="U113" s="35">
        <f>'Calc Spikes'!S112</f>
        <v>0</v>
      </c>
      <c r="V113" s="36">
        <f>'Calc Spikes'!T112</f>
        <v>0</v>
      </c>
      <c r="W113" s="24"/>
      <c r="X113" s="25"/>
      <c r="Y113" s="25"/>
      <c r="Z113" s="25"/>
      <c r="AA113" s="26"/>
    </row>
    <row r="114" spans="1:27" x14ac:dyDescent="0.3">
      <c r="A114" s="24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6"/>
      <c r="N114" s="37">
        <v>0</v>
      </c>
      <c r="O114" s="37">
        <v>0</v>
      </c>
      <c r="P114" s="38">
        <f>Tempo!A106</f>
        <v>0</v>
      </c>
      <c r="Q114" s="114">
        <f>'Calc Spikes'!K113</f>
        <v>0</v>
      </c>
      <c r="R114" s="115">
        <f>'Calc Spikes'!L113</f>
        <v>0</v>
      </c>
      <c r="S114" s="115">
        <f>'Calc Spikes'!M113</f>
        <v>0</v>
      </c>
      <c r="T114" s="116">
        <f>'Calc Spikes'!N113</f>
        <v>0</v>
      </c>
      <c r="U114" s="35">
        <f>'Calc Spikes'!S113</f>
        <v>0</v>
      </c>
      <c r="V114" s="36">
        <f>'Calc Spikes'!T113</f>
        <v>0</v>
      </c>
      <c r="W114" s="24"/>
      <c r="X114" s="25"/>
      <c r="Y114" s="25"/>
      <c r="Z114" s="25"/>
      <c r="AA114" s="26"/>
    </row>
    <row r="115" spans="1:27" x14ac:dyDescent="0.3">
      <c r="A115" s="24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6"/>
      <c r="N115" s="37">
        <v>0</v>
      </c>
      <c r="O115" s="37">
        <v>0</v>
      </c>
      <c r="P115" s="38">
        <f>Tempo!A107</f>
        <v>0</v>
      </c>
      <c r="Q115" s="114">
        <f>'Calc Spikes'!K114</f>
        <v>0</v>
      </c>
      <c r="R115" s="115">
        <f>'Calc Spikes'!L114</f>
        <v>0</v>
      </c>
      <c r="S115" s="115">
        <f>'Calc Spikes'!M114</f>
        <v>0</v>
      </c>
      <c r="T115" s="116">
        <f>'Calc Spikes'!N114</f>
        <v>0</v>
      </c>
      <c r="U115" s="35">
        <f>'Calc Spikes'!S114</f>
        <v>0</v>
      </c>
      <c r="V115" s="36">
        <f>'Calc Spikes'!T114</f>
        <v>0</v>
      </c>
      <c r="W115" s="24"/>
      <c r="X115" s="25"/>
      <c r="Y115" s="25"/>
      <c r="Z115" s="25"/>
      <c r="AA115" s="26"/>
    </row>
    <row r="116" spans="1:27" x14ac:dyDescent="0.3">
      <c r="A116" s="24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6"/>
      <c r="N116" s="37">
        <v>0</v>
      </c>
      <c r="O116" s="37">
        <v>0</v>
      </c>
      <c r="P116" s="38">
        <f>Tempo!A108</f>
        <v>0</v>
      </c>
      <c r="Q116" s="114">
        <f>'Calc Spikes'!K115</f>
        <v>0</v>
      </c>
      <c r="R116" s="115">
        <f>'Calc Spikes'!L115</f>
        <v>0</v>
      </c>
      <c r="S116" s="115">
        <f>'Calc Spikes'!M115</f>
        <v>0</v>
      </c>
      <c r="T116" s="116">
        <f>'Calc Spikes'!N115</f>
        <v>0</v>
      </c>
      <c r="U116" s="35">
        <f>'Calc Spikes'!S115</f>
        <v>0</v>
      </c>
      <c r="V116" s="36">
        <f>'Calc Spikes'!T115</f>
        <v>0</v>
      </c>
      <c r="W116" s="24"/>
      <c r="X116" s="25"/>
      <c r="Y116" s="25"/>
      <c r="Z116" s="25"/>
      <c r="AA116" s="26"/>
    </row>
    <row r="117" spans="1:27" x14ac:dyDescent="0.3">
      <c r="A117" s="24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6"/>
      <c r="N117" s="37">
        <v>0</v>
      </c>
      <c r="O117" s="37">
        <v>0</v>
      </c>
      <c r="P117" s="38">
        <f>Tempo!A109</f>
        <v>0</v>
      </c>
      <c r="Q117" s="114">
        <f>'Calc Spikes'!K116</f>
        <v>0</v>
      </c>
      <c r="R117" s="115">
        <f>'Calc Spikes'!L116</f>
        <v>0</v>
      </c>
      <c r="S117" s="115">
        <f>'Calc Spikes'!M116</f>
        <v>0</v>
      </c>
      <c r="T117" s="116">
        <f>'Calc Spikes'!N116</f>
        <v>0</v>
      </c>
      <c r="U117" s="35">
        <f>'Calc Spikes'!S116</f>
        <v>0</v>
      </c>
      <c r="V117" s="36">
        <f>'Calc Spikes'!T116</f>
        <v>0</v>
      </c>
      <c r="W117" s="24"/>
      <c r="X117" s="25"/>
      <c r="Y117" s="25"/>
      <c r="Z117" s="25"/>
      <c r="AA117" s="26"/>
    </row>
    <row r="118" spans="1:27" x14ac:dyDescent="0.3">
      <c r="A118" s="24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6"/>
      <c r="N118" s="37">
        <v>0</v>
      </c>
      <c r="O118" s="37">
        <v>0</v>
      </c>
      <c r="P118" s="38">
        <f>Tempo!A110</f>
        <v>0</v>
      </c>
      <c r="Q118" s="114">
        <f>'Calc Spikes'!K117</f>
        <v>0</v>
      </c>
      <c r="R118" s="115">
        <f>'Calc Spikes'!L117</f>
        <v>0</v>
      </c>
      <c r="S118" s="115">
        <f>'Calc Spikes'!M117</f>
        <v>0</v>
      </c>
      <c r="T118" s="116">
        <f>'Calc Spikes'!N117</f>
        <v>0</v>
      </c>
      <c r="U118" s="35">
        <f>'Calc Spikes'!S117</f>
        <v>0</v>
      </c>
      <c r="V118" s="36">
        <f>'Calc Spikes'!T117</f>
        <v>0</v>
      </c>
      <c r="W118" s="24"/>
      <c r="X118" s="25"/>
      <c r="Y118" s="25"/>
      <c r="Z118" s="25"/>
      <c r="AA118" s="26"/>
    </row>
    <row r="119" spans="1:27" x14ac:dyDescent="0.3">
      <c r="A119" s="24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6"/>
      <c r="N119" s="37">
        <v>0</v>
      </c>
      <c r="O119" s="37">
        <v>0</v>
      </c>
      <c r="P119" s="38">
        <f>Tempo!A111</f>
        <v>0</v>
      </c>
      <c r="Q119" s="114">
        <f>'Calc Spikes'!K118</f>
        <v>0</v>
      </c>
      <c r="R119" s="115">
        <f>'Calc Spikes'!L118</f>
        <v>0</v>
      </c>
      <c r="S119" s="115">
        <f>'Calc Spikes'!M118</f>
        <v>0</v>
      </c>
      <c r="T119" s="116">
        <f>'Calc Spikes'!N118</f>
        <v>0</v>
      </c>
      <c r="U119" s="35">
        <f>'Calc Spikes'!S118</f>
        <v>0</v>
      </c>
      <c r="V119" s="36">
        <f>'Calc Spikes'!T118</f>
        <v>0</v>
      </c>
      <c r="W119" s="24"/>
      <c r="X119" s="25"/>
      <c r="Y119" s="25"/>
      <c r="Z119" s="25"/>
      <c r="AA119" s="26"/>
    </row>
    <row r="120" spans="1:27" x14ac:dyDescent="0.3">
      <c r="A120" s="24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6"/>
      <c r="N120" s="37">
        <v>0</v>
      </c>
      <c r="O120" s="37">
        <v>0</v>
      </c>
      <c r="P120" s="38">
        <f>Tempo!A112</f>
        <v>0</v>
      </c>
      <c r="Q120" s="114">
        <f>'Calc Spikes'!K119</f>
        <v>0</v>
      </c>
      <c r="R120" s="115">
        <f>'Calc Spikes'!L119</f>
        <v>0</v>
      </c>
      <c r="S120" s="115">
        <f>'Calc Spikes'!M119</f>
        <v>0</v>
      </c>
      <c r="T120" s="116">
        <f>'Calc Spikes'!N119</f>
        <v>0</v>
      </c>
      <c r="U120" s="35">
        <f>'Calc Spikes'!S119</f>
        <v>0</v>
      </c>
      <c r="V120" s="36">
        <f>'Calc Spikes'!T119</f>
        <v>0</v>
      </c>
      <c r="W120" s="24"/>
      <c r="X120" s="25"/>
      <c r="Y120" s="25"/>
      <c r="Z120" s="25"/>
      <c r="AA120" s="26"/>
    </row>
    <row r="121" spans="1:27" x14ac:dyDescent="0.3">
      <c r="A121" s="24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6"/>
      <c r="N121" s="37">
        <v>0</v>
      </c>
      <c r="O121" s="37">
        <v>0</v>
      </c>
      <c r="P121" s="38">
        <f>Tempo!A113</f>
        <v>0</v>
      </c>
      <c r="Q121" s="114">
        <f>'Calc Spikes'!K120</f>
        <v>0</v>
      </c>
      <c r="R121" s="115">
        <f>'Calc Spikes'!L120</f>
        <v>0</v>
      </c>
      <c r="S121" s="115">
        <f>'Calc Spikes'!M120</f>
        <v>0</v>
      </c>
      <c r="T121" s="116">
        <f>'Calc Spikes'!N120</f>
        <v>0</v>
      </c>
      <c r="U121" s="35">
        <f>'Calc Spikes'!S120</f>
        <v>0</v>
      </c>
      <c r="V121" s="36">
        <f>'Calc Spikes'!T120</f>
        <v>0</v>
      </c>
      <c r="W121" s="24"/>
      <c r="X121" s="25"/>
      <c r="Y121" s="25"/>
      <c r="Z121" s="25"/>
      <c r="AA121" s="26"/>
    </row>
    <row r="122" spans="1:27" x14ac:dyDescent="0.3">
      <c r="A122" s="24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6"/>
      <c r="N122" s="37">
        <v>0</v>
      </c>
      <c r="O122" s="37">
        <v>0</v>
      </c>
      <c r="P122" s="38">
        <f>Tempo!A114</f>
        <v>0</v>
      </c>
      <c r="Q122" s="114">
        <f>'Calc Spikes'!K121</f>
        <v>0</v>
      </c>
      <c r="R122" s="115">
        <f>'Calc Spikes'!L121</f>
        <v>0</v>
      </c>
      <c r="S122" s="115">
        <f>'Calc Spikes'!M121</f>
        <v>0</v>
      </c>
      <c r="T122" s="116">
        <f>'Calc Spikes'!N121</f>
        <v>0</v>
      </c>
      <c r="U122" s="35">
        <f>'Calc Spikes'!S121</f>
        <v>0</v>
      </c>
      <c r="V122" s="36">
        <f>'Calc Spikes'!T121</f>
        <v>0</v>
      </c>
      <c r="W122" s="24"/>
      <c r="X122" s="25"/>
      <c r="Y122" s="25"/>
      <c r="Z122" s="25"/>
      <c r="AA122" s="26"/>
    </row>
    <row r="123" spans="1:27" x14ac:dyDescent="0.3">
      <c r="A123" s="24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6"/>
      <c r="N123" s="37">
        <v>0</v>
      </c>
      <c r="O123" s="37">
        <v>0</v>
      </c>
      <c r="P123" s="38">
        <f>Tempo!A115</f>
        <v>0</v>
      </c>
      <c r="Q123" s="114">
        <f>'Calc Spikes'!K122</f>
        <v>0</v>
      </c>
      <c r="R123" s="115">
        <f>'Calc Spikes'!L122</f>
        <v>0</v>
      </c>
      <c r="S123" s="115">
        <f>'Calc Spikes'!M122</f>
        <v>0</v>
      </c>
      <c r="T123" s="116">
        <f>'Calc Spikes'!N122</f>
        <v>0</v>
      </c>
      <c r="U123" s="35">
        <f>'Calc Spikes'!S122</f>
        <v>0</v>
      </c>
      <c r="V123" s="36">
        <f>'Calc Spikes'!T122</f>
        <v>0</v>
      </c>
      <c r="W123" s="24"/>
      <c r="X123" s="25"/>
      <c r="Y123" s="25"/>
      <c r="Z123" s="25"/>
      <c r="AA123" s="26"/>
    </row>
    <row r="124" spans="1:27" x14ac:dyDescent="0.3">
      <c r="A124" s="24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6"/>
      <c r="N124" s="37">
        <v>0</v>
      </c>
      <c r="O124" s="37">
        <v>0</v>
      </c>
      <c r="P124" s="38">
        <f>Tempo!A116</f>
        <v>0</v>
      </c>
      <c r="Q124" s="114">
        <f>'Calc Spikes'!K123</f>
        <v>0</v>
      </c>
      <c r="R124" s="115">
        <f>'Calc Spikes'!L123</f>
        <v>0</v>
      </c>
      <c r="S124" s="115">
        <f>'Calc Spikes'!M123</f>
        <v>0</v>
      </c>
      <c r="T124" s="116">
        <f>'Calc Spikes'!N123</f>
        <v>0</v>
      </c>
      <c r="U124" s="35">
        <f>'Calc Spikes'!S123</f>
        <v>0</v>
      </c>
      <c r="V124" s="36">
        <f>'Calc Spikes'!T123</f>
        <v>0</v>
      </c>
      <c r="W124" s="24"/>
      <c r="X124" s="25"/>
      <c r="Y124" s="25"/>
      <c r="Z124" s="25"/>
      <c r="AA124" s="26"/>
    </row>
    <row r="125" spans="1:27" x14ac:dyDescent="0.3">
      <c r="A125" s="24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6"/>
      <c r="N125" s="37">
        <v>0</v>
      </c>
      <c r="O125" s="37">
        <v>0</v>
      </c>
      <c r="P125" s="38">
        <f>Tempo!A117</f>
        <v>0</v>
      </c>
      <c r="Q125" s="114">
        <f>'Calc Spikes'!K124</f>
        <v>0</v>
      </c>
      <c r="R125" s="115">
        <f>'Calc Spikes'!L124</f>
        <v>0</v>
      </c>
      <c r="S125" s="115">
        <f>'Calc Spikes'!M124</f>
        <v>0</v>
      </c>
      <c r="T125" s="116">
        <f>'Calc Spikes'!N124</f>
        <v>0</v>
      </c>
      <c r="U125" s="35">
        <f>'Calc Spikes'!S124</f>
        <v>0</v>
      </c>
      <c r="V125" s="36">
        <f>'Calc Spikes'!T124</f>
        <v>0</v>
      </c>
      <c r="W125" s="24"/>
      <c r="X125" s="25"/>
      <c r="Y125" s="25"/>
      <c r="Z125" s="25"/>
      <c r="AA125" s="26"/>
    </row>
    <row r="126" spans="1:27" x14ac:dyDescent="0.3">
      <c r="A126" s="24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6"/>
      <c r="N126" s="37">
        <v>0</v>
      </c>
      <c r="O126" s="37">
        <v>0</v>
      </c>
      <c r="P126" s="38">
        <f>Tempo!A118</f>
        <v>0</v>
      </c>
      <c r="Q126" s="114">
        <f>'Calc Spikes'!K125</f>
        <v>0</v>
      </c>
      <c r="R126" s="115">
        <f>'Calc Spikes'!L125</f>
        <v>0</v>
      </c>
      <c r="S126" s="115">
        <f>'Calc Spikes'!M125</f>
        <v>0</v>
      </c>
      <c r="T126" s="116">
        <f>'Calc Spikes'!N125</f>
        <v>0</v>
      </c>
      <c r="U126" s="35">
        <f>'Calc Spikes'!S125</f>
        <v>0</v>
      </c>
      <c r="V126" s="36">
        <f>'Calc Spikes'!T125</f>
        <v>0</v>
      </c>
      <c r="W126" s="24"/>
      <c r="X126" s="25"/>
      <c r="Y126" s="25"/>
      <c r="Z126" s="25"/>
      <c r="AA126" s="26"/>
    </row>
    <row r="127" spans="1:27" x14ac:dyDescent="0.3">
      <c r="A127" s="24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6"/>
      <c r="N127" s="37">
        <v>0</v>
      </c>
      <c r="O127" s="37">
        <v>0</v>
      </c>
      <c r="P127" s="38">
        <f>Tempo!A119</f>
        <v>0</v>
      </c>
      <c r="Q127" s="114">
        <f>'Calc Spikes'!K126</f>
        <v>0</v>
      </c>
      <c r="R127" s="115">
        <f>'Calc Spikes'!L126</f>
        <v>0</v>
      </c>
      <c r="S127" s="115">
        <f>'Calc Spikes'!M126</f>
        <v>0</v>
      </c>
      <c r="T127" s="116">
        <f>'Calc Spikes'!N126</f>
        <v>0</v>
      </c>
      <c r="U127" s="35">
        <f>'Calc Spikes'!S126</f>
        <v>0</v>
      </c>
      <c r="V127" s="36">
        <f>'Calc Spikes'!T126</f>
        <v>0</v>
      </c>
      <c r="W127" s="24"/>
      <c r="X127" s="25"/>
      <c r="Y127" s="25"/>
      <c r="Z127" s="25"/>
      <c r="AA127" s="26"/>
    </row>
    <row r="128" spans="1:27" x14ac:dyDescent="0.3">
      <c r="A128" s="24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6"/>
      <c r="N128" s="37">
        <v>0</v>
      </c>
      <c r="O128" s="37">
        <v>0</v>
      </c>
      <c r="P128" s="38">
        <f>Tempo!A120</f>
        <v>0</v>
      </c>
      <c r="Q128" s="114">
        <f>'Calc Spikes'!K127</f>
        <v>0</v>
      </c>
      <c r="R128" s="115">
        <f>'Calc Spikes'!L127</f>
        <v>0</v>
      </c>
      <c r="S128" s="115">
        <f>'Calc Spikes'!M127</f>
        <v>0</v>
      </c>
      <c r="T128" s="116">
        <f>'Calc Spikes'!N127</f>
        <v>0</v>
      </c>
      <c r="U128" s="35">
        <f>'Calc Spikes'!S127</f>
        <v>0</v>
      </c>
      <c r="V128" s="36">
        <f>'Calc Spikes'!T127</f>
        <v>0</v>
      </c>
      <c r="W128" s="24"/>
      <c r="X128" s="25"/>
      <c r="Y128" s="25"/>
      <c r="Z128" s="25"/>
      <c r="AA128" s="26"/>
    </row>
    <row r="129" spans="1:27" x14ac:dyDescent="0.3">
      <c r="A129" s="24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6"/>
      <c r="N129" s="37">
        <v>0</v>
      </c>
      <c r="O129" s="37">
        <v>0</v>
      </c>
      <c r="P129" s="38">
        <f>Tempo!A121</f>
        <v>0</v>
      </c>
      <c r="Q129" s="114">
        <f>'Calc Spikes'!K128</f>
        <v>0</v>
      </c>
      <c r="R129" s="115">
        <f>'Calc Spikes'!L128</f>
        <v>0</v>
      </c>
      <c r="S129" s="115">
        <f>'Calc Spikes'!M128</f>
        <v>0</v>
      </c>
      <c r="T129" s="116">
        <f>'Calc Spikes'!N128</f>
        <v>0</v>
      </c>
      <c r="U129" s="35">
        <f>'Calc Spikes'!S128</f>
        <v>0</v>
      </c>
      <c r="V129" s="36">
        <f>'Calc Spikes'!T128</f>
        <v>0</v>
      </c>
      <c r="W129" s="24"/>
      <c r="X129" s="25"/>
      <c r="Y129" s="25"/>
      <c r="Z129" s="25"/>
      <c r="AA129" s="26"/>
    </row>
    <row r="130" spans="1:27" x14ac:dyDescent="0.3">
      <c r="A130" s="24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6"/>
      <c r="N130" s="37">
        <v>0</v>
      </c>
      <c r="O130" s="37">
        <v>0</v>
      </c>
      <c r="P130" s="38">
        <f>Tempo!A122</f>
        <v>0</v>
      </c>
      <c r="Q130" s="114">
        <f>'Calc Spikes'!K129</f>
        <v>0</v>
      </c>
      <c r="R130" s="115">
        <f>'Calc Spikes'!L129</f>
        <v>0</v>
      </c>
      <c r="S130" s="115">
        <f>'Calc Spikes'!M129</f>
        <v>0</v>
      </c>
      <c r="T130" s="116">
        <f>'Calc Spikes'!N129</f>
        <v>0</v>
      </c>
      <c r="U130" s="35">
        <f>'Calc Spikes'!S129</f>
        <v>0</v>
      </c>
      <c r="V130" s="36">
        <f>'Calc Spikes'!T129</f>
        <v>0</v>
      </c>
      <c r="W130" s="24"/>
      <c r="X130" s="25"/>
      <c r="Y130" s="25"/>
      <c r="Z130" s="25"/>
      <c r="AA130" s="26"/>
    </row>
    <row r="131" spans="1:27" x14ac:dyDescent="0.3">
      <c r="A131" s="24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6"/>
      <c r="N131" s="37">
        <v>0</v>
      </c>
      <c r="O131" s="37">
        <v>0</v>
      </c>
      <c r="P131" s="38">
        <f>Tempo!A123</f>
        <v>0</v>
      </c>
      <c r="Q131" s="114">
        <f>'Calc Spikes'!K130</f>
        <v>0</v>
      </c>
      <c r="R131" s="115">
        <f>'Calc Spikes'!L130</f>
        <v>0</v>
      </c>
      <c r="S131" s="115">
        <f>'Calc Spikes'!M130</f>
        <v>0</v>
      </c>
      <c r="T131" s="116">
        <f>'Calc Spikes'!N130</f>
        <v>0</v>
      </c>
      <c r="U131" s="35">
        <f>'Calc Spikes'!S130</f>
        <v>0</v>
      </c>
      <c r="V131" s="36">
        <f>'Calc Spikes'!T130</f>
        <v>0</v>
      </c>
      <c r="W131" s="24"/>
      <c r="X131" s="25"/>
      <c r="Y131" s="25"/>
      <c r="Z131" s="25"/>
      <c r="AA131" s="26"/>
    </row>
    <row r="132" spans="1:27" x14ac:dyDescent="0.3">
      <c r="A132" s="24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6"/>
      <c r="N132" s="37">
        <v>0</v>
      </c>
      <c r="O132" s="37">
        <v>0</v>
      </c>
      <c r="P132" s="38">
        <f>Tempo!A124</f>
        <v>0</v>
      </c>
      <c r="Q132" s="114">
        <f>'Calc Spikes'!K131</f>
        <v>0</v>
      </c>
      <c r="R132" s="115">
        <f>'Calc Spikes'!L131</f>
        <v>0</v>
      </c>
      <c r="S132" s="115">
        <f>'Calc Spikes'!M131</f>
        <v>0</v>
      </c>
      <c r="T132" s="116">
        <f>'Calc Spikes'!N131</f>
        <v>0</v>
      </c>
      <c r="U132" s="35">
        <f>'Calc Spikes'!S131</f>
        <v>0</v>
      </c>
      <c r="V132" s="36">
        <f>'Calc Spikes'!T131</f>
        <v>0</v>
      </c>
      <c r="W132" s="24"/>
      <c r="X132" s="25"/>
      <c r="Y132" s="25"/>
      <c r="Z132" s="25"/>
      <c r="AA132" s="26"/>
    </row>
    <row r="133" spans="1:27" x14ac:dyDescent="0.3">
      <c r="A133" s="24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6"/>
      <c r="N133" s="37">
        <v>0</v>
      </c>
      <c r="O133" s="37">
        <v>0</v>
      </c>
      <c r="P133" s="38">
        <f>Tempo!A125</f>
        <v>0</v>
      </c>
      <c r="Q133" s="114">
        <f>'Calc Spikes'!K132</f>
        <v>0</v>
      </c>
      <c r="R133" s="115">
        <f>'Calc Spikes'!L132</f>
        <v>0</v>
      </c>
      <c r="S133" s="115">
        <f>'Calc Spikes'!M132</f>
        <v>0</v>
      </c>
      <c r="T133" s="116">
        <f>'Calc Spikes'!N132</f>
        <v>0</v>
      </c>
      <c r="U133" s="35">
        <f>'Calc Spikes'!S132</f>
        <v>0</v>
      </c>
      <c r="V133" s="36">
        <f>'Calc Spikes'!T132</f>
        <v>0</v>
      </c>
      <c r="W133" s="24"/>
      <c r="X133" s="25"/>
      <c r="Y133" s="25"/>
      <c r="Z133" s="25"/>
      <c r="AA133" s="26"/>
    </row>
    <row r="134" spans="1:27" x14ac:dyDescent="0.3">
      <c r="A134" s="24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6"/>
      <c r="N134" s="37">
        <v>0</v>
      </c>
      <c r="O134" s="37">
        <v>0</v>
      </c>
      <c r="P134" s="38">
        <f>Tempo!A126</f>
        <v>0</v>
      </c>
      <c r="Q134" s="114">
        <f>'Calc Spikes'!K133</f>
        <v>0</v>
      </c>
      <c r="R134" s="115">
        <f>'Calc Spikes'!L133</f>
        <v>0</v>
      </c>
      <c r="S134" s="115">
        <f>'Calc Spikes'!M133</f>
        <v>0</v>
      </c>
      <c r="T134" s="116">
        <f>'Calc Spikes'!N133</f>
        <v>0</v>
      </c>
      <c r="U134" s="35">
        <f>'Calc Spikes'!S133</f>
        <v>0</v>
      </c>
      <c r="V134" s="36">
        <f>'Calc Spikes'!T133</f>
        <v>0</v>
      </c>
      <c r="W134" s="24"/>
      <c r="X134" s="25"/>
      <c r="Y134" s="25"/>
      <c r="Z134" s="25"/>
      <c r="AA134" s="26"/>
    </row>
    <row r="135" spans="1:27" x14ac:dyDescent="0.3">
      <c r="A135" s="24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6"/>
      <c r="N135" s="37">
        <v>0</v>
      </c>
      <c r="O135" s="37">
        <v>0</v>
      </c>
      <c r="P135" s="38">
        <f>Tempo!A127</f>
        <v>0</v>
      </c>
      <c r="Q135" s="114">
        <f>'Calc Spikes'!K134</f>
        <v>0</v>
      </c>
      <c r="R135" s="115">
        <f>'Calc Spikes'!L134</f>
        <v>0</v>
      </c>
      <c r="S135" s="115">
        <f>'Calc Spikes'!M134</f>
        <v>0</v>
      </c>
      <c r="T135" s="116">
        <f>'Calc Spikes'!N134</f>
        <v>0</v>
      </c>
      <c r="U135" s="35">
        <f>'Calc Spikes'!S134</f>
        <v>0</v>
      </c>
      <c r="V135" s="36">
        <f>'Calc Spikes'!T134</f>
        <v>0</v>
      </c>
      <c r="W135" s="24"/>
      <c r="X135" s="25"/>
      <c r="Y135" s="25"/>
      <c r="Z135" s="25"/>
      <c r="AA135" s="26"/>
    </row>
    <row r="136" spans="1:27" x14ac:dyDescent="0.3">
      <c r="A136" s="24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6"/>
      <c r="N136" s="37">
        <v>0</v>
      </c>
      <c r="O136" s="37">
        <v>0</v>
      </c>
      <c r="P136" s="38">
        <f>Tempo!A128</f>
        <v>0</v>
      </c>
      <c r="Q136" s="114">
        <f>'Calc Spikes'!K135</f>
        <v>0</v>
      </c>
      <c r="R136" s="115">
        <f>'Calc Spikes'!L135</f>
        <v>0</v>
      </c>
      <c r="S136" s="115">
        <f>'Calc Spikes'!M135</f>
        <v>0</v>
      </c>
      <c r="T136" s="116">
        <f>'Calc Spikes'!N135</f>
        <v>0</v>
      </c>
      <c r="U136" s="35">
        <f>'Calc Spikes'!S135</f>
        <v>0</v>
      </c>
      <c r="V136" s="36">
        <f>'Calc Spikes'!T135</f>
        <v>0</v>
      </c>
      <c r="W136" s="24"/>
      <c r="X136" s="25"/>
      <c r="Y136" s="25"/>
      <c r="Z136" s="25"/>
      <c r="AA136" s="26"/>
    </row>
    <row r="137" spans="1:27" x14ac:dyDescent="0.3">
      <c r="A137" s="24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6"/>
      <c r="N137" s="37">
        <v>0</v>
      </c>
      <c r="O137" s="37">
        <v>0</v>
      </c>
      <c r="P137" s="38">
        <f>Tempo!A129</f>
        <v>0</v>
      </c>
      <c r="Q137" s="114">
        <f>'Calc Spikes'!K136</f>
        <v>0</v>
      </c>
      <c r="R137" s="115">
        <f>'Calc Spikes'!L136</f>
        <v>0</v>
      </c>
      <c r="S137" s="115">
        <f>'Calc Spikes'!M136</f>
        <v>0</v>
      </c>
      <c r="T137" s="116">
        <f>'Calc Spikes'!N136</f>
        <v>0</v>
      </c>
      <c r="U137" s="35">
        <f>'Calc Spikes'!S136</f>
        <v>0</v>
      </c>
      <c r="V137" s="36">
        <f>'Calc Spikes'!T136</f>
        <v>0</v>
      </c>
      <c r="W137" s="24"/>
      <c r="X137" s="25"/>
      <c r="Y137" s="25"/>
      <c r="Z137" s="25"/>
      <c r="AA137" s="26"/>
    </row>
    <row r="138" spans="1:27" x14ac:dyDescent="0.3">
      <c r="A138" s="24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6"/>
      <c r="N138" s="37">
        <v>0</v>
      </c>
      <c r="O138" s="37">
        <v>0</v>
      </c>
      <c r="P138" s="38">
        <f>Tempo!A130</f>
        <v>0</v>
      </c>
      <c r="Q138" s="114">
        <f>'Calc Spikes'!K137</f>
        <v>0</v>
      </c>
      <c r="R138" s="115">
        <f>'Calc Spikes'!L137</f>
        <v>0</v>
      </c>
      <c r="S138" s="115">
        <f>'Calc Spikes'!M137</f>
        <v>0</v>
      </c>
      <c r="T138" s="116">
        <f>'Calc Spikes'!N137</f>
        <v>0</v>
      </c>
      <c r="U138" s="35">
        <f>'Calc Spikes'!S137</f>
        <v>0</v>
      </c>
      <c r="V138" s="36">
        <f>'Calc Spikes'!T137</f>
        <v>0</v>
      </c>
      <c r="W138" s="24"/>
      <c r="X138" s="25"/>
      <c r="Y138" s="25"/>
      <c r="Z138" s="25"/>
      <c r="AA138" s="26"/>
    </row>
    <row r="139" spans="1:27" x14ac:dyDescent="0.3">
      <c r="A139" s="24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6"/>
      <c r="N139" s="37">
        <v>0</v>
      </c>
      <c r="O139" s="37">
        <v>0</v>
      </c>
      <c r="P139" s="38">
        <f>Tempo!A131</f>
        <v>0</v>
      </c>
      <c r="Q139" s="114">
        <f>'Calc Spikes'!K138</f>
        <v>0</v>
      </c>
      <c r="R139" s="115">
        <f>'Calc Spikes'!L138</f>
        <v>0</v>
      </c>
      <c r="S139" s="115">
        <f>'Calc Spikes'!M138</f>
        <v>0</v>
      </c>
      <c r="T139" s="116">
        <f>'Calc Spikes'!N138</f>
        <v>0</v>
      </c>
      <c r="U139" s="35">
        <f>'Calc Spikes'!S138</f>
        <v>0</v>
      </c>
      <c r="V139" s="36">
        <f>'Calc Spikes'!T138</f>
        <v>0</v>
      </c>
      <c r="W139" s="24"/>
      <c r="X139" s="25"/>
      <c r="Y139" s="25"/>
      <c r="Z139" s="25"/>
      <c r="AA139" s="26"/>
    </row>
    <row r="140" spans="1:27" x14ac:dyDescent="0.3">
      <c r="A140" s="24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6"/>
      <c r="N140" s="37">
        <v>0</v>
      </c>
      <c r="O140" s="37">
        <v>0</v>
      </c>
      <c r="P140" s="38">
        <f>Tempo!A132</f>
        <v>0</v>
      </c>
      <c r="Q140" s="114">
        <f>'Calc Spikes'!K139</f>
        <v>0</v>
      </c>
      <c r="R140" s="115">
        <f>'Calc Spikes'!L139</f>
        <v>0</v>
      </c>
      <c r="S140" s="115">
        <f>'Calc Spikes'!M139</f>
        <v>0</v>
      </c>
      <c r="T140" s="116">
        <f>'Calc Spikes'!N139</f>
        <v>0</v>
      </c>
      <c r="U140" s="35">
        <f>'Calc Spikes'!S139</f>
        <v>0</v>
      </c>
      <c r="V140" s="36">
        <f>'Calc Spikes'!T139</f>
        <v>0</v>
      </c>
      <c r="W140" s="24"/>
      <c r="X140" s="25"/>
      <c r="Y140" s="25"/>
      <c r="Z140" s="25"/>
      <c r="AA140" s="26"/>
    </row>
    <row r="141" spans="1:27" x14ac:dyDescent="0.3">
      <c r="A141" s="24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6"/>
      <c r="N141" s="37">
        <v>0</v>
      </c>
      <c r="O141" s="37">
        <v>0</v>
      </c>
      <c r="P141" s="38">
        <f>Tempo!A133</f>
        <v>0</v>
      </c>
      <c r="Q141" s="114">
        <f>'Calc Spikes'!K140</f>
        <v>0</v>
      </c>
      <c r="R141" s="115">
        <f>'Calc Spikes'!L140</f>
        <v>0</v>
      </c>
      <c r="S141" s="115">
        <f>'Calc Spikes'!M140</f>
        <v>0</v>
      </c>
      <c r="T141" s="116">
        <f>'Calc Spikes'!N140</f>
        <v>0</v>
      </c>
      <c r="U141" s="35">
        <f>'Calc Spikes'!S140</f>
        <v>0</v>
      </c>
      <c r="V141" s="36">
        <f>'Calc Spikes'!T140</f>
        <v>0</v>
      </c>
      <c r="W141" s="24"/>
      <c r="X141" s="25"/>
      <c r="Y141" s="25"/>
      <c r="Z141" s="25"/>
      <c r="AA141" s="26"/>
    </row>
    <row r="142" spans="1:27" x14ac:dyDescent="0.3">
      <c r="A142" s="24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6"/>
      <c r="N142" s="37">
        <v>0</v>
      </c>
      <c r="O142" s="37">
        <v>0</v>
      </c>
      <c r="P142" s="38">
        <f>Tempo!A134</f>
        <v>0</v>
      </c>
      <c r="Q142" s="114">
        <f>'Calc Spikes'!K141</f>
        <v>0</v>
      </c>
      <c r="R142" s="115">
        <f>'Calc Spikes'!L141</f>
        <v>0</v>
      </c>
      <c r="S142" s="115">
        <f>'Calc Spikes'!M141</f>
        <v>0</v>
      </c>
      <c r="T142" s="116">
        <f>'Calc Spikes'!N141</f>
        <v>0</v>
      </c>
      <c r="U142" s="35">
        <f>'Calc Spikes'!S141</f>
        <v>0</v>
      </c>
      <c r="V142" s="36">
        <f>'Calc Spikes'!T141</f>
        <v>0</v>
      </c>
      <c r="W142" s="24"/>
      <c r="X142" s="25"/>
      <c r="Y142" s="25"/>
      <c r="Z142" s="25"/>
      <c r="AA142" s="26"/>
    </row>
    <row r="143" spans="1:27" x14ac:dyDescent="0.3">
      <c r="A143" s="24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6"/>
      <c r="N143" s="37">
        <v>0</v>
      </c>
      <c r="O143" s="37">
        <v>0</v>
      </c>
      <c r="P143" s="38">
        <f>Tempo!A135</f>
        <v>0</v>
      </c>
      <c r="Q143" s="114">
        <f>'Calc Spikes'!K142</f>
        <v>0</v>
      </c>
      <c r="R143" s="115">
        <f>'Calc Spikes'!L142</f>
        <v>0</v>
      </c>
      <c r="S143" s="115">
        <f>'Calc Spikes'!M142</f>
        <v>0</v>
      </c>
      <c r="T143" s="116">
        <f>'Calc Spikes'!N142</f>
        <v>0</v>
      </c>
      <c r="U143" s="35">
        <f>'Calc Spikes'!S142</f>
        <v>0</v>
      </c>
      <c r="V143" s="36">
        <f>'Calc Spikes'!T142</f>
        <v>0</v>
      </c>
      <c r="W143" s="24"/>
      <c r="X143" s="25"/>
      <c r="Y143" s="25"/>
      <c r="Z143" s="25"/>
      <c r="AA143" s="26"/>
    </row>
    <row r="144" spans="1:27" x14ac:dyDescent="0.3">
      <c r="A144" s="24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6"/>
      <c r="N144" s="37">
        <v>0</v>
      </c>
      <c r="O144" s="37">
        <v>0</v>
      </c>
      <c r="P144" s="38">
        <f>Tempo!A136</f>
        <v>0</v>
      </c>
      <c r="Q144" s="114">
        <f>'Calc Spikes'!K143</f>
        <v>0</v>
      </c>
      <c r="R144" s="115">
        <f>'Calc Spikes'!L143</f>
        <v>0</v>
      </c>
      <c r="S144" s="115">
        <f>'Calc Spikes'!M143</f>
        <v>0</v>
      </c>
      <c r="T144" s="116">
        <f>'Calc Spikes'!N143</f>
        <v>0</v>
      </c>
      <c r="U144" s="35">
        <f>'Calc Spikes'!S143</f>
        <v>0</v>
      </c>
      <c r="V144" s="36">
        <f>'Calc Spikes'!T143</f>
        <v>0</v>
      </c>
      <c r="W144" s="24"/>
      <c r="X144" s="25"/>
      <c r="Y144" s="25"/>
      <c r="Z144" s="25"/>
      <c r="AA144" s="26"/>
    </row>
    <row r="145" spans="1:27" x14ac:dyDescent="0.3">
      <c r="A145" s="24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6"/>
      <c r="N145" s="37">
        <v>0</v>
      </c>
      <c r="O145" s="37">
        <v>0</v>
      </c>
      <c r="P145" s="38">
        <f>Tempo!A137</f>
        <v>0</v>
      </c>
      <c r="Q145" s="114">
        <f>'Calc Spikes'!K144</f>
        <v>0</v>
      </c>
      <c r="R145" s="115">
        <f>'Calc Spikes'!L144</f>
        <v>0</v>
      </c>
      <c r="S145" s="115">
        <f>'Calc Spikes'!M144</f>
        <v>0</v>
      </c>
      <c r="T145" s="116">
        <f>'Calc Spikes'!N144</f>
        <v>0</v>
      </c>
      <c r="U145" s="35">
        <f>'Calc Spikes'!S144</f>
        <v>0</v>
      </c>
      <c r="V145" s="36">
        <f>'Calc Spikes'!T144</f>
        <v>0</v>
      </c>
      <c r="W145" s="24"/>
      <c r="X145" s="25"/>
      <c r="Y145" s="25"/>
      <c r="Z145" s="25"/>
      <c r="AA145" s="26"/>
    </row>
    <row r="146" spans="1:27" x14ac:dyDescent="0.3">
      <c r="A146" s="24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6"/>
      <c r="N146" s="37">
        <v>0</v>
      </c>
      <c r="O146" s="37">
        <v>0</v>
      </c>
      <c r="P146" s="38">
        <f>Tempo!A138</f>
        <v>0</v>
      </c>
      <c r="Q146" s="114">
        <f>'Calc Spikes'!K145</f>
        <v>0</v>
      </c>
      <c r="R146" s="115">
        <f>'Calc Spikes'!L145</f>
        <v>0</v>
      </c>
      <c r="S146" s="115">
        <f>'Calc Spikes'!M145</f>
        <v>0</v>
      </c>
      <c r="T146" s="116">
        <f>'Calc Spikes'!N145</f>
        <v>0</v>
      </c>
      <c r="U146" s="35">
        <f>'Calc Spikes'!S145</f>
        <v>0</v>
      </c>
      <c r="V146" s="36">
        <f>'Calc Spikes'!T145</f>
        <v>0</v>
      </c>
      <c r="W146" s="24"/>
      <c r="X146" s="25"/>
      <c r="Y146" s="25"/>
      <c r="Z146" s="25"/>
      <c r="AA146" s="26"/>
    </row>
    <row r="147" spans="1:27" x14ac:dyDescent="0.3">
      <c r="A147" s="24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6"/>
      <c r="N147" s="37">
        <v>0</v>
      </c>
      <c r="O147" s="37">
        <v>0</v>
      </c>
      <c r="P147" s="38">
        <f>Tempo!A139</f>
        <v>0</v>
      </c>
      <c r="Q147" s="114">
        <f>'Calc Spikes'!K146</f>
        <v>0</v>
      </c>
      <c r="R147" s="115">
        <f>'Calc Spikes'!L146</f>
        <v>0</v>
      </c>
      <c r="S147" s="115">
        <f>'Calc Spikes'!M146</f>
        <v>0</v>
      </c>
      <c r="T147" s="116">
        <f>'Calc Spikes'!N146</f>
        <v>0</v>
      </c>
      <c r="U147" s="35">
        <f>'Calc Spikes'!S146</f>
        <v>0</v>
      </c>
      <c r="V147" s="36">
        <f>'Calc Spikes'!T146</f>
        <v>0</v>
      </c>
      <c r="W147" s="24"/>
      <c r="X147" s="25"/>
      <c r="Y147" s="25"/>
      <c r="Z147" s="25"/>
      <c r="AA147" s="26"/>
    </row>
    <row r="148" spans="1:27" x14ac:dyDescent="0.3">
      <c r="A148" s="24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6"/>
      <c r="N148" s="37">
        <v>0</v>
      </c>
      <c r="O148" s="37">
        <v>0</v>
      </c>
      <c r="P148" s="38">
        <f>Tempo!A140</f>
        <v>0</v>
      </c>
      <c r="Q148" s="114">
        <f>'Calc Spikes'!K147</f>
        <v>0</v>
      </c>
      <c r="R148" s="115">
        <f>'Calc Spikes'!L147</f>
        <v>0</v>
      </c>
      <c r="S148" s="115">
        <f>'Calc Spikes'!M147</f>
        <v>0</v>
      </c>
      <c r="T148" s="116">
        <f>'Calc Spikes'!N147</f>
        <v>0</v>
      </c>
      <c r="U148" s="35">
        <f>'Calc Spikes'!S147</f>
        <v>0</v>
      </c>
      <c r="V148" s="36">
        <f>'Calc Spikes'!T147</f>
        <v>0</v>
      </c>
      <c r="W148" s="24"/>
      <c r="X148" s="25"/>
      <c r="Y148" s="25"/>
      <c r="Z148" s="25"/>
      <c r="AA148" s="26"/>
    </row>
    <row r="149" spans="1:27" x14ac:dyDescent="0.3">
      <c r="A149" s="24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6"/>
      <c r="N149" s="37">
        <v>0</v>
      </c>
      <c r="O149" s="37">
        <v>0</v>
      </c>
      <c r="P149" s="38">
        <f>Tempo!A141</f>
        <v>0</v>
      </c>
      <c r="Q149" s="114">
        <f>'Calc Spikes'!K148</f>
        <v>0</v>
      </c>
      <c r="R149" s="115">
        <f>'Calc Spikes'!L148</f>
        <v>0</v>
      </c>
      <c r="S149" s="115">
        <f>'Calc Spikes'!M148</f>
        <v>0</v>
      </c>
      <c r="T149" s="116">
        <f>'Calc Spikes'!N148</f>
        <v>0</v>
      </c>
      <c r="U149" s="35">
        <f>'Calc Spikes'!S148</f>
        <v>0</v>
      </c>
      <c r="V149" s="36">
        <f>'Calc Spikes'!T148</f>
        <v>0</v>
      </c>
      <c r="W149" s="24"/>
      <c r="X149" s="25"/>
      <c r="Y149" s="25"/>
      <c r="Z149" s="25"/>
      <c r="AA149" s="26"/>
    </row>
    <row r="150" spans="1:27" x14ac:dyDescent="0.3">
      <c r="A150" s="24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6"/>
      <c r="N150" s="37">
        <v>0</v>
      </c>
      <c r="O150" s="37">
        <v>0</v>
      </c>
      <c r="P150" s="38">
        <f>Tempo!A142</f>
        <v>0</v>
      </c>
      <c r="Q150" s="114">
        <f>'Calc Spikes'!K149</f>
        <v>0</v>
      </c>
      <c r="R150" s="115">
        <f>'Calc Spikes'!L149</f>
        <v>0</v>
      </c>
      <c r="S150" s="115">
        <f>'Calc Spikes'!M149</f>
        <v>0</v>
      </c>
      <c r="T150" s="116">
        <f>'Calc Spikes'!N149</f>
        <v>0</v>
      </c>
      <c r="U150" s="35">
        <f>'Calc Spikes'!S149</f>
        <v>0</v>
      </c>
      <c r="V150" s="36">
        <f>'Calc Spikes'!T149</f>
        <v>0</v>
      </c>
      <c r="W150" s="24"/>
      <c r="X150" s="25"/>
      <c r="Y150" s="25"/>
      <c r="Z150" s="25"/>
      <c r="AA150" s="26"/>
    </row>
    <row r="151" spans="1:27" x14ac:dyDescent="0.3">
      <c r="A151" s="24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6"/>
      <c r="N151" s="37">
        <v>0</v>
      </c>
      <c r="O151" s="37">
        <v>0</v>
      </c>
      <c r="P151" s="38">
        <f>Tempo!A143</f>
        <v>0</v>
      </c>
      <c r="Q151" s="114">
        <f>'Calc Spikes'!K150</f>
        <v>0</v>
      </c>
      <c r="R151" s="115">
        <f>'Calc Spikes'!L150</f>
        <v>0</v>
      </c>
      <c r="S151" s="115">
        <f>'Calc Spikes'!M150</f>
        <v>0</v>
      </c>
      <c r="T151" s="116">
        <f>'Calc Spikes'!N150</f>
        <v>0</v>
      </c>
      <c r="U151" s="35">
        <f>'Calc Spikes'!S150</f>
        <v>0</v>
      </c>
      <c r="V151" s="36">
        <f>'Calc Spikes'!T150</f>
        <v>0</v>
      </c>
      <c r="W151" s="24"/>
      <c r="X151" s="25"/>
      <c r="Y151" s="25"/>
      <c r="Z151" s="25"/>
      <c r="AA151" s="26"/>
    </row>
    <row r="152" spans="1:27" x14ac:dyDescent="0.3">
      <c r="A152" s="24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6"/>
      <c r="N152" s="37">
        <v>0</v>
      </c>
      <c r="O152" s="37">
        <v>0</v>
      </c>
      <c r="P152" s="38">
        <f>Tempo!A144</f>
        <v>0</v>
      </c>
      <c r="Q152" s="114">
        <f>'Calc Spikes'!K151</f>
        <v>0</v>
      </c>
      <c r="R152" s="115">
        <f>'Calc Spikes'!L151</f>
        <v>0</v>
      </c>
      <c r="S152" s="115">
        <f>'Calc Spikes'!M151</f>
        <v>0</v>
      </c>
      <c r="T152" s="116">
        <f>'Calc Spikes'!N151</f>
        <v>0</v>
      </c>
      <c r="U152" s="35">
        <f>'Calc Spikes'!S151</f>
        <v>0</v>
      </c>
      <c r="V152" s="36">
        <f>'Calc Spikes'!T151</f>
        <v>0</v>
      </c>
      <c r="W152" s="24"/>
      <c r="X152" s="25"/>
      <c r="Y152" s="25"/>
      <c r="Z152" s="25"/>
      <c r="AA152" s="26"/>
    </row>
    <row r="153" spans="1:27" x14ac:dyDescent="0.3">
      <c r="A153" s="24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6"/>
      <c r="N153" s="37">
        <v>0</v>
      </c>
      <c r="O153" s="37">
        <v>0</v>
      </c>
      <c r="P153" s="38">
        <f>Tempo!A145</f>
        <v>0</v>
      </c>
      <c r="Q153" s="114">
        <f>'Calc Spikes'!K152</f>
        <v>0</v>
      </c>
      <c r="R153" s="115">
        <f>'Calc Spikes'!L152</f>
        <v>0</v>
      </c>
      <c r="S153" s="115">
        <f>'Calc Spikes'!M152</f>
        <v>0</v>
      </c>
      <c r="T153" s="116">
        <f>'Calc Spikes'!N152</f>
        <v>0</v>
      </c>
      <c r="U153" s="35">
        <f>'Calc Spikes'!S152</f>
        <v>0</v>
      </c>
      <c r="V153" s="36">
        <f>'Calc Spikes'!T152</f>
        <v>0</v>
      </c>
      <c r="W153" s="24"/>
      <c r="X153" s="25"/>
      <c r="Y153" s="25"/>
      <c r="Z153" s="25"/>
      <c r="AA153" s="26"/>
    </row>
    <row r="154" spans="1:27" x14ac:dyDescent="0.3">
      <c r="A154" s="24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6"/>
      <c r="N154" s="37">
        <v>0</v>
      </c>
      <c r="O154" s="37">
        <v>0</v>
      </c>
      <c r="P154" s="38">
        <f>Tempo!A146</f>
        <v>0</v>
      </c>
      <c r="Q154" s="114">
        <f>'Calc Spikes'!K153</f>
        <v>0</v>
      </c>
      <c r="R154" s="115">
        <f>'Calc Spikes'!L153</f>
        <v>0</v>
      </c>
      <c r="S154" s="115">
        <f>'Calc Spikes'!M153</f>
        <v>0</v>
      </c>
      <c r="T154" s="116">
        <f>'Calc Spikes'!N153</f>
        <v>0</v>
      </c>
      <c r="U154" s="35">
        <f>'Calc Spikes'!S153</f>
        <v>0</v>
      </c>
      <c r="V154" s="36">
        <f>'Calc Spikes'!T153</f>
        <v>0</v>
      </c>
      <c r="W154" s="24"/>
      <c r="X154" s="25"/>
      <c r="Y154" s="25"/>
      <c r="Z154" s="25"/>
      <c r="AA154" s="26"/>
    </row>
    <row r="155" spans="1:27" x14ac:dyDescent="0.3">
      <c r="A155" s="24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6"/>
      <c r="N155" s="37">
        <v>0</v>
      </c>
      <c r="O155" s="37">
        <v>0</v>
      </c>
      <c r="P155" s="38">
        <f>Tempo!A147</f>
        <v>0</v>
      </c>
      <c r="Q155" s="114">
        <f>'Calc Spikes'!K154</f>
        <v>0</v>
      </c>
      <c r="R155" s="115">
        <f>'Calc Spikes'!L154</f>
        <v>0</v>
      </c>
      <c r="S155" s="115">
        <f>'Calc Spikes'!M154</f>
        <v>0</v>
      </c>
      <c r="T155" s="116">
        <f>'Calc Spikes'!N154</f>
        <v>0</v>
      </c>
      <c r="U155" s="35">
        <f>'Calc Spikes'!S154</f>
        <v>0</v>
      </c>
      <c r="V155" s="36">
        <f>'Calc Spikes'!T154</f>
        <v>0</v>
      </c>
      <c r="W155" s="24"/>
      <c r="X155" s="25"/>
      <c r="Y155" s="25"/>
      <c r="Z155" s="25"/>
      <c r="AA155" s="26"/>
    </row>
    <row r="156" spans="1:27" x14ac:dyDescent="0.3">
      <c r="A156" s="24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6"/>
      <c r="N156" s="37">
        <v>0</v>
      </c>
      <c r="O156" s="37">
        <v>0</v>
      </c>
      <c r="P156" s="38">
        <f>Tempo!A148</f>
        <v>0</v>
      </c>
      <c r="Q156" s="114">
        <f>'Calc Spikes'!K155</f>
        <v>0</v>
      </c>
      <c r="R156" s="115">
        <f>'Calc Spikes'!L155</f>
        <v>0</v>
      </c>
      <c r="S156" s="115">
        <f>'Calc Spikes'!M155</f>
        <v>0</v>
      </c>
      <c r="T156" s="116">
        <f>'Calc Spikes'!N155</f>
        <v>0</v>
      </c>
      <c r="U156" s="35">
        <f>'Calc Spikes'!S155</f>
        <v>0</v>
      </c>
      <c r="V156" s="36">
        <f>'Calc Spikes'!T155</f>
        <v>0</v>
      </c>
      <c r="W156" s="24"/>
      <c r="X156" s="25"/>
      <c r="Y156" s="25"/>
      <c r="Z156" s="25"/>
      <c r="AA156" s="26"/>
    </row>
    <row r="157" spans="1:27" x14ac:dyDescent="0.3">
      <c r="A157" s="24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6"/>
      <c r="N157" s="37">
        <v>0</v>
      </c>
      <c r="O157" s="37">
        <v>0</v>
      </c>
      <c r="P157" s="38">
        <f>Tempo!A149</f>
        <v>0</v>
      </c>
      <c r="Q157" s="114">
        <f>'Calc Spikes'!K156</f>
        <v>0</v>
      </c>
      <c r="R157" s="115">
        <f>'Calc Spikes'!L156</f>
        <v>0</v>
      </c>
      <c r="S157" s="115">
        <f>'Calc Spikes'!M156</f>
        <v>0</v>
      </c>
      <c r="T157" s="116">
        <f>'Calc Spikes'!N156</f>
        <v>0</v>
      </c>
      <c r="U157" s="35">
        <f>'Calc Spikes'!S156</f>
        <v>0</v>
      </c>
      <c r="V157" s="36">
        <f>'Calc Spikes'!T156</f>
        <v>0</v>
      </c>
      <c r="W157" s="24"/>
      <c r="X157" s="25"/>
      <c r="Y157" s="25"/>
      <c r="Z157" s="25"/>
      <c r="AA157" s="26"/>
    </row>
    <row r="158" spans="1:27" x14ac:dyDescent="0.3">
      <c r="A158" s="24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6"/>
      <c r="N158" s="37">
        <v>0</v>
      </c>
      <c r="O158" s="37">
        <v>0</v>
      </c>
      <c r="P158" s="38">
        <f>Tempo!A150</f>
        <v>0</v>
      </c>
      <c r="Q158" s="114">
        <f>'Calc Spikes'!K157</f>
        <v>0</v>
      </c>
      <c r="R158" s="115">
        <f>'Calc Spikes'!L157</f>
        <v>0</v>
      </c>
      <c r="S158" s="115">
        <f>'Calc Spikes'!M157</f>
        <v>0</v>
      </c>
      <c r="T158" s="116">
        <f>'Calc Spikes'!N157</f>
        <v>0</v>
      </c>
      <c r="U158" s="35">
        <f>'Calc Spikes'!S157</f>
        <v>0</v>
      </c>
      <c r="V158" s="36">
        <f>'Calc Spikes'!T157</f>
        <v>0</v>
      </c>
      <c r="W158" s="24"/>
      <c r="X158" s="25"/>
      <c r="Y158" s="25"/>
      <c r="Z158" s="25"/>
      <c r="AA158" s="26"/>
    </row>
    <row r="159" spans="1:27" x14ac:dyDescent="0.3">
      <c r="A159" s="24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6"/>
      <c r="N159" s="37">
        <v>0</v>
      </c>
      <c r="O159" s="37">
        <v>0</v>
      </c>
      <c r="P159" s="38">
        <f>Tempo!A151</f>
        <v>0</v>
      </c>
      <c r="Q159" s="114">
        <f>'Calc Spikes'!K158</f>
        <v>0</v>
      </c>
      <c r="R159" s="115">
        <f>'Calc Spikes'!L158</f>
        <v>0</v>
      </c>
      <c r="S159" s="115">
        <f>'Calc Spikes'!M158</f>
        <v>0</v>
      </c>
      <c r="T159" s="116">
        <f>'Calc Spikes'!N158</f>
        <v>0</v>
      </c>
      <c r="U159" s="35">
        <f>'Calc Spikes'!S158</f>
        <v>0</v>
      </c>
      <c r="V159" s="36">
        <f>'Calc Spikes'!T158</f>
        <v>0</v>
      </c>
      <c r="W159" s="24"/>
      <c r="X159" s="25"/>
      <c r="Y159" s="25"/>
      <c r="Z159" s="25"/>
      <c r="AA159" s="26"/>
    </row>
    <row r="160" spans="1:27" x14ac:dyDescent="0.3">
      <c r="A160" s="24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6"/>
      <c r="N160" s="37">
        <v>0</v>
      </c>
      <c r="O160" s="37">
        <v>0</v>
      </c>
      <c r="P160" s="38">
        <f>Tempo!A152</f>
        <v>0</v>
      </c>
      <c r="Q160" s="114">
        <f>'Calc Spikes'!K159</f>
        <v>0</v>
      </c>
      <c r="R160" s="115">
        <f>'Calc Spikes'!L159</f>
        <v>0</v>
      </c>
      <c r="S160" s="115">
        <f>'Calc Spikes'!M159</f>
        <v>0</v>
      </c>
      <c r="T160" s="116">
        <f>'Calc Spikes'!N159</f>
        <v>0</v>
      </c>
      <c r="U160" s="35">
        <f>'Calc Spikes'!S159</f>
        <v>0</v>
      </c>
      <c r="V160" s="36">
        <f>'Calc Spikes'!T159</f>
        <v>0</v>
      </c>
      <c r="W160" s="24"/>
      <c r="X160" s="25"/>
      <c r="Y160" s="25"/>
      <c r="Z160" s="25"/>
      <c r="AA160" s="26"/>
    </row>
    <row r="161" spans="1:27" x14ac:dyDescent="0.3">
      <c r="A161" s="24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6"/>
      <c r="N161" s="37">
        <v>0</v>
      </c>
      <c r="O161" s="37">
        <v>0</v>
      </c>
      <c r="P161" s="38">
        <f>Tempo!A153</f>
        <v>0</v>
      </c>
      <c r="Q161" s="114">
        <f>'Calc Spikes'!K160</f>
        <v>0</v>
      </c>
      <c r="R161" s="115">
        <f>'Calc Spikes'!L160</f>
        <v>0</v>
      </c>
      <c r="S161" s="115">
        <f>'Calc Spikes'!M160</f>
        <v>0</v>
      </c>
      <c r="T161" s="116">
        <f>'Calc Spikes'!N160</f>
        <v>0</v>
      </c>
      <c r="U161" s="35">
        <f>'Calc Spikes'!S160</f>
        <v>0</v>
      </c>
      <c r="V161" s="36">
        <f>'Calc Spikes'!T160</f>
        <v>0</v>
      </c>
      <c r="W161" s="24"/>
      <c r="X161" s="25"/>
      <c r="Y161" s="25"/>
      <c r="Z161" s="25"/>
      <c r="AA161" s="26"/>
    </row>
    <row r="162" spans="1:27" x14ac:dyDescent="0.3">
      <c r="A162" s="24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6"/>
      <c r="N162" s="37">
        <v>0</v>
      </c>
      <c r="O162" s="37">
        <v>0</v>
      </c>
      <c r="P162" s="38">
        <f>Tempo!A154</f>
        <v>0</v>
      </c>
      <c r="Q162" s="114">
        <f>'Calc Spikes'!K161</f>
        <v>0</v>
      </c>
      <c r="R162" s="115">
        <f>'Calc Spikes'!L161</f>
        <v>0</v>
      </c>
      <c r="S162" s="115">
        <f>'Calc Spikes'!M161</f>
        <v>0</v>
      </c>
      <c r="T162" s="116">
        <f>'Calc Spikes'!N161</f>
        <v>0</v>
      </c>
      <c r="U162" s="35">
        <f>'Calc Spikes'!S161</f>
        <v>0</v>
      </c>
      <c r="V162" s="36">
        <f>'Calc Spikes'!T161</f>
        <v>0</v>
      </c>
      <c r="W162" s="24"/>
      <c r="X162" s="25"/>
      <c r="Y162" s="25"/>
      <c r="Z162" s="25"/>
      <c r="AA162" s="26"/>
    </row>
    <row r="163" spans="1:27" x14ac:dyDescent="0.3">
      <c r="A163" s="24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6"/>
      <c r="N163" s="37">
        <v>0</v>
      </c>
      <c r="O163" s="37">
        <v>0</v>
      </c>
      <c r="P163" s="38">
        <f>Tempo!A155</f>
        <v>0</v>
      </c>
      <c r="Q163" s="114">
        <f>'Calc Spikes'!K162</f>
        <v>0</v>
      </c>
      <c r="R163" s="115">
        <f>'Calc Spikes'!L162</f>
        <v>0</v>
      </c>
      <c r="S163" s="115">
        <f>'Calc Spikes'!M162</f>
        <v>0</v>
      </c>
      <c r="T163" s="116">
        <f>'Calc Spikes'!N162</f>
        <v>0</v>
      </c>
      <c r="U163" s="35">
        <f>'Calc Spikes'!S162</f>
        <v>0</v>
      </c>
      <c r="V163" s="36">
        <f>'Calc Spikes'!T162</f>
        <v>0</v>
      </c>
      <c r="W163" s="24"/>
      <c r="X163" s="25"/>
      <c r="Y163" s="25"/>
      <c r="Z163" s="25"/>
      <c r="AA163" s="26"/>
    </row>
    <row r="164" spans="1:27" x14ac:dyDescent="0.3">
      <c r="A164" s="24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6"/>
      <c r="N164" s="37">
        <v>0</v>
      </c>
      <c r="O164" s="37">
        <v>0</v>
      </c>
      <c r="P164" s="38">
        <f>Tempo!A156</f>
        <v>0</v>
      </c>
      <c r="Q164" s="114">
        <f>'Calc Spikes'!K163</f>
        <v>0</v>
      </c>
      <c r="R164" s="115">
        <f>'Calc Spikes'!L163</f>
        <v>0</v>
      </c>
      <c r="S164" s="115">
        <f>'Calc Spikes'!M163</f>
        <v>0</v>
      </c>
      <c r="T164" s="116">
        <f>'Calc Spikes'!N163</f>
        <v>0</v>
      </c>
      <c r="U164" s="35">
        <f>'Calc Spikes'!S163</f>
        <v>0</v>
      </c>
      <c r="V164" s="36">
        <f>'Calc Spikes'!T163</f>
        <v>0</v>
      </c>
      <c r="W164" s="24"/>
      <c r="X164" s="25"/>
      <c r="Y164" s="25"/>
      <c r="Z164" s="25"/>
      <c r="AA164" s="26"/>
    </row>
    <row r="165" spans="1:27" x14ac:dyDescent="0.3">
      <c r="A165" s="24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6"/>
      <c r="N165" s="37">
        <v>0</v>
      </c>
      <c r="O165" s="37">
        <v>0</v>
      </c>
      <c r="P165" s="38">
        <f>Tempo!A157</f>
        <v>0</v>
      </c>
      <c r="Q165" s="114">
        <f>'Calc Spikes'!K164</f>
        <v>0</v>
      </c>
      <c r="R165" s="115">
        <f>'Calc Spikes'!L164</f>
        <v>0</v>
      </c>
      <c r="S165" s="115">
        <f>'Calc Spikes'!M164</f>
        <v>0</v>
      </c>
      <c r="T165" s="116">
        <f>'Calc Spikes'!N164</f>
        <v>0</v>
      </c>
      <c r="U165" s="35">
        <f>'Calc Spikes'!S164</f>
        <v>0</v>
      </c>
      <c r="V165" s="36">
        <f>'Calc Spikes'!T164</f>
        <v>0</v>
      </c>
      <c r="W165" s="24"/>
      <c r="X165" s="25"/>
      <c r="Y165" s="25"/>
      <c r="Z165" s="25"/>
      <c r="AA165" s="26"/>
    </row>
    <row r="166" spans="1:27" x14ac:dyDescent="0.3">
      <c r="A166" s="24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6"/>
      <c r="N166" s="37">
        <v>0</v>
      </c>
      <c r="O166" s="37">
        <v>0</v>
      </c>
      <c r="P166" s="38">
        <f>Tempo!A158</f>
        <v>0</v>
      </c>
      <c r="Q166" s="114">
        <f>'Calc Spikes'!K165</f>
        <v>0</v>
      </c>
      <c r="R166" s="115">
        <f>'Calc Spikes'!L165</f>
        <v>0</v>
      </c>
      <c r="S166" s="115">
        <f>'Calc Spikes'!M165</f>
        <v>0</v>
      </c>
      <c r="T166" s="116">
        <f>'Calc Spikes'!N165</f>
        <v>0</v>
      </c>
      <c r="U166" s="35">
        <f>'Calc Spikes'!S165</f>
        <v>0</v>
      </c>
      <c r="V166" s="36">
        <f>'Calc Spikes'!T165</f>
        <v>0</v>
      </c>
      <c r="W166" s="24"/>
      <c r="X166" s="25"/>
      <c r="Y166" s="25"/>
      <c r="Z166" s="25"/>
      <c r="AA166" s="26"/>
    </row>
    <row r="167" spans="1:27" x14ac:dyDescent="0.3">
      <c r="A167" s="24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6"/>
      <c r="N167" s="37">
        <v>0</v>
      </c>
      <c r="O167" s="37">
        <v>0</v>
      </c>
      <c r="P167" s="38">
        <f>Tempo!A159</f>
        <v>0</v>
      </c>
      <c r="Q167" s="114">
        <f>'Calc Spikes'!K166</f>
        <v>0</v>
      </c>
      <c r="R167" s="115">
        <f>'Calc Spikes'!L166</f>
        <v>0</v>
      </c>
      <c r="S167" s="115">
        <f>'Calc Spikes'!M166</f>
        <v>0</v>
      </c>
      <c r="T167" s="116">
        <f>'Calc Spikes'!N166</f>
        <v>0</v>
      </c>
      <c r="U167" s="35">
        <f>'Calc Spikes'!S166</f>
        <v>0</v>
      </c>
      <c r="V167" s="36">
        <f>'Calc Spikes'!T166</f>
        <v>0</v>
      </c>
      <c r="W167" s="24"/>
      <c r="X167" s="25"/>
      <c r="Y167" s="25"/>
      <c r="Z167" s="25"/>
      <c r="AA167" s="26"/>
    </row>
    <row r="168" spans="1:27" x14ac:dyDescent="0.3">
      <c r="A168" s="24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6"/>
      <c r="N168" s="37">
        <v>0</v>
      </c>
      <c r="O168" s="37">
        <v>0</v>
      </c>
      <c r="P168" s="38">
        <f>Tempo!A160</f>
        <v>0</v>
      </c>
      <c r="Q168" s="114">
        <f>'Calc Spikes'!K167</f>
        <v>0</v>
      </c>
      <c r="R168" s="115">
        <f>'Calc Spikes'!L167</f>
        <v>0</v>
      </c>
      <c r="S168" s="115">
        <f>'Calc Spikes'!M167</f>
        <v>0</v>
      </c>
      <c r="T168" s="116">
        <f>'Calc Spikes'!N167</f>
        <v>0</v>
      </c>
      <c r="U168" s="35">
        <f>'Calc Spikes'!S167</f>
        <v>0</v>
      </c>
      <c r="V168" s="36">
        <f>'Calc Spikes'!T167</f>
        <v>0</v>
      </c>
      <c r="W168" s="24"/>
      <c r="X168" s="25"/>
      <c r="Y168" s="25"/>
      <c r="Z168" s="25"/>
      <c r="AA168" s="26"/>
    </row>
    <row r="169" spans="1:27" x14ac:dyDescent="0.3">
      <c r="A169" s="24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6"/>
      <c r="N169" s="37">
        <v>0</v>
      </c>
      <c r="O169" s="37">
        <v>0</v>
      </c>
      <c r="P169" s="38">
        <f>Tempo!A161</f>
        <v>0</v>
      </c>
      <c r="Q169" s="114">
        <f>'Calc Spikes'!K168</f>
        <v>0</v>
      </c>
      <c r="R169" s="115">
        <f>'Calc Spikes'!L168</f>
        <v>0</v>
      </c>
      <c r="S169" s="115">
        <f>'Calc Spikes'!M168</f>
        <v>0</v>
      </c>
      <c r="T169" s="116">
        <f>'Calc Spikes'!N168</f>
        <v>0</v>
      </c>
      <c r="U169" s="35">
        <f>'Calc Spikes'!S168</f>
        <v>0</v>
      </c>
      <c r="V169" s="36">
        <f>'Calc Spikes'!T168</f>
        <v>0</v>
      </c>
      <c r="W169" s="24"/>
      <c r="X169" s="25"/>
      <c r="Y169" s="25"/>
      <c r="Z169" s="25"/>
      <c r="AA169" s="26"/>
    </row>
    <row r="170" spans="1:27" x14ac:dyDescent="0.3">
      <c r="A170" s="24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6"/>
      <c r="N170" s="37">
        <v>0</v>
      </c>
      <c r="O170" s="37">
        <v>0</v>
      </c>
      <c r="P170" s="38">
        <f>Tempo!A162</f>
        <v>0</v>
      </c>
      <c r="Q170" s="114">
        <f>'Calc Spikes'!K169</f>
        <v>0</v>
      </c>
      <c r="R170" s="115">
        <f>'Calc Spikes'!L169</f>
        <v>0</v>
      </c>
      <c r="S170" s="115">
        <f>'Calc Spikes'!M169</f>
        <v>0</v>
      </c>
      <c r="T170" s="116">
        <f>'Calc Spikes'!N169</f>
        <v>0</v>
      </c>
      <c r="U170" s="35">
        <f>'Calc Spikes'!S169</f>
        <v>0</v>
      </c>
      <c r="V170" s="36">
        <f>'Calc Spikes'!T169</f>
        <v>0</v>
      </c>
      <c r="W170" s="24"/>
      <c r="X170" s="25"/>
      <c r="Y170" s="25"/>
      <c r="Z170" s="25"/>
      <c r="AA170" s="26"/>
    </row>
    <row r="171" spans="1:27" x14ac:dyDescent="0.3">
      <c r="A171" s="24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6"/>
      <c r="N171" s="37">
        <v>0</v>
      </c>
      <c r="O171" s="37">
        <v>0</v>
      </c>
      <c r="P171" s="38">
        <f>Tempo!A163</f>
        <v>0</v>
      </c>
      <c r="Q171" s="114">
        <f>'Calc Spikes'!K170</f>
        <v>0</v>
      </c>
      <c r="R171" s="115">
        <f>'Calc Spikes'!L170</f>
        <v>0</v>
      </c>
      <c r="S171" s="115">
        <f>'Calc Spikes'!M170</f>
        <v>0</v>
      </c>
      <c r="T171" s="116">
        <f>'Calc Spikes'!N170</f>
        <v>0</v>
      </c>
      <c r="U171" s="35">
        <f>'Calc Spikes'!S170</f>
        <v>0</v>
      </c>
      <c r="V171" s="36">
        <f>'Calc Spikes'!T170</f>
        <v>0</v>
      </c>
      <c r="W171" s="24"/>
      <c r="X171" s="25"/>
      <c r="Y171" s="25"/>
      <c r="Z171" s="25"/>
      <c r="AA171" s="26"/>
    </row>
    <row r="172" spans="1:27" x14ac:dyDescent="0.3">
      <c r="A172" s="24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6"/>
      <c r="N172" s="37">
        <v>0</v>
      </c>
      <c r="O172" s="37">
        <v>0</v>
      </c>
      <c r="P172" s="38">
        <f>Tempo!A164</f>
        <v>0</v>
      </c>
      <c r="Q172" s="114">
        <f>'Calc Spikes'!K171</f>
        <v>0</v>
      </c>
      <c r="R172" s="115">
        <f>'Calc Spikes'!L171</f>
        <v>0</v>
      </c>
      <c r="S172" s="115">
        <f>'Calc Spikes'!M171</f>
        <v>0</v>
      </c>
      <c r="T172" s="116">
        <f>'Calc Spikes'!N171</f>
        <v>0</v>
      </c>
      <c r="U172" s="35">
        <f>'Calc Spikes'!S171</f>
        <v>0</v>
      </c>
      <c r="V172" s="36">
        <f>'Calc Spikes'!T171</f>
        <v>0</v>
      </c>
      <c r="W172" s="24"/>
      <c r="X172" s="25"/>
      <c r="Y172" s="25"/>
      <c r="Z172" s="25"/>
      <c r="AA172" s="26"/>
    </row>
    <row r="173" spans="1:27" x14ac:dyDescent="0.3">
      <c r="A173" s="24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6"/>
      <c r="N173" s="37">
        <v>0</v>
      </c>
      <c r="O173" s="37">
        <v>0</v>
      </c>
      <c r="P173" s="38">
        <f>Tempo!A165</f>
        <v>0</v>
      </c>
      <c r="Q173" s="114">
        <f>'Calc Spikes'!K172</f>
        <v>0</v>
      </c>
      <c r="R173" s="115">
        <f>'Calc Spikes'!L172</f>
        <v>0</v>
      </c>
      <c r="S173" s="115">
        <f>'Calc Spikes'!M172</f>
        <v>0</v>
      </c>
      <c r="T173" s="116">
        <f>'Calc Spikes'!N172</f>
        <v>0</v>
      </c>
      <c r="U173" s="35">
        <f>'Calc Spikes'!S172</f>
        <v>0</v>
      </c>
      <c r="V173" s="36">
        <f>'Calc Spikes'!T172</f>
        <v>0</v>
      </c>
      <c r="W173" s="24"/>
      <c r="X173" s="25"/>
      <c r="Y173" s="25"/>
      <c r="Z173" s="25"/>
      <c r="AA173" s="26"/>
    </row>
    <row r="174" spans="1:27" x14ac:dyDescent="0.3">
      <c r="A174" s="24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6"/>
      <c r="N174" s="37">
        <v>0</v>
      </c>
      <c r="O174" s="37">
        <v>0</v>
      </c>
      <c r="P174" s="38">
        <f>Tempo!A166</f>
        <v>0</v>
      </c>
      <c r="Q174" s="114">
        <f>'Calc Spikes'!K173</f>
        <v>0</v>
      </c>
      <c r="R174" s="115">
        <f>'Calc Spikes'!L173</f>
        <v>0</v>
      </c>
      <c r="S174" s="115">
        <f>'Calc Spikes'!M173</f>
        <v>0</v>
      </c>
      <c r="T174" s="116">
        <f>'Calc Spikes'!N173</f>
        <v>0</v>
      </c>
      <c r="U174" s="35">
        <f>'Calc Spikes'!S173</f>
        <v>0</v>
      </c>
      <c r="V174" s="36">
        <f>'Calc Spikes'!T173</f>
        <v>0</v>
      </c>
      <c r="W174" s="24"/>
      <c r="X174" s="25"/>
      <c r="Y174" s="25"/>
      <c r="Z174" s="25"/>
      <c r="AA174" s="26"/>
    </row>
    <row r="175" spans="1:27" x14ac:dyDescent="0.3">
      <c r="A175" s="24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6"/>
      <c r="N175" s="37">
        <v>0</v>
      </c>
      <c r="O175" s="37">
        <v>0</v>
      </c>
      <c r="P175" s="38">
        <f>Tempo!A167</f>
        <v>0</v>
      </c>
      <c r="Q175" s="114">
        <f>'Calc Spikes'!K174</f>
        <v>0</v>
      </c>
      <c r="R175" s="115">
        <f>'Calc Spikes'!L174</f>
        <v>0</v>
      </c>
      <c r="S175" s="115">
        <f>'Calc Spikes'!M174</f>
        <v>0</v>
      </c>
      <c r="T175" s="116">
        <f>'Calc Spikes'!N174</f>
        <v>0</v>
      </c>
      <c r="U175" s="35">
        <f>'Calc Spikes'!S174</f>
        <v>0</v>
      </c>
      <c r="V175" s="36">
        <f>'Calc Spikes'!T174</f>
        <v>0</v>
      </c>
      <c r="W175" s="24"/>
      <c r="X175" s="25"/>
      <c r="Y175" s="25"/>
      <c r="Z175" s="25"/>
      <c r="AA175" s="26"/>
    </row>
    <row r="176" spans="1:27" x14ac:dyDescent="0.3">
      <c r="A176" s="24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6"/>
      <c r="N176" s="37">
        <v>0</v>
      </c>
      <c r="O176" s="37">
        <v>0</v>
      </c>
      <c r="P176" s="38">
        <f>Tempo!A168</f>
        <v>0</v>
      </c>
      <c r="Q176" s="114">
        <f>'Calc Spikes'!K175</f>
        <v>0</v>
      </c>
      <c r="R176" s="115">
        <f>'Calc Spikes'!L175</f>
        <v>0</v>
      </c>
      <c r="S176" s="115">
        <f>'Calc Spikes'!M175</f>
        <v>0</v>
      </c>
      <c r="T176" s="116">
        <f>'Calc Spikes'!N175</f>
        <v>0</v>
      </c>
      <c r="U176" s="35">
        <f>'Calc Spikes'!S175</f>
        <v>0</v>
      </c>
      <c r="V176" s="36">
        <f>'Calc Spikes'!T175</f>
        <v>0</v>
      </c>
      <c r="W176" s="24"/>
      <c r="X176" s="25"/>
      <c r="Y176" s="25"/>
      <c r="Z176" s="25"/>
      <c r="AA176" s="26"/>
    </row>
    <row r="177" spans="1:27" x14ac:dyDescent="0.3">
      <c r="A177" s="24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6"/>
      <c r="N177" s="37">
        <v>0</v>
      </c>
      <c r="O177" s="37">
        <v>0</v>
      </c>
      <c r="P177" s="38">
        <f>Tempo!A169</f>
        <v>0</v>
      </c>
      <c r="Q177" s="114">
        <f>'Calc Spikes'!K176</f>
        <v>0</v>
      </c>
      <c r="R177" s="115">
        <f>'Calc Spikes'!L176</f>
        <v>0</v>
      </c>
      <c r="S177" s="115">
        <f>'Calc Spikes'!M176</f>
        <v>0</v>
      </c>
      <c r="T177" s="116">
        <f>'Calc Spikes'!N176</f>
        <v>0</v>
      </c>
      <c r="U177" s="35">
        <f>'Calc Spikes'!S176</f>
        <v>0</v>
      </c>
      <c r="V177" s="36">
        <f>'Calc Spikes'!T176</f>
        <v>0</v>
      </c>
      <c r="W177" s="24"/>
      <c r="X177" s="25"/>
      <c r="Y177" s="25"/>
      <c r="Z177" s="25"/>
      <c r="AA177" s="26"/>
    </row>
    <row r="178" spans="1:27" x14ac:dyDescent="0.3">
      <c r="A178" s="24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6"/>
      <c r="N178" s="37">
        <v>0</v>
      </c>
      <c r="O178" s="37">
        <v>0</v>
      </c>
      <c r="P178" s="38">
        <f>Tempo!A170</f>
        <v>0</v>
      </c>
      <c r="Q178" s="114">
        <f>'Calc Spikes'!K177</f>
        <v>0</v>
      </c>
      <c r="R178" s="115">
        <f>'Calc Spikes'!L177</f>
        <v>0</v>
      </c>
      <c r="S178" s="115">
        <f>'Calc Spikes'!M177</f>
        <v>0</v>
      </c>
      <c r="T178" s="116">
        <f>'Calc Spikes'!N177</f>
        <v>0</v>
      </c>
      <c r="U178" s="35">
        <f>'Calc Spikes'!S177</f>
        <v>0</v>
      </c>
      <c r="V178" s="36">
        <f>'Calc Spikes'!T177</f>
        <v>0</v>
      </c>
      <c r="W178" s="24"/>
      <c r="X178" s="25"/>
      <c r="Y178" s="25"/>
      <c r="Z178" s="25"/>
      <c r="AA178" s="26"/>
    </row>
    <row r="179" spans="1:27" x14ac:dyDescent="0.3">
      <c r="A179" s="24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6"/>
      <c r="N179" s="37">
        <v>0</v>
      </c>
      <c r="O179" s="37">
        <v>0</v>
      </c>
      <c r="P179" s="38">
        <f>Tempo!A171</f>
        <v>0</v>
      </c>
      <c r="Q179" s="114">
        <f>'Calc Spikes'!K178</f>
        <v>0</v>
      </c>
      <c r="R179" s="115">
        <f>'Calc Spikes'!L178</f>
        <v>0</v>
      </c>
      <c r="S179" s="115">
        <f>'Calc Spikes'!M178</f>
        <v>0</v>
      </c>
      <c r="T179" s="116">
        <f>'Calc Spikes'!N178</f>
        <v>0</v>
      </c>
      <c r="U179" s="35">
        <f>'Calc Spikes'!S178</f>
        <v>0</v>
      </c>
      <c r="V179" s="36">
        <f>'Calc Spikes'!T178</f>
        <v>0</v>
      </c>
      <c r="W179" s="24"/>
      <c r="X179" s="25"/>
      <c r="Y179" s="25"/>
      <c r="Z179" s="25"/>
      <c r="AA179" s="26"/>
    </row>
    <row r="180" spans="1:27" x14ac:dyDescent="0.3">
      <c r="A180" s="24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6"/>
      <c r="N180" s="37">
        <v>0</v>
      </c>
      <c r="O180" s="37">
        <v>0</v>
      </c>
      <c r="P180" s="38">
        <f>Tempo!A172</f>
        <v>0</v>
      </c>
      <c r="Q180" s="114">
        <f>'Calc Spikes'!K179</f>
        <v>0</v>
      </c>
      <c r="R180" s="115">
        <f>'Calc Spikes'!L179</f>
        <v>0</v>
      </c>
      <c r="S180" s="115">
        <f>'Calc Spikes'!M179</f>
        <v>0</v>
      </c>
      <c r="T180" s="116">
        <f>'Calc Spikes'!N179</f>
        <v>0</v>
      </c>
      <c r="U180" s="35">
        <f>'Calc Spikes'!S179</f>
        <v>0</v>
      </c>
      <c r="V180" s="36">
        <f>'Calc Spikes'!T179</f>
        <v>0</v>
      </c>
      <c r="W180" s="24"/>
      <c r="X180" s="25"/>
      <c r="Y180" s="25"/>
      <c r="Z180" s="25"/>
      <c r="AA180" s="26"/>
    </row>
    <row r="181" spans="1:27" x14ac:dyDescent="0.3">
      <c r="A181" s="24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6"/>
      <c r="N181" s="37">
        <v>0</v>
      </c>
      <c r="O181" s="37">
        <v>0</v>
      </c>
      <c r="P181" s="38">
        <f>Tempo!A173</f>
        <v>0</v>
      </c>
      <c r="Q181" s="114">
        <f>'Calc Spikes'!K180</f>
        <v>0</v>
      </c>
      <c r="R181" s="115">
        <f>'Calc Spikes'!L180</f>
        <v>0</v>
      </c>
      <c r="S181" s="115">
        <f>'Calc Spikes'!M180</f>
        <v>0</v>
      </c>
      <c r="T181" s="116">
        <f>'Calc Spikes'!N180</f>
        <v>0</v>
      </c>
      <c r="U181" s="35">
        <f>'Calc Spikes'!S180</f>
        <v>0</v>
      </c>
      <c r="V181" s="36">
        <f>'Calc Spikes'!T180</f>
        <v>0</v>
      </c>
      <c r="W181" s="24"/>
      <c r="X181" s="25"/>
      <c r="Y181" s="25"/>
      <c r="Z181" s="25"/>
      <c r="AA181" s="26"/>
    </row>
    <row r="182" spans="1:27" x14ac:dyDescent="0.3">
      <c r="A182" s="24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6"/>
      <c r="N182" s="37">
        <v>0</v>
      </c>
      <c r="O182" s="37">
        <v>0</v>
      </c>
      <c r="P182" s="38">
        <f>Tempo!A174</f>
        <v>0</v>
      </c>
      <c r="Q182" s="114">
        <f>'Calc Spikes'!K181</f>
        <v>0</v>
      </c>
      <c r="R182" s="115">
        <f>'Calc Spikes'!L181</f>
        <v>0</v>
      </c>
      <c r="S182" s="115">
        <f>'Calc Spikes'!M181</f>
        <v>0</v>
      </c>
      <c r="T182" s="116">
        <f>'Calc Spikes'!N181</f>
        <v>0</v>
      </c>
      <c r="U182" s="35">
        <f>'Calc Spikes'!S181</f>
        <v>0</v>
      </c>
      <c r="V182" s="36">
        <f>'Calc Spikes'!T181</f>
        <v>0</v>
      </c>
      <c r="W182" s="24"/>
      <c r="X182" s="25"/>
      <c r="Y182" s="25"/>
      <c r="Z182" s="25"/>
      <c r="AA182" s="26"/>
    </row>
    <row r="183" spans="1:27" x14ac:dyDescent="0.3">
      <c r="A183" s="24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6"/>
      <c r="N183" s="37">
        <v>0</v>
      </c>
      <c r="O183" s="37">
        <v>0</v>
      </c>
      <c r="P183" s="38">
        <f>Tempo!A175</f>
        <v>0</v>
      </c>
      <c r="Q183" s="114">
        <f>'Calc Spikes'!K182</f>
        <v>0</v>
      </c>
      <c r="R183" s="115">
        <f>'Calc Spikes'!L182</f>
        <v>0</v>
      </c>
      <c r="S183" s="115">
        <f>'Calc Spikes'!M182</f>
        <v>0</v>
      </c>
      <c r="T183" s="116">
        <f>'Calc Spikes'!N182</f>
        <v>0</v>
      </c>
      <c r="U183" s="35">
        <f>'Calc Spikes'!S182</f>
        <v>0</v>
      </c>
      <c r="V183" s="36">
        <f>'Calc Spikes'!T182</f>
        <v>0</v>
      </c>
      <c r="W183" s="24"/>
      <c r="X183" s="25"/>
      <c r="Y183" s="25"/>
      <c r="Z183" s="25"/>
      <c r="AA183" s="26"/>
    </row>
    <row r="184" spans="1:27" x14ac:dyDescent="0.3">
      <c r="A184" s="24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6"/>
      <c r="N184" s="37">
        <v>0</v>
      </c>
      <c r="O184" s="37">
        <v>0</v>
      </c>
      <c r="P184" s="38">
        <f>Tempo!A176</f>
        <v>0</v>
      </c>
      <c r="Q184" s="114">
        <f>'Calc Spikes'!K183</f>
        <v>0</v>
      </c>
      <c r="R184" s="115">
        <f>'Calc Spikes'!L183</f>
        <v>0</v>
      </c>
      <c r="S184" s="115">
        <f>'Calc Spikes'!M183</f>
        <v>0</v>
      </c>
      <c r="T184" s="116">
        <f>'Calc Spikes'!N183</f>
        <v>0</v>
      </c>
      <c r="U184" s="35">
        <f>'Calc Spikes'!S183</f>
        <v>0</v>
      </c>
      <c r="V184" s="36">
        <f>'Calc Spikes'!T183</f>
        <v>0</v>
      </c>
      <c r="W184" s="24"/>
      <c r="X184" s="25"/>
      <c r="Y184" s="25"/>
      <c r="Z184" s="25"/>
      <c r="AA184" s="26"/>
    </row>
    <row r="185" spans="1:27" x14ac:dyDescent="0.3">
      <c r="A185" s="24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6"/>
      <c r="N185" s="37">
        <v>0</v>
      </c>
      <c r="O185" s="37">
        <v>0</v>
      </c>
      <c r="P185" s="38">
        <f>Tempo!A177</f>
        <v>0</v>
      </c>
      <c r="Q185" s="114">
        <f>'Calc Spikes'!K184</f>
        <v>0</v>
      </c>
      <c r="R185" s="115">
        <f>'Calc Spikes'!L184</f>
        <v>0</v>
      </c>
      <c r="S185" s="115">
        <f>'Calc Spikes'!M184</f>
        <v>0</v>
      </c>
      <c r="T185" s="116">
        <f>'Calc Spikes'!N184</f>
        <v>0</v>
      </c>
      <c r="U185" s="35">
        <f>'Calc Spikes'!S184</f>
        <v>0</v>
      </c>
      <c r="V185" s="36">
        <f>'Calc Spikes'!T184</f>
        <v>0</v>
      </c>
      <c r="W185" s="24"/>
      <c r="X185" s="25"/>
      <c r="Y185" s="25"/>
      <c r="Z185" s="25"/>
      <c r="AA185" s="26"/>
    </row>
    <row r="186" spans="1:27" x14ac:dyDescent="0.3">
      <c r="A186" s="24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6"/>
      <c r="N186" s="37">
        <v>0</v>
      </c>
      <c r="O186" s="37">
        <v>0</v>
      </c>
      <c r="P186" s="38">
        <f>Tempo!A178</f>
        <v>0</v>
      </c>
      <c r="Q186" s="114">
        <f>'Calc Spikes'!K185</f>
        <v>0</v>
      </c>
      <c r="R186" s="115">
        <f>'Calc Spikes'!L185</f>
        <v>0</v>
      </c>
      <c r="S186" s="115">
        <f>'Calc Spikes'!M185</f>
        <v>0</v>
      </c>
      <c r="T186" s="116">
        <f>'Calc Spikes'!N185</f>
        <v>0</v>
      </c>
      <c r="U186" s="35">
        <f>'Calc Spikes'!S185</f>
        <v>0</v>
      </c>
      <c r="V186" s="36">
        <f>'Calc Spikes'!T185</f>
        <v>0</v>
      </c>
      <c r="W186" s="24"/>
      <c r="X186" s="25"/>
      <c r="Y186" s="25"/>
      <c r="Z186" s="25"/>
      <c r="AA186" s="26"/>
    </row>
    <row r="187" spans="1:27" x14ac:dyDescent="0.3">
      <c r="A187" s="24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6"/>
      <c r="N187" s="37">
        <v>0</v>
      </c>
      <c r="O187" s="37">
        <v>0</v>
      </c>
      <c r="P187" s="38">
        <f>Tempo!A179</f>
        <v>0</v>
      </c>
      <c r="Q187" s="114">
        <f>'Calc Spikes'!K186</f>
        <v>0</v>
      </c>
      <c r="R187" s="115">
        <f>'Calc Spikes'!L186</f>
        <v>0</v>
      </c>
      <c r="S187" s="115">
        <f>'Calc Spikes'!M186</f>
        <v>0</v>
      </c>
      <c r="T187" s="116">
        <f>'Calc Spikes'!N186</f>
        <v>0</v>
      </c>
      <c r="U187" s="35">
        <f>'Calc Spikes'!S186</f>
        <v>0</v>
      </c>
      <c r="V187" s="36">
        <f>'Calc Spikes'!T186</f>
        <v>0</v>
      </c>
      <c r="W187" s="24"/>
      <c r="X187" s="25"/>
      <c r="Y187" s="25"/>
      <c r="Z187" s="25"/>
      <c r="AA187" s="26"/>
    </row>
    <row r="188" spans="1:27" x14ac:dyDescent="0.3">
      <c r="A188" s="24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6"/>
      <c r="N188" s="37">
        <v>0</v>
      </c>
      <c r="O188" s="37">
        <v>0</v>
      </c>
      <c r="P188" s="38">
        <f>Tempo!A180</f>
        <v>0</v>
      </c>
      <c r="Q188" s="114">
        <f>'Calc Spikes'!K187</f>
        <v>0</v>
      </c>
      <c r="R188" s="115">
        <f>'Calc Spikes'!L187</f>
        <v>0</v>
      </c>
      <c r="S188" s="115">
        <f>'Calc Spikes'!M187</f>
        <v>0</v>
      </c>
      <c r="T188" s="116">
        <f>'Calc Spikes'!N187</f>
        <v>0</v>
      </c>
      <c r="U188" s="35">
        <f>'Calc Spikes'!S187</f>
        <v>0</v>
      </c>
      <c r="V188" s="36">
        <f>'Calc Spikes'!T187</f>
        <v>0</v>
      </c>
      <c r="W188" s="24"/>
      <c r="X188" s="25"/>
      <c r="Y188" s="25"/>
      <c r="Z188" s="25"/>
      <c r="AA188" s="26"/>
    </row>
    <row r="189" spans="1:27" x14ac:dyDescent="0.3">
      <c r="A189" s="24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6"/>
      <c r="N189" s="37">
        <v>0</v>
      </c>
      <c r="O189" s="37">
        <v>0</v>
      </c>
      <c r="P189" s="38">
        <f>Tempo!A181</f>
        <v>0</v>
      </c>
      <c r="Q189" s="114">
        <f>'Calc Spikes'!K188</f>
        <v>0</v>
      </c>
      <c r="R189" s="115">
        <f>'Calc Spikes'!L188</f>
        <v>0</v>
      </c>
      <c r="S189" s="115">
        <f>'Calc Spikes'!M188</f>
        <v>0</v>
      </c>
      <c r="T189" s="116">
        <f>'Calc Spikes'!N188</f>
        <v>0</v>
      </c>
      <c r="U189" s="35">
        <f>'Calc Spikes'!S188</f>
        <v>0</v>
      </c>
      <c r="V189" s="36">
        <f>'Calc Spikes'!T188</f>
        <v>0</v>
      </c>
      <c r="W189" s="24"/>
      <c r="X189" s="25"/>
      <c r="Y189" s="25"/>
      <c r="Z189" s="25"/>
      <c r="AA189" s="26"/>
    </row>
    <row r="190" spans="1:27" x14ac:dyDescent="0.3">
      <c r="A190" s="24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6"/>
      <c r="N190" s="37">
        <v>0</v>
      </c>
      <c r="O190" s="37">
        <v>0</v>
      </c>
      <c r="P190" s="38">
        <f>Tempo!A182</f>
        <v>0</v>
      </c>
      <c r="Q190" s="114">
        <f>'Calc Spikes'!K189</f>
        <v>0</v>
      </c>
      <c r="R190" s="115">
        <f>'Calc Spikes'!L189</f>
        <v>0</v>
      </c>
      <c r="S190" s="115">
        <f>'Calc Spikes'!M189</f>
        <v>0</v>
      </c>
      <c r="T190" s="116">
        <f>'Calc Spikes'!N189</f>
        <v>0</v>
      </c>
      <c r="U190" s="35">
        <f>'Calc Spikes'!S189</f>
        <v>0</v>
      </c>
      <c r="V190" s="36">
        <f>'Calc Spikes'!T189</f>
        <v>0</v>
      </c>
      <c r="W190" s="24"/>
      <c r="X190" s="25"/>
      <c r="Y190" s="25"/>
      <c r="Z190" s="25"/>
      <c r="AA190" s="26"/>
    </row>
    <row r="191" spans="1:27" x14ac:dyDescent="0.3">
      <c r="A191" s="24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6"/>
      <c r="N191" s="37">
        <v>0</v>
      </c>
      <c r="O191" s="37">
        <v>0</v>
      </c>
      <c r="P191" s="38">
        <f>Tempo!A183</f>
        <v>0</v>
      </c>
      <c r="Q191" s="114">
        <f>'Calc Spikes'!K190</f>
        <v>0</v>
      </c>
      <c r="R191" s="115">
        <f>'Calc Spikes'!L190</f>
        <v>0</v>
      </c>
      <c r="S191" s="115">
        <f>'Calc Spikes'!M190</f>
        <v>0</v>
      </c>
      <c r="T191" s="116">
        <f>'Calc Spikes'!N190</f>
        <v>0</v>
      </c>
      <c r="U191" s="35">
        <f>'Calc Spikes'!S190</f>
        <v>0</v>
      </c>
      <c r="V191" s="36">
        <f>'Calc Spikes'!T190</f>
        <v>0</v>
      </c>
      <c r="W191" s="24"/>
      <c r="X191" s="25"/>
      <c r="Y191" s="25"/>
      <c r="Z191" s="25"/>
      <c r="AA191" s="26"/>
    </row>
    <row r="192" spans="1:27" x14ac:dyDescent="0.3">
      <c r="A192" s="24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6"/>
      <c r="N192" s="37">
        <v>0</v>
      </c>
      <c r="O192" s="37">
        <v>0</v>
      </c>
      <c r="P192" s="38">
        <f>Tempo!A184</f>
        <v>0</v>
      </c>
      <c r="Q192" s="114">
        <f>'Calc Spikes'!K191</f>
        <v>0</v>
      </c>
      <c r="R192" s="115">
        <f>'Calc Spikes'!L191</f>
        <v>0</v>
      </c>
      <c r="S192" s="115">
        <f>'Calc Spikes'!M191</f>
        <v>0</v>
      </c>
      <c r="T192" s="116">
        <f>'Calc Spikes'!N191</f>
        <v>0</v>
      </c>
      <c r="U192" s="35">
        <f>'Calc Spikes'!S191</f>
        <v>0</v>
      </c>
      <c r="V192" s="36">
        <f>'Calc Spikes'!T191</f>
        <v>0</v>
      </c>
      <c r="W192" s="24"/>
      <c r="X192" s="25"/>
      <c r="Y192" s="25"/>
      <c r="Z192" s="25"/>
      <c r="AA192" s="26"/>
    </row>
    <row r="193" spans="1:27" x14ac:dyDescent="0.3">
      <c r="A193" s="24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6"/>
      <c r="N193" s="37">
        <v>0</v>
      </c>
      <c r="O193" s="37">
        <v>0</v>
      </c>
      <c r="P193" s="38">
        <f>Tempo!A185</f>
        <v>0</v>
      </c>
      <c r="Q193" s="114">
        <f>'Calc Spikes'!K192</f>
        <v>0</v>
      </c>
      <c r="R193" s="115">
        <f>'Calc Spikes'!L192</f>
        <v>0</v>
      </c>
      <c r="S193" s="115">
        <f>'Calc Spikes'!M192</f>
        <v>0</v>
      </c>
      <c r="T193" s="116">
        <f>'Calc Spikes'!N192</f>
        <v>0</v>
      </c>
      <c r="U193" s="35">
        <f>'Calc Spikes'!S192</f>
        <v>0</v>
      </c>
      <c r="V193" s="36">
        <f>'Calc Spikes'!T192</f>
        <v>0</v>
      </c>
      <c r="W193" s="24"/>
      <c r="X193" s="25"/>
      <c r="Y193" s="25"/>
      <c r="Z193" s="25"/>
      <c r="AA193" s="26"/>
    </row>
    <row r="194" spans="1:27" x14ac:dyDescent="0.3">
      <c r="A194" s="24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6"/>
      <c r="N194" s="37">
        <v>0</v>
      </c>
      <c r="O194" s="37">
        <v>0</v>
      </c>
      <c r="P194" s="38">
        <f>Tempo!A186</f>
        <v>0</v>
      </c>
      <c r="Q194" s="114">
        <f>'Calc Spikes'!K193</f>
        <v>0</v>
      </c>
      <c r="R194" s="115">
        <f>'Calc Spikes'!L193</f>
        <v>0</v>
      </c>
      <c r="S194" s="115">
        <f>'Calc Spikes'!M193</f>
        <v>0</v>
      </c>
      <c r="T194" s="116">
        <f>'Calc Spikes'!N193</f>
        <v>0</v>
      </c>
      <c r="U194" s="35">
        <f>'Calc Spikes'!S193</f>
        <v>0</v>
      </c>
      <c r="V194" s="36">
        <f>'Calc Spikes'!T193</f>
        <v>0</v>
      </c>
      <c r="W194" s="24"/>
      <c r="X194" s="25"/>
      <c r="Y194" s="25"/>
      <c r="Z194" s="25"/>
      <c r="AA194" s="26"/>
    </row>
    <row r="195" spans="1:27" x14ac:dyDescent="0.3">
      <c r="A195" s="24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6"/>
      <c r="N195" s="37">
        <v>0</v>
      </c>
      <c r="O195" s="37">
        <v>0</v>
      </c>
      <c r="P195" s="38">
        <f>Tempo!A187</f>
        <v>0</v>
      </c>
      <c r="Q195" s="114">
        <f>'Calc Spikes'!K194</f>
        <v>0</v>
      </c>
      <c r="R195" s="115">
        <f>'Calc Spikes'!L194</f>
        <v>0</v>
      </c>
      <c r="S195" s="115">
        <f>'Calc Spikes'!M194</f>
        <v>0</v>
      </c>
      <c r="T195" s="116">
        <f>'Calc Spikes'!N194</f>
        <v>0</v>
      </c>
      <c r="U195" s="35">
        <f>'Calc Spikes'!S194</f>
        <v>0</v>
      </c>
      <c r="V195" s="36">
        <f>'Calc Spikes'!T194</f>
        <v>0</v>
      </c>
      <c r="W195" s="24"/>
      <c r="X195" s="25"/>
      <c r="Y195" s="25"/>
      <c r="Z195" s="25"/>
      <c r="AA195" s="26"/>
    </row>
    <row r="196" spans="1:27" x14ac:dyDescent="0.3">
      <c r="A196" s="24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6"/>
      <c r="N196" s="37">
        <v>0</v>
      </c>
      <c r="O196" s="37">
        <v>0</v>
      </c>
      <c r="P196" s="38">
        <f>Tempo!A188</f>
        <v>0</v>
      </c>
      <c r="Q196" s="114">
        <f>'Calc Spikes'!K195</f>
        <v>0</v>
      </c>
      <c r="R196" s="115">
        <f>'Calc Spikes'!L195</f>
        <v>0</v>
      </c>
      <c r="S196" s="115">
        <f>'Calc Spikes'!M195</f>
        <v>0</v>
      </c>
      <c r="T196" s="116">
        <f>'Calc Spikes'!N195</f>
        <v>0</v>
      </c>
      <c r="U196" s="35">
        <f>'Calc Spikes'!S195</f>
        <v>0</v>
      </c>
      <c r="V196" s="36">
        <f>'Calc Spikes'!T195</f>
        <v>0</v>
      </c>
      <c r="W196" s="24"/>
      <c r="X196" s="25"/>
      <c r="Y196" s="25"/>
      <c r="Z196" s="25"/>
      <c r="AA196" s="26"/>
    </row>
    <row r="197" spans="1:27" x14ac:dyDescent="0.3">
      <c r="A197" s="24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6"/>
      <c r="N197" s="37">
        <v>0</v>
      </c>
      <c r="O197" s="37">
        <v>0</v>
      </c>
      <c r="P197" s="38">
        <f>Tempo!A189</f>
        <v>0</v>
      </c>
      <c r="Q197" s="114">
        <f>'Calc Spikes'!K196</f>
        <v>0</v>
      </c>
      <c r="R197" s="115">
        <f>'Calc Spikes'!L196</f>
        <v>0</v>
      </c>
      <c r="S197" s="115">
        <f>'Calc Spikes'!M196</f>
        <v>0</v>
      </c>
      <c r="T197" s="116">
        <f>'Calc Spikes'!N196</f>
        <v>0</v>
      </c>
      <c r="U197" s="35">
        <f>'Calc Spikes'!S196</f>
        <v>0</v>
      </c>
      <c r="V197" s="36">
        <f>'Calc Spikes'!T196</f>
        <v>0</v>
      </c>
      <c r="W197" s="24"/>
      <c r="X197" s="25"/>
      <c r="Y197" s="25"/>
      <c r="Z197" s="25"/>
      <c r="AA197" s="26"/>
    </row>
    <row r="198" spans="1:27" x14ac:dyDescent="0.3">
      <c r="A198" s="24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6"/>
      <c r="N198" s="37">
        <v>0</v>
      </c>
      <c r="O198" s="37">
        <v>0</v>
      </c>
      <c r="P198" s="38">
        <f>Tempo!A190</f>
        <v>0</v>
      </c>
      <c r="Q198" s="114">
        <f>'Calc Spikes'!K197</f>
        <v>0</v>
      </c>
      <c r="R198" s="115">
        <f>'Calc Spikes'!L197</f>
        <v>0</v>
      </c>
      <c r="S198" s="115">
        <f>'Calc Spikes'!M197</f>
        <v>0</v>
      </c>
      <c r="T198" s="116">
        <f>'Calc Spikes'!N197</f>
        <v>0</v>
      </c>
      <c r="U198" s="35">
        <f>'Calc Spikes'!S197</f>
        <v>0</v>
      </c>
      <c r="V198" s="36">
        <f>'Calc Spikes'!T197</f>
        <v>0</v>
      </c>
      <c r="W198" s="24"/>
      <c r="X198" s="25"/>
      <c r="Y198" s="25"/>
      <c r="Z198" s="25"/>
      <c r="AA198" s="26"/>
    </row>
    <row r="199" spans="1:27" x14ac:dyDescent="0.3">
      <c r="A199" s="24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6"/>
      <c r="N199" s="37">
        <v>0</v>
      </c>
      <c r="O199" s="37">
        <v>0</v>
      </c>
      <c r="P199" s="38">
        <f>Tempo!A191</f>
        <v>0</v>
      </c>
      <c r="Q199" s="114">
        <f>'Calc Spikes'!K198</f>
        <v>0</v>
      </c>
      <c r="R199" s="115">
        <f>'Calc Spikes'!L198</f>
        <v>0</v>
      </c>
      <c r="S199" s="115">
        <f>'Calc Spikes'!M198</f>
        <v>0</v>
      </c>
      <c r="T199" s="116">
        <f>'Calc Spikes'!N198</f>
        <v>0</v>
      </c>
      <c r="U199" s="35">
        <f>'Calc Spikes'!S198</f>
        <v>0</v>
      </c>
      <c r="V199" s="36">
        <f>'Calc Spikes'!T198</f>
        <v>0</v>
      </c>
      <c r="W199" s="24"/>
      <c r="X199" s="25"/>
      <c r="Y199" s="25"/>
      <c r="Z199" s="25"/>
      <c r="AA199" s="26"/>
    </row>
    <row r="200" spans="1:27" x14ac:dyDescent="0.3">
      <c r="A200" s="24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6"/>
      <c r="N200" s="37">
        <v>0</v>
      </c>
      <c r="O200" s="37">
        <v>0</v>
      </c>
      <c r="P200" s="38">
        <f>Tempo!A192</f>
        <v>0</v>
      </c>
      <c r="Q200" s="114">
        <f>'Calc Spikes'!K199</f>
        <v>0</v>
      </c>
      <c r="R200" s="115">
        <f>'Calc Spikes'!L199</f>
        <v>0</v>
      </c>
      <c r="S200" s="115">
        <f>'Calc Spikes'!M199</f>
        <v>0</v>
      </c>
      <c r="T200" s="116">
        <f>'Calc Spikes'!N199</f>
        <v>0</v>
      </c>
      <c r="U200" s="35">
        <f>'Calc Spikes'!S199</f>
        <v>0</v>
      </c>
      <c r="V200" s="36">
        <f>'Calc Spikes'!T199</f>
        <v>0</v>
      </c>
      <c r="W200" s="24"/>
      <c r="X200" s="25"/>
      <c r="Y200" s="25"/>
      <c r="Z200" s="25"/>
      <c r="AA200" s="26"/>
    </row>
    <row r="201" spans="1:27" x14ac:dyDescent="0.3">
      <c r="A201" s="24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6"/>
      <c r="N201" s="37">
        <v>0</v>
      </c>
      <c r="O201" s="37">
        <v>0</v>
      </c>
      <c r="P201" s="38">
        <f>Tempo!A193</f>
        <v>0</v>
      </c>
      <c r="Q201" s="114">
        <f>'Calc Spikes'!K200</f>
        <v>0</v>
      </c>
      <c r="R201" s="115">
        <f>'Calc Spikes'!L200</f>
        <v>0</v>
      </c>
      <c r="S201" s="115">
        <f>'Calc Spikes'!M200</f>
        <v>0</v>
      </c>
      <c r="T201" s="116">
        <f>'Calc Spikes'!N200</f>
        <v>0</v>
      </c>
      <c r="U201" s="35">
        <f>'Calc Spikes'!S200</f>
        <v>0</v>
      </c>
      <c r="V201" s="36">
        <f>'Calc Spikes'!T200</f>
        <v>0</v>
      </c>
      <c r="W201" s="24"/>
      <c r="X201" s="25"/>
      <c r="Y201" s="25"/>
      <c r="Z201" s="25"/>
      <c r="AA201" s="26"/>
    </row>
    <row r="202" spans="1:27" x14ac:dyDescent="0.3">
      <c r="A202" s="24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6"/>
      <c r="N202" s="37">
        <v>0</v>
      </c>
      <c r="O202" s="37">
        <v>0</v>
      </c>
      <c r="P202" s="38">
        <f>Tempo!A194</f>
        <v>0</v>
      </c>
      <c r="Q202" s="114">
        <f>'Calc Spikes'!K201</f>
        <v>0</v>
      </c>
      <c r="R202" s="115">
        <f>'Calc Spikes'!L201</f>
        <v>0</v>
      </c>
      <c r="S202" s="115">
        <f>'Calc Spikes'!M201</f>
        <v>0</v>
      </c>
      <c r="T202" s="116">
        <f>'Calc Spikes'!N201</f>
        <v>0</v>
      </c>
      <c r="U202" s="35">
        <f>'Calc Spikes'!S201</f>
        <v>0</v>
      </c>
      <c r="V202" s="36">
        <f>'Calc Spikes'!T201</f>
        <v>0</v>
      </c>
      <c r="W202" s="24"/>
      <c r="X202" s="25"/>
      <c r="Y202" s="25"/>
      <c r="Z202" s="25"/>
      <c r="AA202" s="26"/>
    </row>
    <row r="203" spans="1:27" x14ac:dyDescent="0.3">
      <c r="A203" s="24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6"/>
      <c r="N203" s="37">
        <v>0</v>
      </c>
      <c r="O203" s="37">
        <v>0</v>
      </c>
      <c r="P203" s="38">
        <f>Tempo!A195</f>
        <v>0</v>
      </c>
      <c r="Q203" s="114">
        <f>'Calc Spikes'!K202</f>
        <v>0</v>
      </c>
      <c r="R203" s="115">
        <f>'Calc Spikes'!L202</f>
        <v>0</v>
      </c>
      <c r="S203" s="115">
        <f>'Calc Spikes'!M202</f>
        <v>0</v>
      </c>
      <c r="T203" s="116">
        <f>'Calc Spikes'!N202</f>
        <v>0</v>
      </c>
      <c r="U203" s="35">
        <f>'Calc Spikes'!S202</f>
        <v>0</v>
      </c>
      <c r="V203" s="36">
        <f>'Calc Spikes'!T202</f>
        <v>0</v>
      </c>
      <c r="W203" s="24"/>
      <c r="X203" s="25"/>
      <c r="Y203" s="25"/>
      <c r="Z203" s="25"/>
      <c r="AA203" s="26"/>
    </row>
    <row r="204" spans="1:27" x14ac:dyDescent="0.3">
      <c r="A204" s="24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6"/>
      <c r="N204" s="37">
        <v>0</v>
      </c>
      <c r="O204" s="37">
        <v>0</v>
      </c>
      <c r="P204" s="38">
        <f>Tempo!A196</f>
        <v>0</v>
      </c>
      <c r="Q204" s="114">
        <f>'Calc Spikes'!K203</f>
        <v>0</v>
      </c>
      <c r="R204" s="115">
        <f>'Calc Spikes'!L203</f>
        <v>0</v>
      </c>
      <c r="S204" s="115">
        <f>'Calc Spikes'!M203</f>
        <v>0</v>
      </c>
      <c r="T204" s="116">
        <f>'Calc Spikes'!N203</f>
        <v>0</v>
      </c>
      <c r="U204" s="35">
        <f>'Calc Spikes'!S203</f>
        <v>0</v>
      </c>
      <c r="V204" s="36">
        <f>'Calc Spikes'!T203</f>
        <v>0</v>
      </c>
      <c r="W204" s="24"/>
      <c r="X204" s="25"/>
      <c r="Y204" s="25"/>
      <c r="Z204" s="25"/>
      <c r="AA204" s="26"/>
    </row>
    <row r="205" spans="1:27" x14ac:dyDescent="0.3">
      <c r="A205" s="24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6"/>
      <c r="N205" s="37">
        <v>0</v>
      </c>
      <c r="O205" s="37">
        <v>0</v>
      </c>
      <c r="P205" s="38">
        <f>Tempo!A197</f>
        <v>0</v>
      </c>
      <c r="Q205" s="114">
        <f>'Calc Spikes'!K204</f>
        <v>0</v>
      </c>
      <c r="R205" s="115">
        <f>'Calc Spikes'!L204</f>
        <v>0</v>
      </c>
      <c r="S205" s="115">
        <f>'Calc Spikes'!M204</f>
        <v>0</v>
      </c>
      <c r="T205" s="116">
        <f>'Calc Spikes'!N204</f>
        <v>0</v>
      </c>
      <c r="U205" s="35">
        <f>'Calc Spikes'!S204</f>
        <v>0</v>
      </c>
      <c r="V205" s="36">
        <f>'Calc Spikes'!T204</f>
        <v>0</v>
      </c>
      <c r="W205" s="24"/>
      <c r="X205" s="25"/>
      <c r="Y205" s="25"/>
      <c r="Z205" s="25"/>
      <c r="AA205" s="26"/>
    </row>
    <row r="206" spans="1:27" x14ac:dyDescent="0.3">
      <c r="A206" s="24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6"/>
      <c r="N206" s="37">
        <v>0</v>
      </c>
      <c r="O206" s="37">
        <v>0</v>
      </c>
      <c r="P206" s="38">
        <f>Tempo!A198</f>
        <v>0</v>
      </c>
      <c r="Q206" s="114">
        <f>'Calc Spikes'!K205</f>
        <v>0</v>
      </c>
      <c r="R206" s="115">
        <f>'Calc Spikes'!L205</f>
        <v>0</v>
      </c>
      <c r="S206" s="115">
        <f>'Calc Spikes'!M205</f>
        <v>0</v>
      </c>
      <c r="T206" s="116">
        <f>'Calc Spikes'!N205</f>
        <v>0</v>
      </c>
      <c r="U206" s="35">
        <f>'Calc Spikes'!S205</f>
        <v>0</v>
      </c>
      <c r="V206" s="36">
        <f>'Calc Spikes'!T205</f>
        <v>0</v>
      </c>
      <c r="W206" s="24"/>
      <c r="X206" s="25"/>
      <c r="Y206" s="25"/>
      <c r="Z206" s="25"/>
      <c r="AA206" s="26"/>
    </row>
    <row r="207" spans="1:27" x14ac:dyDescent="0.3">
      <c r="A207" s="24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6"/>
      <c r="N207" s="37">
        <v>0</v>
      </c>
      <c r="O207" s="37">
        <v>0</v>
      </c>
      <c r="P207" s="38">
        <f>Tempo!A199</f>
        <v>0</v>
      </c>
      <c r="Q207" s="114">
        <f>'Calc Spikes'!K206</f>
        <v>0</v>
      </c>
      <c r="R207" s="115">
        <f>'Calc Spikes'!L206</f>
        <v>0</v>
      </c>
      <c r="S207" s="115">
        <f>'Calc Spikes'!M206</f>
        <v>0</v>
      </c>
      <c r="T207" s="116">
        <f>'Calc Spikes'!N206</f>
        <v>0</v>
      </c>
      <c r="U207" s="35">
        <f>'Calc Spikes'!S206</f>
        <v>0</v>
      </c>
      <c r="V207" s="36">
        <f>'Calc Spikes'!T206</f>
        <v>0</v>
      </c>
      <c r="W207" s="24"/>
      <c r="X207" s="25"/>
      <c r="Y207" s="25"/>
      <c r="Z207" s="25"/>
      <c r="AA207" s="26"/>
    </row>
    <row r="208" spans="1:27" x14ac:dyDescent="0.3">
      <c r="A208" s="24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6"/>
      <c r="N208" s="37">
        <v>0</v>
      </c>
      <c r="O208" s="37">
        <v>0</v>
      </c>
      <c r="P208" s="38">
        <f>Tempo!A200</f>
        <v>0</v>
      </c>
      <c r="Q208" s="114">
        <f>'Calc Spikes'!K207</f>
        <v>0</v>
      </c>
      <c r="R208" s="115">
        <f>'Calc Spikes'!L207</f>
        <v>0</v>
      </c>
      <c r="S208" s="115">
        <f>'Calc Spikes'!M207</f>
        <v>0</v>
      </c>
      <c r="T208" s="116">
        <f>'Calc Spikes'!N207</f>
        <v>0</v>
      </c>
      <c r="U208" s="35">
        <f>'Calc Spikes'!S207</f>
        <v>0</v>
      </c>
      <c r="V208" s="36">
        <f>'Calc Spikes'!T207</f>
        <v>0</v>
      </c>
      <c r="W208" s="24"/>
      <c r="X208" s="25"/>
      <c r="Y208" s="25"/>
      <c r="Z208" s="25"/>
      <c r="AA208" s="26"/>
    </row>
    <row r="209" spans="1:27" x14ac:dyDescent="0.3">
      <c r="A209" s="24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6"/>
      <c r="N209" s="37">
        <v>0</v>
      </c>
      <c r="O209" s="37">
        <v>0</v>
      </c>
      <c r="P209" s="38">
        <f>Tempo!A201</f>
        <v>0</v>
      </c>
      <c r="Q209" s="114">
        <f>'Calc Spikes'!K208</f>
        <v>0</v>
      </c>
      <c r="R209" s="115">
        <f>'Calc Spikes'!L208</f>
        <v>0</v>
      </c>
      <c r="S209" s="115">
        <f>'Calc Spikes'!M208</f>
        <v>0</v>
      </c>
      <c r="T209" s="116">
        <f>'Calc Spikes'!N208</f>
        <v>0</v>
      </c>
      <c r="U209" s="35">
        <f>'Calc Spikes'!S208</f>
        <v>0</v>
      </c>
      <c r="V209" s="36">
        <f>'Calc Spikes'!T208</f>
        <v>0</v>
      </c>
      <c r="W209" s="24"/>
      <c r="X209" s="25"/>
      <c r="Y209" s="25"/>
      <c r="Z209" s="25"/>
      <c r="AA209" s="26"/>
    </row>
    <row r="210" spans="1:27" x14ac:dyDescent="0.3">
      <c r="A210" s="24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6"/>
      <c r="N210" s="37">
        <v>0</v>
      </c>
      <c r="O210" s="37">
        <v>0</v>
      </c>
      <c r="P210" s="39">
        <f>Tempo!A202</f>
        <v>0</v>
      </c>
      <c r="Q210" s="117">
        <f>'Calc Spikes'!K209</f>
        <v>0</v>
      </c>
      <c r="R210" s="118">
        <f>'Calc Spikes'!L209</f>
        <v>0</v>
      </c>
      <c r="S210" s="118">
        <f>'Calc Spikes'!M209</f>
        <v>0</v>
      </c>
      <c r="T210" s="119">
        <f>'Calc Spikes'!N209</f>
        <v>0</v>
      </c>
      <c r="U210" s="35">
        <f>'Calc Spikes'!S209</f>
        <v>0</v>
      </c>
      <c r="V210" s="36">
        <f>'Calc Spikes'!T209</f>
        <v>0</v>
      </c>
      <c r="W210" s="24"/>
      <c r="X210" s="25"/>
      <c r="Y210" s="25"/>
      <c r="Z210" s="25"/>
      <c r="AA210" s="26"/>
    </row>
    <row r="211" spans="1:27" s="40" customFormat="1" x14ac:dyDescent="0.3">
      <c r="A211" s="24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W211" s="25"/>
      <c r="X211" s="25"/>
      <c r="Y211" s="25"/>
      <c r="Z211" s="25"/>
      <c r="AA211" s="25"/>
    </row>
    <row r="212" spans="1:27" s="25" customFormat="1" x14ac:dyDescent="0.3">
      <c r="A212" s="24"/>
    </row>
    <row r="213" spans="1:27" s="25" customFormat="1" x14ac:dyDescent="0.3">
      <c r="A213" s="24"/>
    </row>
    <row r="214" spans="1:27" s="25" customFormat="1" x14ac:dyDescent="0.3">
      <c r="A214" s="24"/>
    </row>
    <row r="215" spans="1:27" s="25" customFormat="1" x14ac:dyDescent="0.3">
      <c r="A215" s="24"/>
    </row>
    <row r="216" spans="1:27" s="25" customFormat="1" x14ac:dyDescent="0.3">
      <c r="A216" s="24"/>
    </row>
    <row r="217" spans="1:27" s="25" customFormat="1" x14ac:dyDescent="0.3">
      <c r="A217" s="24"/>
    </row>
    <row r="218" spans="1:27" s="25" customFormat="1" x14ac:dyDescent="0.3">
      <c r="A218" s="24"/>
    </row>
    <row r="219" spans="1:27" s="25" customFormat="1" x14ac:dyDescent="0.3">
      <c r="A219" s="24"/>
    </row>
    <row r="220" spans="1:27" s="42" customFormat="1" x14ac:dyDescent="0.3">
      <c r="A220" s="41"/>
    </row>
  </sheetData>
  <mergeCells count="8">
    <mergeCell ref="A6:E6"/>
    <mergeCell ref="N9:O9"/>
    <mergeCell ref="A1:B1"/>
    <mergeCell ref="C1:F1"/>
    <mergeCell ref="A2:F2"/>
    <mergeCell ref="D3:F3"/>
    <mergeCell ref="A4:E4"/>
    <mergeCell ref="A5:E5"/>
  </mergeCells>
  <conditionalFormatting sqref="F4:F6">
    <cfRule type="cellIs" dxfId="5" priority="3" operator="equal">
      <formula>1</formula>
    </cfRule>
  </conditionalFormatting>
  <conditionalFormatting sqref="N11:O210">
    <cfRule type="cellIs" dxfId="4" priority="2" operator="between">
      <formula>1</formula>
      <formula>3</formula>
    </cfRule>
  </conditionalFormatting>
  <conditionalFormatting sqref="P11:V210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19</xdr:col>
                <xdr:colOff>609600</xdr:colOff>
                <xdr:row>0</xdr:row>
                <xdr:rowOff>152400</xdr:rowOff>
              </from>
              <to>
                <xdr:col>21</xdr:col>
                <xdr:colOff>716280</xdr:colOff>
                <xdr:row>3</xdr:row>
                <xdr:rowOff>137160</xdr:rowOff>
              </to>
            </anchor>
          </controlPr>
        </control>
      </mc:Choice>
      <mc:Fallback>
        <control shapeId="3074" r:id="rId4" name="CommandButton1"/>
      </mc:Fallback>
    </mc:AlternateContent>
    <mc:AlternateContent xmlns:mc="http://schemas.openxmlformats.org/markup-compatibility/2006">
      <mc:Choice Requires="x14">
        <control shapeId="3073" r:id="rId6" name="SaveSpikes">
          <controlPr defaultSize="0" autoLine="0" r:id="rId7">
            <anchor moveWithCells="1">
              <from>
                <xdr:col>8</xdr:col>
                <xdr:colOff>182880</xdr:colOff>
                <xdr:row>1</xdr:row>
                <xdr:rowOff>30480</xdr:rowOff>
              </from>
              <to>
                <xdr:col>10</xdr:col>
                <xdr:colOff>45720</xdr:colOff>
                <xdr:row>3</xdr:row>
                <xdr:rowOff>91440</xdr:rowOff>
              </to>
            </anchor>
          </controlPr>
        </control>
      </mc:Choice>
      <mc:Fallback>
        <control shapeId="3073" r:id="rId6" name="SaveSpike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>
    <tabColor rgb="FF00B0F0"/>
  </sheetPr>
  <dimension ref="A1:AI220"/>
  <sheetViews>
    <sheetView showGridLines="0" zoomScale="70" zoomScaleNormal="70" workbookViewId="0">
      <pane ySplit="9" topLeftCell="A73" activePane="bottomLeft" state="frozen"/>
      <selection activeCell="J70" sqref="J70"/>
      <selection pane="bottomLeft" activeCell="Q8" sqref="Q8"/>
    </sheetView>
  </sheetViews>
  <sheetFormatPr baseColWidth="10" defaultColWidth="10.5546875" defaultRowHeight="14.4" x14ac:dyDescent="0.3"/>
  <cols>
    <col min="1" max="16384" width="10.5546875" style="31"/>
  </cols>
  <sheetData>
    <row r="1" spans="1:27" x14ac:dyDescent="0.3">
      <c r="A1" s="285" t="s">
        <v>44</v>
      </c>
      <c r="B1" s="286"/>
      <c r="C1" s="287" t="str">
        <f>CONFIG!B1</f>
        <v>IP-E01-08</v>
      </c>
      <c r="D1" s="288"/>
      <c r="E1" s="288"/>
      <c r="F1" s="289"/>
      <c r="G1" s="86"/>
      <c r="H1" s="87"/>
      <c r="I1" s="88"/>
      <c r="J1" s="89" t="str">
        <f>IF(SUM(I5:I6,N5:N6)&lt;&gt;0,"DELETE ALL CHANGES (0) AFTER  CORRECTIONS !","")</f>
        <v>DELETE ALL CHANGES (0) AFTER  CORRECTIONS !</v>
      </c>
      <c r="K1" s="88"/>
      <c r="L1" s="88"/>
      <c r="M1" s="88"/>
      <c r="N1" s="88"/>
      <c r="O1" s="88"/>
      <c r="P1" s="88"/>
      <c r="Q1" s="88"/>
    </row>
    <row r="2" spans="1:27" ht="18" x14ac:dyDescent="0.35">
      <c r="A2" s="290" t="s">
        <v>73</v>
      </c>
      <c r="B2" s="291"/>
      <c r="C2" s="291"/>
      <c r="D2" s="291"/>
      <c r="E2" s="291"/>
      <c r="F2" s="292"/>
      <c r="G2" s="90"/>
      <c r="H2" s="296" t="s">
        <v>56</v>
      </c>
      <c r="I2" s="296"/>
      <c r="J2" s="296"/>
      <c r="K2" s="296"/>
      <c r="L2" s="296"/>
      <c r="M2" s="297" t="s">
        <v>57</v>
      </c>
      <c r="N2" s="297"/>
      <c r="O2" s="297"/>
      <c r="P2" s="297"/>
      <c r="Q2" s="297"/>
      <c r="V2" s="113"/>
      <c r="X2" s="113" t="s">
        <v>76</v>
      </c>
    </row>
    <row r="3" spans="1:27" x14ac:dyDescent="0.3">
      <c r="A3" s="14" t="s">
        <v>34</v>
      </c>
      <c r="B3" s="15">
        <f>Tempo!A1</f>
        <v>0</v>
      </c>
      <c r="C3" s="16" t="s">
        <v>45</v>
      </c>
      <c r="D3" s="293">
        <f>Tempo!B1</f>
        <v>0</v>
      </c>
      <c r="E3" s="293"/>
      <c r="F3" s="294"/>
      <c r="G3" s="90"/>
      <c r="H3" s="303" t="s">
        <v>78</v>
      </c>
      <c r="I3" s="303"/>
      <c r="J3" s="304" t="s">
        <v>80</v>
      </c>
      <c r="K3" s="304" t="s">
        <v>81</v>
      </c>
      <c r="L3" s="304" t="s">
        <v>58</v>
      </c>
      <c r="M3" s="298" t="s">
        <v>79</v>
      </c>
      <c r="N3" s="298"/>
      <c r="O3" s="299" t="s">
        <v>80</v>
      </c>
      <c r="P3" s="299" t="s">
        <v>81</v>
      </c>
      <c r="Q3" s="299" t="s">
        <v>58</v>
      </c>
    </row>
    <row r="4" spans="1:27" x14ac:dyDescent="0.3">
      <c r="A4" s="300" t="s">
        <v>47</v>
      </c>
      <c r="B4" s="300"/>
      <c r="C4" s="300"/>
      <c r="D4" s="301"/>
      <c r="E4" s="301"/>
      <c r="F4" s="17">
        <v>1</v>
      </c>
      <c r="G4" s="90"/>
      <c r="H4" s="303"/>
      <c r="I4" s="303"/>
      <c r="J4" s="304"/>
      <c r="K4" s="304"/>
      <c r="L4" s="304"/>
      <c r="M4" s="298"/>
      <c r="N4" s="298"/>
      <c r="O4" s="299"/>
      <c r="P4" s="299"/>
      <c r="Q4" s="299"/>
      <c r="AA4" s="112"/>
    </row>
    <row r="5" spans="1:27" x14ac:dyDescent="0.3">
      <c r="A5" s="302" t="s">
        <v>46</v>
      </c>
      <c r="B5" s="302"/>
      <c r="C5" s="302"/>
      <c r="D5" s="302"/>
      <c r="E5" s="302"/>
      <c r="F5" s="17">
        <v>1</v>
      </c>
      <c r="G5" s="90"/>
      <c r="H5" s="91" t="s">
        <v>36</v>
      </c>
      <c r="I5" s="92">
        <v>1</v>
      </c>
      <c r="J5" s="93">
        <v>0.5</v>
      </c>
      <c r="K5" s="93">
        <f>CONFIG!$B$2</f>
        <v>35.5</v>
      </c>
      <c r="L5" s="93">
        <v>0.5</v>
      </c>
      <c r="M5" s="94" t="s">
        <v>36</v>
      </c>
      <c r="N5" s="95">
        <v>0</v>
      </c>
      <c r="O5" s="96">
        <v>0.5</v>
      </c>
      <c r="P5" s="96">
        <f>CONFIG!$B$2</f>
        <v>35.5</v>
      </c>
      <c r="Q5" s="96">
        <v>0.5</v>
      </c>
    </row>
    <row r="6" spans="1:27" x14ac:dyDescent="0.3">
      <c r="A6" s="283" t="s">
        <v>48</v>
      </c>
      <c r="B6" s="283"/>
      <c r="C6" s="283"/>
      <c r="D6" s="283"/>
      <c r="E6" s="283"/>
      <c r="F6" s="17">
        <v>0</v>
      </c>
      <c r="G6" s="90"/>
      <c r="H6" s="91" t="s">
        <v>37</v>
      </c>
      <c r="I6" s="92">
        <v>1</v>
      </c>
      <c r="J6" s="93">
        <v>0.5</v>
      </c>
      <c r="K6" s="93">
        <f>CONFIG!$B$2</f>
        <v>35.5</v>
      </c>
      <c r="L6" s="93">
        <v>0.5</v>
      </c>
      <c r="M6" s="94" t="s">
        <v>37</v>
      </c>
      <c r="N6" s="95">
        <v>0</v>
      </c>
      <c r="O6" s="96">
        <v>0.5</v>
      </c>
      <c r="P6" s="96">
        <f>CONFIG!$B$2</f>
        <v>35.5</v>
      </c>
      <c r="Q6" s="96">
        <v>0.5</v>
      </c>
    </row>
    <row r="7" spans="1:27" x14ac:dyDescent="0.3">
      <c r="A7" s="97"/>
      <c r="B7" s="40"/>
      <c r="C7" s="40"/>
      <c r="D7" s="40"/>
      <c r="E7" s="40"/>
      <c r="F7" s="40"/>
      <c r="G7" s="26"/>
      <c r="H7" s="98"/>
      <c r="I7" s="99"/>
      <c r="J7" s="99"/>
      <c r="K7" s="99"/>
      <c r="L7" s="99"/>
      <c r="M7" s="99"/>
      <c r="N7" s="99"/>
      <c r="O7" s="99"/>
      <c r="P7" s="99"/>
      <c r="Q7" s="99"/>
    </row>
    <row r="8" spans="1:27" x14ac:dyDescent="0.3">
      <c r="A8" s="24"/>
      <c r="B8" s="25"/>
      <c r="C8" s="25"/>
      <c r="D8" s="25"/>
      <c r="E8" s="25"/>
      <c r="F8" s="25"/>
      <c r="G8" s="26"/>
      <c r="H8" s="24"/>
      <c r="I8" s="25"/>
      <c r="J8" s="25"/>
      <c r="K8" s="25"/>
      <c r="L8" s="25"/>
      <c r="M8" s="25"/>
      <c r="N8" s="25"/>
      <c r="O8" s="25"/>
      <c r="P8" s="25"/>
      <c r="Q8" s="25"/>
    </row>
    <row r="9" spans="1:27" x14ac:dyDescent="0.3">
      <c r="A9" s="24"/>
      <c r="B9" s="25"/>
      <c r="C9" s="25"/>
      <c r="D9" s="25"/>
      <c r="E9" s="25"/>
      <c r="F9" s="25"/>
      <c r="G9" s="26"/>
      <c r="H9" s="24"/>
      <c r="I9" s="25"/>
      <c r="J9" s="25"/>
      <c r="K9" s="25"/>
      <c r="L9" s="25"/>
      <c r="M9" s="25"/>
      <c r="N9" s="25"/>
      <c r="O9" s="25"/>
      <c r="P9" s="25"/>
      <c r="Q9" s="26"/>
    </row>
    <row r="10" spans="1:27" x14ac:dyDescent="0.3">
      <c r="A10" s="24"/>
      <c r="B10" s="25"/>
      <c r="C10" s="25"/>
      <c r="D10" s="25"/>
      <c r="E10" s="25"/>
      <c r="F10" s="25"/>
      <c r="G10" s="26"/>
      <c r="H10" s="24"/>
      <c r="I10" s="25">
        <v>0</v>
      </c>
      <c r="J10" s="25"/>
      <c r="K10" s="25"/>
      <c r="L10" s="25"/>
      <c r="M10" s="25"/>
      <c r="N10" s="25"/>
      <c r="O10" s="25"/>
      <c r="P10" s="25"/>
      <c r="Q10" s="26"/>
    </row>
    <row r="11" spans="1:27" x14ac:dyDescent="0.3">
      <c r="A11" s="24"/>
      <c r="B11" s="25"/>
      <c r="C11" s="25"/>
      <c r="D11" s="25"/>
      <c r="E11" s="25"/>
      <c r="F11" s="25"/>
      <c r="G11" s="26"/>
      <c r="H11" s="24"/>
      <c r="I11" s="25"/>
      <c r="J11" s="25"/>
      <c r="K11" s="25"/>
      <c r="L11" s="25"/>
      <c r="M11" s="25"/>
      <c r="N11" s="25"/>
      <c r="O11" s="25"/>
      <c r="P11" s="25"/>
      <c r="Q11" s="26"/>
    </row>
    <row r="12" spans="1:27" x14ac:dyDescent="0.3">
      <c r="A12" s="24"/>
      <c r="B12" s="25"/>
      <c r="C12" s="25"/>
      <c r="D12" s="25"/>
      <c r="E12" s="25"/>
      <c r="F12" s="25"/>
      <c r="G12" s="26"/>
      <c r="H12" s="24"/>
      <c r="I12" s="25"/>
      <c r="J12" s="25"/>
      <c r="K12" s="25"/>
      <c r="L12" s="25"/>
      <c r="M12" s="25"/>
      <c r="N12" s="25"/>
      <c r="O12" s="25"/>
      <c r="P12" s="25"/>
      <c r="Q12" s="26"/>
    </row>
    <row r="13" spans="1:27" x14ac:dyDescent="0.3">
      <c r="A13" s="24"/>
      <c r="B13" s="25"/>
      <c r="C13" s="25"/>
      <c r="D13" s="25"/>
      <c r="E13" s="25"/>
      <c r="F13" s="25"/>
      <c r="G13" s="26"/>
      <c r="H13" s="24"/>
      <c r="I13" s="25"/>
      <c r="J13" s="25"/>
      <c r="K13" s="25"/>
      <c r="L13" s="25"/>
      <c r="M13" s="25"/>
      <c r="N13" s="25"/>
      <c r="O13" s="25"/>
      <c r="P13" s="25"/>
      <c r="Q13" s="26"/>
    </row>
    <row r="14" spans="1:27" x14ac:dyDescent="0.3">
      <c r="A14" s="24"/>
      <c r="B14" s="25"/>
      <c r="C14" s="25"/>
      <c r="D14" s="25"/>
      <c r="E14" s="25"/>
      <c r="F14" s="25"/>
      <c r="G14" s="26"/>
      <c r="H14" s="24"/>
      <c r="I14" s="25"/>
      <c r="J14" s="25"/>
      <c r="K14" s="25"/>
      <c r="L14" s="25"/>
      <c r="M14" s="25"/>
      <c r="N14" s="25"/>
      <c r="O14" s="25"/>
      <c r="P14" s="25"/>
      <c r="Q14" s="26"/>
    </row>
    <row r="15" spans="1:27" x14ac:dyDescent="0.3">
      <c r="A15" s="24"/>
      <c r="B15" s="25"/>
      <c r="C15" s="25"/>
      <c r="D15" s="25"/>
      <c r="E15" s="25"/>
      <c r="F15" s="25"/>
      <c r="G15" s="26"/>
      <c r="H15" s="24"/>
      <c r="I15" s="25"/>
      <c r="J15" s="25"/>
      <c r="K15" s="25"/>
      <c r="L15" s="25"/>
      <c r="M15" s="25"/>
      <c r="N15" s="25"/>
      <c r="O15" s="25"/>
      <c r="P15" s="25"/>
      <c r="Q15" s="26"/>
    </row>
    <row r="16" spans="1:27" x14ac:dyDescent="0.3">
      <c r="A16" s="24"/>
      <c r="B16" s="25"/>
      <c r="C16" s="25"/>
      <c r="D16" s="25"/>
      <c r="E16" s="25"/>
      <c r="F16" s="25"/>
      <c r="G16" s="26"/>
      <c r="H16" s="24"/>
      <c r="I16" s="25"/>
      <c r="J16" s="25"/>
      <c r="K16" s="25"/>
      <c r="L16" s="25"/>
      <c r="M16" s="25"/>
      <c r="N16" s="25"/>
      <c r="O16" s="25"/>
      <c r="P16" s="25"/>
      <c r="Q16" s="26"/>
    </row>
    <row r="17" spans="1:17" x14ac:dyDescent="0.3">
      <c r="A17" s="24"/>
      <c r="B17" s="25"/>
      <c r="C17" s="25"/>
      <c r="D17" s="25"/>
      <c r="E17" s="25"/>
      <c r="F17" s="25"/>
      <c r="G17" s="26"/>
      <c r="H17" s="24"/>
      <c r="I17" s="25"/>
      <c r="J17" s="25"/>
      <c r="K17" s="25"/>
      <c r="L17" s="25"/>
      <c r="M17" s="25"/>
      <c r="N17" s="25"/>
      <c r="O17" s="25"/>
      <c r="P17" s="25"/>
      <c r="Q17" s="26"/>
    </row>
    <row r="18" spans="1:17" x14ac:dyDescent="0.3">
      <c r="A18" s="24"/>
      <c r="B18" s="25"/>
      <c r="C18" s="25"/>
      <c r="D18" s="25"/>
      <c r="E18" s="25"/>
      <c r="F18" s="25"/>
      <c r="G18" s="26"/>
      <c r="H18" s="24"/>
      <c r="I18" s="25"/>
      <c r="J18" s="25"/>
      <c r="K18" s="25"/>
      <c r="L18" s="25"/>
      <c r="M18" s="25"/>
      <c r="N18" s="25"/>
      <c r="O18" s="25"/>
      <c r="P18" s="25"/>
      <c r="Q18" s="26"/>
    </row>
    <row r="19" spans="1:17" x14ac:dyDescent="0.3">
      <c r="A19" s="24"/>
      <c r="B19" s="25"/>
      <c r="C19" s="25"/>
      <c r="D19" s="25"/>
      <c r="E19" s="25"/>
      <c r="F19" s="25"/>
      <c r="G19" s="26"/>
      <c r="H19" s="24"/>
      <c r="I19" s="25"/>
      <c r="J19" s="25"/>
      <c r="K19" s="25"/>
      <c r="L19" s="25"/>
      <c r="M19" s="25"/>
      <c r="N19" s="25"/>
      <c r="O19" s="25"/>
      <c r="P19" s="25"/>
      <c r="Q19" s="26"/>
    </row>
    <row r="20" spans="1:17" x14ac:dyDescent="0.3">
      <c r="A20" s="24"/>
      <c r="B20" s="25"/>
      <c r="C20" s="25"/>
      <c r="D20" s="25"/>
      <c r="E20" s="25"/>
      <c r="F20" s="25"/>
      <c r="G20" s="26"/>
      <c r="H20" s="24"/>
      <c r="I20" s="25"/>
      <c r="J20" s="25"/>
      <c r="K20" s="25"/>
      <c r="L20" s="25"/>
      <c r="M20" s="25"/>
      <c r="N20" s="25"/>
      <c r="O20" s="25"/>
      <c r="P20" s="25"/>
      <c r="Q20" s="26"/>
    </row>
    <row r="21" spans="1:17" x14ac:dyDescent="0.3">
      <c r="A21" s="24"/>
      <c r="B21" s="25"/>
      <c r="C21" s="25"/>
      <c r="D21" s="25"/>
      <c r="E21" s="25"/>
      <c r="F21" s="25"/>
      <c r="G21" s="26"/>
      <c r="H21" s="24"/>
      <c r="I21" s="25"/>
      <c r="J21" s="25"/>
      <c r="K21" s="25"/>
      <c r="L21" s="25"/>
      <c r="M21" s="25"/>
      <c r="N21" s="25"/>
      <c r="O21" s="25"/>
      <c r="P21" s="25"/>
      <c r="Q21" s="26"/>
    </row>
    <row r="22" spans="1:17" x14ac:dyDescent="0.3">
      <c r="A22" s="24"/>
      <c r="B22" s="25"/>
      <c r="C22" s="25"/>
      <c r="D22" s="25"/>
      <c r="E22" s="25"/>
      <c r="F22" s="25"/>
      <c r="G22" s="26"/>
      <c r="H22" s="24"/>
      <c r="I22" s="25"/>
      <c r="J22" s="25"/>
      <c r="K22" s="25"/>
      <c r="L22" s="25"/>
      <c r="M22" s="25"/>
      <c r="N22" s="25"/>
      <c r="O22" s="25"/>
      <c r="P22" s="25"/>
      <c r="Q22" s="26"/>
    </row>
    <row r="23" spans="1:17" x14ac:dyDescent="0.3">
      <c r="A23" s="24"/>
      <c r="B23" s="25"/>
      <c r="C23" s="25"/>
      <c r="D23" s="25"/>
      <c r="E23" s="25"/>
      <c r="F23" s="25"/>
      <c r="G23" s="26"/>
      <c r="H23" s="24"/>
      <c r="I23" s="25"/>
      <c r="J23" s="25"/>
      <c r="K23" s="25"/>
      <c r="L23" s="25"/>
      <c r="M23" s="25"/>
      <c r="N23" s="25"/>
      <c r="O23" s="25"/>
      <c r="P23" s="25"/>
      <c r="Q23" s="26"/>
    </row>
    <row r="24" spans="1:17" x14ac:dyDescent="0.3">
      <c r="A24" s="24"/>
      <c r="B24" s="25"/>
      <c r="C24" s="25"/>
      <c r="D24" s="25"/>
      <c r="E24" s="25"/>
      <c r="F24" s="25"/>
      <c r="G24" s="26"/>
      <c r="H24" s="24"/>
      <c r="I24" s="25"/>
      <c r="J24" s="25"/>
      <c r="K24" s="25"/>
      <c r="L24" s="25"/>
      <c r="M24" s="25"/>
      <c r="N24" s="25"/>
      <c r="O24" s="25"/>
      <c r="P24" s="25"/>
      <c r="Q24" s="26"/>
    </row>
    <row r="25" spans="1:17" x14ac:dyDescent="0.3">
      <c r="A25" s="24"/>
      <c r="B25" s="25"/>
      <c r="C25" s="25"/>
      <c r="D25" s="25"/>
      <c r="E25" s="25"/>
      <c r="F25" s="25"/>
      <c r="G25" s="26"/>
      <c r="H25" s="24"/>
      <c r="I25" s="25"/>
      <c r="J25" s="25"/>
      <c r="K25" s="25"/>
      <c r="L25" s="25"/>
      <c r="M25" s="25"/>
      <c r="N25" s="25"/>
      <c r="O25" s="25"/>
      <c r="P25" s="25"/>
      <c r="Q25" s="26"/>
    </row>
    <row r="26" spans="1:17" x14ac:dyDescent="0.3">
      <c r="A26" s="24"/>
      <c r="B26" s="25"/>
      <c r="C26" s="25"/>
      <c r="D26" s="25"/>
      <c r="E26" s="25"/>
      <c r="F26" s="25"/>
      <c r="G26" s="26"/>
      <c r="H26" s="24"/>
      <c r="I26" s="25"/>
      <c r="J26" s="25"/>
      <c r="K26" s="25"/>
      <c r="L26" s="25"/>
      <c r="M26" s="25"/>
      <c r="N26" s="25"/>
      <c r="O26" s="25"/>
      <c r="P26" s="25"/>
      <c r="Q26" s="26"/>
    </row>
    <row r="27" spans="1:17" x14ac:dyDescent="0.3">
      <c r="A27" s="24"/>
      <c r="B27" s="25"/>
      <c r="C27" s="25"/>
      <c r="D27" s="25"/>
      <c r="E27" s="25"/>
      <c r="F27" s="25"/>
      <c r="G27" s="26"/>
      <c r="H27" s="24"/>
      <c r="I27" s="25"/>
      <c r="J27" s="25"/>
      <c r="K27" s="25"/>
      <c r="L27" s="25"/>
      <c r="M27" s="25"/>
      <c r="N27" s="25"/>
      <c r="O27" s="25"/>
      <c r="P27" s="25"/>
      <c r="Q27" s="26"/>
    </row>
    <row r="28" spans="1:17" x14ac:dyDescent="0.3">
      <c r="A28" s="24"/>
      <c r="B28" s="25"/>
      <c r="C28" s="25"/>
      <c r="D28" s="25"/>
      <c r="E28" s="25"/>
      <c r="F28" s="25"/>
      <c r="G28" s="26"/>
      <c r="H28" s="24"/>
      <c r="I28" s="25"/>
      <c r="J28" s="25"/>
      <c r="K28" s="25"/>
      <c r="L28" s="25"/>
      <c r="M28" s="25"/>
      <c r="N28" s="25"/>
      <c r="O28" s="25"/>
      <c r="P28" s="25"/>
      <c r="Q28" s="26"/>
    </row>
    <row r="29" spans="1:17" x14ac:dyDescent="0.3">
      <c r="A29" s="24"/>
      <c r="B29" s="25"/>
      <c r="C29" s="25"/>
      <c r="D29" s="25"/>
      <c r="E29" s="25"/>
      <c r="F29" s="25"/>
      <c r="G29" s="26"/>
      <c r="H29" s="24"/>
      <c r="I29" s="25"/>
      <c r="J29" s="25"/>
      <c r="K29" s="25"/>
      <c r="L29" s="25"/>
      <c r="M29" s="25"/>
      <c r="N29" s="25"/>
      <c r="O29" s="25"/>
      <c r="P29" s="25"/>
      <c r="Q29" s="26"/>
    </row>
    <row r="30" spans="1:17" x14ac:dyDescent="0.3">
      <c r="A30" s="24"/>
      <c r="B30" s="25"/>
      <c r="C30" s="25"/>
      <c r="D30" s="25"/>
      <c r="E30" s="25"/>
      <c r="F30" s="25"/>
      <c r="G30" s="26"/>
      <c r="H30" s="24"/>
      <c r="I30" s="25"/>
      <c r="J30" s="25"/>
      <c r="K30" s="25"/>
      <c r="L30" s="25"/>
      <c r="M30" s="25"/>
      <c r="N30" s="25"/>
      <c r="O30" s="25"/>
      <c r="P30" s="25"/>
      <c r="Q30" s="26"/>
    </row>
    <row r="31" spans="1:17" x14ac:dyDescent="0.3">
      <c r="A31" s="24"/>
      <c r="B31" s="25"/>
      <c r="C31" s="25"/>
      <c r="D31" s="25"/>
      <c r="E31" s="25"/>
      <c r="F31" s="25"/>
      <c r="G31" s="26"/>
      <c r="H31" s="24"/>
      <c r="I31" s="25"/>
      <c r="J31" s="25"/>
      <c r="K31" s="25"/>
      <c r="L31" s="25"/>
      <c r="M31" s="25"/>
      <c r="N31" s="25"/>
      <c r="O31" s="25"/>
      <c r="P31" s="25"/>
      <c r="Q31" s="26"/>
    </row>
    <row r="32" spans="1:17" x14ac:dyDescent="0.3">
      <c r="A32" s="24"/>
      <c r="B32" s="25"/>
      <c r="C32" s="25"/>
      <c r="D32" s="25"/>
      <c r="E32" s="25"/>
      <c r="F32" s="25"/>
      <c r="G32" s="26"/>
      <c r="H32" s="24"/>
      <c r="I32" s="25"/>
      <c r="J32" s="25"/>
      <c r="K32" s="25"/>
      <c r="L32" s="25"/>
      <c r="M32" s="25"/>
      <c r="N32" s="25"/>
      <c r="O32" s="25"/>
      <c r="P32" s="25"/>
      <c r="Q32" s="26"/>
    </row>
    <row r="33" spans="1:35" x14ac:dyDescent="0.3">
      <c r="A33" s="24"/>
      <c r="B33" s="25"/>
      <c r="C33" s="25"/>
      <c r="D33" s="25"/>
      <c r="E33" s="25"/>
      <c r="F33" s="25"/>
      <c r="G33" s="26"/>
      <c r="H33" s="24"/>
      <c r="I33" s="25"/>
      <c r="J33" s="25"/>
      <c r="K33" s="25"/>
      <c r="L33" s="25"/>
      <c r="M33" s="25"/>
      <c r="N33" s="25"/>
      <c r="O33" s="25"/>
      <c r="P33" s="25"/>
      <c r="Q33" s="26"/>
    </row>
    <row r="34" spans="1:35" x14ac:dyDescent="0.3">
      <c r="A34" s="24"/>
      <c r="B34" s="25"/>
      <c r="C34" s="25"/>
      <c r="D34" s="25"/>
      <c r="E34" s="25"/>
      <c r="F34" s="25"/>
      <c r="G34" s="26"/>
      <c r="H34" s="24"/>
      <c r="I34" s="25"/>
      <c r="J34" s="25"/>
      <c r="K34" s="25"/>
      <c r="L34" s="25"/>
      <c r="M34" s="25"/>
      <c r="N34" s="25"/>
      <c r="O34" s="25"/>
      <c r="P34" s="25"/>
      <c r="Q34" s="26"/>
    </row>
    <row r="35" spans="1:35" x14ac:dyDescent="0.3">
      <c r="A35" s="24"/>
      <c r="B35" s="25"/>
      <c r="C35" s="25"/>
      <c r="D35" s="25"/>
      <c r="E35" s="25"/>
      <c r="F35" s="25"/>
      <c r="G35" s="26"/>
      <c r="H35" s="24"/>
      <c r="I35" s="25"/>
      <c r="J35" s="25"/>
      <c r="K35" s="25"/>
      <c r="L35" s="25"/>
      <c r="M35" s="25"/>
      <c r="N35" s="25"/>
      <c r="O35" s="25"/>
      <c r="P35" s="25"/>
      <c r="Q35" s="26"/>
    </row>
    <row r="36" spans="1:35" x14ac:dyDescent="0.3">
      <c r="A36" s="24"/>
      <c r="B36" s="25"/>
      <c r="C36" s="25"/>
      <c r="D36" s="25"/>
      <c r="E36" s="25"/>
      <c r="F36" s="25"/>
      <c r="G36" s="26"/>
      <c r="H36" s="24"/>
      <c r="I36" s="25"/>
      <c r="J36" s="25"/>
      <c r="K36" s="25"/>
      <c r="L36" s="25"/>
      <c r="M36" s="25"/>
      <c r="N36" s="25"/>
      <c r="O36" s="25"/>
      <c r="P36" s="25"/>
      <c r="Q36" s="26"/>
    </row>
    <row r="37" spans="1:35" x14ac:dyDescent="0.3">
      <c r="A37" s="24"/>
      <c r="B37" s="25"/>
      <c r="C37" s="25"/>
      <c r="D37" s="25"/>
      <c r="E37" s="25"/>
      <c r="F37" s="25"/>
      <c r="G37" s="26"/>
      <c r="H37" s="24"/>
      <c r="I37" s="25"/>
      <c r="J37" s="25"/>
      <c r="K37" s="25"/>
      <c r="L37" s="25"/>
      <c r="M37" s="25"/>
      <c r="N37" s="25"/>
      <c r="O37" s="25"/>
      <c r="P37" s="25"/>
      <c r="Q37" s="26"/>
    </row>
    <row r="38" spans="1:35" x14ac:dyDescent="0.3">
      <c r="A38" s="24"/>
      <c r="B38" s="25"/>
      <c r="C38" s="25"/>
      <c r="D38" s="25"/>
      <c r="E38" s="25"/>
      <c r="F38" s="25"/>
      <c r="G38" s="26"/>
      <c r="H38" s="24"/>
      <c r="I38" s="25"/>
      <c r="J38" s="25"/>
      <c r="K38" s="25"/>
      <c r="L38" s="25"/>
      <c r="M38" s="25"/>
      <c r="N38" s="25"/>
      <c r="O38" s="25"/>
      <c r="P38" s="25"/>
      <c r="Q38" s="26"/>
    </row>
    <row r="39" spans="1:35" x14ac:dyDescent="0.3">
      <c r="A39" s="24"/>
      <c r="B39" s="25"/>
      <c r="C39" s="25"/>
      <c r="D39" s="25"/>
      <c r="E39" s="25"/>
      <c r="F39" s="25"/>
      <c r="G39" s="26"/>
      <c r="H39" s="24"/>
      <c r="I39" s="25"/>
      <c r="J39" s="25"/>
      <c r="K39" s="25"/>
      <c r="L39" s="25"/>
      <c r="M39" s="25"/>
      <c r="N39" s="25"/>
      <c r="O39" s="25"/>
      <c r="P39" s="25"/>
      <c r="Q39" s="26"/>
    </row>
    <row r="40" spans="1:35" x14ac:dyDescent="0.3">
      <c r="A40" s="24"/>
      <c r="B40" s="25"/>
      <c r="C40" s="25"/>
      <c r="D40" s="25"/>
      <c r="E40" s="25"/>
      <c r="F40" s="25"/>
      <c r="G40" s="26"/>
      <c r="H40" s="24"/>
      <c r="I40" s="25"/>
      <c r="J40" s="25"/>
      <c r="K40" s="25"/>
      <c r="L40" s="25"/>
      <c r="M40" s="25"/>
      <c r="N40" s="25"/>
      <c r="O40" s="25"/>
      <c r="P40" s="25"/>
      <c r="Q40" s="26"/>
    </row>
    <row r="41" spans="1:35" x14ac:dyDescent="0.3">
      <c r="A41" s="24"/>
      <c r="B41" s="25"/>
      <c r="C41" s="25"/>
      <c r="D41" s="25"/>
      <c r="E41" s="25"/>
      <c r="F41" s="25"/>
      <c r="G41" s="26"/>
      <c r="H41" s="24"/>
      <c r="I41" s="25"/>
      <c r="J41" s="25"/>
      <c r="K41" s="25"/>
      <c r="L41" s="25"/>
      <c r="M41" s="25"/>
      <c r="N41" s="25"/>
      <c r="O41" s="25"/>
      <c r="P41" s="25"/>
      <c r="Q41" s="26"/>
    </row>
    <row r="42" spans="1:35" x14ac:dyDescent="0.3">
      <c r="A42" s="24"/>
      <c r="B42" s="25"/>
      <c r="C42" s="25"/>
      <c r="D42" s="25"/>
      <c r="E42" s="25"/>
      <c r="F42" s="25"/>
      <c r="G42" s="26"/>
      <c r="H42" s="24"/>
      <c r="I42" s="25"/>
      <c r="J42" s="25"/>
      <c r="K42" s="25"/>
      <c r="L42" s="25"/>
      <c r="M42" s="25"/>
      <c r="N42" s="25"/>
      <c r="O42" s="25"/>
      <c r="P42" s="25"/>
      <c r="Q42" s="26"/>
    </row>
    <row r="43" spans="1:35" x14ac:dyDescent="0.3">
      <c r="A43" s="24"/>
      <c r="B43" s="25"/>
      <c r="C43" s="25"/>
      <c r="D43" s="25"/>
      <c r="E43" s="25"/>
      <c r="F43" s="25"/>
      <c r="G43" s="26"/>
      <c r="H43" s="24"/>
      <c r="I43" s="25"/>
      <c r="J43" s="25"/>
      <c r="K43" s="25"/>
      <c r="L43" s="25"/>
      <c r="M43" s="25"/>
      <c r="N43" s="25"/>
      <c r="O43" s="25"/>
      <c r="P43" s="25"/>
      <c r="Q43" s="26"/>
    </row>
    <row r="44" spans="1:35" x14ac:dyDescent="0.3">
      <c r="A44" s="24"/>
      <c r="B44" s="25"/>
      <c r="C44" s="25"/>
      <c r="D44" s="25"/>
      <c r="E44" s="25"/>
      <c r="F44" s="25"/>
      <c r="G44" s="26"/>
      <c r="H44" s="24"/>
      <c r="I44" s="25"/>
      <c r="J44" s="25"/>
      <c r="K44" s="25"/>
      <c r="L44" s="25"/>
      <c r="M44" s="25"/>
      <c r="N44" s="25"/>
      <c r="O44" s="25"/>
      <c r="P44" s="25"/>
      <c r="Q44" s="26"/>
    </row>
    <row r="45" spans="1:35" x14ac:dyDescent="0.3">
      <c r="A45" s="24"/>
      <c r="B45" s="25"/>
      <c r="C45" s="25"/>
      <c r="D45" s="25"/>
      <c r="E45" s="25"/>
      <c r="F45" s="25"/>
      <c r="G45" s="26"/>
      <c r="H45" s="24"/>
      <c r="I45" s="25"/>
      <c r="J45" s="25"/>
      <c r="K45" s="25"/>
      <c r="L45" s="25"/>
      <c r="M45" s="25"/>
      <c r="N45" s="25"/>
      <c r="O45" s="25"/>
      <c r="P45" s="25"/>
      <c r="Q45" s="26"/>
    </row>
    <row r="46" spans="1:35" x14ac:dyDescent="0.3">
      <c r="A46" s="24"/>
      <c r="B46" s="25"/>
      <c r="C46" s="25"/>
      <c r="D46" s="25"/>
      <c r="E46" s="25"/>
      <c r="F46" s="25"/>
      <c r="G46" s="26"/>
      <c r="H46" s="24"/>
      <c r="I46" s="25"/>
      <c r="J46" s="25"/>
      <c r="K46" s="25"/>
      <c r="L46" s="25"/>
      <c r="M46" s="25"/>
      <c r="N46" s="25"/>
      <c r="O46" s="25"/>
      <c r="P46" s="25"/>
      <c r="Q46" s="26"/>
    </row>
    <row r="47" spans="1:35" x14ac:dyDescent="0.3">
      <c r="A47" s="24"/>
      <c r="B47" s="25"/>
      <c r="C47" s="25"/>
      <c r="D47" s="25"/>
      <c r="E47" s="25"/>
      <c r="F47" s="25"/>
      <c r="G47" s="26"/>
      <c r="H47" s="24"/>
      <c r="I47" s="25"/>
      <c r="J47" s="25"/>
      <c r="K47" s="25"/>
      <c r="L47" s="25"/>
      <c r="M47" s="25"/>
      <c r="N47" s="25"/>
      <c r="O47" s="25"/>
      <c r="P47" s="25"/>
      <c r="Q47" s="26"/>
    </row>
    <row r="48" spans="1:35" x14ac:dyDescent="0.3">
      <c r="A48" s="24"/>
      <c r="B48" s="25"/>
      <c r="C48" s="25"/>
      <c r="D48" s="25"/>
      <c r="E48" s="25"/>
      <c r="F48" s="25"/>
      <c r="G48" s="26"/>
      <c r="H48" s="24"/>
      <c r="I48" s="25"/>
      <c r="J48" s="25"/>
      <c r="K48" s="25"/>
      <c r="L48" s="25"/>
      <c r="M48" s="25"/>
      <c r="N48" s="25"/>
      <c r="O48" s="25"/>
      <c r="P48" s="25"/>
      <c r="Q48" s="26"/>
      <c r="AI48"/>
    </row>
    <row r="49" spans="1:17" x14ac:dyDescent="0.3">
      <c r="A49" s="24"/>
      <c r="B49" s="25"/>
      <c r="C49" s="25"/>
      <c r="D49" s="25"/>
      <c r="E49" s="25"/>
      <c r="F49" s="25"/>
      <c r="G49" s="26"/>
      <c r="H49" s="24"/>
      <c r="I49" s="25"/>
      <c r="J49" s="25"/>
      <c r="K49" s="25"/>
      <c r="L49" s="25"/>
      <c r="M49" s="25"/>
      <c r="N49" s="25"/>
      <c r="O49" s="25"/>
      <c r="P49" s="25"/>
      <c r="Q49" s="26"/>
    </row>
    <row r="50" spans="1:17" x14ac:dyDescent="0.3">
      <c r="A50" s="24"/>
      <c r="B50" s="25"/>
      <c r="C50" s="25"/>
      <c r="D50" s="25"/>
      <c r="E50" s="25"/>
      <c r="F50" s="25"/>
      <c r="G50" s="26"/>
      <c r="H50" s="24"/>
      <c r="I50" s="25"/>
      <c r="J50" s="25"/>
      <c r="K50" s="25"/>
      <c r="L50" s="25"/>
      <c r="M50" s="25"/>
      <c r="N50" s="25"/>
      <c r="O50" s="25"/>
      <c r="P50" s="25"/>
      <c r="Q50" s="26"/>
    </row>
    <row r="51" spans="1:17" x14ac:dyDescent="0.3">
      <c r="A51" s="24"/>
      <c r="B51" s="25"/>
      <c r="C51" s="25"/>
      <c r="D51" s="25"/>
      <c r="E51" s="25"/>
      <c r="F51" s="25"/>
      <c r="G51" s="26"/>
      <c r="H51" s="24"/>
      <c r="I51" s="25"/>
      <c r="J51" s="25"/>
      <c r="K51" s="25"/>
      <c r="L51" s="25"/>
      <c r="M51" s="25"/>
      <c r="N51" s="25"/>
      <c r="O51" s="25"/>
      <c r="P51" s="25"/>
      <c r="Q51" s="26"/>
    </row>
    <row r="52" spans="1:17" x14ac:dyDescent="0.3">
      <c r="A52" s="24"/>
      <c r="B52" s="25"/>
      <c r="C52" s="25"/>
      <c r="D52" s="25"/>
      <c r="E52" s="25"/>
      <c r="F52" s="25"/>
      <c r="G52" s="26"/>
      <c r="H52" s="24"/>
      <c r="I52" s="25"/>
      <c r="J52" s="25"/>
      <c r="K52" s="25"/>
      <c r="L52" s="25"/>
      <c r="M52" s="25"/>
      <c r="N52" s="25"/>
      <c r="O52" s="25"/>
      <c r="P52" s="25"/>
      <c r="Q52" s="26"/>
    </row>
    <row r="53" spans="1:17" x14ac:dyDescent="0.3">
      <c r="A53" s="24"/>
      <c r="B53" s="25"/>
      <c r="C53" s="25"/>
      <c r="D53" s="25"/>
      <c r="E53" s="25"/>
      <c r="F53" s="25"/>
      <c r="G53" s="26"/>
      <c r="H53" s="24"/>
      <c r="I53" s="25"/>
      <c r="J53" s="25"/>
      <c r="K53" s="25"/>
      <c r="L53" s="25"/>
      <c r="M53" s="25"/>
      <c r="N53" s="25"/>
      <c r="O53" s="25"/>
      <c r="P53" s="25"/>
      <c r="Q53" s="26"/>
    </row>
    <row r="54" spans="1:17" x14ac:dyDescent="0.3">
      <c r="A54" s="24"/>
      <c r="B54" s="25"/>
      <c r="C54" s="25"/>
      <c r="D54" s="25"/>
      <c r="E54" s="25"/>
      <c r="F54" s="25"/>
      <c r="G54" s="26"/>
      <c r="H54" s="24"/>
      <c r="I54" s="25"/>
      <c r="J54" s="25"/>
      <c r="K54" s="25"/>
      <c r="L54" s="25"/>
      <c r="M54" s="25"/>
      <c r="N54" s="25"/>
      <c r="O54" s="25"/>
      <c r="P54" s="25"/>
      <c r="Q54" s="26"/>
    </row>
    <row r="55" spans="1:17" x14ac:dyDescent="0.3">
      <c r="A55" s="24"/>
      <c r="B55" s="25"/>
      <c r="C55" s="25"/>
      <c r="D55" s="25"/>
      <c r="E55" s="25"/>
      <c r="F55" s="25"/>
      <c r="G55" s="26"/>
      <c r="H55" s="24"/>
      <c r="I55" s="25"/>
      <c r="J55" s="25"/>
      <c r="K55" s="25"/>
      <c r="L55" s="25"/>
      <c r="M55" s="25"/>
      <c r="N55" s="25"/>
      <c r="O55" s="25"/>
      <c r="P55" s="25"/>
      <c r="Q55" s="26"/>
    </row>
    <row r="56" spans="1:17" x14ac:dyDescent="0.3">
      <c r="A56" s="24"/>
      <c r="B56" s="25"/>
      <c r="C56" s="25"/>
      <c r="D56" s="25"/>
      <c r="E56" s="25"/>
      <c r="F56" s="25"/>
      <c r="G56" s="26"/>
      <c r="H56" s="24"/>
      <c r="I56" s="25"/>
      <c r="J56" s="25"/>
      <c r="K56" s="25"/>
      <c r="L56" s="25"/>
      <c r="M56" s="25"/>
      <c r="N56" s="25"/>
      <c r="O56" s="25"/>
      <c r="P56" s="25"/>
      <c r="Q56" s="26"/>
    </row>
    <row r="57" spans="1:17" x14ac:dyDescent="0.3">
      <c r="A57" s="24"/>
      <c r="B57" s="25"/>
      <c r="C57" s="25"/>
      <c r="D57" s="25"/>
      <c r="E57" s="25"/>
      <c r="F57" s="25"/>
      <c r="G57" s="26"/>
      <c r="H57" s="24"/>
      <c r="I57" s="25"/>
      <c r="J57" s="25"/>
      <c r="K57" s="25"/>
      <c r="L57" s="25"/>
      <c r="M57" s="25"/>
      <c r="N57" s="25"/>
      <c r="O57" s="25"/>
      <c r="P57" s="25"/>
      <c r="Q57" s="26"/>
    </row>
    <row r="58" spans="1:17" x14ac:dyDescent="0.3">
      <c r="A58" s="24"/>
      <c r="B58" s="25"/>
      <c r="C58" s="25"/>
      <c r="D58" s="25"/>
      <c r="E58" s="25"/>
      <c r="F58" s="25"/>
      <c r="G58" s="26"/>
      <c r="H58" s="24"/>
      <c r="I58" s="25"/>
      <c r="J58" s="25"/>
      <c r="K58" s="25"/>
      <c r="L58" s="25"/>
      <c r="M58" s="25"/>
      <c r="N58" s="25"/>
      <c r="O58" s="25"/>
      <c r="P58" s="25"/>
      <c r="Q58" s="26"/>
    </row>
    <row r="59" spans="1:17" x14ac:dyDescent="0.3">
      <c r="A59" s="24"/>
      <c r="B59" s="25"/>
      <c r="C59" s="25"/>
      <c r="D59" s="25"/>
      <c r="E59" s="25"/>
      <c r="F59" s="25"/>
      <c r="G59" s="26"/>
      <c r="H59" s="24"/>
      <c r="I59" s="25"/>
      <c r="J59" s="25"/>
      <c r="K59" s="25"/>
      <c r="L59" s="25"/>
      <c r="M59" s="25"/>
      <c r="N59" s="25"/>
      <c r="O59" s="25"/>
      <c r="P59" s="25"/>
      <c r="Q59" s="26"/>
    </row>
    <row r="60" spans="1:17" x14ac:dyDescent="0.3">
      <c r="A60" s="24"/>
      <c r="B60" s="25"/>
      <c r="C60" s="25"/>
      <c r="D60" s="25"/>
      <c r="E60" s="25"/>
      <c r="F60" s="25"/>
      <c r="G60" s="26"/>
      <c r="H60" s="24"/>
      <c r="I60" s="25"/>
      <c r="J60" s="25"/>
      <c r="K60" s="25"/>
      <c r="L60" s="25"/>
      <c r="M60" s="25"/>
      <c r="N60" s="25"/>
      <c r="O60" s="25"/>
      <c r="P60" s="25"/>
      <c r="Q60" s="26"/>
    </row>
    <row r="61" spans="1:17" x14ac:dyDescent="0.3">
      <c r="A61" s="24"/>
      <c r="B61" s="25"/>
      <c r="C61" s="25"/>
      <c r="D61" s="25"/>
      <c r="E61" s="25"/>
      <c r="F61" s="25"/>
      <c r="G61" s="26"/>
      <c r="H61" s="24"/>
      <c r="I61" s="25"/>
      <c r="J61" s="25"/>
      <c r="K61" s="25"/>
      <c r="L61" s="25"/>
      <c r="M61" s="25"/>
      <c r="N61" s="25"/>
      <c r="O61" s="25"/>
      <c r="P61" s="25"/>
      <c r="Q61" s="26"/>
    </row>
    <row r="62" spans="1:17" x14ac:dyDescent="0.3">
      <c r="A62" s="24"/>
      <c r="B62" s="25"/>
      <c r="C62" s="25"/>
      <c r="D62" s="25"/>
      <c r="E62" s="25"/>
      <c r="F62" s="25"/>
      <c r="G62" s="26"/>
      <c r="H62" s="24"/>
      <c r="I62" s="25"/>
      <c r="J62" s="25"/>
      <c r="K62" s="25"/>
      <c r="L62" s="25"/>
      <c r="M62" s="25"/>
      <c r="N62" s="25"/>
      <c r="O62" s="25"/>
      <c r="P62" s="25"/>
      <c r="Q62" s="26"/>
    </row>
    <row r="63" spans="1:17" x14ac:dyDescent="0.3">
      <c r="A63" s="24"/>
      <c r="B63" s="25"/>
      <c r="C63" s="25"/>
      <c r="D63" s="25"/>
      <c r="E63" s="25"/>
      <c r="F63" s="25"/>
      <c r="G63" s="26"/>
      <c r="H63" s="24"/>
      <c r="I63" s="25"/>
      <c r="J63" s="25"/>
      <c r="K63" s="25"/>
      <c r="L63" s="25"/>
      <c r="M63" s="25"/>
      <c r="N63" s="25"/>
      <c r="O63" s="25"/>
      <c r="P63" s="25"/>
      <c r="Q63" s="26"/>
    </row>
    <row r="64" spans="1:17" x14ac:dyDescent="0.3">
      <c r="A64" s="24"/>
      <c r="B64" s="25"/>
      <c r="C64" s="25"/>
      <c r="D64" s="25"/>
      <c r="E64" s="25"/>
      <c r="F64" s="25"/>
      <c r="G64" s="26"/>
      <c r="H64" s="24"/>
      <c r="I64" s="25"/>
      <c r="J64" s="25"/>
      <c r="K64" s="25"/>
      <c r="L64" s="25"/>
      <c r="M64" s="25"/>
      <c r="N64" s="25"/>
      <c r="O64" s="25"/>
      <c r="P64" s="25"/>
      <c r="Q64" s="26"/>
    </row>
    <row r="65" spans="1:17" x14ac:dyDescent="0.3">
      <c r="A65" s="24"/>
      <c r="B65" s="25"/>
      <c r="C65" s="25"/>
      <c r="D65" s="25"/>
      <c r="E65" s="25"/>
      <c r="F65" s="25"/>
      <c r="G65" s="26"/>
      <c r="H65" s="24"/>
      <c r="I65" s="25"/>
      <c r="J65" s="25"/>
      <c r="K65" s="25"/>
      <c r="L65" s="25"/>
      <c r="M65" s="25"/>
      <c r="N65" s="25"/>
      <c r="O65" s="25"/>
      <c r="P65" s="25"/>
      <c r="Q65" s="26"/>
    </row>
    <row r="66" spans="1:17" x14ac:dyDescent="0.3">
      <c r="A66" s="24"/>
      <c r="B66" s="25"/>
      <c r="C66" s="25"/>
      <c r="D66" s="25"/>
      <c r="E66" s="25"/>
      <c r="F66" s="25"/>
      <c r="G66" s="26"/>
      <c r="H66" s="24"/>
      <c r="I66" s="25"/>
      <c r="J66" s="25"/>
      <c r="K66" s="25"/>
      <c r="L66" s="25"/>
      <c r="M66" s="25"/>
      <c r="N66" s="25"/>
      <c r="O66" s="25"/>
      <c r="P66" s="25"/>
      <c r="Q66" s="26"/>
    </row>
    <row r="67" spans="1:17" x14ac:dyDescent="0.3">
      <c r="A67" s="24"/>
      <c r="B67" s="25"/>
      <c r="C67" s="25"/>
      <c r="D67" s="25"/>
      <c r="E67" s="25"/>
      <c r="F67" s="25"/>
      <c r="G67" s="26"/>
      <c r="H67" s="24"/>
      <c r="I67" s="25"/>
      <c r="J67" s="25"/>
      <c r="K67" s="25"/>
      <c r="L67" s="25"/>
      <c r="M67" s="25"/>
      <c r="N67" s="25"/>
      <c r="O67" s="25"/>
      <c r="P67" s="25"/>
      <c r="Q67" s="26"/>
    </row>
    <row r="68" spans="1:17" x14ac:dyDescent="0.3">
      <c r="A68" s="24"/>
      <c r="B68" s="25"/>
      <c r="C68" s="25"/>
      <c r="D68" s="25"/>
      <c r="E68" s="25"/>
      <c r="F68" s="25"/>
      <c r="G68" s="26"/>
      <c r="H68" s="24"/>
      <c r="I68" s="25"/>
      <c r="J68" s="25"/>
      <c r="K68" s="25"/>
      <c r="L68" s="25"/>
      <c r="M68" s="25"/>
      <c r="N68" s="25"/>
      <c r="O68" s="25"/>
      <c r="P68" s="25"/>
      <c r="Q68" s="26"/>
    </row>
    <row r="69" spans="1:17" x14ac:dyDescent="0.3">
      <c r="A69" s="24"/>
      <c r="B69" s="25"/>
      <c r="C69" s="25"/>
      <c r="D69" s="25"/>
      <c r="E69" s="25"/>
      <c r="F69" s="25"/>
      <c r="G69" s="26"/>
      <c r="H69" s="24"/>
      <c r="I69" s="25"/>
      <c r="J69" s="25"/>
      <c r="K69" s="25"/>
      <c r="L69" s="25"/>
      <c r="M69" s="25"/>
      <c r="N69" s="25"/>
      <c r="O69" s="25"/>
      <c r="P69" s="25"/>
      <c r="Q69" s="26"/>
    </row>
    <row r="70" spans="1:17" x14ac:dyDescent="0.3">
      <c r="A70" s="24"/>
      <c r="B70" s="25"/>
      <c r="C70" s="25"/>
      <c r="D70" s="25"/>
      <c r="E70" s="25"/>
      <c r="F70" s="25"/>
      <c r="G70" s="26"/>
      <c r="H70" s="24"/>
      <c r="I70" s="25"/>
      <c r="J70" s="25"/>
      <c r="K70" s="25"/>
      <c r="L70" s="25"/>
      <c r="M70" s="25"/>
      <c r="N70" s="25"/>
      <c r="O70" s="25"/>
      <c r="P70" s="25"/>
      <c r="Q70" s="26"/>
    </row>
    <row r="71" spans="1:17" x14ac:dyDescent="0.3">
      <c r="A71" s="24"/>
      <c r="B71" s="25"/>
      <c r="C71" s="25"/>
      <c r="D71" s="25"/>
      <c r="E71" s="25"/>
      <c r="F71" s="25"/>
      <c r="G71" s="26"/>
      <c r="H71" s="24"/>
      <c r="I71" s="25"/>
      <c r="J71" s="25"/>
      <c r="K71" s="25"/>
      <c r="L71" s="25"/>
      <c r="M71" s="25"/>
      <c r="N71" s="25"/>
      <c r="O71" s="25"/>
      <c r="P71" s="25"/>
      <c r="Q71" s="26"/>
    </row>
    <row r="72" spans="1:17" x14ac:dyDescent="0.3">
      <c r="A72" s="24"/>
      <c r="B72" s="25"/>
      <c r="C72" s="25"/>
      <c r="D72" s="25"/>
      <c r="E72" s="25"/>
      <c r="F72" s="25"/>
      <c r="G72" s="26"/>
      <c r="H72" s="24"/>
      <c r="I72" s="25"/>
      <c r="J72" s="25"/>
      <c r="K72" s="25"/>
      <c r="L72" s="25"/>
      <c r="M72" s="25"/>
      <c r="N72" s="25"/>
      <c r="O72" s="25"/>
      <c r="P72" s="25"/>
      <c r="Q72" s="26"/>
    </row>
    <row r="73" spans="1:17" x14ac:dyDescent="0.3">
      <c r="A73" s="24"/>
      <c r="B73" s="25"/>
      <c r="C73" s="25"/>
      <c r="D73" s="25"/>
      <c r="E73" s="25"/>
      <c r="F73" s="25"/>
      <c r="G73" s="26"/>
      <c r="H73" s="24"/>
      <c r="I73" s="25"/>
      <c r="J73" s="25"/>
      <c r="K73" s="25"/>
      <c r="L73" s="25"/>
      <c r="M73" s="25"/>
      <c r="N73" s="25"/>
      <c r="O73" s="25"/>
      <c r="P73" s="25"/>
      <c r="Q73" s="26"/>
    </row>
    <row r="74" spans="1:17" x14ac:dyDescent="0.3">
      <c r="A74" s="24"/>
      <c r="B74" s="25"/>
      <c r="C74" s="25"/>
      <c r="D74" s="25"/>
      <c r="E74" s="25"/>
      <c r="F74" s="25"/>
      <c r="G74" s="26"/>
      <c r="H74" s="24"/>
      <c r="I74" s="25"/>
      <c r="J74" s="25"/>
      <c r="K74" s="25"/>
      <c r="L74" s="25"/>
      <c r="M74" s="25"/>
      <c r="N74" s="25"/>
      <c r="O74" s="25"/>
      <c r="P74" s="25"/>
      <c r="Q74" s="26"/>
    </row>
    <row r="75" spans="1:17" x14ac:dyDescent="0.3">
      <c r="A75" s="24"/>
      <c r="B75" s="25"/>
      <c r="C75" s="25"/>
      <c r="D75" s="25"/>
      <c r="E75" s="25"/>
      <c r="F75" s="25"/>
      <c r="G75" s="26"/>
      <c r="H75" s="24"/>
      <c r="I75" s="25"/>
      <c r="J75" s="25"/>
      <c r="K75" s="25"/>
      <c r="L75" s="25"/>
      <c r="M75" s="25"/>
      <c r="N75" s="25"/>
      <c r="O75" s="25"/>
      <c r="P75" s="25"/>
      <c r="Q75" s="26"/>
    </row>
    <row r="76" spans="1:17" x14ac:dyDescent="0.3">
      <c r="A76" s="24"/>
      <c r="B76" s="25"/>
      <c r="C76" s="25"/>
      <c r="D76" s="25"/>
      <c r="E76" s="25"/>
      <c r="F76" s="25"/>
      <c r="G76" s="26"/>
      <c r="H76" s="24"/>
      <c r="I76" s="25"/>
      <c r="J76" s="25"/>
      <c r="K76" s="25"/>
      <c r="L76" s="25"/>
      <c r="M76" s="25"/>
      <c r="N76" s="25"/>
      <c r="O76" s="25"/>
      <c r="P76" s="25"/>
      <c r="Q76" s="26"/>
    </row>
    <row r="77" spans="1:17" x14ac:dyDescent="0.3">
      <c r="A77" s="24"/>
      <c r="B77" s="25"/>
      <c r="C77" s="25"/>
      <c r="D77" s="25"/>
      <c r="E77" s="25"/>
      <c r="F77" s="25"/>
      <c r="G77" s="26"/>
      <c r="H77" s="24"/>
      <c r="I77" s="25"/>
      <c r="J77" s="25"/>
      <c r="K77" s="25"/>
      <c r="L77" s="25"/>
      <c r="M77" s="25"/>
      <c r="N77" s="25"/>
      <c r="O77" s="25"/>
      <c r="P77" s="25"/>
      <c r="Q77" s="26"/>
    </row>
    <row r="78" spans="1:17" x14ac:dyDescent="0.3">
      <c r="A78" s="24"/>
      <c r="B78" s="25"/>
      <c r="C78" s="25"/>
      <c r="D78" s="25"/>
      <c r="E78" s="25"/>
      <c r="F78" s="25"/>
      <c r="G78" s="26"/>
      <c r="H78" s="24"/>
      <c r="I78" s="25"/>
      <c r="J78" s="25"/>
      <c r="K78" s="25"/>
      <c r="L78" s="25"/>
      <c r="M78" s="25"/>
      <c r="N78" s="25"/>
      <c r="O78" s="25"/>
      <c r="P78" s="25"/>
      <c r="Q78" s="26"/>
    </row>
    <row r="79" spans="1:17" x14ac:dyDescent="0.3">
      <c r="A79" s="24"/>
      <c r="B79" s="25"/>
      <c r="C79" s="25"/>
      <c r="D79" s="25"/>
      <c r="E79" s="25"/>
      <c r="F79" s="25"/>
      <c r="G79" s="26"/>
      <c r="H79" s="24"/>
      <c r="I79" s="25"/>
      <c r="J79" s="25"/>
      <c r="K79" s="25"/>
      <c r="L79" s="25"/>
      <c r="M79" s="25"/>
      <c r="N79" s="25"/>
      <c r="O79" s="25"/>
      <c r="P79" s="25"/>
      <c r="Q79" s="26"/>
    </row>
    <row r="80" spans="1:17" x14ac:dyDescent="0.3">
      <c r="A80" s="24"/>
      <c r="B80" s="25"/>
      <c r="C80" s="25"/>
      <c r="D80" s="25"/>
      <c r="E80" s="25"/>
      <c r="F80" s="25"/>
      <c r="G80" s="26"/>
      <c r="H80" s="24"/>
      <c r="I80" s="25"/>
      <c r="J80" s="25"/>
      <c r="K80" s="25"/>
      <c r="L80" s="25"/>
      <c r="M80" s="25"/>
      <c r="N80" s="25"/>
      <c r="O80" s="25"/>
      <c r="P80" s="25"/>
      <c r="Q80" s="26"/>
    </row>
    <row r="81" spans="1:17" x14ac:dyDescent="0.3">
      <c r="A81" s="24"/>
      <c r="B81" s="25"/>
      <c r="C81" s="25"/>
      <c r="D81" s="25"/>
      <c r="E81" s="25"/>
      <c r="F81" s="25"/>
      <c r="G81" s="26"/>
      <c r="H81" s="24"/>
      <c r="I81" s="25"/>
      <c r="J81" s="25"/>
      <c r="K81" s="25"/>
      <c r="L81" s="25"/>
      <c r="M81" s="25"/>
      <c r="N81" s="25"/>
      <c r="O81" s="25"/>
      <c r="P81" s="25"/>
      <c r="Q81" s="26"/>
    </row>
    <row r="82" spans="1:17" x14ac:dyDescent="0.3">
      <c r="A82" s="24"/>
      <c r="B82" s="25"/>
      <c r="C82" s="25"/>
      <c r="D82" s="25"/>
      <c r="E82" s="25"/>
      <c r="F82" s="25"/>
      <c r="G82" s="26"/>
      <c r="H82" s="24"/>
      <c r="I82" s="25"/>
      <c r="J82" s="25"/>
      <c r="K82" s="25"/>
      <c r="L82" s="25"/>
      <c r="M82" s="25"/>
      <c r="N82" s="25"/>
      <c r="O82" s="25"/>
      <c r="P82" s="25"/>
      <c r="Q82" s="26"/>
    </row>
    <row r="83" spans="1:17" x14ac:dyDescent="0.3">
      <c r="A83" s="24"/>
      <c r="B83" s="25"/>
      <c r="C83" s="25"/>
      <c r="D83" s="25"/>
      <c r="E83" s="25"/>
      <c r="F83" s="25"/>
      <c r="G83" s="26"/>
      <c r="H83" s="24"/>
      <c r="I83" s="25"/>
      <c r="J83" s="25"/>
      <c r="K83" s="25"/>
      <c r="L83" s="25"/>
      <c r="M83" s="25"/>
      <c r="N83" s="25"/>
      <c r="O83" s="25"/>
      <c r="P83" s="25"/>
      <c r="Q83" s="26"/>
    </row>
    <row r="84" spans="1:17" x14ac:dyDescent="0.3">
      <c r="A84" s="24"/>
      <c r="B84" s="25"/>
      <c r="C84" s="25"/>
      <c r="D84" s="25"/>
      <c r="E84" s="25"/>
      <c r="F84" s="25"/>
      <c r="G84" s="26"/>
      <c r="H84" s="24"/>
      <c r="I84" s="25"/>
      <c r="J84" s="25"/>
      <c r="K84" s="25"/>
      <c r="L84" s="25"/>
      <c r="M84" s="25"/>
      <c r="N84" s="25"/>
      <c r="O84" s="25"/>
      <c r="P84" s="25"/>
      <c r="Q84" s="26"/>
    </row>
    <row r="85" spans="1:17" x14ac:dyDescent="0.3">
      <c r="A85" s="24"/>
      <c r="B85" s="25"/>
      <c r="C85" s="25"/>
      <c r="D85" s="25"/>
      <c r="E85" s="25"/>
      <c r="F85" s="25"/>
      <c r="G85" s="26"/>
      <c r="H85" s="24"/>
      <c r="I85" s="25"/>
      <c r="J85" s="25"/>
      <c r="K85" s="25"/>
      <c r="L85" s="25"/>
      <c r="M85" s="25"/>
      <c r="N85" s="25"/>
      <c r="O85" s="25"/>
      <c r="P85" s="25"/>
      <c r="Q85" s="26"/>
    </row>
    <row r="86" spans="1:17" x14ac:dyDescent="0.3">
      <c r="A86" s="24"/>
      <c r="B86" s="25"/>
      <c r="C86" s="25"/>
      <c r="D86" s="25"/>
      <c r="E86" s="25"/>
      <c r="F86" s="25"/>
      <c r="G86" s="26"/>
      <c r="H86" s="24"/>
      <c r="I86" s="25"/>
      <c r="J86" s="25"/>
      <c r="K86" s="25"/>
      <c r="L86" s="25"/>
      <c r="M86" s="25"/>
      <c r="N86" s="25"/>
      <c r="O86" s="25"/>
      <c r="P86" s="25"/>
      <c r="Q86" s="26"/>
    </row>
    <row r="87" spans="1:17" x14ac:dyDescent="0.3">
      <c r="A87" s="24"/>
      <c r="B87" s="25"/>
      <c r="C87" s="25"/>
      <c r="D87" s="25"/>
      <c r="E87" s="25"/>
      <c r="F87" s="25"/>
      <c r="G87" s="26"/>
      <c r="H87" s="24"/>
      <c r="I87" s="25"/>
      <c r="J87" s="25"/>
      <c r="K87" s="25"/>
      <c r="L87" s="25"/>
      <c r="M87" s="25"/>
      <c r="N87" s="25"/>
      <c r="O87" s="25"/>
      <c r="P87" s="25"/>
      <c r="Q87" s="26"/>
    </row>
    <row r="88" spans="1:17" x14ac:dyDescent="0.3">
      <c r="A88" s="24"/>
      <c r="B88" s="25"/>
      <c r="C88" s="25"/>
      <c r="D88" s="25"/>
      <c r="E88" s="25"/>
      <c r="F88" s="25"/>
      <c r="G88" s="26"/>
      <c r="H88" s="24"/>
      <c r="I88" s="25"/>
      <c r="J88" s="25"/>
      <c r="K88" s="25"/>
      <c r="L88" s="25"/>
      <c r="M88" s="25"/>
      <c r="N88" s="25"/>
      <c r="O88" s="25"/>
      <c r="P88" s="25"/>
      <c r="Q88" s="26"/>
    </row>
    <row r="89" spans="1:17" x14ac:dyDescent="0.3">
      <c r="A89" s="24"/>
      <c r="B89" s="25"/>
      <c r="C89" s="25"/>
      <c r="D89" s="25"/>
      <c r="E89" s="25"/>
      <c r="F89" s="25"/>
      <c r="G89" s="26"/>
      <c r="H89" s="24"/>
      <c r="I89" s="25"/>
      <c r="J89" s="25"/>
      <c r="K89" s="25"/>
      <c r="L89" s="25"/>
      <c r="M89" s="25"/>
      <c r="N89" s="25"/>
      <c r="O89" s="25"/>
      <c r="P89" s="25"/>
      <c r="Q89" s="26"/>
    </row>
    <row r="90" spans="1:17" x14ac:dyDescent="0.3">
      <c r="A90" s="24"/>
      <c r="B90" s="25"/>
      <c r="C90" s="25"/>
      <c r="D90" s="25"/>
      <c r="E90" s="25"/>
      <c r="F90" s="25"/>
      <c r="G90" s="26"/>
      <c r="H90" s="24"/>
      <c r="I90" s="25"/>
      <c r="J90" s="25"/>
      <c r="K90" s="25"/>
      <c r="L90" s="25"/>
      <c r="M90" s="25"/>
      <c r="N90" s="25"/>
      <c r="O90" s="25"/>
      <c r="P90" s="25"/>
      <c r="Q90" s="26"/>
    </row>
    <row r="91" spans="1:17" x14ac:dyDescent="0.3">
      <c r="A91" s="24"/>
      <c r="B91" s="25"/>
      <c r="C91" s="25"/>
      <c r="D91" s="25"/>
      <c r="E91" s="25"/>
      <c r="F91" s="25"/>
      <c r="G91" s="26"/>
      <c r="H91" s="24"/>
      <c r="I91" s="25"/>
      <c r="J91" s="25"/>
      <c r="K91" s="25"/>
      <c r="L91" s="25"/>
      <c r="M91" s="25"/>
      <c r="N91" s="25"/>
      <c r="O91" s="25"/>
      <c r="P91" s="25"/>
      <c r="Q91" s="26"/>
    </row>
    <row r="92" spans="1:17" x14ac:dyDescent="0.3">
      <c r="A92" s="24"/>
      <c r="B92" s="25"/>
      <c r="C92" s="25"/>
      <c r="D92" s="25"/>
      <c r="E92" s="25"/>
      <c r="F92" s="25"/>
      <c r="G92" s="26"/>
      <c r="H92" s="24"/>
      <c r="I92" s="25"/>
      <c r="J92" s="25"/>
      <c r="K92" s="25"/>
      <c r="L92" s="25"/>
      <c r="M92" s="25"/>
      <c r="N92" s="25"/>
      <c r="O92" s="25"/>
      <c r="P92" s="25"/>
      <c r="Q92" s="26"/>
    </row>
    <row r="93" spans="1:17" x14ac:dyDescent="0.3">
      <c r="A93" s="24"/>
      <c r="B93" s="25"/>
      <c r="C93" s="25"/>
      <c r="D93" s="25"/>
      <c r="E93" s="25"/>
      <c r="F93" s="25"/>
      <c r="G93" s="26"/>
      <c r="H93" s="24"/>
      <c r="I93" s="25"/>
      <c r="J93" s="25"/>
      <c r="K93" s="25"/>
      <c r="L93" s="25"/>
      <c r="M93" s="25"/>
      <c r="N93" s="25"/>
      <c r="O93" s="25"/>
      <c r="P93" s="25"/>
      <c r="Q93" s="26"/>
    </row>
    <row r="94" spans="1:17" x14ac:dyDescent="0.3">
      <c r="A94" s="24"/>
      <c r="B94" s="25"/>
      <c r="C94" s="25"/>
      <c r="D94" s="25"/>
      <c r="E94" s="25"/>
      <c r="F94" s="25"/>
      <c r="G94" s="26"/>
      <c r="H94" s="24"/>
      <c r="I94" s="25"/>
      <c r="J94" s="25"/>
      <c r="K94" s="25"/>
      <c r="L94" s="25"/>
      <c r="M94" s="25"/>
      <c r="N94" s="25"/>
      <c r="O94" s="25"/>
      <c r="P94" s="25"/>
      <c r="Q94" s="26"/>
    </row>
    <row r="95" spans="1:17" x14ac:dyDescent="0.3">
      <c r="A95" s="24"/>
      <c r="B95" s="25"/>
      <c r="C95" s="25"/>
      <c r="D95" s="25"/>
      <c r="E95" s="25"/>
      <c r="F95" s="25"/>
      <c r="G95" s="26"/>
      <c r="H95" s="24"/>
      <c r="I95" s="25"/>
      <c r="J95" s="25"/>
      <c r="K95" s="25"/>
      <c r="L95" s="25"/>
      <c r="M95" s="25"/>
      <c r="N95" s="25"/>
      <c r="O95" s="25"/>
      <c r="P95" s="25"/>
      <c r="Q95" s="26"/>
    </row>
    <row r="96" spans="1:17" x14ac:dyDescent="0.3">
      <c r="A96" s="24"/>
      <c r="B96" s="25"/>
      <c r="C96" s="25"/>
      <c r="D96" s="25"/>
      <c r="E96" s="25"/>
      <c r="F96" s="25"/>
      <c r="G96" s="26"/>
      <c r="H96" s="24"/>
      <c r="I96" s="25"/>
      <c r="J96" s="25"/>
      <c r="K96" s="25"/>
      <c r="L96" s="25"/>
      <c r="M96" s="25"/>
      <c r="N96" s="25"/>
      <c r="O96" s="25"/>
      <c r="P96" s="25"/>
      <c r="Q96" s="26"/>
    </row>
    <row r="97" spans="1:17" x14ac:dyDescent="0.3">
      <c r="A97" s="24"/>
      <c r="B97" s="25"/>
      <c r="C97" s="25"/>
      <c r="D97" s="25"/>
      <c r="E97" s="25"/>
      <c r="F97" s="25"/>
      <c r="G97" s="26"/>
      <c r="H97" s="24"/>
      <c r="I97" s="25"/>
      <c r="J97" s="25"/>
      <c r="K97" s="25"/>
      <c r="L97" s="25"/>
      <c r="M97" s="25"/>
      <c r="N97" s="25"/>
      <c r="O97" s="25"/>
      <c r="P97" s="25"/>
      <c r="Q97" s="26"/>
    </row>
    <row r="98" spans="1:17" x14ac:dyDescent="0.3">
      <c r="A98" s="24"/>
      <c r="B98" s="25"/>
      <c r="C98" s="25"/>
      <c r="D98" s="25"/>
      <c r="E98" s="25"/>
      <c r="F98" s="25"/>
      <c r="G98" s="26"/>
      <c r="H98" s="24"/>
      <c r="I98" s="25"/>
      <c r="J98" s="25"/>
      <c r="K98" s="25"/>
      <c r="L98" s="25"/>
      <c r="M98" s="25"/>
      <c r="N98" s="25"/>
      <c r="O98" s="25"/>
      <c r="P98" s="25"/>
      <c r="Q98" s="26"/>
    </row>
    <row r="99" spans="1:17" x14ac:dyDescent="0.3">
      <c r="A99" s="24"/>
      <c r="B99" s="25"/>
      <c r="C99" s="25"/>
      <c r="D99" s="25"/>
      <c r="E99" s="25"/>
      <c r="F99" s="25"/>
      <c r="G99" s="26"/>
      <c r="H99" s="24"/>
      <c r="I99" s="25"/>
      <c r="J99" s="25"/>
      <c r="K99" s="25"/>
      <c r="L99" s="25"/>
      <c r="M99" s="25"/>
      <c r="N99" s="25"/>
      <c r="O99" s="25"/>
      <c r="P99" s="25"/>
      <c r="Q99" s="26"/>
    </row>
    <row r="100" spans="1:17" x14ac:dyDescent="0.3">
      <c r="A100" s="24"/>
      <c r="B100" s="25"/>
      <c r="C100" s="25"/>
      <c r="D100" s="25"/>
      <c r="E100" s="25"/>
      <c r="F100" s="25"/>
      <c r="G100" s="26"/>
      <c r="H100" s="24"/>
      <c r="I100" s="25"/>
      <c r="J100" s="25"/>
      <c r="K100" s="25"/>
      <c r="L100" s="25"/>
      <c r="M100" s="25"/>
      <c r="N100" s="25"/>
      <c r="O100" s="25"/>
      <c r="P100" s="25"/>
      <c r="Q100" s="26"/>
    </row>
    <row r="101" spans="1:17" x14ac:dyDescent="0.3">
      <c r="A101" s="24"/>
      <c r="B101" s="25"/>
      <c r="C101" s="25"/>
      <c r="D101" s="25"/>
      <c r="E101" s="25"/>
      <c r="F101" s="25"/>
      <c r="G101" s="26"/>
      <c r="H101" s="24"/>
      <c r="I101" s="25"/>
      <c r="J101" s="25"/>
      <c r="K101" s="25"/>
      <c r="L101" s="25"/>
      <c r="M101" s="25"/>
      <c r="N101" s="25"/>
      <c r="O101" s="25"/>
      <c r="P101" s="25"/>
      <c r="Q101" s="26"/>
    </row>
    <row r="102" spans="1:17" x14ac:dyDescent="0.3">
      <c r="A102" s="24"/>
      <c r="B102" s="25"/>
      <c r="C102" s="25"/>
      <c r="D102" s="25"/>
      <c r="E102" s="25"/>
      <c r="F102" s="25"/>
      <c r="G102" s="26"/>
      <c r="H102" s="24"/>
      <c r="I102" s="25"/>
      <c r="J102" s="25"/>
      <c r="K102" s="25"/>
      <c r="L102" s="25"/>
      <c r="M102" s="25"/>
      <c r="N102" s="25"/>
      <c r="O102" s="25"/>
      <c r="P102" s="25"/>
      <c r="Q102" s="26"/>
    </row>
    <row r="103" spans="1:17" x14ac:dyDescent="0.3">
      <c r="A103" s="24"/>
      <c r="B103" s="25"/>
      <c r="C103" s="25"/>
      <c r="D103" s="25"/>
      <c r="E103" s="25"/>
      <c r="F103" s="25"/>
      <c r="G103" s="26"/>
      <c r="H103" s="24"/>
      <c r="I103" s="25"/>
      <c r="J103" s="25"/>
      <c r="K103" s="25"/>
      <c r="L103" s="25"/>
      <c r="M103" s="25"/>
      <c r="N103" s="25"/>
      <c r="O103" s="25"/>
      <c r="P103" s="25"/>
      <c r="Q103" s="26"/>
    </row>
    <row r="104" spans="1:17" x14ac:dyDescent="0.3">
      <c r="A104" s="24"/>
      <c r="B104" s="25"/>
      <c r="C104" s="25"/>
      <c r="D104" s="25"/>
      <c r="E104" s="25"/>
      <c r="F104" s="25"/>
      <c r="G104" s="26"/>
      <c r="H104" s="24"/>
      <c r="I104" s="25"/>
      <c r="J104" s="25"/>
      <c r="K104" s="25"/>
      <c r="L104" s="25"/>
      <c r="M104" s="25"/>
      <c r="N104" s="25"/>
      <c r="O104" s="25"/>
      <c r="P104" s="25"/>
      <c r="Q104" s="26"/>
    </row>
    <row r="105" spans="1:17" x14ac:dyDescent="0.3">
      <c r="A105" s="24"/>
      <c r="B105" s="25"/>
      <c r="C105" s="25"/>
      <c r="D105" s="25"/>
      <c r="E105" s="25"/>
      <c r="F105" s="25"/>
      <c r="G105" s="26"/>
      <c r="H105" s="24"/>
      <c r="I105" s="25"/>
      <c r="J105" s="25"/>
      <c r="K105" s="25"/>
      <c r="L105" s="25"/>
      <c r="M105" s="25"/>
      <c r="N105" s="25"/>
      <c r="O105" s="25"/>
      <c r="P105" s="25"/>
      <c r="Q105" s="26"/>
    </row>
    <row r="106" spans="1:17" x14ac:dyDescent="0.3">
      <c r="A106" s="24"/>
      <c r="B106" s="25"/>
      <c r="C106" s="25"/>
      <c r="D106" s="25"/>
      <c r="E106" s="25"/>
      <c r="F106" s="25"/>
      <c r="G106" s="26"/>
      <c r="H106" s="24"/>
      <c r="I106" s="25"/>
      <c r="J106" s="25"/>
      <c r="K106" s="25"/>
      <c r="L106" s="25"/>
      <c r="M106" s="25"/>
      <c r="N106" s="25"/>
      <c r="O106" s="25"/>
      <c r="P106" s="25"/>
      <c r="Q106" s="26"/>
    </row>
    <row r="107" spans="1:17" x14ac:dyDescent="0.3">
      <c r="A107" s="24"/>
      <c r="B107" s="25"/>
      <c r="C107" s="25"/>
      <c r="D107" s="25"/>
      <c r="E107" s="25"/>
      <c r="F107" s="25"/>
      <c r="G107" s="26"/>
      <c r="H107" s="24"/>
      <c r="I107" s="25"/>
      <c r="J107" s="25"/>
      <c r="K107" s="25"/>
      <c r="L107" s="25"/>
      <c r="M107" s="25"/>
      <c r="N107" s="25"/>
      <c r="O107" s="25"/>
      <c r="P107" s="25"/>
      <c r="Q107" s="26"/>
    </row>
    <row r="108" spans="1:17" x14ac:dyDescent="0.3">
      <c r="A108" s="24"/>
      <c r="B108" s="25"/>
      <c r="C108" s="25"/>
      <c r="D108" s="25"/>
      <c r="E108" s="25"/>
      <c r="F108" s="25"/>
      <c r="G108" s="26"/>
      <c r="H108" s="24"/>
      <c r="I108" s="25"/>
      <c r="J108" s="25"/>
      <c r="K108" s="25"/>
      <c r="L108" s="25"/>
      <c r="M108" s="25"/>
      <c r="N108" s="25"/>
      <c r="O108" s="25"/>
      <c r="P108" s="25"/>
      <c r="Q108" s="26"/>
    </row>
    <row r="109" spans="1:17" x14ac:dyDescent="0.3">
      <c r="A109" s="24"/>
      <c r="B109" s="25"/>
      <c r="C109" s="25"/>
      <c r="D109" s="25"/>
      <c r="E109" s="25"/>
      <c r="F109" s="25"/>
      <c r="G109" s="26"/>
      <c r="H109" s="24"/>
      <c r="I109" s="25"/>
      <c r="J109" s="25"/>
      <c r="K109" s="25"/>
      <c r="L109" s="25"/>
      <c r="M109" s="25"/>
      <c r="N109" s="25"/>
      <c r="O109" s="25"/>
      <c r="P109" s="25"/>
      <c r="Q109" s="26"/>
    </row>
    <row r="110" spans="1:17" x14ac:dyDescent="0.3">
      <c r="A110" s="24"/>
      <c r="B110" s="25"/>
      <c r="C110" s="25"/>
      <c r="D110" s="25"/>
      <c r="E110" s="25"/>
      <c r="F110" s="25"/>
      <c r="G110" s="26"/>
      <c r="H110" s="24"/>
      <c r="I110" s="25"/>
      <c r="J110" s="25"/>
      <c r="K110" s="25"/>
      <c r="L110" s="25"/>
      <c r="M110" s="25"/>
      <c r="N110" s="25"/>
      <c r="O110" s="25"/>
      <c r="P110" s="25"/>
      <c r="Q110" s="26"/>
    </row>
    <row r="111" spans="1:17" x14ac:dyDescent="0.3">
      <c r="A111" s="24"/>
      <c r="B111" s="25"/>
      <c r="C111" s="25"/>
      <c r="D111" s="25"/>
      <c r="E111" s="25"/>
      <c r="F111" s="25"/>
      <c r="G111" s="26"/>
      <c r="H111" s="24"/>
      <c r="I111" s="25"/>
      <c r="J111" s="25"/>
      <c r="K111" s="25"/>
      <c r="L111" s="25"/>
      <c r="M111" s="25"/>
      <c r="N111" s="25"/>
      <c r="O111" s="25"/>
      <c r="P111" s="25"/>
      <c r="Q111" s="26"/>
    </row>
    <row r="112" spans="1:17" x14ac:dyDescent="0.3">
      <c r="A112" s="24"/>
      <c r="B112" s="25"/>
      <c r="C112" s="25"/>
      <c r="D112" s="25"/>
      <c r="E112" s="25"/>
      <c r="F112" s="25"/>
      <c r="G112" s="26"/>
      <c r="H112" s="24"/>
      <c r="I112" s="25"/>
      <c r="J112" s="25"/>
      <c r="K112" s="25"/>
      <c r="L112" s="25"/>
      <c r="M112" s="25"/>
      <c r="N112" s="25"/>
      <c r="O112" s="25"/>
      <c r="P112" s="25"/>
      <c r="Q112" s="26"/>
    </row>
    <row r="113" spans="1:17" x14ac:dyDescent="0.3">
      <c r="A113" s="24"/>
      <c r="B113" s="25"/>
      <c r="C113" s="25"/>
      <c r="D113" s="25"/>
      <c r="E113" s="25"/>
      <c r="F113" s="25"/>
      <c r="G113" s="26"/>
      <c r="H113" s="24"/>
      <c r="I113" s="25"/>
      <c r="J113" s="25"/>
      <c r="K113" s="25"/>
      <c r="L113" s="25"/>
      <c r="M113" s="25"/>
      <c r="N113" s="25"/>
      <c r="O113" s="25"/>
      <c r="P113" s="25"/>
      <c r="Q113" s="26"/>
    </row>
    <row r="114" spans="1:17" x14ac:dyDescent="0.3">
      <c r="A114" s="24"/>
      <c r="B114" s="25"/>
      <c r="C114" s="25"/>
      <c r="D114" s="25"/>
      <c r="E114" s="25"/>
      <c r="F114" s="25"/>
      <c r="G114" s="26"/>
      <c r="H114" s="24"/>
      <c r="I114" s="25"/>
      <c r="J114" s="25"/>
      <c r="K114" s="25"/>
      <c r="L114" s="25"/>
      <c r="M114" s="25"/>
      <c r="N114" s="25"/>
      <c r="O114" s="25"/>
      <c r="P114" s="25"/>
      <c r="Q114" s="26"/>
    </row>
    <row r="115" spans="1:17" x14ac:dyDescent="0.3">
      <c r="A115" s="24"/>
      <c r="B115" s="25"/>
      <c r="C115" s="25"/>
      <c r="D115" s="25"/>
      <c r="E115" s="25"/>
      <c r="F115" s="25"/>
      <c r="G115" s="26"/>
      <c r="H115" s="24"/>
      <c r="I115" s="25"/>
      <c r="J115" s="25"/>
      <c r="K115" s="25"/>
      <c r="L115" s="25"/>
      <c r="M115" s="25"/>
      <c r="N115" s="25"/>
      <c r="O115" s="25"/>
      <c r="P115" s="25"/>
      <c r="Q115" s="26"/>
    </row>
    <row r="116" spans="1:17" x14ac:dyDescent="0.3">
      <c r="A116" s="24"/>
      <c r="B116" s="25"/>
      <c r="C116" s="25"/>
      <c r="D116" s="25"/>
      <c r="E116" s="25"/>
      <c r="F116" s="25"/>
      <c r="G116" s="26"/>
      <c r="H116" s="24"/>
      <c r="I116" s="25"/>
      <c r="J116" s="25"/>
      <c r="K116" s="25"/>
      <c r="L116" s="25"/>
      <c r="M116" s="25"/>
      <c r="N116" s="25"/>
      <c r="O116" s="25"/>
      <c r="P116" s="25"/>
      <c r="Q116" s="26"/>
    </row>
    <row r="117" spans="1:17" x14ac:dyDescent="0.3">
      <c r="A117" s="24"/>
      <c r="B117" s="25"/>
      <c r="C117" s="25"/>
      <c r="D117" s="25"/>
      <c r="E117" s="25"/>
      <c r="F117" s="25"/>
      <c r="G117" s="26"/>
      <c r="H117" s="24"/>
      <c r="I117" s="25"/>
      <c r="J117" s="25"/>
      <c r="K117" s="25"/>
      <c r="L117" s="25"/>
      <c r="M117" s="25"/>
      <c r="N117" s="25"/>
      <c r="O117" s="25"/>
      <c r="P117" s="25"/>
      <c r="Q117" s="26"/>
    </row>
    <row r="118" spans="1:17" x14ac:dyDescent="0.3">
      <c r="A118" s="24"/>
      <c r="B118" s="25"/>
      <c r="C118" s="25"/>
      <c r="D118" s="25"/>
      <c r="E118" s="25"/>
      <c r="F118" s="25"/>
      <c r="G118" s="26"/>
      <c r="H118" s="24"/>
      <c r="I118" s="25"/>
      <c r="J118" s="25"/>
      <c r="K118" s="25"/>
      <c r="L118" s="25"/>
      <c r="M118" s="25"/>
      <c r="N118" s="25"/>
      <c r="O118" s="25"/>
      <c r="P118" s="25"/>
      <c r="Q118" s="26"/>
    </row>
    <row r="119" spans="1:17" x14ac:dyDescent="0.3">
      <c r="A119" s="24"/>
      <c r="B119" s="25"/>
      <c r="C119" s="25"/>
      <c r="D119" s="25"/>
      <c r="E119" s="25"/>
      <c r="F119" s="25"/>
      <c r="G119" s="26"/>
      <c r="H119" s="24"/>
      <c r="I119" s="25"/>
      <c r="J119" s="25"/>
      <c r="K119" s="25"/>
      <c r="L119" s="25"/>
      <c r="M119" s="25"/>
      <c r="N119" s="25"/>
      <c r="O119" s="25"/>
      <c r="P119" s="25"/>
      <c r="Q119" s="26"/>
    </row>
    <row r="120" spans="1:17" x14ac:dyDescent="0.3">
      <c r="A120" s="24"/>
      <c r="B120" s="25"/>
      <c r="C120" s="25"/>
      <c r="D120" s="25"/>
      <c r="E120" s="25"/>
      <c r="F120" s="25"/>
      <c r="G120" s="26"/>
      <c r="H120" s="24"/>
      <c r="I120" s="25"/>
      <c r="J120" s="25"/>
      <c r="K120" s="25"/>
      <c r="L120" s="25"/>
      <c r="M120" s="25"/>
      <c r="N120" s="25"/>
      <c r="O120" s="25"/>
      <c r="P120" s="25"/>
      <c r="Q120" s="26"/>
    </row>
    <row r="121" spans="1:17" x14ac:dyDescent="0.3">
      <c r="A121" s="24"/>
      <c r="B121" s="25"/>
      <c r="C121" s="25"/>
      <c r="D121" s="25"/>
      <c r="E121" s="25"/>
      <c r="F121" s="25"/>
      <c r="G121" s="26"/>
      <c r="H121" s="24"/>
      <c r="I121" s="25"/>
      <c r="J121" s="25"/>
      <c r="K121" s="25"/>
      <c r="L121" s="25"/>
      <c r="M121" s="25"/>
      <c r="N121" s="25"/>
      <c r="O121" s="25"/>
      <c r="P121" s="25"/>
      <c r="Q121" s="26"/>
    </row>
    <row r="122" spans="1:17" x14ac:dyDescent="0.3">
      <c r="A122" s="24"/>
      <c r="B122" s="25"/>
      <c r="C122" s="25"/>
      <c r="D122" s="25"/>
      <c r="E122" s="25"/>
      <c r="F122" s="25"/>
      <c r="G122" s="26"/>
      <c r="H122" s="24"/>
      <c r="I122" s="25"/>
      <c r="J122" s="25"/>
      <c r="K122" s="25"/>
      <c r="L122" s="25"/>
      <c r="M122" s="25"/>
      <c r="N122" s="25"/>
      <c r="O122" s="25"/>
      <c r="P122" s="25"/>
      <c r="Q122" s="26"/>
    </row>
    <row r="123" spans="1:17" x14ac:dyDescent="0.3">
      <c r="A123" s="24"/>
      <c r="B123" s="25"/>
      <c r="C123" s="25"/>
      <c r="D123" s="25"/>
      <c r="E123" s="25"/>
      <c r="F123" s="25"/>
      <c r="G123" s="26"/>
      <c r="H123" s="24"/>
      <c r="I123" s="25"/>
      <c r="J123" s="25"/>
      <c r="K123" s="25"/>
      <c r="L123" s="25"/>
      <c r="M123" s="25"/>
      <c r="N123" s="25"/>
      <c r="O123" s="25"/>
      <c r="P123" s="25"/>
      <c r="Q123" s="26"/>
    </row>
    <row r="124" spans="1:17" x14ac:dyDescent="0.3">
      <c r="A124" s="24"/>
      <c r="B124" s="25"/>
      <c r="C124" s="25"/>
      <c r="D124" s="25"/>
      <c r="E124" s="25"/>
      <c r="F124" s="25"/>
      <c r="G124" s="26"/>
      <c r="H124" s="24"/>
      <c r="I124" s="25"/>
      <c r="J124" s="25"/>
      <c r="K124" s="25"/>
      <c r="L124" s="25"/>
      <c r="M124" s="25"/>
      <c r="N124" s="25"/>
      <c r="O124" s="25"/>
      <c r="P124" s="25"/>
      <c r="Q124" s="26"/>
    </row>
    <row r="125" spans="1:17" x14ac:dyDescent="0.3">
      <c r="A125" s="24"/>
      <c r="B125" s="25"/>
      <c r="C125" s="25"/>
      <c r="D125" s="25"/>
      <c r="E125" s="25"/>
      <c r="F125" s="25"/>
      <c r="G125" s="26"/>
      <c r="H125" s="24"/>
      <c r="I125" s="25"/>
      <c r="J125" s="25"/>
      <c r="K125" s="25"/>
      <c r="L125" s="25"/>
      <c r="M125" s="25"/>
      <c r="N125" s="25"/>
      <c r="O125" s="25"/>
      <c r="P125" s="25"/>
      <c r="Q125" s="26"/>
    </row>
    <row r="126" spans="1:17" x14ac:dyDescent="0.3">
      <c r="A126" s="24"/>
      <c r="B126" s="25"/>
      <c r="C126" s="25"/>
      <c r="D126" s="25"/>
      <c r="E126" s="25"/>
      <c r="F126" s="25"/>
      <c r="G126" s="26"/>
      <c r="H126" s="24"/>
      <c r="I126" s="25"/>
      <c r="J126" s="25"/>
      <c r="K126" s="25"/>
      <c r="L126" s="25"/>
      <c r="M126" s="25"/>
      <c r="N126" s="25"/>
      <c r="O126" s="25"/>
      <c r="P126" s="25"/>
      <c r="Q126" s="26"/>
    </row>
    <row r="127" spans="1:17" x14ac:dyDescent="0.3">
      <c r="A127" s="24"/>
      <c r="B127" s="25"/>
      <c r="C127" s="25"/>
      <c r="D127" s="25"/>
      <c r="E127" s="25"/>
      <c r="F127" s="25"/>
      <c r="G127" s="26"/>
      <c r="H127" s="24"/>
      <c r="I127" s="25"/>
      <c r="J127" s="25"/>
      <c r="K127" s="25"/>
      <c r="L127" s="25"/>
      <c r="M127" s="25"/>
      <c r="N127" s="25"/>
      <c r="O127" s="25"/>
      <c r="P127" s="25"/>
      <c r="Q127" s="26"/>
    </row>
    <row r="128" spans="1:17" x14ac:dyDescent="0.3">
      <c r="A128" s="24"/>
      <c r="B128" s="25"/>
      <c r="C128" s="25"/>
      <c r="D128" s="25"/>
      <c r="E128" s="25"/>
      <c r="F128" s="25"/>
      <c r="G128" s="26"/>
      <c r="H128" s="24"/>
      <c r="I128" s="25"/>
      <c r="J128" s="25"/>
      <c r="K128" s="25"/>
      <c r="L128" s="25"/>
      <c r="M128" s="25"/>
      <c r="N128" s="25"/>
      <c r="O128" s="25"/>
      <c r="P128" s="25"/>
      <c r="Q128" s="26"/>
    </row>
    <row r="129" spans="1:17" x14ac:dyDescent="0.3">
      <c r="A129" s="24"/>
      <c r="B129" s="25"/>
      <c r="C129" s="25"/>
      <c r="D129" s="25"/>
      <c r="E129" s="25"/>
      <c r="F129" s="25"/>
      <c r="G129" s="26"/>
      <c r="H129" s="24"/>
      <c r="I129" s="25"/>
      <c r="J129" s="25"/>
      <c r="K129" s="25"/>
      <c r="L129" s="25"/>
      <c r="M129" s="25"/>
      <c r="N129" s="25"/>
      <c r="O129" s="25"/>
      <c r="P129" s="25"/>
      <c r="Q129" s="26"/>
    </row>
    <row r="130" spans="1:17" x14ac:dyDescent="0.3">
      <c r="A130" s="24"/>
      <c r="B130" s="25"/>
      <c r="C130" s="25"/>
      <c r="D130" s="25"/>
      <c r="E130" s="25"/>
      <c r="F130" s="25"/>
      <c r="G130" s="26"/>
      <c r="H130" s="24"/>
      <c r="I130" s="25"/>
      <c r="J130" s="25"/>
      <c r="K130" s="25"/>
      <c r="L130" s="25"/>
      <c r="M130" s="25"/>
      <c r="N130" s="25"/>
      <c r="O130" s="25"/>
      <c r="P130" s="25"/>
      <c r="Q130" s="26"/>
    </row>
    <row r="131" spans="1:17" x14ac:dyDescent="0.3">
      <c r="A131" s="24"/>
      <c r="B131" s="25"/>
      <c r="C131" s="25"/>
      <c r="D131" s="25"/>
      <c r="E131" s="25"/>
      <c r="F131" s="25"/>
      <c r="G131" s="26"/>
      <c r="H131" s="24"/>
      <c r="I131" s="25"/>
      <c r="J131" s="25"/>
      <c r="K131" s="25"/>
      <c r="L131" s="25"/>
      <c r="M131" s="25"/>
      <c r="N131" s="25"/>
      <c r="O131" s="25"/>
      <c r="P131" s="25"/>
      <c r="Q131" s="26"/>
    </row>
    <row r="132" spans="1:17" x14ac:dyDescent="0.3">
      <c r="A132" s="24"/>
      <c r="B132" s="25"/>
      <c r="C132" s="25"/>
      <c r="D132" s="25"/>
      <c r="E132" s="25"/>
      <c r="F132" s="25"/>
      <c r="G132" s="26"/>
      <c r="H132" s="24"/>
      <c r="I132" s="25"/>
      <c r="J132" s="25"/>
      <c r="K132" s="25"/>
      <c r="L132" s="25"/>
      <c r="M132" s="25"/>
      <c r="N132" s="25"/>
      <c r="O132" s="25"/>
      <c r="P132" s="25"/>
      <c r="Q132" s="26"/>
    </row>
    <row r="133" spans="1:17" x14ac:dyDescent="0.3">
      <c r="A133" s="24"/>
      <c r="B133" s="25"/>
      <c r="C133" s="25"/>
      <c r="D133" s="25"/>
      <c r="E133" s="25"/>
      <c r="F133" s="25"/>
      <c r="G133" s="26"/>
      <c r="H133" s="24"/>
      <c r="I133" s="25"/>
      <c r="J133" s="25"/>
      <c r="K133" s="25"/>
      <c r="L133" s="25"/>
      <c r="M133" s="25"/>
      <c r="N133" s="25"/>
      <c r="O133" s="25"/>
      <c r="P133" s="25"/>
      <c r="Q133" s="26"/>
    </row>
    <row r="134" spans="1:17" x14ac:dyDescent="0.3">
      <c r="A134" s="24"/>
      <c r="B134" s="25"/>
      <c r="C134" s="25"/>
      <c r="D134" s="25"/>
      <c r="E134" s="25"/>
      <c r="F134" s="25"/>
      <c r="G134" s="26"/>
      <c r="H134" s="24"/>
      <c r="I134" s="25"/>
      <c r="J134" s="25"/>
      <c r="K134" s="25"/>
      <c r="L134" s="25"/>
      <c r="M134" s="25"/>
      <c r="N134" s="25"/>
      <c r="O134" s="25"/>
      <c r="P134" s="25"/>
      <c r="Q134" s="26"/>
    </row>
    <row r="135" spans="1:17" x14ac:dyDescent="0.3">
      <c r="A135" s="24"/>
      <c r="B135" s="25"/>
      <c r="C135" s="25"/>
      <c r="D135" s="25"/>
      <c r="E135" s="25"/>
      <c r="F135" s="25"/>
      <c r="G135" s="26"/>
      <c r="H135" s="24"/>
      <c r="I135" s="25"/>
      <c r="J135" s="25"/>
      <c r="K135" s="25"/>
      <c r="L135" s="25"/>
      <c r="M135" s="25"/>
      <c r="N135" s="25"/>
      <c r="O135" s="25"/>
      <c r="P135" s="25"/>
      <c r="Q135" s="26"/>
    </row>
    <row r="136" spans="1:17" x14ac:dyDescent="0.3">
      <c r="A136" s="24"/>
      <c r="B136" s="25"/>
      <c r="C136" s="25"/>
      <c r="D136" s="25"/>
      <c r="E136" s="25"/>
      <c r="F136" s="25"/>
      <c r="G136" s="26"/>
      <c r="H136" s="24"/>
      <c r="I136" s="25"/>
      <c r="J136" s="25"/>
      <c r="K136" s="25"/>
      <c r="L136" s="25"/>
      <c r="M136" s="25"/>
      <c r="N136" s="25"/>
      <c r="O136" s="25"/>
      <c r="P136" s="25"/>
      <c r="Q136" s="26"/>
    </row>
    <row r="137" spans="1:17" x14ac:dyDescent="0.3">
      <c r="A137" s="24"/>
      <c r="B137" s="25"/>
      <c r="C137" s="25"/>
      <c r="D137" s="25"/>
      <c r="E137" s="25"/>
      <c r="F137" s="25"/>
      <c r="G137" s="26"/>
      <c r="H137" s="24"/>
      <c r="I137" s="25"/>
      <c r="J137" s="25"/>
      <c r="K137" s="25"/>
      <c r="L137" s="25"/>
      <c r="M137" s="25"/>
      <c r="N137" s="25"/>
      <c r="O137" s="25"/>
      <c r="P137" s="25"/>
      <c r="Q137" s="26"/>
    </row>
    <row r="138" spans="1:17" x14ac:dyDescent="0.3">
      <c r="A138" s="24"/>
      <c r="B138" s="25"/>
      <c r="C138" s="25"/>
      <c r="D138" s="25"/>
      <c r="E138" s="25"/>
      <c r="F138" s="25"/>
      <c r="G138" s="26"/>
      <c r="H138" s="24"/>
      <c r="I138" s="25"/>
      <c r="J138" s="25"/>
      <c r="K138" s="25"/>
      <c r="L138" s="25"/>
      <c r="M138" s="25"/>
      <c r="N138" s="25"/>
      <c r="O138" s="25"/>
      <c r="P138" s="25"/>
      <c r="Q138" s="26"/>
    </row>
    <row r="139" spans="1:17" x14ac:dyDescent="0.3">
      <c r="A139" s="24"/>
      <c r="B139" s="25"/>
      <c r="C139" s="25"/>
      <c r="D139" s="25"/>
      <c r="E139" s="25"/>
      <c r="F139" s="25"/>
      <c r="G139" s="26"/>
      <c r="H139" s="24"/>
      <c r="I139" s="25"/>
      <c r="J139" s="25"/>
      <c r="K139" s="25"/>
      <c r="L139" s="25"/>
      <c r="M139" s="25"/>
      <c r="N139" s="25"/>
      <c r="O139" s="25"/>
      <c r="P139" s="25"/>
      <c r="Q139" s="26"/>
    </row>
    <row r="140" spans="1:17" x14ac:dyDescent="0.3">
      <c r="A140" s="24"/>
      <c r="B140" s="25"/>
      <c r="C140" s="25"/>
      <c r="D140" s="25"/>
      <c r="E140" s="25"/>
      <c r="F140" s="25"/>
      <c r="G140" s="26"/>
      <c r="H140" s="24"/>
      <c r="I140" s="25"/>
      <c r="J140" s="25"/>
      <c r="K140" s="25"/>
      <c r="L140" s="25"/>
      <c r="M140" s="25"/>
      <c r="N140" s="25"/>
      <c r="O140" s="25"/>
      <c r="P140" s="25"/>
      <c r="Q140" s="26"/>
    </row>
    <row r="141" spans="1:17" x14ac:dyDescent="0.3">
      <c r="A141" s="24"/>
      <c r="B141" s="25"/>
      <c r="C141" s="25"/>
      <c r="D141" s="25"/>
      <c r="E141" s="25"/>
      <c r="F141" s="25"/>
      <c r="G141" s="26"/>
      <c r="H141" s="24"/>
      <c r="I141" s="25"/>
      <c r="J141" s="25"/>
      <c r="K141" s="25"/>
      <c r="L141" s="25"/>
      <c r="M141" s="25"/>
      <c r="N141" s="25"/>
      <c r="O141" s="25"/>
      <c r="P141" s="25"/>
      <c r="Q141" s="26"/>
    </row>
    <row r="142" spans="1:17" x14ac:dyDescent="0.3">
      <c r="A142" s="24"/>
      <c r="B142" s="25"/>
      <c r="C142" s="25"/>
      <c r="D142" s="25"/>
      <c r="E142" s="25"/>
      <c r="F142" s="25"/>
      <c r="G142" s="26"/>
      <c r="H142" s="24"/>
      <c r="I142" s="25"/>
      <c r="J142" s="25"/>
      <c r="K142" s="25"/>
      <c r="L142" s="25"/>
      <c r="M142" s="25"/>
      <c r="N142" s="25"/>
      <c r="O142" s="25"/>
      <c r="P142" s="25"/>
      <c r="Q142" s="26"/>
    </row>
    <row r="143" spans="1:17" x14ac:dyDescent="0.3">
      <c r="A143" s="24"/>
      <c r="B143" s="25"/>
      <c r="C143" s="25"/>
      <c r="D143" s="25"/>
      <c r="E143" s="25"/>
      <c r="F143" s="25"/>
      <c r="G143" s="26"/>
      <c r="H143" s="24"/>
      <c r="I143" s="25"/>
      <c r="J143" s="25"/>
      <c r="K143" s="25"/>
      <c r="L143" s="25"/>
      <c r="M143" s="25"/>
      <c r="N143" s="25"/>
      <c r="O143" s="25"/>
      <c r="P143" s="25"/>
      <c r="Q143" s="26"/>
    </row>
    <row r="144" spans="1:17" x14ac:dyDescent="0.3">
      <c r="A144" s="24"/>
      <c r="B144" s="25"/>
      <c r="C144" s="25"/>
      <c r="D144" s="25"/>
      <c r="E144" s="25"/>
      <c r="F144" s="25"/>
      <c r="G144" s="26"/>
      <c r="H144" s="24"/>
      <c r="I144" s="25"/>
      <c r="J144" s="25"/>
      <c r="K144" s="25"/>
      <c r="L144" s="25"/>
      <c r="M144" s="25"/>
      <c r="N144" s="25"/>
      <c r="O144" s="25"/>
      <c r="P144" s="25"/>
      <c r="Q144" s="26"/>
    </row>
    <row r="145" spans="1:17" x14ac:dyDescent="0.3">
      <c r="A145" s="24"/>
      <c r="B145" s="25"/>
      <c r="C145" s="25"/>
      <c r="D145" s="25"/>
      <c r="E145" s="25"/>
      <c r="F145" s="25"/>
      <c r="G145" s="26"/>
      <c r="H145" s="24"/>
      <c r="I145" s="25"/>
      <c r="J145" s="25"/>
      <c r="K145" s="25"/>
      <c r="L145" s="25"/>
      <c r="M145" s="25"/>
      <c r="N145" s="25"/>
      <c r="O145" s="25"/>
      <c r="P145" s="25"/>
      <c r="Q145" s="26"/>
    </row>
    <row r="146" spans="1:17" x14ac:dyDescent="0.3">
      <c r="A146" s="24"/>
      <c r="B146" s="25"/>
      <c r="C146" s="25"/>
      <c r="D146" s="25"/>
      <c r="E146" s="25"/>
      <c r="F146" s="25"/>
      <c r="G146" s="26"/>
      <c r="H146" s="24"/>
      <c r="I146" s="25"/>
      <c r="J146" s="25"/>
      <c r="K146" s="25"/>
      <c r="L146" s="25"/>
      <c r="M146" s="25"/>
      <c r="N146" s="25"/>
      <c r="O146" s="25"/>
      <c r="P146" s="25"/>
      <c r="Q146" s="26"/>
    </row>
    <row r="147" spans="1:17" x14ac:dyDescent="0.3">
      <c r="A147" s="24"/>
      <c r="B147" s="25"/>
      <c r="C147" s="25"/>
      <c r="D147" s="25"/>
      <c r="E147" s="25"/>
      <c r="F147" s="25"/>
      <c r="G147" s="26"/>
      <c r="H147" s="24"/>
      <c r="I147" s="25"/>
      <c r="J147" s="25"/>
      <c r="K147" s="25"/>
      <c r="L147" s="25"/>
      <c r="M147" s="25"/>
      <c r="N147" s="25"/>
      <c r="O147" s="25"/>
      <c r="P147" s="25"/>
      <c r="Q147" s="26"/>
    </row>
    <row r="148" spans="1:17" x14ac:dyDescent="0.3">
      <c r="A148" s="24"/>
      <c r="B148" s="25"/>
      <c r="C148" s="25"/>
      <c r="D148" s="25"/>
      <c r="E148" s="25"/>
      <c r="F148" s="25"/>
      <c r="G148" s="26"/>
      <c r="H148" s="24"/>
      <c r="I148" s="25"/>
      <c r="J148" s="25"/>
      <c r="K148" s="25"/>
      <c r="L148" s="25"/>
      <c r="M148" s="25"/>
      <c r="N148" s="25"/>
      <c r="O148" s="25"/>
      <c r="P148" s="25"/>
      <c r="Q148" s="26"/>
    </row>
    <row r="149" spans="1:17" x14ac:dyDescent="0.3">
      <c r="A149" s="24"/>
      <c r="B149" s="25"/>
      <c r="C149" s="25"/>
      <c r="D149" s="25"/>
      <c r="E149" s="25"/>
      <c r="F149" s="25"/>
      <c r="G149" s="26"/>
      <c r="H149" s="24"/>
      <c r="I149" s="25"/>
      <c r="J149" s="25"/>
      <c r="K149" s="25"/>
      <c r="L149" s="25"/>
      <c r="M149" s="25"/>
      <c r="N149" s="25"/>
      <c r="O149" s="25"/>
      <c r="P149" s="25"/>
      <c r="Q149" s="26"/>
    </row>
    <row r="150" spans="1:17" x14ac:dyDescent="0.3">
      <c r="A150" s="24"/>
      <c r="B150" s="25"/>
      <c r="C150" s="25"/>
      <c r="D150" s="25"/>
      <c r="E150" s="25"/>
      <c r="F150" s="25"/>
      <c r="G150" s="26"/>
      <c r="H150" s="24"/>
      <c r="I150" s="25"/>
      <c r="J150" s="25"/>
      <c r="K150" s="25"/>
      <c r="L150" s="25"/>
      <c r="M150" s="25"/>
      <c r="N150" s="25"/>
      <c r="O150" s="25"/>
      <c r="P150" s="25"/>
      <c r="Q150" s="26"/>
    </row>
    <row r="151" spans="1:17" x14ac:dyDescent="0.3">
      <c r="A151" s="24"/>
      <c r="B151" s="25"/>
      <c r="C151" s="25"/>
      <c r="D151" s="25"/>
      <c r="E151" s="25"/>
      <c r="F151" s="25"/>
      <c r="G151" s="26"/>
      <c r="H151" s="24"/>
      <c r="I151" s="25"/>
      <c r="J151" s="25"/>
      <c r="K151" s="25"/>
      <c r="L151" s="25"/>
      <c r="M151" s="25"/>
      <c r="N151" s="25"/>
      <c r="O151" s="25"/>
      <c r="P151" s="25"/>
      <c r="Q151" s="26"/>
    </row>
    <row r="152" spans="1:17" x14ac:dyDescent="0.3">
      <c r="A152" s="24"/>
      <c r="B152" s="25"/>
      <c r="C152" s="25"/>
      <c r="D152" s="25"/>
      <c r="E152" s="25"/>
      <c r="F152" s="25"/>
      <c r="G152" s="26"/>
      <c r="H152" s="24"/>
      <c r="I152" s="25"/>
      <c r="J152" s="25"/>
      <c r="K152" s="25"/>
      <c r="L152" s="25"/>
      <c r="M152" s="25"/>
      <c r="N152" s="25"/>
      <c r="O152" s="25"/>
      <c r="P152" s="25"/>
      <c r="Q152" s="26"/>
    </row>
    <row r="153" spans="1:17" x14ac:dyDescent="0.3">
      <c r="A153" s="24"/>
      <c r="B153" s="25"/>
      <c r="C153" s="25"/>
      <c r="D153" s="25"/>
      <c r="E153" s="25"/>
      <c r="F153" s="25"/>
      <c r="G153" s="26"/>
      <c r="H153" s="24"/>
      <c r="I153" s="25"/>
      <c r="J153" s="25"/>
      <c r="K153" s="25"/>
      <c r="L153" s="25"/>
      <c r="M153" s="25"/>
      <c r="N153" s="25"/>
      <c r="O153" s="25"/>
      <c r="P153" s="25"/>
      <c r="Q153" s="26"/>
    </row>
    <row r="154" spans="1:17" x14ac:dyDescent="0.3">
      <c r="A154" s="24"/>
      <c r="B154" s="25"/>
      <c r="C154" s="25"/>
      <c r="D154" s="25"/>
      <c r="E154" s="25"/>
      <c r="F154" s="25"/>
      <c r="G154" s="26"/>
      <c r="H154" s="24"/>
      <c r="I154" s="25"/>
      <c r="J154" s="25"/>
      <c r="K154" s="25"/>
      <c r="L154" s="25"/>
      <c r="M154" s="25"/>
      <c r="N154" s="25"/>
      <c r="O154" s="25"/>
      <c r="P154" s="25"/>
      <c r="Q154" s="26"/>
    </row>
    <row r="155" spans="1:17" x14ac:dyDescent="0.3">
      <c r="A155" s="24"/>
      <c r="B155" s="25"/>
      <c r="C155" s="25"/>
      <c r="D155" s="25"/>
      <c r="E155" s="25"/>
      <c r="F155" s="25"/>
      <c r="G155" s="26"/>
      <c r="H155" s="24"/>
      <c r="I155" s="25"/>
      <c r="J155" s="25"/>
      <c r="K155" s="25"/>
      <c r="L155" s="25"/>
      <c r="M155" s="25"/>
      <c r="N155" s="25"/>
      <c r="O155" s="25"/>
      <c r="P155" s="25"/>
      <c r="Q155" s="26"/>
    </row>
    <row r="156" spans="1:17" x14ac:dyDescent="0.3">
      <c r="A156" s="24"/>
      <c r="B156" s="25"/>
      <c r="C156" s="25"/>
      <c r="D156" s="25"/>
      <c r="E156" s="25"/>
      <c r="F156" s="25"/>
      <c r="G156" s="26"/>
      <c r="H156" s="24"/>
      <c r="I156" s="25"/>
      <c r="J156" s="25"/>
      <c r="K156" s="25"/>
      <c r="L156" s="25"/>
      <c r="M156" s="25"/>
      <c r="N156" s="25"/>
      <c r="O156" s="25"/>
      <c r="P156" s="25"/>
      <c r="Q156" s="26"/>
    </row>
    <row r="157" spans="1:17" x14ac:dyDescent="0.3">
      <c r="A157" s="24"/>
      <c r="B157" s="25"/>
      <c r="C157" s="25"/>
      <c r="D157" s="25"/>
      <c r="E157" s="25"/>
      <c r="F157" s="25"/>
      <c r="G157" s="26"/>
      <c r="H157" s="24"/>
      <c r="I157" s="25"/>
      <c r="J157" s="25"/>
      <c r="K157" s="25"/>
      <c r="L157" s="25"/>
      <c r="M157" s="25"/>
      <c r="N157" s="25"/>
      <c r="O157" s="25"/>
      <c r="P157" s="25"/>
      <c r="Q157" s="26"/>
    </row>
    <row r="158" spans="1:17" x14ac:dyDescent="0.3">
      <c r="A158" s="24"/>
      <c r="B158" s="25"/>
      <c r="C158" s="25"/>
      <c r="D158" s="25"/>
      <c r="E158" s="25"/>
      <c r="F158" s="25"/>
      <c r="G158" s="26"/>
      <c r="H158" s="24"/>
      <c r="I158" s="25"/>
      <c r="J158" s="25"/>
      <c r="K158" s="25"/>
      <c r="L158" s="25"/>
      <c r="M158" s="25"/>
      <c r="N158" s="25"/>
      <c r="O158" s="25"/>
      <c r="P158" s="25"/>
      <c r="Q158" s="26"/>
    </row>
    <row r="159" spans="1:17" x14ac:dyDescent="0.3">
      <c r="A159" s="24"/>
      <c r="B159" s="25"/>
      <c r="C159" s="25"/>
      <c r="D159" s="25"/>
      <c r="E159" s="25"/>
      <c r="F159" s="25"/>
      <c r="G159" s="26"/>
      <c r="H159" s="24"/>
      <c r="I159" s="25"/>
      <c r="J159" s="25"/>
      <c r="K159" s="25"/>
      <c r="L159" s="25"/>
      <c r="M159" s="25"/>
      <c r="N159" s="25"/>
      <c r="O159" s="25"/>
      <c r="P159" s="25"/>
      <c r="Q159" s="26"/>
    </row>
    <row r="160" spans="1:17" x14ac:dyDescent="0.3">
      <c r="A160" s="24"/>
      <c r="B160" s="25"/>
      <c r="C160" s="25"/>
      <c r="D160" s="25"/>
      <c r="E160" s="25"/>
      <c r="F160" s="25"/>
      <c r="G160" s="26"/>
      <c r="H160" s="24"/>
      <c r="I160" s="25"/>
      <c r="J160" s="25"/>
      <c r="K160" s="25"/>
      <c r="L160" s="25"/>
      <c r="M160" s="25"/>
      <c r="N160" s="25"/>
      <c r="O160" s="25"/>
      <c r="P160" s="25"/>
      <c r="Q160" s="26"/>
    </row>
    <row r="161" spans="1:17" x14ac:dyDescent="0.3">
      <c r="A161" s="24"/>
      <c r="B161" s="25"/>
      <c r="C161" s="25"/>
      <c r="D161" s="25"/>
      <c r="E161" s="25"/>
      <c r="F161" s="25"/>
      <c r="G161" s="26"/>
      <c r="H161" s="24"/>
      <c r="I161" s="25"/>
      <c r="J161" s="25"/>
      <c r="K161" s="25"/>
      <c r="L161" s="25"/>
      <c r="M161" s="25"/>
      <c r="N161" s="25"/>
      <c r="O161" s="25"/>
      <c r="P161" s="25"/>
      <c r="Q161" s="26"/>
    </row>
    <row r="162" spans="1:17" x14ac:dyDescent="0.3">
      <c r="A162" s="24"/>
      <c r="B162" s="25"/>
      <c r="C162" s="25"/>
      <c r="D162" s="25"/>
      <c r="E162" s="25"/>
      <c r="F162" s="25"/>
      <c r="G162" s="26"/>
      <c r="H162" s="24"/>
      <c r="I162" s="25"/>
      <c r="J162" s="25"/>
      <c r="K162" s="25"/>
      <c r="L162" s="25"/>
      <c r="M162" s="25"/>
      <c r="N162" s="25"/>
      <c r="O162" s="25"/>
      <c r="P162" s="25"/>
      <c r="Q162" s="26"/>
    </row>
    <row r="163" spans="1:17" x14ac:dyDescent="0.3">
      <c r="A163" s="24"/>
      <c r="B163" s="25"/>
      <c r="C163" s="25"/>
      <c r="D163" s="25"/>
      <c r="E163" s="25"/>
      <c r="F163" s="25"/>
      <c r="G163" s="26"/>
      <c r="H163" s="24"/>
      <c r="I163" s="25"/>
      <c r="J163" s="25"/>
      <c r="K163" s="25"/>
      <c r="L163" s="25"/>
      <c r="M163" s="25"/>
      <c r="N163" s="25"/>
      <c r="O163" s="25"/>
      <c r="P163" s="25"/>
      <c r="Q163" s="26"/>
    </row>
    <row r="164" spans="1:17" x14ac:dyDescent="0.3">
      <c r="A164" s="24"/>
      <c r="B164" s="25"/>
      <c r="C164" s="25"/>
      <c r="D164" s="25"/>
      <c r="E164" s="25"/>
      <c r="F164" s="25"/>
      <c r="G164" s="26"/>
      <c r="H164" s="24"/>
      <c r="I164" s="25"/>
      <c r="J164" s="25"/>
      <c r="K164" s="25"/>
      <c r="L164" s="25"/>
      <c r="M164" s="25"/>
      <c r="N164" s="25"/>
      <c r="O164" s="25"/>
      <c r="P164" s="25"/>
      <c r="Q164" s="26"/>
    </row>
    <row r="165" spans="1:17" x14ac:dyDescent="0.3">
      <c r="A165" s="24"/>
      <c r="B165" s="25"/>
      <c r="C165" s="25"/>
      <c r="D165" s="25"/>
      <c r="E165" s="25"/>
      <c r="F165" s="25"/>
      <c r="G165" s="26"/>
      <c r="H165" s="24"/>
      <c r="I165" s="25"/>
      <c r="J165" s="25"/>
      <c r="K165" s="25"/>
      <c r="L165" s="25"/>
      <c r="M165" s="25"/>
      <c r="N165" s="25"/>
      <c r="O165" s="25"/>
      <c r="P165" s="25"/>
      <c r="Q165" s="26"/>
    </row>
    <row r="166" spans="1:17" x14ac:dyDescent="0.3">
      <c r="A166" s="24"/>
      <c r="B166" s="25"/>
      <c r="C166" s="25"/>
      <c r="D166" s="25"/>
      <c r="E166" s="25"/>
      <c r="F166" s="25"/>
      <c r="G166" s="26"/>
      <c r="H166" s="24"/>
      <c r="I166" s="25"/>
      <c r="J166" s="25"/>
      <c r="K166" s="25"/>
      <c r="L166" s="25"/>
      <c r="M166" s="25"/>
      <c r="N166" s="25"/>
      <c r="O166" s="25"/>
      <c r="P166" s="25"/>
      <c r="Q166" s="26"/>
    </row>
    <row r="167" spans="1:17" x14ac:dyDescent="0.3">
      <c r="A167" s="24"/>
      <c r="B167" s="25"/>
      <c r="C167" s="25"/>
      <c r="D167" s="25"/>
      <c r="E167" s="25"/>
      <c r="F167" s="25"/>
      <c r="G167" s="26"/>
      <c r="H167" s="24"/>
      <c r="I167" s="25"/>
      <c r="J167" s="25"/>
      <c r="K167" s="25"/>
      <c r="L167" s="25"/>
      <c r="M167" s="25"/>
      <c r="N167" s="25"/>
      <c r="O167" s="25"/>
      <c r="P167" s="25"/>
      <c r="Q167" s="26"/>
    </row>
    <row r="168" spans="1:17" x14ac:dyDescent="0.3">
      <c r="A168" s="24"/>
      <c r="B168" s="25"/>
      <c r="C168" s="25"/>
      <c r="D168" s="25"/>
      <c r="E168" s="25"/>
      <c r="F168" s="25"/>
      <c r="G168" s="26"/>
      <c r="H168" s="24"/>
      <c r="I168" s="25"/>
      <c r="J168" s="25"/>
      <c r="K168" s="25"/>
      <c r="L168" s="25"/>
      <c r="M168" s="25"/>
      <c r="N168" s="25"/>
      <c r="O168" s="25"/>
      <c r="P168" s="25"/>
      <c r="Q168" s="26"/>
    </row>
    <row r="169" spans="1:17" x14ac:dyDescent="0.3">
      <c r="A169" s="24"/>
      <c r="B169" s="25"/>
      <c r="C169" s="25"/>
      <c r="D169" s="25"/>
      <c r="E169" s="25"/>
      <c r="F169" s="25"/>
      <c r="G169" s="26"/>
      <c r="H169" s="24"/>
      <c r="I169" s="25"/>
      <c r="J169" s="25"/>
      <c r="K169" s="25"/>
      <c r="L169" s="25"/>
      <c r="M169" s="25"/>
      <c r="N169" s="25"/>
      <c r="O169" s="25"/>
      <c r="P169" s="25"/>
      <c r="Q169" s="26"/>
    </row>
    <row r="170" spans="1:17" x14ac:dyDescent="0.3">
      <c r="A170" s="24"/>
      <c r="B170" s="25"/>
      <c r="C170" s="25"/>
      <c r="D170" s="25"/>
      <c r="E170" s="25"/>
      <c r="F170" s="25"/>
      <c r="G170" s="26"/>
      <c r="H170" s="24"/>
      <c r="I170" s="25"/>
      <c r="J170" s="25"/>
      <c r="K170" s="25"/>
      <c r="L170" s="25"/>
      <c r="M170" s="25"/>
      <c r="N170" s="25"/>
      <c r="O170" s="25"/>
      <c r="P170" s="25"/>
      <c r="Q170" s="26"/>
    </row>
    <row r="171" spans="1:17" x14ac:dyDescent="0.3">
      <c r="A171" s="24"/>
      <c r="B171" s="25"/>
      <c r="C171" s="25"/>
      <c r="D171" s="25"/>
      <c r="E171" s="25"/>
      <c r="F171" s="25"/>
      <c r="G171" s="26"/>
      <c r="H171" s="24"/>
      <c r="I171" s="25"/>
      <c r="J171" s="25"/>
      <c r="K171" s="25"/>
      <c r="L171" s="25"/>
      <c r="M171" s="25"/>
      <c r="N171" s="25"/>
      <c r="O171" s="25"/>
      <c r="P171" s="25"/>
      <c r="Q171" s="26"/>
    </row>
    <row r="172" spans="1:17" x14ac:dyDescent="0.3">
      <c r="A172" s="24"/>
      <c r="B172" s="25"/>
      <c r="C172" s="25"/>
      <c r="D172" s="25"/>
      <c r="E172" s="25"/>
      <c r="F172" s="25"/>
      <c r="G172" s="26"/>
      <c r="H172" s="24"/>
      <c r="I172" s="25"/>
      <c r="J172" s="25"/>
      <c r="K172" s="25"/>
      <c r="L172" s="25"/>
      <c r="M172" s="25"/>
      <c r="N172" s="25"/>
      <c r="O172" s="25"/>
      <c r="P172" s="25"/>
      <c r="Q172" s="26"/>
    </row>
    <row r="173" spans="1:17" x14ac:dyDescent="0.3">
      <c r="A173" s="24"/>
      <c r="B173" s="25"/>
      <c r="C173" s="25"/>
      <c r="D173" s="25"/>
      <c r="E173" s="25"/>
      <c r="F173" s="25"/>
      <c r="G173" s="26"/>
      <c r="H173" s="24"/>
      <c r="I173" s="25"/>
      <c r="J173" s="25"/>
      <c r="K173" s="25"/>
      <c r="L173" s="25"/>
      <c r="M173" s="25"/>
      <c r="N173" s="25"/>
      <c r="O173" s="25"/>
      <c r="P173" s="25"/>
      <c r="Q173" s="26"/>
    </row>
    <row r="174" spans="1:17" x14ac:dyDescent="0.3">
      <c r="A174" s="24"/>
      <c r="B174" s="25"/>
      <c r="C174" s="25"/>
      <c r="D174" s="25"/>
      <c r="E174" s="25"/>
      <c r="F174" s="25"/>
      <c r="G174" s="26"/>
      <c r="H174" s="24"/>
      <c r="I174" s="25"/>
      <c r="J174" s="25"/>
      <c r="K174" s="25"/>
      <c r="L174" s="25"/>
      <c r="M174" s="25"/>
      <c r="N174" s="25"/>
      <c r="O174" s="25"/>
      <c r="P174" s="25"/>
      <c r="Q174" s="26"/>
    </row>
    <row r="175" spans="1:17" x14ac:dyDescent="0.3">
      <c r="A175" s="24"/>
      <c r="B175" s="25"/>
      <c r="C175" s="25"/>
      <c r="D175" s="25"/>
      <c r="E175" s="25"/>
      <c r="F175" s="25"/>
      <c r="G175" s="26"/>
      <c r="H175" s="24"/>
      <c r="I175" s="25"/>
      <c r="J175" s="25"/>
      <c r="K175" s="25"/>
      <c r="L175" s="25"/>
      <c r="M175" s="25"/>
      <c r="N175" s="25"/>
      <c r="O175" s="25"/>
      <c r="P175" s="25"/>
      <c r="Q175" s="26"/>
    </row>
    <row r="176" spans="1:17" x14ac:dyDescent="0.3">
      <c r="A176" s="24"/>
      <c r="B176" s="25"/>
      <c r="C176" s="25"/>
      <c r="D176" s="25"/>
      <c r="E176" s="25"/>
      <c r="F176" s="25"/>
      <c r="G176" s="26"/>
      <c r="H176" s="24"/>
      <c r="I176" s="25"/>
      <c r="J176" s="25"/>
      <c r="K176" s="25"/>
      <c r="L176" s="25"/>
      <c r="M176" s="25"/>
      <c r="N176" s="25"/>
      <c r="O176" s="25"/>
      <c r="P176" s="25"/>
      <c r="Q176" s="26"/>
    </row>
    <row r="177" spans="1:17" x14ac:dyDescent="0.3">
      <c r="A177" s="24"/>
      <c r="B177" s="25"/>
      <c r="C177" s="25"/>
      <c r="D177" s="25"/>
      <c r="E177" s="25"/>
      <c r="F177" s="25"/>
      <c r="G177" s="26"/>
      <c r="H177" s="24"/>
      <c r="I177" s="25"/>
      <c r="J177" s="25"/>
      <c r="K177" s="25"/>
      <c r="L177" s="25"/>
      <c r="M177" s="25"/>
      <c r="N177" s="25"/>
      <c r="O177" s="25"/>
      <c r="P177" s="25"/>
      <c r="Q177" s="26"/>
    </row>
    <row r="178" spans="1:17" x14ac:dyDescent="0.3">
      <c r="A178" s="24"/>
      <c r="B178" s="25"/>
      <c r="C178" s="25"/>
      <c r="D178" s="25"/>
      <c r="E178" s="25"/>
      <c r="F178" s="25"/>
      <c r="G178" s="26"/>
      <c r="H178" s="24"/>
      <c r="I178" s="25"/>
      <c r="J178" s="25"/>
      <c r="K178" s="25"/>
      <c r="L178" s="25"/>
      <c r="M178" s="25"/>
      <c r="N178" s="25"/>
      <c r="O178" s="25"/>
      <c r="P178" s="25"/>
      <c r="Q178" s="26"/>
    </row>
    <row r="179" spans="1:17" x14ac:dyDescent="0.3">
      <c r="A179" s="24"/>
      <c r="B179" s="25"/>
      <c r="C179" s="25"/>
      <c r="D179" s="25"/>
      <c r="E179" s="25"/>
      <c r="F179" s="25"/>
      <c r="G179" s="26"/>
      <c r="H179" s="24"/>
      <c r="I179" s="25"/>
      <c r="J179" s="25"/>
      <c r="K179" s="25"/>
      <c r="L179" s="25"/>
      <c r="M179" s="25"/>
      <c r="N179" s="25"/>
      <c r="O179" s="25"/>
      <c r="P179" s="25"/>
      <c r="Q179" s="26"/>
    </row>
    <row r="180" spans="1:17" x14ac:dyDescent="0.3">
      <c r="A180" s="24"/>
      <c r="B180" s="25"/>
      <c r="C180" s="25"/>
      <c r="D180" s="25"/>
      <c r="E180" s="25"/>
      <c r="F180" s="25"/>
      <c r="G180" s="26"/>
      <c r="H180" s="24"/>
      <c r="I180" s="25"/>
      <c r="J180" s="25"/>
      <c r="K180" s="25"/>
      <c r="L180" s="25"/>
      <c r="M180" s="25"/>
      <c r="N180" s="25"/>
      <c r="O180" s="25"/>
      <c r="P180" s="25"/>
      <c r="Q180" s="26"/>
    </row>
    <row r="181" spans="1:17" x14ac:dyDescent="0.3">
      <c r="A181" s="24"/>
      <c r="B181" s="25"/>
      <c r="C181" s="25"/>
      <c r="D181" s="25"/>
      <c r="E181" s="25"/>
      <c r="F181" s="25"/>
      <c r="G181" s="26"/>
      <c r="H181" s="24"/>
      <c r="I181" s="25"/>
      <c r="J181" s="25"/>
      <c r="K181" s="25"/>
      <c r="L181" s="25"/>
      <c r="M181" s="25"/>
      <c r="N181" s="25"/>
      <c r="O181" s="25"/>
      <c r="P181" s="25"/>
      <c r="Q181" s="26"/>
    </row>
    <row r="182" spans="1:17" x14ac:dyDescent="0.3">
      <c r="A182" s="24"/>
      <c r="B182" s="25"/>
      <c r="C182" s="25"/>
      <c r="D182" s="25"/>
      <c r="E182" s="25"/>
      <c r="F182" s="25"/>
      <c r="G182" s="26"/>
      <c r="H182" s="24"/>
      <c r="I182" s="25"/>
      <c r="J182" s="25"/>
      <c r="K182" s="25"/>
      <c r="L182" s="25"/>
      <c r="M182" s="25"/>
      <c r="N182" s="25"/>
      <c r="O182" s="25"/>
      <c r="P182" s="25"/>
      <c r="Q182" s="26"/>
    </row>
    <row r="183" spans="1:17" x14ac:dyDescent="0.3">
      <c r="A183" s="24"/>
      <c r="B183" s="25"/>
      <c r="C183" s="25"/>
      <c r="D183" s="25"/>
      <c r="E183" s="25"/>
      <c r="F183" s="25"/>
      <c r="G183" s="26"/>
      <c r="H183" s="24"/>
      <c r="I183" s="25"/>
      <c r="J183" s="25"/>
      <c r="K183" s="25"/>
      <c r="L183" s="25"/>
      <c r="M183" s="25"/>
      <c r="N183" s="25"/>
      <c r="O183" s="25"/>
      <c r="P183" s="25"/>
      <c r="Q183" s="26"/>
    </row>
    <row r="184" spans="1:17" x14ac:dyDescent="0.3">
      <c r="A184" s="24"/>
      <c r="B184" s="25"/>
      <c r="C184" s="25"/>
      <c r="D184" s="25"/>
      <c r="E184" s="25"/>
      <c r="F184" s="25"/>
      <c r="G184" s="26"/>
      <c r="H184" s="24"/>
      <c r="I184" s="25"/>
      <c r="J184" s="25"/>
      <c r="K184" s="25"/>
      <c r="L184" s="25"/>
      <c r="M184" s="25"/>
      <c r="N184" s="25"/>
      <c r="O184" s="25"/>
      <c r="P184" s="25"/>
      <c r="Q184" s="26"/>
    </row>
    <row r="185" spans="1:17" x14ac:dyDescent="0.3">
      <c r="A185" s="24"/>
      <c r="B185" s="25"/>
      <c r="C185" s="25"/>
      <c r="D185" s="25"/>
      <c r="E185" s="25"/>
      <c r="F185" s="25"/>
      <c r="G185" s="26"/>
      <c r="H185" s="24"/>
      <c r="I185" s="25"/>
      <c r="J185" s="25"/>
      <c r="K185" s="25"/>
      <c r="L185" s="25"/>
      <c r="M185" s="25"/>
      <c r="N185" s="25"/>
      <c r="O185" s="25"/>
      <c r="P185" s="25"/>
      <c r="Q185" s="26"/>
    </row>
    <row r="186" spans="1:17" x14ac:dyDescent="0.3">
      <c r="A186" s="24"/>
      <c r="B186" s="25"/>
      <c r="C186" s="25"/>
      <c r="D186" s="25"/>
      <c r="E186" s="25"/>
      <c r="F186" s="25"/>
      <c r="G186" s="26"/>
      <c r="H186" s="24"/>
      <c r="I186" s="25"/>
      <c r="J186" s="25"/>
      <c r="K186" s="25"/>
      <c r="L186" s="25"/>
      <c r="M186" s="25"/>
      <c r="N186" s="25"/>
      <c r="O186" s="25"/>
      <c r="P186" s="25"/>
      <c r="Q186" s="26"/>
    </row>
    <row r="187" spans="1:17" x14ac:dyDescent="0.3">
      <c r="A187" s="24"/>
      <c r="B187" s="25"/>
      <c r="C187" s="25"/>
      <c r="D187" s="25"/>
      <c r="E187" s="25"/>
      <c r="F187" s="25"/>
      <c r="G187" s="26"/>
      <c r="H187" s="24"/>
      <c r="I187" s="25"/>
      <c r="J187" s="25"/>
      <c r="K187" s="25"/>
      <c r="L187" s="25"/>
      <c r="M187" s="25"/>
      <c r="N187" s="25"/>
      <c r="O187" s="25"/>
      <c r="P187" s="25"/>
      <c r="Q187" s="26"/>
    </row>
    <row r="188" spans="1:17" x14ac:dyDescent="0.3">
      <c r="A188" s="24"/>
      <c r="B188" s="25"/>
      <c r="C188" s="25"/>
      <c r="D188" s="25"/>
      <c r="E188" s="25"/>
      <c r="F188" s="25"/>
      <c r="G188" s="26"/>
      <c r="H188" s="24"/>
      <c r="I188" s="25"/>
      <c r="J188" s="25"/>
      <c r="K188" s="25"/>
      <c r="L188" s="25"/>
      <c r="M188" s="25"/>
      <c r="N188" s="25"/>
      <c r="O188" s="25"/>
      <c r="P188" s="25"/>
      <c r="Q188" s="26"/>
    </row>
    <row r="189" spans="1:17" x14ac:dyDescent="0.3">
      <c r="A189" s="24"/>
      <c r="B189" s="25"/>
      <c r="C189" s="25"/>
      <c r="D189" s="25"/>
      <c r="E189" s="25"/>
      <c r="F189" s="25"/>
      <c r="G189" s="26"/>
      <c r="H189" s="24"/>
      <c r="I189" s="25"/>
      <c r="J189" s="25"/>
      <c r="K189" s="25"/>
      <c r="L189" s="25"/>
      <c r="M189" s="25"/>
      <c r="N189" s="25"/>
      <c r="O189" s="25"/>
      <c r="P189" s="25"/>
      <c r="Q189" s="26"/>
    </row>
    <row r="190" spans="1:17" x14ac:dyDescent="0.3">
      <c r="A190" s="24"/>
      <c r="B190" s="25"/>
      <c r="C190" s="25"/>
      <c r="D190" s="25"/>
      <c r="E190" s="25"/>
      <c r="F190" s="25"/>
      <c r="G190" s="26"/>
      <c r="H190" s="24"/>
      <c r="I190" s="25"/>
      <c r="J190" s="25"/>
      <c r="K190" s="25"/>
      <c r="L190" s="25"/>
      <c r="M190" s="25"/>
      <c r="N190" s="25"/>
      <c r="O190" s="25"/>
      <c r="P190" s="25"/>
      <c r="Q190" s="26"/>
    </row>
    <row r="191" spans="1:17" x14ac:dyDescent="0.3">
      <c r="A191" s="24"/>
      <c r="B191" s="25"/>
      <c r="C191" s="25"/>
      <c r="D191" s="25"/>
      <c r="E191" s="25"/>
      <c r="F191" s="25"/>
      <c r="G191" s="26"/>
      <c r="H191" s="24"/>
      <c r="I191" s="25"/>
      <c r="J191" s="25"/>
      <c r="K191" s="25"/>
      <c r="L191" s="25"/>
      <c r="M191" s="25"/>
      <c r="N191" s="25"/>
      <c r="O191" s="25"/>
      <c r="P191" s="25"/>
      <c r="Q191" s="26"/>
    </row>
    <row r="192" spans="1:17" x14ac:dyDescent="0.3">
      <c r="A192" s="24"/>
      <c r="B192" s="25"/>
      <c r="C192" s="25"/>
      <c r="D192" s="25"/>
      <c r="E192" s="25"/>
      <c r="F192" s="25"/>
      <c r="G192" s="26"/>
      <c r="H192" s="24"/>
      <c r="I192" s="25"/>
      <c r="J192" s="25"/>
      <c r="K192" s="25"/>
      <c r="L192" s="25"/>
      <c r="M192" s="25"/>
      <c r="N192" s="25"/>
      <c r="O192" s="25"/>
      <c r="P192" s="25"/>
      <c r="Q192" s="26"/>
    </row>
    <row r="193" spans="1:17" x14ac:dyDescent="0.3">
      <c r="A193" s="24"/>
      <c r="B193" s="25"/>
      <c r="C193" s="25"/>
      <c r="D193" s="25"/>
      <c r="E193" s="25"/>
      <c r="F193" s="25"/>
      <c r="G193" s="26"/>
      <c r="H193" s="24"/>
      <c r="I193" s="25"/>
      <c r="J193" s="25"/>
      <c r="K193" s="25"/>
      <c r="L193" s="25"/>
      <c r="M193" s="25"/>
      <c r="N193" s="25"/>
      <c r="O193" s="25"/>
      <c r="P193" s="25"/>
      <c r="Q193" s="26"/>
    </row>
    <row r="194" spans="1:17" x14ac:dyDescent="0.3">
      <c r="A194" s="24"/>
      <c r="B194" s="25"/>
      <c r="C194" s="25"/>
      <c r="D194" s="25"/>
      <c r="E194" s="25"/>
      <c r="F194" s="25"/>
      <c r="G194" s="26"/>
      <c r="H194" s="24"/>
      <c r="I194" s="25"/>
      <c r="J194" s="25"/>
      <c r="K194" s="25"/>
      <c r="L194" s="25"/>
      <c r="M194" s="25"/>
      <c r="N194" s="25"/>
      <c r="O194" s="25"/>
      <c r="P194" s="25"/>
      <c r="Q194" s="26"/>
    </row>
    <row r="195" spans="1:17" x14ac:dyDescent="0.3">
      <c r="A195" s="24"/>
      <c r="B195" s="25"/>
      <c r="C195" s="25"/>
      <c r="D195" s="25"/>
      <c r="E195" s="25"/>
      <c r="F195" s="25"/>
      <c r="G195" s="26"/>
      <c r="H195" s="24"/>
      <c r="I195" s="25"/>
      <c r="J195" s="25"/>
      <c r="K195" s="25"/>
      <c r="L195" s="25"/>
      <c r="M195" s="25"/>
      <c r="N195" s="25"/>
      <c r="O195" s="25"/>
      <c r="P195" s="25"/>
      <c r="Q195" s="26"/>
    </row>
    <row r="196" spans="1:17" x14ac:dyDescent="0.3">
      <c r="A196" s="24"/>
      <c r="B196" s="25"/>
      <c r="C196" s="25"/>
      <c r="D196" s="25"/>
      <c r="E196" s="25"/>
      <c r="F196" s="25"/>
      <c r="G196" s="26"/>
      <c r="H196" s="24"/>
      <c r="I196" s="25"/>
      <c r="J196" s="25"/>
      <c r="K196" s="25"/>
      <c r="L196" s="25"/>
      <c r="M196" s="25"/>
      <c r="N196" s="25"/>
      <c r="O196" s="25"/>
      <c r="P196" s="25"/>
      <c r="Q196" s="26"/>
    </row>
    <row r="197" spans="1:17" x14ac:dyDescent="0.3">
      <c r="A197" s="24"/>
      <c r="B197" s="25"/>
      <c r="C197" s="25"/>
      <c r="D197" s="25"/>
      <c r="E197" s="25"/>
      <c r="F197" s="25"/>
      <c r="G197" s="26"/>
      <c r="H197" s="24"/>
      <c r="I197" s="25"/>
      <c r="J197" s="25"/>
      <c r="K197" s="25"/>
      <c r="L197" s="25"/>
      <c r="M197" s="25"/>
      <c r="N197" s="25"/>
      <c r="O197" s="25"/>
      <c r="P197" s="25"/>
      <c r="Q197" s="26"/>
    </row>
    <row r="198" spans="1:17" x14ac:dyDescent="0.3">
      <c r="A198" s="24"/>
      <c r="B198" s="25"/>
      <c r="C198" s="25"/>
      <c r="D198" s="25"/>
      <c r="E198" s="25"/>
      <c r="F198" s="25"/>
      <c r="G198" s="26"/>
      <c r="H198" s="24"/>
      <c r="I198" s="25"/>
      <c r="J198" s="25"/>
      <c r="K198" s="25"/>
      <c r="L198" s="25"/>
      <c r="M198" s="25"/>
      <c r="N198" s="25"/>
      <c r="O198" s="25"/>
      <c r="P198" s="25"/>
      <c r="Q198" s="26"/>
    </row>
    <row r="199" spans="1:17" x14ac:dyDescent="0.3">
      <c r="A199" s="24"/>
      <c r="B199" s="25"/>
      <c r="C199" s="25"/>
      <c r="D199" s="25"/>
      <c r="E199" s="25"/>
      <c r="F199" s="25"/>
      <c r="G199" s="26"/>
      <c r="H199" s="24"/>
      <c r="I199" s="25"/>
      <c r="J199" s="25"/>
      <c r="K199" s="25"/>
      <c r="L199" s="25"/>
      <c r="M199" s="25"/>
      <c r="N199" s="25"/>
      <c r="O199" s="25"/>
      <c r="P199" s="25"/>
      <c r="Q199" s="26"/>
    </row>
    <row r="200" spans="1:17" x14ac:dyDescent="0.3">
      <c r="A200" s="24"/>
      <c r="B200" s="25"/>
      <c r="C200" s="25"/>
      <c r="D200" s="25"/>
      <c r="E200" s="25"/>
      <c r="F200" s="25"/>
      <c r="G200" s="26"/>
      <c r="H200" s="24"/>
      <c r="I200" s="25"/>
      <c r="J200" s="25"/>
      <c r="K200" s="25"/>
      <c r="L200" s="25"/>
      <c r="M200" s="25"/>
      <c r="N200" s="25"/>
      <c r="O200" s="25"/>
      <c r="P200" s="25"/>
      <c r="Q200" s="26"/>
    </row>
    <row r="201" spans="1:17" x14ac:dyDescent="0.3">
      <c r="A201" s="24"/>
      <c r="B201" s="25"/>
      <c r="C201" s="25"/>
      <c r="D201" s="25"/>
      <c r="E201" s="25"/>
      <c r="F201" s="25"/>
      <c r="G201" s="26"/>
      <c r="H201" s="24"/>
      <c r="I201" s="25"/>
      <c r="J201" s="25"/>
      <c r="K201" s="25"/>
      <c r="L201" s="25"/>
      <c r="M201" s="25"/>
      <c r="N201" s="25"/>
      <c r="O201" s="25"/>
      <c r="P201" s="25"/>
      <c r="Q201" s="26"/>
    </row>
    <row r="202" spans="1:17" x14ac:dyDescent="0.3">
      <c r="A202" s="24"/>
      <c r="B202" s="25"/>
      <c r="C202" s="25"/>
      <c r="D202" s="25"/>
      <c r="E202" s="25"/>
      <c r="F202" s="25"/>
      <c r="G202" s="26"/>
      <c r="H202" s="24"/>
      <c r="I202" s="25"/>
      <c r="J202" s="25"/>
      <c r="K202" s="25"/>
      <c r="L202" s="25"/>
      <c r="M202" s="25"/>
      <c r="N202" s="25"/>
      <c r="O202" s="25"/>
      <c r="P202" s="25"/>
      <c r="Q202" s="26"/>
    </row>
    <row r="203" spans="1:17" x14ac:dyDescent="0.3">
      <c r="A203" s="24"/>
      <c r="B203" s="25"/>
      <c r="C203" s="25"/>
      <c r="D203" s="25"/>
      <c r="E203" s="25"/>
      <c r="F203" s="25"/>
      <c r="G203" s="26"/>
      <c r="H203" s="24"/>
      <c r="I203" s="25"/>
      <c r="J203" s="25"/>
      <c r="K203" s="25"/>
      <c r="L203" s="25"/>
      <c r="M203" s="25"/>
      <c r="N203" s="25"/>
      <c r="O203" s="25"/>
      <c r="P203" s="25"/>
      <c r="Q203" s="26"/>
    </row>
    <row r="204" spans="1:17" x14ac:dyDescent="0.3">
      <c r="A204" s="24"/>
      <c r="B204" s="25"/>
      <c r="C204" s="25"/>
      <c r="D204" s="25"/>
      <c r="E204" s="25"/>
      <c r="F204" s="25"/>
      <c r="G204" s="26"/>
      <c r="H204" s="24"/>
      <c r="I204" s="25"/>
      <c r="J204" s="25"/>
      <c r="K204" s="25"/>
      <c r="L204" s="25"/>
      <c r="M204" s="25"/>
      <c r="N204" s="25"/>
      <c r="O204" s="25"/>
      <c r="P204" s="25"/>
      <c r="Q204" s="26"/>
    </row>
    <row r="205" spans="1:17" x14ac:dyDescent="0.3">
      <c r="A205" s="24"/>
      <c r="B205" s="25"/>
      <c r="C205" s="25"/>
      <c r="D205" s="25"/>
      <c r="E205" s="25"/>
      <c r="F205" s="25"/>
      <c r="G205" s="26"/>
      <c r="H205" s="24"/>
      <c r="I205" s="25"/>
      <c r="J205" s="25"/>
      <c r="K205" s="25"/>
      <c r="L205" s="25"/>
      <c r="M205" s="25"/>
      <c r="N205" s="25"/>
      <c r="O205" s="25"/>
      <c r="P205" s="25"/>
      <c r="Q205" s="26"/>
    </row>
    <row r="206" spans="1:17" x14ac:dyDescent="0.3">
      <c r="A206" s="24"/>
      <c r="B206" s="25"/>
      <c r="C206" s="25"/>
      <c r="D206" s="25"/>
      <c r="E206" s="25"/>
      <c r="F206" s="25"/>
      <c r="G206" s="26"/>
      <c r="H206" s="24"/>
      <c r="I206" s="25"/>
      <c r="J206" s="25"/>
      <c r="K206" s="25"/>
      <c r="L206" s="25"/>
      <c r="M206" s="25"/>
      <c r="N206" s="25"/>
      <c r="O206" s="25"/>
      <c r="P206" s="25"/>
      <c r="Q206" s="26"/>
    </row>
    <row r="207" spans="1:17" x14ac:dyDescent="0.3">
      <c r="A207" s="24"/>
      <c r="B207" s="25"/>
      <c r="C207" s="25"/>
      <c r="D207" s="25"/>
      <c r="E207" s="25"/>
      <c r="F207" s="25"/>
      <c r="G207" s="26"/>
      <c r="H207" s="24"/>
      <c r="I207" s="25"/>
      <c r="J207" s="25"/>
      <c r="K207" s="25"/>
      <c r="L207" s="25"/>
      <c r="M207" s="25"/>
      <c r="N207" s="25"/>
      <c r="O207" s="25"/>
      <c r="P207" s="25"/>
      <c r="Q207" s="26"/>
    </row>
    <row r="208" spans="1:17" x14ac:dyDescent="0.3">
      <c r="A208" s="24"/>
      <c r="B208" s="25"/>
      <c r="C208" s="25"/>
      <c r="D208" s="25"/>
      <c r="E208" s="25"/>
      <c r="F208" s="25"/>
      <c r="G208" s="26"/>
      <c r="H208" s="24"/>
      <c r="I208" s="25"/>
      <c r="J208" s="25"/>
      <c r="K208" s="25"/>
      <c r="L208" s="25"/>
      <c r="M208" s="25"/>
      <c r="N208" s="25"/>
      <c r="O208" s="25"/>
      <c r="P208" s="25"/>
      <c r="Q208" s="26"/>
    </row>
    <row r="209" spans="1:17" x14ac:dyDescent="0.3">
      <c r="A209" s="24"/>
      <c r="B209" s="25"/>
      <c r="C209" s="25"/>
      <c r="D209" s="25"/>
      <c r="E209" s="25"/>
      <c r="F209" s="25"/>
      <c r="G209" s="26"/>
      <c r="H209" s="24"/>
      <c r="I209" s="25"/>
      <c r="J209" s="25"/>
      <c r="K209" s="25"/>
      <c r="L209" s="25"/>
      <c r="M209" s="25"/>
      <c r="N209" s="25"/>
      <c r="O209" s="25"/>
      <c r="P209" s="25"/>
      <c r="Q209" s="26"/>
    </row>
    <row r="210" spans="1:17" x14ac:dyDescent="0.3">
      <c r="A210" s="24"/>
      <c r="B210" s="25"/>
      <c r="C210" s="25"/>
      <c r="D210" s="25"/>
      <c r="E210" s="25"/>
      <c r="F210" s="25"/>
      <c r="G210" s="26"/>
      <c r="H210" s="24"/>
      <c r="I210" s="25"/>
      <c r="J210" s="25"/>
      <c r="K210" s="25"/>
      <c r="L210" s="25"/>
      <c r="M210" s="25"/>
      <c r="N210" s="25"/>
      <c r="O210" s="25"/>
      <c r="P210" s="25"/>
      <c r="Q210" s="26"/>
    </row>
    <row r="211" spans="1:17" x14ac:dyDescent="0.3">
      <c r="A211" s="24"/>
      <c r="B211" s="25"/>
      <c r="C211" s="25"/>
      <c r="D211" s="25"/>
      <c r="E211" s="25"/>
      <c r="F211" s="25"/>
      <c r="G211" s="26"/>
      <c r="H211" s="24"/>
      <c r="I211" s="25"/>
      <c r="J211" s="25"/>
      <c r="K211" s="25"/>
      <c r="L211" s="25"/>
      <c r="M211" s="25"/>
      <c r="N211" s="25"/>
      <c r="O211" s="25"/>
      <c r="P211" s="25"/>
      <c r="Q211" s="25"/>
    </row>
    <row r="212" spans="1:17" x14ac:dyDescent="0.3">
      <c r="A212" s="24"/>
      <c r="B212" s="25"/>
      <c r="C212" s="25"/>
      <c r="D212" s="25"/>
      <c r="E212" s="25"/>
      <c r="F212" s="25"/>
      <c r="G212" s="26"/>
      <c r="H212" s="24"/>
      <c r="I212" s="25"/>
      <c r="J212" s="25"/>
      <c r="K212" s="25"/>
      <c r="L212" s="25"/>
      <c r="M212" s="25"/>
      <c r="N212" s="25"/>
      <c r="O212" s="25"/>
      <c r="P212" s="25"/>
      <c r="Q212" s="25"/>
    </row>
    <row r="213" spans="1:17" x14ac:dyDescent="0.3">
      <c r="A213" s="24"/>
      <c r="B213" s="25"/>
      <c r="C213" s="25"/>
      <c r="D213" s="25"/>
      <c r="E213" s="25"/>
      <c r="F213" s="25"/>
      <c r="G213" s="26"/>
      <c r="H213" s="24"/>
      <c r="I213" s="25"/>
      <c r="J213" s="25"/>
      <c r="K213" s="25"/>
      <c r="L213" s="25"/>
      <c r="M213" s="25"/>
      <c r="N213" s="25"/>
      <c r="O213" s="25"/>
      <c r="P213" s="25"/>
      <c r="Q213" s="25"/>
    </row>
    <row r="214" spans="1:17" x14ac:dyDescent="0.3">
      <c r="A214" s="24"/>
      <c r="B214" s="25"/>
      <c r="C214" s="25"/>
      <c r="D214" s="25"/>
      <c r="E214" s="25"/>
      <c r="F214" s="25"/>
      <c r="G214" s="26"/>
      <c r="H214" s="24"/>
      <c r="I214" s="25"/>
      <c r="J214" s="25"/>
      <c r="K214" s="25"/>
      <c r="L214" s="25"/>
      <c r="M214" s="25"/>
      <c r="N214" s="25"/>
      <c r="O214" s="25"/>
      <c r="P214" s="25"/>
      <c r="Q214" s="25"/>
    </row>
    <row r="215" spans="1:17" x14ac:dyDescent="0.3">
      <c r="A215" s="24"/>
      <c r="B215" s="25"/>
      <c r="C215" s="25"/>
      <c r="D215" s="25"/>
      <c r="E215" s="25"/>
      <c r="F215" s="25"/>
      <c r="G215" s="26"/>
      <c r="H215" s="24"/>
      <c r="I215" s="25"/>
      <c r="J215" s="25"/>
      <c r="K215" s="25"/>
      <c r="L215" s="25"/>
      <c r="M215" s="25"/>
      <c r="N215" s="25"/>
      <c r="O215" s="25"/>
      <c r="P215" s="25"/>
      <c r="Q215" s="25"/>
    </row>
    <row r="216" spans="1:17" x14ac:dyDescent="0.3">
      <c r="A216" s="24"/>
      <c r="B216" s="25"/>
      <c r="C216" s="25"/>
      <c r="D216" s="25"/>
      <c r="E216" s="25"/>
      <c r="F216" s="25"/>
      <c r="G216" s="26"/>
      <c r="H216" s="24"/>
      <c r="I216" s="25"/>
      <c r="J216" s="25"/>
      <c r="K216" s="25"/>
      <c r="L216" s="25"/>
      <c r="M216" s="25"/>
      <c r="N216" s="25"/>
      <c r="O216" s="25"/>
      <c r="P216" s="25"/>
      <c r="Q216" s="25"/>
    </row>
    <row r="217" spans="1:17" x14ac:dyDescent="0.3">
      <c r="A217" s="24"/>
      <c r="B217" s="25"/>
      <c r="C217" s="25"/>
      <c r="D217" s="25"/>
      <c r="E217" s="25"/>
      <c r="F217" s="25"/>
      <c r="G217" s="26"/>
      <c r="H217" s="24"/>
      <c r="I217" s="25"/>
      <c r="J217" s="25"/>
      <c r="K217" s="25"/>
      <c r="L217" s="25"/>
      <c r="M217" s="25"/>
      <c r="N217" s="25"/>
      <c r="O217" s="25"/>
      <c r="P217" s="25"/>
      <c r="Q217" s="25"/>
    </row>
    <row r="218" spans="1:17" x14ac:dyDescent="0.3">
      <c r="A218" s="24"/>
      <c r="B218" s="25"/>
      <c r="C218" s="25"/>
      <c r="D218" s="25"/>
      <c r="E218" s="25"/>
      <c r="F218" s="25"/>
      <c r="G218" s="26"/>
      <c r="H218" s="24"/>
      <c r="I218" s="25"/>
      <c r="J218" s="25"/>
      <c r="K218" s="25"/>
      <c r="L218" s="25"/>
      <c r="M218" s="25"/>
      <c r="N218" s="25"/>
      <c r="O218" s="25"/>
      <c r="P218" s="25"/>
      <c r="Q218" s="25"/>
    </row>
    <row r="219" spans="1:17" x14ac:dyDescent="0.3">
      <c r="A219" s="24"/>
      <c r="B219" s="25"/>
      <c r="C219" s="25"/>
      <c r="D219" s="25"/>
      <c r="E219" s="25"/>
      <c r="F219" s="25"/>
      <c r="G219" s="26"/>
      <c r="H219" s="24"/>
      <c r="I219" s="25"/>
      <c r="J219" s="25"/>
      <c r="K219" s="25"/>
      <c r="L219" s="25"/>
      <c r="M219" s="25"/>
      <c r="N219" s="25"/>
      <c r="O219" s="25"/>
      <c r="P219" s="25"/>
      <c r="Q219" s="25"/>
    </row>
    <row r="220" spans="1:17" x14ac:dyDescent="0.3">
      <c r="A220" s="41"/>
      <c r="B220" s="42"/>
      <c r="C220" s="42"/>
      <c r="D220" s="42"/>
      <c r="E220" s="42"/>
      <c r="F220" s="42"/>
      <c r="G220" s="100"/>
      <c r="H220" s="41"/>
      <c r="I220" s="42"/>
      <c r="J220" s="42"/>
      <c r="K220" s="42"/>
      <c r="L220" s="42"/>
      <c r="M220" s="42"/>
      <c r="N220" s="42"/>
      <c r="O220" s="42"/>
      <c r="P220" s="42"/>
      <c r="Q220" s="42"/>
    </row>
  </sheetData>
  <mergeCells count="17">
    <mergeCell ref="A6:E6"/>
    <mergeCell ref="M3:N4"/>
    <mergeCell ref="O3:O4"/>
    <mergeCell ref="P3:P4"/>
    <mergeCell ref="Q3:Q4"/>
    <mergeCell ref="A4:E4"/>
    <mergeCell ref="A5:E5"/>
    <mergeCell ref="D3:F3"/>
    <mergeCell ref="H3:I4"/>
    <mergeCell ref="J3:J4"/>
    <mergeCell ref="K3:K4"/>
    <mergeCell ref="L3:L4"/>
    <mergeCell ref="A1:B1"/>
    <mergeCell ref="C1:F1"/>
    <mergeCell ref="A2:F2"/>
    <mergeCell ref="H2:L2"/>
    <mergeCell ref="M2:Q2"/>
  </mergeCells>
  <conditionalFormatting sqref="F4:F6">
    <cfRule type="cellIs" dxfId="2" priority="4" operator="equal">
      <formula>1</formula>
    </cfRule>
  </conditionalFormatting>
  <conditionalFormatting sqref="I5:I6">
    <cfRule type="cellIs" dxfId="1" priority="2" operator="equal">
      <formula>1</formula>
    </cfRule>
  </conditionalFormatting>
  <conditionalFormatting sqref="N5:N6">
    <cfRule type="cellIs" dxfId="0" priority="1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2">
          <controlPr defaultSize="0" autoLine="0" r:id="rId4">
            <anchor moveWithCells="1">
              <from>
                <xdr:col>24</xdr:col>
                <xdr:colOff>487680</xdr:colOff>
                <xdr:row>0</xdr:row>
                <xdr:rowOff>106680</xdr:rowOff>
              </from>
              <to>
                <xdr:col>27</xdr:col>
                <xdr:colOff>137160</xdr:colOff>
                <xdr:row>3</xdr:row>
                <xdr:rowOff>45720</xdr:rowOff>
              </to>
            </anchor>
          </controlPr>
        </control>
      </mc:Choice>
      <mc:Fallback>
        <control shapeId="4099" r:id="rId3" name="CommandButton2"/>
      </mc:Fallback>
    </mc:AlternateContent>
    <mc:AlternateContent xmlns:mc="http://schemas.openxmlformats.org/markup-compatibility/2006">
      <mc:Choice Requires="x14">
        <control shapeId="4097" r:id="rId5" name="CommandButton1">
          <controlPr defaultSize="0" autoLine="0" autoPict="0" r:id="rId6">
            <anchor moveWithCells="1">
              <from>
                <xdr:col>19</xdr:col>
                <xdr:colOff>571500</xdr:colOff>
                <xdr:row>0</xdr:row>
                <xdr:rowOff>144780</xdr:rowOff>
              </from>
              <to>
                <xdr:col>22</xdr:col>
                <xdr:colOff>563880</xdr:colOff>
                <xdr:row>2</xdr:row>
                <xdr:rowOff>106680</xdr:rowOff>
              </to>
            </anchor>
          </controlPr>
        </control>
      </mc:Choice>
      <mc:Fallback>
        <control shapeId="4097" r:id="rId5" name="CommandButton1"/>
      </mc:Fallback>
    </mc:AlternateContent>
    <mc:AlternateContent xmlns:mc="http://schemas.openxmlformats.org/markup-compatibility/2006">
      <mc:Choice Requires="x14">
        <control shapeId="4098" r:id="rId7" name="SaveBias">
          <controlPr defaultSize="0" autoLine="0" autoPict="0" r:id="rId8">
            <anchor moveWithCells="1">
              <from>
                <xdr:col>17</xdr:col>
                <xdr:colOff>68580</xdr:colOff>
                <xdr:row>1</xdr:row>
                <xdr:rowOff>38100</xdr:rowOff>
              </from>
              <to>
                <xdr:col>18</xdr:col>
                <xdr:colOff>335280</xdr:colOff>
                <xdr:row>3</xdr:row>
                <xdr:rowOff>68580</xdr:rowOff>
              </to>
            </anchor>
          </controlPr>
        </control>
      </mc:Choice>
      <mc:Fallback>
        <control shapeId="4098" r:id="rId7" name="SaveBia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4"/>
  <dimension ref="A1:AM216"/>
  <sheetViews>
    <sheetView zoomScale="85" zoomScaleNormal="85" workbookViewId="0">
      <pane xSplit="2" ySplit="17" topLeftCell="C18" activePane="bottomRight" state="frozen"/>
      <selection activeCell="F15" sqref="F15"/>
      <selection pane="topRight" activeCell="F15" sqref="F15"/>
      <selection pane="bottomLeft" activeCell="F15" sqref="F15"/>
      <selection pane="bottomRight" activeCell="Q25" sqref="Q25"/>
    </sheetView>
  </sheetViews>
  <sheetFormatPr baseColWidth="10" defaultRowHeight="14.4" x14ac:dyDescent="0.3"/>
  <cols>
    <col min="1" max="1" width="3.5546875" style="68" customWidth="1"/>
    <col min="2" max="2" width="11.44140625" style="44" bestFit="1" customWidth="1"/>
    <col min="3" max="3" width="11.44140625" bestFit="1" customWidth="1"/>
    <col min="5" max="5" width="11.44140625" bestFit="1" customWidth="1"/>
    <col min="8" max="8" width="13" bestFit="1" customWidth="1"/>
    <col min="10" max="10" width="13.5546875" bestFit="1" customWidth="1"/>
    <col min="16" max="17" width="11.44140625" bestFit="1" customWidth="1"/>
    <col min="21" max="21" width="10.5546875" bestFit="1" customWidth="1"/>
    <col min="22" max="22" width="11.44140625" bestFit="1" customWidth="1"/>
    <col min="27" max="27" width="10.5546875" bestFit="1" customWidth="1"/>
    <col min="28" max="28" width="11.44140625" bestFit="1" customWidth="1"/>
    <col min="29" max="30" width="14" bestFit="1" customWidth="1"/>
    <col min="33" max="36" width="10.5546875" style="31"/>
    <col min="38" max="38" width="18.5546875" customWidth="1"/>
  </cols>
  <sheetData>
    <row r="1" spans="1:39" x14ac:dyDescent="0.3">
      <c r="A1" s="43" t="s">
        <v>59</v>
      </c>
      <c r="E1" t="s">
        <v>36</v>
      </c>
      <c r="F1" t="s">
        <v>37</v>
      </c>
      <c r="I1" s="305" t="s">
        <v>56</v>
      </c>
      <c r="J1" s="306"/>
      <c r="K1" s="306"/>
      <c r="L1" s="307"/>
      <c r="M1" s="305" t="s">
        <v>57</v>
      </c>
      <c r="N1" s="306"/>
      <c r="O1" s="306"/>
      <c r="P1" s="307"/>
      <c r="AL1" t="s">
        <v>110</v>
      </c>
    </row>
    <row r="2" spans="1:39" x14ac:dyDescent="0.3">
      <c r="A2" s="50"/>
      <c r="D2" t="s">
        <v>119</v>
      </c>
      <c r="E2" s="159">
        <f>C14</f>
        <v>0</v>
      </c>
      <c r="F2" s="159">
        <f>D14</f>
        <v>0</v>
      </c>
      <c r="G2" s="160" t="e">
        <f>((E3-E2)/E4*2)/Tempo!$A$2</f>
        <v>#DIV/0!</v>
      </c>
      <c r="I2" s="101" t="s">
        <v>60</v>
      </c>
      <c r="J2" s="102" t="e">
        <f ca="1">OFFSET(Tempo!$J$2,MATCH(Bias!$L$5,Tempo!$A$3:$A$300,0),0)</f>
        <v>#N/A</v>
      </c>
      <c r="K2" s="101" t="s">
        <v>61</v>
      </c>
      <c r="L2" s="102" t="e">
        <f ca="1">OFFSET(Tempo!$K$2,MATCH(Bias!$L$6,Tempo!$A$3:$A$300,0),0)</f>
        <v>#N/A</v>
      </c>
      <c r="M2" s="101" t="s">
        <v>60</v>
      </c>
      <c r="N2" s="102" t="e">
        <f ca="1">OFFSET(Tempo!$J$2,MATCH(Bias!$Q$5,Tempo!$A$3:$A$300,0),0)</f>
        <v>#N/A</v>
      </c>
      <c r="O2" s="101" t="s">
        <v>61</v>
      </c>
      <c r="P2" s="102" t="e">
        <f ca="1">OFFSET(Tempo!$K$2,MATCH(Bias!$Q$6,Tempo!$A$3:$A$300,0),0)</f>
        <v>#N/A</v>
      </c>
      <c r="AL2" t="s">
        <v>111</v>
      </c>
      <c r="AM2" t="s">
        <v>112</v>
      </c>
    </row>
    <row r="3" spans="1:39" x14ac:dyDescent="0.3">
      <c r="A3" s="50"/>
      <c r="D3" t="s">
        <v>120</v>
      </c>
      <c r="E3" s="159">
        <f>SUMIFS(RAW!$P:$P,RAW!$C:$C,$E$11,RAW!$F:$F,0.5)</f>
        <v>0</v>
      </c>
      <c r="F3" s="159">
        <f>SUMIFS(RAW!$Q:$Q,RAW!$C:$C,$E$11,RAW!$F:$F,0.5)</f>
        <v>0</v>
      </c>
      <c r="G3" s="160" t="e">
        <f>((F3-F2)/E4*2)/Tempo!$A$2</f>
        <v>#DIV/0!</v>
      </c>
      <c r="I3" s="101" t="s">
        <v>62</v>
      </c>
      <c r="J3" s="102" t="e">
        <f ca="1">OFFSET(Tempo!$J$2,MATCH(Bias!$K$5,Tempo!$A$3:$A$300,0),0)</f>
        <v>#N/A</v>
      </c>
      <c r="K3" s="101" t="s">
        <v>63</v>
      </c>
      <c r="L3" s="102" t="e">
        <f ca="1">OFFSET(Tempo!$K$2,MATCH(Bias!$K$6,Tempo!$A$3:$A$300,0),0)</f>
        <v>#N/A</v>
      </c>
      <c r="M3" s="101" t="s">
        <v>62</v>
      </c>
      <c r="N3" s="102" t="e">
        <f ca="1">OFFSET(Tempo!$J$2,MATCH(Bias!$P$5,Tempo!$A$3:$A$300,0),0)</f>
        <v>#N/A</v>
      </c>
      <c r="O3" s="101" t="s">
        <v>63</v>
      </c>
      <c r="P3" s="102" t="e">
        <f ca="1">OFFSET(Tempo!$K$2,MATCH(Bias!$P$6,Tempo!$A$3:$A$300,0),0)</f>
        <v>#N/A</v>
      </c>
      <c r="AJ3" s="31" t="s">
        <v>115</v>
      </c>
      <c r="AK3">
        <v>0.2</v>
      </c>
      <c r="AL3" s="156" t="e">
        <f>TRIMMEAN(AL14:AL213,$AK$3)</f>
        <v>#NUM!</v>
      </c>
      <c r="AM3" s="156" t="e">
        <f>TRIMMEAN(AM14:AM213,$AK$3)</f>
        <v>#NUM!</v>
      </c>
    </row>
    <row r="4" spans="1:39" x14ac:dyDescent="0.3">
      <c r="A4" s="50"/>
      <c r="D4" t="s">
        <v>121</v>
      </c>
      <c r="E4">
        <f>MAX(RAW!A:A)-1</f>
        <v>70</v>
      </c>
      <c r="I4" s="101" t="s">
        <v>64</v>
      </c>
      <c r="J4" s="102" t="e">
        <f ca="1">IF(Bias!$I$5=0,"",(J2-J3)/(MATCH(Bias!$K$5,Tempo!$A$3:$A$300,0)-MATCH(Bias!$J$5,Tempo!$A$3:$A$300,0)+1))</f>
        <v>#N/A</v>
      </c>
      <c r="K4" s="101" t="s">
        <v>65</v>
      </c>
      <c r="L4" s="152" t="e">
        <f ca="1">IF(Bias!$I$6=0,"",(L2-L3)/(MATCH(Bias!$K$6,Tempo!$A$3:$A$300,0)-MATCH(Bias!$J$6,Tempo!$A$3:$A$300,0)+1))</f>
        <v>#N/A</v>
      </c>
      <c r="M4" s="101" t="s">
        <v>64</v>
      </c>
      <c r="N4" s="102" t="str">
        <f>IF(Bias!$N$5=0,"",(N2-N3)/(MATCH(Bias!$P$5,Tempo!$A$3:$A$300,0)-MATCH(Bias!$O$5,Tempo!$A$3:$A$300,0)+1))</f>
        <v/>
      </c>
      <c r="O4" s="101" t="s">
        <v>65</v>
      </c>
      <c r="P4" s="102" t="str">
        <f>IF(Bias!$N$6=0,"",(P2-P3)/(MATCH(Bias!$P$6,Tempo!$A$3:$A$300,0)-MATCH(Bias!$O$6,Tempo!$A$3:$A$300,0)+1))</f>
        <v/>
      </c>
      <c r="AK4" t="s">
        <v>113</v>
      </c>
      <c r="AL4" s="85">
        <f>SUM(AL14:AL213)*1000</f>
        <v>0</v>
      </c>
      <c r="AM4" s="85">
        <f>SUM(AM14:AM213)*1000</f>
        <v>0</v>
      </c>
    </row>
    <row r="5" spans="1:39" x14ac:dyDescent="0.3">
      <c r="A5" s="50"/>
      <c r="I5" s="101" t="s">
        <v>66</v>
      </c>
      <c r="J5" s="154" t="e">
        <f>IF(Bias!$I$5=0,"",G2)</f>
        <v>#DIV/0!</v>
      </c>
      <c r="K5" s="101" t="s">
        <v>67</v>
      </c>
      <c r="L5" s="155" t="e">
        <f>IF(Bias!$I$6=0,"",G3)</f>
        <v>#DIV/0!</v>
      </c>
      <c r="M5" s="101" t="s">
        <v>66</v>
      </c>
      <c r="N5" s="102" t="str">
        <f>IF(Bias!$N$5=0,"",N4/Tempo!$A$2)</f>
        <v/>
      </c>
      <c r="O5" s="101" t="s">
        <v>67</v>
      </c>
      <c r="P5" s="102" t="str">
        <f>IF(Bias!$N$6=0,"",P4/Tempo!$A$2)</f>
        <v/>
      </c>
      <c r="V5" s="103"/>
      <c r="AK5" t="s">
        <v>114</v>
      </c>
      <c r="AL5" s="85">
        <f>I14-C14</f>
        <v>0</v>
      </c>
      <c r="AM5" s="85">
        <f>O14-D14</f>
        <v>0</v>
      </c>
    </row>
    <row r="6" spans="1:39" x14ac:dyDescent="0.3">
      <c r="A6" s="50"/>
      <c r="AK6" t="s">
        <v>109</v>
      </c>
      <c r="AL6" s="85" t="e">
        <f>AL3*COUNT(AL14:AL213)</f>
        <v>#NUM!</v>
      </c>
      <c r="AM6" s="85" t="e">
        <f>AM3*COUNT(AM14:AM213)</f>
        <v>#NUM!</v>
      </c>
    </row>
    <row r="7" spans="1:39" ht="15" thickBot="1" x14ac:dyDescent="0.35">
      <c r="A7" s="50"/>
      <c r="K7" s="104"/>
      <c r="L7" s="104"/>
    </row>
    <row r="8" spans="1:39" ht="15" thickTop="1" x14ac:dyDescent="0.3">
      <c r="A8" s="50"/>
      <c r="C8" s="275" t="s">
        <v>49</v>
      </c>
      <c r="D8" s="316"/>
      <c r="E8" s="275" t="s">
        <v>68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/>
      <c r="Q8" s="310"/>
      <c r="R8" s="311"/>
      <c r="S8" s="311"/>
      <c r="T8" s="311"/>
      <c r="U8" s="311"/>
      <c r="V8" s="311"/>
      <c r="W8" s="311"/>
      <c r="X8" s="311"/>
      <c r="Y8" s="311"/>
      <c r="Z8" s="311"/>
      <c r="AA8" s="311"/>
      <c r="AB8" s="311"/>
      <c r="AC8" s="311"/>
      <c r="AD8" s="311"/>
      <c r="AE8" s="311"/>
      <c r="AF8" s="311"/>
    </row>
    <row r="9" spans="1:39" x14ac:dyDescent="0.3">
      <c r="A9" s="51"/>
      <c r="B9" s="52" t="s">
        <v>33</v>
      </c>
      <c r="C9" s="273">
        <f>Tempo!AP1</f>
        <v>0</v>
      </c>
      <c r="D9" s="272"/>
      <c r="E9" s="312"/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13"/>
      <c r="Q9" s="314"/>
      <c r="R9" s="315"/>
      <c r="S9" s="315"/>
      <c r="T9" s="315"/>
      <c r="U9" s="315"/>
      <c r="V9" s="315"/>
      <c r="W9" s="315"/>
      <c r="X9" s="315"/>
      <c r="Y9" s="315"/>
      <c r="Z9" s="315"/>
      <c r="AA9" s="315"/>
      <c r="AB9" s="315"/>
      <c r="AC9" s="315"/>
      <c r="AD9" s="315"/>
      <c r="AE9" s="315"/>
      <c r="AF9" s="315"/>
      <c r="AG9" s="105" t="s">
        <v>39</v>
      </c>
      <c r="AH9" s="105"/>
      <c r="AI9" s="105"/>
    </row>
    <row r="10" spans="1:39" x14ac:dyDescent="0.3">
      <c r="A10" s="51"/>
      <c r="B10" s="52" t="s">
        <v>35</v>
      </c>
      <c r="C10" s="110" t="s">
        <v>50</v>
      </c>
      <c r="D10" s="55" t="s">
        <v>51</v>
      </c>
      <c r="E10" s="53" t="s">
        <v>69</v>
      </c>
      <c r="F10" s="54" t="s">
        <v>70</v>
      </c>
      <c r="G10" s="54" t="s">
        <v>25</v>
      </c>
      <c r="H10" s="54" t="s">
        <v>26</v>
      </c>
      <c r="I10" s="53" t="s">
        <v>50</v>
      </c>
      <c r="J10" s="106" t="s">
        <v>31</v>
      </c>
      <c r="K10" s="106" t="s">
        <v>71</v>
      </c>
      <c r="L10" s="54" t="s">
        <v>72</v>
      </c>
      <c r="M10" s="54" t="s">
        <v>27</v>
      </c>
      <c r="N10" s="54" t="s">
        <v>28</v>
      </c>
      <c r="O10" s="54" t="s">
        <v>51</v>
      </c>
      <c r="P10" s="55" t="s">
        <v>32</v>
      </c>
      <c r="Q10" s="53" t="s">
        <v>69</v>
      </c>
      <c r="R10" s="54" t="s">
        <v>70</v>
      </c>
      <c r="S10" s="54" t="s">
        <v>25</v>
      </c>
      <c r="T10" s="54" t="s">
        <v>26</v>
      </c>
      <c r="U10" s="54" t="s">
        <v>50</v>
      </c>
      <c r="V10" s="54" t="s">
        <v>31</v>
      </c>
      <c r="W10" s="106" t="s">
        <v>71</v>
      </c>
      <c r="X10" s="54" t="s">
        <v>72</v>
      </c>
      <c r="Y10" s="54" t="s">
        <v>27</v>
      </c>
      <c r="Z10" s="54" t="s">
        <v>28</v>
      </c>
      <c r="AA10" s="54" t="s">
        <v>51</v>
      </c>
      <c r="AB10" s="54" t="s">
        <v>32</v>
      </c>
      <c r="AC10" s="54" t="s">
        <v>74</v>
      </c>
      <c r="AD10" s="54" t="s">
        <v>75</v>
      </c>
      <c r="AE10" s="54" t="s">
        <v>29</v>
      </c>
      <c r="AF10" s="54" t="s">
        <v>30</v>
      </c>
      <c r="AG10" s="57" t="s">
        <v>36</v>
      </c>
      <c r="AH10" s="58" t="s">
        <v>37</v>
      </c>
      <c r="AI10" s="58" t="s">
        <v>42</v>
      </c>
      <c r="AJ10" s="58" t="s">
        <v>43</v>
      </c>
    </row>
    <row r="11" spans="1:39" x14ac:dyDescent="0.3">
      <c r="A11" s="59"/>
      <c r="B11" s="60"/>
      <c r="C11" s="279"/>
      <c r="D11" s="278"/>
      <c r="E11" s="279">
        <f>Tempo!B1</f>
        <v>0</v>
      </c>
      <c r="F11" s="277"/>
      <c r="G11" s="277"/>
      <c r="H11" s="277"/>
      <c r="I11" s="277"/>
      <c r="J11" s="277"/>
      <c r="K11" s="277"/>
      <c r="L11" s="277"/>
      <c r="M11" s="277"/>
      <c r="N11" s="277"/>
      <c r="O11" s="277"/>
      <c r="P11" s="278"/>
      <c r="Q11" s="279">
        <f>E11</f>
        <v>0</v>
      </c>
      <c r="R11" s="277"/>
      <c r="S11" s="277"/>
      <c r="T11" s="277"/>
      <c r="U11" s="277"/>
      <c r="V11" s="277"/>
      <c r="W11" s="277"/>
      <c r="X11" s="277"/>
      <c r="Y11" s="277"/>
      <c r="Z11" s="277"/>
      <c r="AA11" s="277"/>
      <c r="AB11" s="277"/>
      <c r="AC11" s="277"/>
      <c r="AD11" s="277"/>
      <c r="AE11" s="277"/>
      <c r="AF11" s="277"/>
      <c r="AG11" s="105"/>
      <c r="AH11" s="105"/>
      <c r="AI11" s="105"/>
    </row>
    <row r="12" spans="1:39" ht="15" thickBot="1" x14ac:dyDescent="0.35">
      <c r="A12" s="61"/>
      <c r="B12" s="62"/>
      <c r="C12" s="317"/>
      <c r="D12" s="318"/>
      <c r="E12" s="282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1"/>
      <c r="Q12" s="282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105"/>
      <c r="AH12" s="105"/>
      <c r="AI12" s="105"/>
    </row>
    <row r="13" spans="1:39" ht="15" thickTop="1" x14ac:dyDescent="0.3">
      <c r="A13" s="64"/>
      <c r="B13" s="65"/>
      <c r="C13" s="66"/>
      <c r="D13" s="66"/>
      <c r="E13" s="66"/>
      <c r="F13" s="66"/>
      <c r="G13" s="66"/>
      <c r="H13" s="66"/>
      <c r="I13" s="66"/>
      <c r="J13" s="66"/>
      <c r="K13" s="66" t="str">
        <f>IF(E$9="","",E9&amp;K10)</f>
        <v/>
      </c>
      <c r="L13" s="66" t="str">
        <f>IF(E$9="","",E9&amp;L10)</f>
        <v/>
      </c>
      <c r="M13" s="66" t="str">
        <f>IF(E$9="","",E9&amp;M10)</f>
        <v/>
      </c>
      <c r="N13" s="66" t="str">
        <f>IF(E$9="","",E9&amp;N10)</f>
        <v/>
      </c>
      <c r="O13" s="66" t="str">
        <f>IF(E$9="","",E9&amp;O10)</f>
        <v/>
      </c>
      <c r="P13" s="107" t="str">
        <f>IF(E$9="","",E9&amp;P10)</f>
        <v/>
      </c>
      <c r="Q13" s="108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105"/>
      <c r="AH13" s="105"/>
      <c r="AI13" s="105"/>
    </row>
    <row r="14" spans="1:39" x14ac:dyDescent="0.3">
      <c r="A14" s="68">
        <v>1</v>
      </c>
      <c r="B14" s="69" t="str">
        <f>IF(Tempo!A3="","",Tempo!A3)</f>
        <v/>
      </c>
      <c r="C14" s="70">
        <f>Tempo!$A$2*(Tempo!AP3-Tempo!AQ3)/2+C15</f>
        <v>0</v>
      </c>
      <c r="D14" s="70">
        <f>Tempo!$A$2*(Tempo!AR3-Tempo!AS3)/2+D15</f>
        <v>0</v>
      </c>
      <c r="E14" s="83" t="str">
        <f>IF($B14&lt;=Bias!$K$5,IF(ABS(Tempo!AP3-Tempo!B3)+ABS(Tempo!AQ3-Tempo!C3)=0,0.5,ABS(Tempo!AP3-Tempo!B3)/(ABS(Tempo!AP3-Tempo!B3)+ABS(Tempo!AQ3-Tempo!C3))),IF($B14="","",0))</f>
        <v/>
      </c>
      <c r="F14" s="83" t="str">
        <f>IF($B14&lt;=Bias!$K$5,IF(ABS(Tempo!AP3-Tempo!B3)+ABS(Tempo!AQ3-Tempo!C3)=0,0.5,ABS(Tempo!AQ3-Tempo!C3)/(ABS(Tempo!AP3-Tempo!B3)+ABS(Tempo!AQ3-Tempo!C3))),IF($B14="","",0))</f>
        <v/>
      </c>
      <c r="G14" s="71">
        <f>IF(AND(Bias!$I$5=1,$B14&gt;=Bias!$J$5,$B14&lt;=Bias!$K$5),Tempo!B3-E14*$G$3,Tempo!B3)</f>
        <v>0</v>
      </c>
      <c r="H14" s="71">
        <f>IF(AND(Bias!$I$5=1,$B14&gt;=Bias!$J$5,$B14&lt;=Bias!$K$5),Tempo!C3+F14*$G$3,Tempo!C3)</f>
        <v>0</v>
      </c>
      <c r="I14" s="70">
        <f>IF($B14="",0,Tempo!$A$2*(G14-H14)/2+I15)</f>
        <v>0</v>
      </c>
      <c r="J14" s="83">
        <f>IF(AND($B14&lt;&gt;"",$E$11&lt;&gt;""),I14-C14,0)</f>
        <v>0</v>
      </c>
      <c r="K14" s="83" t="str">
        <f>IF($B14&lt;=Bias!$K$6,IF(ABS(Tempo!AR3-Tempo!D3)+ABS(Tempo!AS3-Tempo!E3)=0,0.5,ABS(Tempo!AR3-Tempo!D3)/(ABS(Tempo!AR3-Tempo!D3)+ABS(Tempo!AS3-Tempo!E3))),IF($B14="","",0))</f>
        <v/>
      </c>
      <c r="L14" s="83" t="str">
        <f>IF($B14&lt;=Bias!$K$6,IF(ABS(Tempo!AR3-Tempo!D3)+ABS(Tempo!AS3-Tempo!E3)=0,0.5,ABS(Tempo!AS3-Tempo!E3)/(ABS(Tempo!AR3-Tempo!D3)+ABS(Tempo!AS3-Tempo!E3))),IF($B14="","",0))</f>
        <v/>
      </c>
      <c r="M14" s="153">
        <f>IF(AND(Bias!$I$6=1,$B14&gt;=Bias!$J$6,$B14&lt;=Bias!$K$6),Tempo!D3-2*K14*$L$5,Tempo!D3)</f>
        <v>0</v>
      </c>
      <c r="N14" s="153">
        <f>IF(AND(Bias!$I$6=1,$B14&gt;=Bias!$J$6,$B14&lt;=Bias!$K$6),Tempo!E3+2*L14*$L$5,Tempo!E3)</f>
        <v>0</v>
      </c>
      <c r="O14" s="70">
        <f>IF($B14="",0,Tempo!$A$2*(M14-N14)/2+O15)</f>
        <v>0</v>
      </c>
      <c r="P14" s="109">
        <f>IF(AND($B14&lt;&gt;"",$E$11&lt;&gt;""),O14-D14,0)</f>
        <v>0</v>
      </c>
      <c r="Q14" s="111" t="str">
        <f>IF($B14&lt;=Bias!$P$5,IF(ABS(Tempo!AP3-G14)+ABS(Tempo!AQ3-H14)=0,0.5,ABS(Tempo!AP3-G14)/(ABS(Tempo!AP3-G14)+ABS(Tempo!AQ3-H14))),IF($B14="","",0))</f>
        <v/>
      </c>
      <c r="R14" s="71" t="str">
        <f>IF($B14&lt;=Bias!$P$5,IF(ABS(Tempo!AP3-G14)+ABS(Tempo!AQ3-H14)=0,0.5,ABS(Tempo!AQ3-H14)/(ABS(Tempo!AP3-G14)+ABS(Tempo!AQ3-H14))),IF($B14="","",0))</f>
        <v/>
      </c>
      <c r="S14" s="71">
        <f>IF(Bias!$N$5=0,G14,IF(AND(Bias!$N$5=1,$B14&gt;=Bias!$O$5,$B14&lt;=Bias!$P$5),G14-2*($N$5*Q14),G14))</f>
        <v>0</v>
      </c>
      <c r="T14" s="71">
        <f>IF(Bias!$N$5=0,H14,IF(AND(Bias!$N$5=1,$B14&gt;=Bias!$O$5,$B14&lt;=Bias!$P$5),H14+2*($N$5*R14),H14))</f>
        <v>0</v>
      </c>
      <c r="U14" s="70">
        <f>IF($B14="",0,Tempo!$A$2*(S14-T14)/2+U15)</f>
        <v>0</v>
      </c>
      <c r="V14" s="83">
        <f>IF(AND($B14&lt;&gt;"",$Q$11&lt;&gt;""),U14-C14+Tempo!AX3,0)</f>
        <v>0</v>
      </c>
      <c r="W14" s="83" t="str">
        <f>IF($B14&lt;=Bias!$P$6,IF(ABS(Tempo!AR3-M14)+ABS(Tempo!AS3-N14)=0,0.5,ABS(Tempo!AR3-M14)/(ABS(Tempo!AR3-M14)+ABS(Tempo!AS3-N14))),IF($B14="","",0))</f>
        <v/>
      </c>
      <c r="X14" s="83" t="str">
        <f>IF($B14&lt;=Bias!$P$6,IF(ABS(Tempo!AR3-M14)+ABS(Tempo!AS3-N14)=0,0.5,ABS(Tempo!AS3-N14)/(ABS(Tempo!AR3-M14)+ABS(Tempo!AS3-N14))),IF($B14="","",0))</f>
        <v/>
      </c>
      <c r="Y14" s="71">
        <f>IF(Bias!$N$6=0,M14,IF(AND(Bias!$N$6=1,$B14&gt;=Bias!$O$6,$B14&lt;=Bias!$P$6),M14-2*($P$5*W14),M14))</f>
        <v>0</v>
      </c>
      <c r="Z14" s="71">
        <f>IF(Bias!$N$6=0,N14,IF(AND(Bias!$N$6=1,$B14&gt;=Bias!$O$6,$B14&lt;=Bias!$P$6),N14+2*($P$5*X14),N14))</f>
        <v>0</v>
      </c>
      <c r="AA14" s="70">
        <f>IF($B14="",0,Tempo!$A$2*(Y14-Z14)/2+AA15)</f>
        <v>0</v>
      </c>
      <c r="AB14" s="83">
        <f>IF(AND($B14&lt;&gt;"",$Q$11&lt;&gt;""),AA14-D14+Tempo!AY3,0)</f>
        <v>0</v>
      </c>
      <c r="AC14" s="83">
        <f>Tempo!$A$2*(S14-T14)/2-Tempo!$A$2*(Tempo!AP3-Tempo!AQ3)/2</f>
        <v>0</v>
      </c>
      <c r="AD14" s="83">
        <f>Tempo!$A$2*(Y14-Z14)/2-Tempo!$A$2*(Tempo!AR3-Tempo!AS3)/2</f>
        <v>0</v>
      </c>
      <c r="AE14" s="83">
        <f>Tempo!$A$2*(S14+T14)/2-Tempo!$A$2*(Tempo!AP3+Tempo!AQ3)/2</f>
        <v>0</v>
      </c>
      <c r="AF14" s="83">
        <f>Tempo!$A$2*(Y14+Z14)/2-Tempo!$A$2*(Tempo!AR3+Tempo!AS3)/2</f>
        <v>0</v>
      </c>
      <c r="AG14" s="105" t="e">
        <f>IF(AND(Bias!$F$4=1,B14&lt;&gt;""),B14,NA())</f>
        <v>#N/A</v>
      </c>
      <c r="AH14" s="105" t="e">
        <f>IF(AND(Bias!$F$5=1,B14&lt;&gt;""),B14,NA())</f>
        <v>#N/A</v>
      </c>
      <c r="AI14" s="105" t="e">
        <f>IF(AND(Bias!$F$4=1,Bias!$F$6=1,B14&lt;&gt;""),B14,NA())</f>
        <v>#N/A</v>
      </c>
      <c r="AJ14" s="105" t="e">
        <f>IF(AND(Bias!$F$5=1,Bias!$F$6=1,B14&lt;&gt;""),B14,NA())</f>
        <v>#N/A</v>
      </c>
      <c r="AL14" s="158" t="str">
        <f>IF($B14&lt;&gt;"",(Tempo!B3-Tempo!C3)/2-(Tempo!AP3-Tempo!AQ3)/2,"")</f>
        <v/>
      </c>
      <c r="AM14" t="str">
        <f>IF($B14&lt;&gt;"",(Tempo!D3-Tempo!E3)/2-(Tempo!AR3-Tempo!AS3)/2,"")</f>
        <v/>
      </c>
    </row>
    <row r="15" spans="1:39" x14ac:dyDescent="0.3">
      <c r="A15" s="68">
        <v>2</v>
      </c>
      <c r="B15" s="69" t="str">
        <f>IF(Tempo!A4="","",Tempo!A4)</f>
        <v/>
      </c>
      <c r="C15" s="70">
        <f>Tempo!$A$2*(Tempo!AP4-Tempo!AQ4)/2+C16</f>
        <v>0</v>
      </c>
      <c r="D15" s="70">
        <f>Tempo!$A$2*(Tempo!AR4-Tempo!AS4)/2+D16</f>
        <v>0</v>
      </c>
      <c r="E15" s="83" t="str">
        <f>IF($B15&lt;=Bias!$K$5,IF(ABS(Tempo!AP4-Tempo!B4)+ABS(Tempo!AQ4-Tempo!C4)=0,0.5,ABS(Tempo!AP4-Tempo!B4)/(ABS(Tempo!AP4-Tempo!B4)+ABS(Tempo!AQ4-Tempo!C4))),IF($B15="","",0))</f>
        <v/>
      </c>
      <c r="F15" s="83" t="str">
        <f>IF($B15&lt;=Bias!$K$5,IF(ABS(Tempo!AP4-Tempo!B4)+ABS(Tempo!AQ4-Tempo!C4)=0,0.5,ABS(Tempo!AQ4-Tempo!C4)/(ABS(Tempo!AP4-Tempo!B4)+ABS(Tempo!AQ4-Tempo!C4))),IF($B15="","",0))</f>
        <v/>
      </c>
      <c r="G15" s="71">
        <f>IF(AND(Bias!$I$5=1,$B15&gt;=Bias!$J$5,$B15&lt;=Bias!$K$5),Tempo!B4-E15*$G$3,Tempo!B4)</f>
        <v>0</v>
      </c>
      <c r="H15" s="71">
        <f>IF(AND(Bias!$I$5=1,$B15&gt;=Bias!$J$5,$B15&lt;=Bias!$K$5),Tempo!C4+F15*$G$3,Tempo!C4)</f>
        <v>0</v>
      </c>
      <c r="I15" s="70">
        <f>IF($B15="",0,Tempo!$A$2*(G15-H15)/2+I16)</f>
        <v>0</v>
      </c>
      <c r="J15" s="70">
        <f t="shared" ref="J15:J78" si="0">IF(AND($B15&lt;&gt;"",$E$11&lt;&gt;""),I15-C15,0)</f>
        <v>0</v>
      </c>
      <c r="K15" s="83" t="str">
        <f>IF($B15&lt;=Bias!$K$6,IF(ABS(Tempo!AR4-Tempo!D4)+ABS(Tempo!AS4-Tempo!E4)=0,0.5,ABS(Tempo!AR4-Tempo!D4)/(ABS(Tempo!AR4-Tempo!D4)+ABS(Tempo!AS4-Tempo!E4))),IF($B15="","",0))</f>
        <v/>
      </c>
      <c r="L15" s="83" t="str">
        <f>IF($B15&lt;=Bias!$K$6,IF(ABS(Tempo!AR4-Tempo!D4)+ABS(Tempo!AS4-Tempo!E4)=0,0.5,ABS(Tempo!AS4-Tempo!E4)/(ABS(Tempo!AR4-Tempo!D4)+ABS(Tempo!AS4-Tempo!E4))),IF($B15="","",0))</f>
        <v/>
      </c>
      <c r="M15" s="153">
        <f>IF(AND(Bias!$I$6=1,$B15&gt;=Bias!$J$6,$B15&lt;=Bias!$K$6),Tempo!D4-2*K15*$L$5,Tempo!D4)</f>
        <v>0</v>
      </c>
      <c r="N15" s="153">
        <f>IF(AND(Bias!$I$6=1,$B15&gt;=Bias!$J$6,$B15&lt;=Bias!$K$6),Tempo!E4+2*L15*$L$5,Tempo!E4)</f>
        <v>0</v>
      </c>
      <c r="O15" s="70">
        <f>IF($B15="",0,Tempo!$A$2*(M15-N15)/2+O16)</f>
        <v>0</v>
      </c>
      <c r="P15" s="109">
        <f t="shared" ref="P15:P78" si="1">IF(AND($B15&lt;&gt;"",$E$11&lt;&gt;""),O15-D15,0)</f>
        <v>0</v>
      </c>
      <c r="Q15" s="111" t="str">
        <f>IF($B15&lt;=Bias!$P$5,IF(ABS(Tempo!AP4-G15)+ABS(Tempo!AQ4-H15)=0,0.5,ABS(Tempo!AP4-G15)/(ABS(Tempo!AP4-G15)+ABS(Tempo!AQ4-H15))),IF($B15="","",0))</f>
        <v/>
      </c>
      <c r="R15" s="71" t="str">
        <f>IF($B15&lt;=Bias!$P$5,IF(ABS(Tempo!AP4-G15)+ABS(Tempo!AQ4-H15)=0,0.5,ABS(Tempo!AQ4-H15)/(ABS(Tempo!AP4-G15)+ABS(Tempo!AQ4-H15))),IF($B15="","",0))</f>
        <v/>
      </c>
      <c r="S15" s="71">
        <f>IF(Bias!$N$5=0,G15,IF(AND(Bias!$N$5=1,$B15&gt;=Bias!$O$5,$B15&lt;=Bias!$P$5),G15-2*($N$5*Q15),G15))</f>
        <v>0</v>
      </c>
      <c r="T15" s="71">
        <f>IF(Bias!$N$5=0,H15,IF(AND(Bias!$N$5=1,$B15&gt;=Bias!$O$5,$B15&lt;=Bias!$P$5),H15+2*($N$5*R15),H15))</f>
        <v>0</v>
      </c>
      <c r="U15" s="70">
        <f>IF($B15="",0,Tempo!$A$2*(S15-T15)/2+U16)</f>
        <v>0</v>
      </c>
      <c r="V15" s="83">
        <f>IF(AND($B15&lt;&gt;"",$Q$11&lt;&gt;""),U15-C15+Tempo!AX4,0)</f>
        <v>0</v>
      </c>
      <c r="W15" s="83" t="str">
        <f>IF($B15&lt;=Bias!$P$6,IF(ABS(Tempo!AR4-M15)+ABS(Tempo!AS4-N15)=0,0.5,ABS(Tempo!AR4-M15)/(ABS(Tempo!AR4-M15)+ABS(Tempo!AS4-N15))),IF($B15="","",0))</f>
        <v/>
      </c>
      <c r="X15" s="83" t="str">
        <f>IF($B15&lt;=Bias!$P$6,IF(ABS(Tempo!AR4-M15)+ABS(Tempo!AS4-N15)=0,0.5,ABS(Tempo!AS4-N15)/(ABS(Tempo!AR4-M15)+ABS(Tempo!AS4-N15))),IF($B15="","",0))</f>
        <v/>
      </c>
      <c r="Y15" s="71">
        <f>IF(Bias!$N$6=0,M15,IF(AND(Bias!$N$6=1,$B15&gt;=Bias!$O$6,$B15&lt;=Bias!$P$6),M15-2*($P$5*W15),M15))</f>
        <v>0</v>
      </c>
      <c r="Z15" s="71">
        <f>IF(Bias!$N$6=0,N15,IF(AND(Bias!$N$6=1,$B15&gt;=Bias!$O$6,$B15&lt;=Bias!$P$6),N15+2*($P$5*X15),N15))</f>
        <v>0</v>
      </c>
      <c r="AA15" s="70">
        <f>IF($B15="",0,Tempo!$A$2*(Y15-Z15)/2+AA16)</f>
        <v>0</v>
      </c>
      <c r="AB15" s="83">
        <f>IF(AND($B15&lt;&gt;"",$Q$11&lt;&gt;""),AA15-D15+Tempo!AY4,0)</f>
        <v>0</v>
      </c>
      <c r="AC15" s="83">
        <f>Tempo!$A$2*(S15-T15)/2-Tempo!$A$2*(Tempo!AP4-Tempo!AQ4)/2</f>
        <v>0</v>
      </c>
      <c r="AD15" s="83">
        <f>Tempo!$A$2*(Y15-Z15)/2-Tempo!$A$2*(Tempo!AR4-Tempo!AS4)/2</f>
        <v>0</v>
      </c>
      <c r="AE15" s="83">
        <f>Tempo!$A$2*(S15+T15)/2-Tempo!$A$2*(Tempo!AP4+Tempo!AQ4)/2</f>
        <v>0</v>
      </c>
      <c r="AF15" s="83">
        <f>Tempo!$A$2*(Y15+Z15)/2-Tempo!$A$2*(Tempo!AR4+Tempo!AS4)/2</f>
        <v>0</v>
      </c>
      <c r="AG15" s="105" t="e">
        <f>IF(AND(Bias!$F$4=1,B15&lt;&gt;""),B15,NA())</f>
        <v>#N/A</v>
      </c>
      <c r="AH15" s="105" t="e">
        <f>IF(AND(Bias!$F$5=1,B15&lt;&gt;""),B15,NA())</f>
        <v>#N/A</v>
      </c>
      <c r="AI15" s="105" t="e">
        <f>IF(AND(Bias!$F$4=1,Bias!$F$6=1,B15&lt;&gt;""),B15,NA())</f>
        <v>#N/A</v>
      </c>
      <c r="AJ15" s="105" t="e">
        <f>IF(AND(Bias!$F$5=1,Bias!$F$6=1,B15&lt;&gt;""),B15,NA())</f>
        <v>#N/A</v>
      </c>
      <c r="AL15" t="str">
        <f>IF($B15&lt;&gt;"",(Tempo!B4-Tempo!C4)/2-(Tempo!AP4-Tempo!AQ4)/2,"")</f>
        <v/>
      </c>
      <c r="AM15" t="str">
        <f>IF($B15&lt;&gt;"",(Tempo!D4-Tempo!E4)/2-(Tempo!AR4-Tempo!AS4)/2,"")</f>
        <v/>
      </c>
    </row>
    <row r="16" spans="1:39" x14ac:dyDescent="0.3">
      <c r="A16" s="68">
        <v>3</v>
      </c>
      <c r="B16" s="69" t="str">
        <f>IF(Tempo!A5="","",Tempo!A5)</f>
        <v/>
      </c>
      <c r="C16" s="70">
        <f>Tempo!$A$2*(Tempo!AP5-Tempo!AQ5)/2+C17</f>
        <v>0</v>
      </c>
      <c r="D16" s="70">
        <f>Tempo!$A$2*(Tempo!AR5-Tempo!AS5)/2+D17</f>
        <v>0</v>
      </c>
      <c r="E16" s="83" t="str">
        <f>IF($B16&lt;=Bias!$K$5,IF(ABS(Tempo!AP5-Tempo!B5)+ABS(Tempo!AQ5-Tempo!C5)=0,0.5,ABS(Tempo!AP5-Tempo!B5)/(ABS(Tempo!AP5-Tempo!B5)+ABS(Tempo!AQ5-Tempo!C5))),IF($B16="","",0))</f>
        <v/>
      </c>
      <c r="F16" s="83" t="str">
        <f>IF($B16&lt;=Bias!$K$5,IF(ABS(Tempo!AP5-Tempo!B5)+ABS(Tempo!AQ5-Tempo!C5)=0,0.5,ABS(Tempo!AQ5-Tempo!C5)/(ABS(Tempo!AP5-Tempo!B5)+ABS(Tempo!AQ5-Tempo!C5))),IF($B16="","",0))</f>
        <v/>
      </c>
      <c r="G16" s="71">
        <f>IF(AND(Bias!$I$5=1,$B16&gt;=Bias!$J$5,$B16&lt;=Bias!$K$5),Tempo!B5-E16*$G$3,Tempo!B5)</f>
        <v>0</v>
      </c>
      <c r="H16" s="71">
        <f>IF(AND(Bias!$I$5=1,$B16&gt;=Bias!$J$5,$B16&lt;=Bias!$K$5),Tempo!C5+F16*$G$3,Tempo!C5)</f>
        <v>0</v>
      </c>
      <c r="I16" s="70">
        <f>IF($B16="",0,Tempo!$A$2*(G16-H16)/2+I17)</f>
        <v>0</v>
      </c>
      <c r="J16" s="70">
        <f t="shared" si="0"/>
        <v>0</v>
      </c>
      <c r="K16" s="83" t="str">
        <f>IF($B16&lt;=Bias!$K$6,IF(ABS(Tempo!AR5-Tempo!D5)+ABS(Tempo!AS5-Tempo!E5)=0,0.5,ABS(Tempo!AR5-Tempo!D5)/(ABS(Tempo!AR5-Tempo!D5)+ABS(Tempo!AS5-Tempo!E5))),IF($B16="","",0))</f>
        <v/>
      </c>
      <c r="L16" s="83" t="str">
        <f>IF($B16&lt;=Bias!$K$6,IF(ABS(Tempo!AR5-Tempo!D5)+ABS(Tempo!AS5-Tempo!E5)=0,0.5,ABS(Tempo!AS5-Tempo!E5)/(ABS(Tempo!AR5-Tempo!D5)+ABS(Tempo!AS5-Tempo!E5))),IF($B16="","",0))</f>
        <v/>
      </c>
      <c r="M16" s="153">
        <f>IF(AND(Bias!$I$6=1,$B16&gt;=Bias!$J$6,$B16&lt;=Bias!$K$6),Tempo!D5-2*K16*$L$5,Tempo!D5)</f>
        <v>0</v>
      </c>
      <c r="N16" s="153">
        <f>IF(AND(Bias!$I$6=1,$B16&gt;=Bias!$J$6,$B16&lt;=Bias!$K$6),Tempo!E5+2*L16*$L$5,Tempo!E5)</f>
        <v>0</v>
      </c>
      <c r="O16" s="70">
        <f>IF($B16="",0,Tempo!$A$2*(M16-N16)/2+O17)</f>
        <v>0</v>
      </c>
      <c r="P16" s="109">
        <f t="shared" si="1"/>
        <v>0</v>
      </c>
      <c r="Q16" s="111" t="str">
        <f>IF($B16&lt;=Bias!$P$5,IF(ABS(Tempo!AP5-G16)+ABS(Tempo!AQ5-H16)=0,0.5,ABS(Tempo!AP5-G16)/(ABS(Tempo!AP5-G16)+ABS(Tempo!AQ5-H16))),IF($B16="","",0))</f>
        <v/>
      </c>
      <c r="R16" s="71" t="str">
        <f>IF($B16&lt;=Bias!$P$5,IF(ABS(Tempo!AP5-G16)+ABS(Tempo!AQ5-H16)=0,0.5,ABS(Tempo!AQ5-H16)/(ABS(Tempo!AP5-G16)+ABS(Tempo!AQ5-H16))),IF($B16="","",0))</f>
        <v/>
      </c>
      <c r="S16" s="71">
        <f>IF(Bias!$N$5=0,G16,IF(AND(Bias!$N$5=1,$B16&gt;=Bias!$O$5,$B16&lt;=Bias!$P$5),G16-2*($N$5*Q16),G16))</f>
        <v>0</v>
      </c>
      <c r="T16" s="71">
        <f>IF(Bias!$N$5=0,H16,IF(AND(Bias!$N$5=1,$B16&gt;=Bias!$O$5,$B16&lt;=Bias!$P$5),H16+2*($N$5*R16),H16))</f>
        <v>0</v>
      </c>
      <c r="U16" s="70">
        <f>IF($B16="",0,Tempo!$A$2*(S16-T16)/2+U17)</f>
        <v>0</v>
      </c>
      <c r="V16" s="83">
        <f>IF(AND($B16&lt;&gt;"",$Q$11&lt;&gt;""),U16-C16+Tempo!AX5,0)</f>
        <v>0</v>
      </c>
      <c r="W16" s="83" t="str">
        <f>IF($B16&lt;=Bias!$P$6,IF(ABS(Tempo!AR5-M16)+ABS(Tempo!AS5-N16)=0,0.5,ABS(Tempo!AR5-M16)/(ABS(Tempo!AR5-M16)+ABS(Tempo!AS5-N16))),IF($B16="","",0))</f>
        <v/>
      </c>
      <c r="X16" s="83" t="str">
        <f>IF($B16&lt;=Bias!$P$6,IF(ABS(Tempo!AR5-M16)+ABS(Tempo!AS5-N16)=0,0.5,ABS(Tempo!AS5-N16)/(ABS(Tempo!AR5-M16)+ABS(Tempo!AS5-N16))),IF($B16="","",0))</f>
        <v/>
      </c>
      <c r="Y16" s="71">
        <f>IF(Bias!$N$6=0,M16,IF(AND(Bias!$N$6=1,$B16&gt;=Bias!$O$6,$B16&lt;=Bias!$P$6),M16-2*($P$5*W16),M16))</f>
        <v>0</v>
      </c>
      <c r="Z16" s="71">
        <f>IF(Bias!$N$6=0,N16,IF(AND(Bias!$N$6=1,$B16&gt;=Bias!$O$6,$B16&lt;=Bias!$P$6),N16+2*($P$5*X16),N16))</f>
        <v>0</v>
      </c>
      <c r="AA16" s="70">
        <f>IF($B16="",0,Tempo!$A$2*(Y16-Z16)/2+AA17)</f>
        <v>0</v>
      </c>
      <c r="AB16" s="83">
        <f>IF(AND($B16&lt;&gt;"",$Q$11&lt;&gt;""),AA16-D16+Tempo!AY5,0)</f>
        <v>0</v>
      </c>
      <c r="AC16" s="83">
        <f>Tempo!$A$2*(S16-T16)/2-Tempo!$A$2*(Tempo!AP5-Tempo!AQ5)/2</f>
        <v>0</v>
      </c>
      <c r="AD16" s="83">
        <f>Tempo!$A$2*(Y16-Z16)/2-Tempo!$A$2*(Tempo!AR5-Tempo!AS5)/2</f>
        <v>0</v>
      </c>
      <c r="AE16" s="83">
        <f>Tempo!$A$2*(S16+T16)/2-Tempo!$A$2*(Tempo!AP5+Tempo!AQ5)/2</f>
        <v>0</v>
      </c>
      <c r="AF16" s="83">
        <f>Tempo!$A$2*(Y16+Z16)/2-Tempo!$A$2*(Tempo!AR5+Tempo!AS5)/2</f>
        <v>0</v>
      </c>
      <c r="AG16" s="105" t="e">
        <f>IF(AND(Bias!$F$4=1,B16&lt;&gt;""),B16,NA())</f>
        <v>#N/A</v>
      </c>
      <c r="AH16" s="105" t="e">
        <f>IF(AND(Bias!$F$5=1,B16&lt;&gt;""),B16,NA())</f>
        <v>#N/A</v>
      </c>
      <c r="AI16" s="105" t="e">
        <f>IF(AND(Bias!$F$4=1,Bias!$F$6=1,B16&lt;&gt;""),B16,NA())</f>
        <v>#N/A</v>
      </c>
      <c r="AJ16" s="105" t="e">
        <f>IF(AND(Bias!$F$5=1,Bias!$F$6=1,B16&lt;&gt;""),B16,NA())</f>
        <v>#N/A</v>
      </c>
      <c r="AL16" t="str">
        <f>IF($B16&lt;&gt;"",(Tempo!B5-Tempo!C5)/2-(Tempo!AP5-Tempo!AQ5)/2,"")</f>
        <v/>
      </c>
      <c r="AM16" t="str">
        <f>IF($B16&lt;&gt;"",(Tempo!D5-Tempo!E5)/2-(Tempo!AR5-Tempo!AS5)/2,"")</f>
        <v/>
      </c>
    </row>
    <row r="17" spans="1:39" x14ac:dyDescent="0.3">
      <c r="A17" s="68">
        <v>4</v>
      </c>
      <c r="B17" s="69" t="str">
        <f>IF(Tempo!A6="","",Tempo!A6)</f>
        <v/>
      </c>
      <c r="C17" s="70">
        <f>Tempo!$A$2*(Tempo!AP6-Tempo!AQ6)/2+C18</f>
        <v>0</v>
      </c>
      <c r="D17" s="70">
        <f>Tempo!$A$2*(Tempo!AR6-Tempo!AS6)/2+D18</f>
        <v>0</v>
      </c>
      <c r="E17" s="83" t="str">
        <f>IF($B17&lt;=Bias!$K$5,IF(ABS(Tempo!AP6-Tempo!B6)+ABS(Tempo!AQ6-Tempo!C6)=0,0.5,ABS(Tempo!AP6-Tempo!B6)/(ABS(Tempo!AP6-Tempo!B6)+ABS(Tempo!AQ6-Tempo!C6))),IF($B17="","",0))</f>
        <v/>
      </c>
      <c r="F17" s="83" t="str">
        <f>IF($B17&lt;=Bias!$K$5,IF(ABS(Tempo!AP6-Tempo!B6)+ABS(Tempo!AQ6-Tempo!C6)=0,0.5,ABS(Tempo!AQ6-Tempo!C6)/(ABS(Tempo!AP6-Tempo!B6)+ABS(Tempo!AQ6-Tempo!C6))),IF($B17="","",0))</f>
        <v/>
      </c>
      <c r="G17" s="71">
        <f>IF(AND(Bias!$I$5=1,$B17&gt;=Bias!$J$5,$B17&lt;=Bias!$K$5),Tempo!B6-E17*$G$3,Tempo!B6)</f>
        <v>0</v>
      </c>
      <c r="H17" s="71">
        <f>IF(AND(Bias!$I$5=1,$B17&gt;=Bias!$J$5,$B17&lt;=Bias!$K$5),Tempo!C6+F17*$G$3,Tempo!C6)</f>
        <v>0</v>
      </c>
      <c r="I17" s="70">
        <f>IF($B17="",0,Tempo!$A$2*(G17-H17)/2+I18)</f>
        <v>0</v>
      </c>
      <c r="J17" s="70">
        <f t="shared" si="0"/>
        <v>0</v>
      </c>
      <c r="K17" s="83" t="str">
        <f>IF($B17&lt;=Bias!$K$6,IF(ABS(Tempo!AR6-Tempo!D6)+ABS(Tempo!AS6-Tempo!E6)=0,0.5,ABS(Tempo!AR6-Tempo!D6)/(ABS(Tempo!AR6-Tempo!D6)+ABS(Tempo!AS6-Tempo!E6))),IF($B17="","",0))</f>
        <v/>
      </c>
      <c r="L17" s="83" t="str">
        <f>IF($B17&lt;=Bias!$K$6,IF(ABS(Tempo!AR6-Tempo!D6)+ABS(Tempo!AS6-Tempo!E6)=0,0.5,ABS(Tempo!AS6-Tempo!E6)/(ABS(Tempo!AR6-Tempo!D6)+ABS(Tempo!AS6-Tempo!E6))),IF($B17="","",0))</f>
        <v/>
      </c>
      <c r="M17" s="153">
        <f>IF(AND(Bias!$I$6=1,$B17&gt;=Bias!$J$6,$B17&lt;=Bias!$K$6),Tempo!D6-2*K17*$L$5,Tempo!D6)</f>
        <v>0</v>
      </c>
      <c r="N17" s="153">
        <f>IF(AND(Bias!$I$6=1,$B17&gt;=Bias!$J$6,$B17&lt;=Bias!$K$6),Tempo!E6+2*L17*$L$5,Tempo!E6)</f>
        <v>0</v>
      </c>
      <c r="O17" s="70">
        <f>IF($B17="",0,Tempo!$A$2*(M17-N17)/2+O18)</f>
        <v>0</v>
      </c>
      <c r="P17" s="109">
        <f t="shared" si="1"/>
        <v>0</v>
      </c>
      <c r="Q17" s="111" t="str">
        <f>IF($B17&lt;=Bias!$P$5,IF(ABS(Tempo!AP6-G17)+ABS(Tempo!AQ6-H17)=0,0.5,ABS(Tempo!AP6-G17)/(ABS(Tempo!AP6-G17)+ABS(Tempo!AQ6-H17))),IF($B17="","",0))</f>
        <v/>
      </c>
      <c r="R17" s="71" t="str">
        <f>IF($B17&lt;=Bias!$P$5,IF(ABS(Tempo!AP6-G17)+ABS(Tempo!AQ6-H17)=0,0.5,ABS(Tempo!AQ6-H17)/(ABS(Tempo!AP6-G17)+ABS(Tempo!AQ6-H17))),IF($B17="","",0))</f>
        <v/>
      </c>
      <c r="S17" s="71">
        <f>IF(Bias!$N$5=0,G17,IF(AND(Bias!$N$5=1,$B17&gt;=Bias!$O$5,$B17&lt;=Bias!$P$5),G17-2*($N$5*Q17),G17))</f>
        <v>0</v>
      </c>
      <c r="T17" s="71">
        <f>IF(Bias!$N$5=0,H17,IF(AND(Bias!$N$5=1,$B17&gt;=Bias!$O$5,$B17&lt;=Bias!$P$5),H17+2*($N$5*R17),H17))</f>
        <v>0</v>
      </c>
      <c r="U17" s="70">
        <f>IF($B17="",0,Tempo!$A$2*(S17-T17)/2+U18)</f>
        <v>0</v>
      </c>
      <c r="V17" s="83">
        <f>IF(AND($B17&lt;&gt;"",$Q$11&lt;&gt;""),U17-C17+Tempo!AX6,0)</f>
        <v>0</v>
      </c>
      <c r="W17" s="83" t="str">
        <f>IF($B17&lt;=Bias!$P$6,IF(ABS(Tempo!AR6-M17)+ABS(Tempo!AS6-N17)=0,0.5,ABS(Tempo!AR6-M17)/(ABS(Tempo!AR6-M17)+ABS(Tempo!AS6-N17))),IF($B17="","",0))</f>
        <v/>
      </c>
      <c r="X17" s="83" t="str">
        <f>IF($B17&lt;=Bias!$P$6,IF(ABS(Tempo!AR6-M17)+ABS(Tempo!AS6-N17)=0,0.5,ABS(Tempo!AS6-N17)/(ABS(Tempo!AR6-M17)+ABS(Tempo!AS6-N17))),IF($B17="","",0))</f>
        <v/>
      </c>
      <c r="Y17" s="71">
        <f>IF(Bias!$N$6=0,M17,IF(AND(Bias!$N$6=1,$B17&gt;=Bias!$O$6,$B17&lt;=Bias!$P$6),M17-2*($P$5*W17),M17))</f>
        <v>0</v>
      </c>
      <c r="Z17" s="71">
        <f>IF(Bias!$N$6=0,N17,IF(AND(Bias!$N$6=1,$B17&gt;=Bias!$O$6,$B17&lt;=Bias!$P$6),N17+2*($P$5*X17),N17))</f>
        <v>0</v>
      </c>
      <c r="AA17" s="70">
        <f>IF($B17="",0,Tempo!$A$2*(Y17-Z17)/2+AA18)</f>
        <v>0</v>
      </c>
      <c r="AB17" s="83">
        <f>IF(AND($B17&lt;&gt;"",$Q$11&lt;&gt;""),AA17-D17+Tempo!AY6,0)</f>
        <v>0</v>
      </c>
      <c r="AC17" s="83">
        <f>Tempo!$A$2*(S17-T17)/2-Tempo!$A$2*(Tempo!AP6-Tempo!AQ6)/2</f>
        <v>0</v>
      </c>
      <c r="AD17" s="83">
        <f>Tempo!$A$2*(Y17-Z17)/2-Tempo!$A$2*(Tempo!AR6-Tempo!AS6)/2</f>
        <v>0</v>
      </c>
      <c r="AE17" s="83">
        <f>Tempo!$A$2*(S17+T17)/2-Tempo!$A$2*(Tempo!AP6+Tempo!AQ6)/2</f>
        <v>0</v>
      </c>
      <c r="AF17" s="83">
        <f>Tempo!$A$2*(Y17+Z17)/2-Tempo!$A$2*(Tempo!AR6+Tempo!AS6)/2</f>
        <v>0</v>
      </c>
      <c r="AG17" s="105" t="e">
        <f>IF(AND(Bias!$F$4=1,B17&lt;&gt;""),B17,NA())</f>
        <v>#N/A</v>
      </c>
      <c r="AH17" s="105" t="e">
        <f>IF(AND(Bias!$F$5=1,B17&lt;&gt;""),B17,NA())</f>
        <v>#N/A</v>
      </c>
      <c r="AI17" s="105" t="e">
        <f>IF(AND(Bias!$F$4=1,Bias!$F$6=1,B17&lt;&gt;""),B17,NA())</f>
        <v>#N/A</v>
      </c>
      <c r="AJ17" s="105" t="e">
        <f>IF(AND(Bias!$F$5=1,Bias!$F$6=1,B17&lt;&gt;""),B17,NA())</f>
        <v>#N/A</v>
      </c>
      <c r="AL17" t="str">
        <f>IF($B17&lt;&gt;"",(Tempo!B6-Tempo!C6)/2-(Tempo!AP6-Tempo!AQ6)/2,"")</f>
        <v/>
      </c>
      <c r="AM17" t="str">
        <f>IF($B17&lt;&gt;"",(Tempo!D6-Tempo!E6)/2-(Tempo!AR6-Tempo!AS6)/2,"")</f>
        <v/>
      </c>
    </row>
    <row r="18" spans="1:39" x14ac:dyDescent="0.3">
      <c r="A18" s="68">
        <v>5</v>
      </c>
      <c r="B18" s="69" t="str">
        <f>IF(Tempo!A7="","",Tempo!A7)</f>
        <v/>
      </c>
      <c r="C18" s="70">
        <f>Tempo!$A$2*(Tempo!AP7-Tempo!AQ7)/2+C19</f>
        <v>0</v>
      </c>
      <c r="D18" s="70">
        <f>Tempo!$A$2*(Tempo!AR7-Tempo!AS7)/2+D19</f>
        <v>0</v>
      </c>
      <c r="E18" s="83" t="str">
        <f>IF($B18&lt;=Bias!$K$5,IF(ABS(Tempo!AP7-Tempo!B7)+ABS(Tempo!AQ7-Tempo!C7)=0,0.5,ABS(Tempo!AP7-Tempo!B7)/(ABS(Tempo!AP7-Tempo!B7)+ABS(Tempo!AQ7-Tempo!C7))),IF($B18="","",0))</f>
        <v/>
      </c>
      <c r="F18" s="83" t="str">
        <f>IF($B18&lt;=Bias!$K$5,IF(ABS(Tempo!AP7-Tempo!B7)+ABS(Tempo!AQ7-Tempo!C7)=0,0.5,ABS(Tempo!AQ7-Tempo!C7)/(ABS(Tempo!AP7-Tempo!B7)+ABS(Tempo!AQ7-Tempo!C7))),IF($B18="","",0))</f>
        <v/>
      </c>
      <c r="G18" s="71">
        <f>IF(AND(Bias!$I$5=1,$B18&gt;=Bias!$J$5,$B18&lt;=Bias!$K$5),Tempo!B7-E18*$G$3,Tempo!B7)</f>
        <v>0</v>
      </c>
      <c r="H18" s="71">
        <f>IF(AND(Bias!$I$5=1,$B18&gt;=Bias!$J$5,$B18&lt;=Bias!$K$5),Tempo!C7+F18*$G$3,Tempo!C7)</f>
        <v>0</v>
      </c>
      <c r="I18" s="70">
        <f>IF($B18="",0,Tempo!$A$2*(G18-H18)/2+I19)</f>
        <v>0</v>
      </c>
      <c r="J18" s="70">
        <f t="shared" si="0"/>
        <v>0</v>
      </c>
      <c r="K18" s="83" t="str">
        <f>IF($B18&lt;=Bias!$K$6,IF(ABS(Tempo!AR7-Tempo!D7)+ABS(Tempo!AS7-Tempo!E7)=0,0.5,ABS(Tempo!AR7-Tempo!D7)/(ABS(Tempo!AR7-Tempo!D7)+ABS(Tempo!AS7-Tempo!E7))),IF($B18="","",0))</f>
        <v/>
      </c>
      <c r="L18" s="83" t="str">
        <f>IF($B18&lt;=Bias!$K$6,IF(ABS(Tempo!AR7-Tempo!D7)+ABS(Tempo!AS7-Tempo!E7)=0,0.5,ABS(Tempo!AS7-Tempo!E7)/(ABS(Tempo!AR7-Tempo!D7)+ABS(Tempo!AS7-Tempo!E7))),IF($B18="","",0))</f>
        <v/>
      </c>
      <c r="M18" s="153">
        <f>IF(AND(Bias!$I$6=1,$B18&gt;=Bias!$J$6,$B18&lt;=Bias!$K$6),Tempo!D7-2*K18*$L$5,Tempo!D7)</f>
        <v>0</v>
      </c>
      <c r="N18" s="153">
        <f>IF(AND(Bias!$I$6=1,$B18&gt;=Bias!$J$6,$B18&lt;=Bias!$K$6),Tempo!E7+2*L18*$L$5,Tempo!E7)</f>
        <v>0</v>
      </c>
      <c r="O18" s="70">
        <f>IF($B18="",0,Tempo!$A$2*(M18-N18)/2+O19)</f>
        <v>0</v>
      </c>
      <c r="P18" s="109">
        <f t="shared" si="1"/>
        <v>0</v>
      </c>
      <c r="Q18" s="111" t="str">
        <f>IF($B18&lt;=Bias!$P$5,IF(ABS(Tempo!AP7-G18)+ABS(Tempo!AQ7-H18)=0,0.5,ABS(Tempo!AP7-G18)/(ABS(Tempo!AP7-G18)+ABS(Tempo!AQ7-H18))),IF($B18="","",0))</f>
        <v/>
      </c>
      <c r="R18" s="71" t="str">
        <f>IF($B18&lt;=Bias!$P$5,IF(ABS(Tempo!AP7-G18)+ABS(Tempo!AQ7-H18)=0,0.5,ABS(Tempo!AQ7-H18)/(ABS(Tempo!AP7-G18)+ABS(Tempo!AQ7-H18))),IF($B18="","",0))</f>
        <v/>
      </c>
      <c r="S18" s="71">
        <f>IF(Bias!$N$5=0,G18,IF(AND(Bias!$N$5=1,$B18&gt;=Bias!$O$5,$B18&lt;=Bias!$P$5),G18-2*($N$5*Q18),G18))</f>
        <v>0</v>
      </c>
      <c r="T18" s="71">
        <f>IF(Bias!$N$5=0,H18,IF(AND(Bias!$N$5=1,$B18&gt;=Bias!$O$5,$B18&lt;=Bias!$P$5),H18+2*($N$5*R18),H18))</f>
        <v>0</v>
      </c>
      <c r="U18" s="70">
        <f>IF($B18="",0,Tempo!$A$2*(S18-T18)/2+U19)</f>
        <v>0</v>
      </c>
      <c r="V18" s="83">
        <f>IF(AND($B18&lt;&gt;"",$Q$11&lt;&gt;""),U18-C18+Tempo!AX7,0)</f>
        <v>0</v>
      </c>
      <c r="W18" s="83" t="str">
        <f>IF($B18&lt;=Bias!$P$6,IF(ABS(Tempo!AR7-M18)+ABS(Tempo!AS7-N18)=0,0.5,ABS(Tempo!AR7-M18)/(ABS(Tempo!AR7-M18)+ABS(Tempo!AS7-N18))),IF($B18="","",0))</f>
        <v/>
      </c>
      <c r="X18" s="83" t="str">
        <f>IF($B18&lt;=Bias!$P$6,IF(ABS(Tempo!AR7-M18)+ABS(Tempo!AS7-N18)=0,0.5,ABS(Tempo!AS7-N18)/(ABS(Tempo!AR7-M18)+ABS(Tempo!AS7-N18))),IF($B18="","",0))</f>
        <v/>
      </c>
      <c r="Y18" s="71">
        <f>IF(Bias!$N$6=0,M18,IF(AND(Bias!$N$6=1,$B18&gt;=Bias!$O$6,$B18&lt;=Bias!$P$6),M18-2*($P$5*W18),M18))</f>
        <v>0</v>
      </c>
      <c r="Z18" s="71">
        <f>IF(Bias!$N$6=0,N18,IF(AND(Bias!$N$6=1,$B18&gt;=Bias!$O$6,$B18&lt;=Bias!$P$6),N18+2*($P$5*X18),N18))</f>
        <v>0</v>
      </c>
      <c r="AA18" s="70">
        <f>IF($B18="",0,Tempo!$A$2*(Y18-Z18)/2+AA19)</f>
        <v>0</v>
      </c>
      <c r="AB18" s="83">
        <f>IF(AND($B18&lt;&gt;"",$Q$11&lt;&gt;""),AA18-D18+Tempo!AY7,0)</f>
        <v>0</v>
      </c>
      <c r="AC18" s="83">
        <f>Tempo!$A$2*(S18-T18)/2-Tempo!$A$2*(Tempo!AP7-Tempo!AQ7)/2</f>
        <v>0</v>
      </c>
      <c r="AD18" s="83">
        <f>Tempo!$A$2*(Y18-Z18)/2-Tempo!$A$2*(Tempo!AR7-Tempo!AS7)/2</f>
        <v>0</v>
      </c>
      <c r="AE18" s="83">
        <f>Tempo!$A$2*(S18+T18)/2-Tempo!$A$2*(Tempo!AP7+Tempo!AQ7)/2</f>
        <v>0</v>
      </c>
      <c r="AF18" s="83">
        <f>Tempo!$A$2*(Y18+Z18)/2-Tempo!$A$2*(Tempo!AR7+Tempo!AS7)/2</f>
        <v>0</v>
      </c>
      <c r="AG18" s="105" t="e">
        <f>IF(AND(Bias!$F$4=1,B18&lt;&gt;""),B18,NA())</f>
        <v>#N/A</v>
      </c>
      <c r="AH18" s="105" t="e">
        <f>IF(AND(Bias!$F$5=1,B18&lt;&gt;""),B18,NA())</f>
        <v>#N/A</v>
      </c>
      <c r="AI18" s="105" t="e">
        <f>IF(AND(Bias!$F$4=1,Bias!$F$6=1,B18&lt;&gt;""),B18,NA())</f>
        <v>#N/A</v>
      </c>
      <c r="AJ18" s="105" t="e">
        <f>IF(AND(Bias!$F$5=1,Bias!$F$6=1,B18&lt;&gt;""),B18,NA())</f>
        <v>#N/A</v>
      </c>
      <c r="AL18" t="str">
        <f>IF($B18&lt;&gt;"",(Tempo!B7-Tempo!C7)/2-(Tempo!AP7-Tempo!AQ7)/2,"")</f>
        <v/>
      </c>
      <c r="AM18" t="str">
        <f>IF($B18&lt;&gt;"",(Tempo!D7-Tempo!E7)/2-(Tempo!AR7-Tempo!AS7)/2,"")</f>
        <v/>
      </c>
    </row>
    <row r="19" spans="1:39" x14ac:dyDescent="0.3">
      <c r="A19" s="68">
        <v>6</v>
      </c>
      <c r="B19" s="69" t="str">
        <f>IF(Tempo!A8="","",Tempo!A8)</f>
        <v/>
      </c>
      <c r="C19" s="70">
        <f>Tempo!$A$2*(Tempo!AP8-Tempo!AQ8)/2+C20</f>
        <v>0</v>
      </c>
      <c r="D19" s="70">
        <f>Tempo!$A$2*(Tempo!AR8-Tempo!AS8)/2+D20</f>
        <v>0</v>
      </c>
      <c r="E19" s="83" t="str">
        <f>IF($B19&lt;=Bias!$K$5,IF(ABS(Tempo!AP8-Tempo!B8)+ABS(Tempo!AQ8-Tempo!C8)=0,0.5,ABS(Tempo!AP8-Tempo!B8)/(ABS(Tempo!AP8-Tempo!B8)+ABS(Tempo!AQ8-Tempo!C8))),IF($B19="","",0))</f>
        <v/>
      </c>
      <c r="F19" s="83" t="str">
        <f>IF($B19&lt;=Bias!$K$5,IF(ABS(Tempo!AP8-Tempo!B8)+ABS(Tempo!AQ8-Tempo!C8)=0,0.5,ABS(Tempo!AQ8-Tempo!C8)/(ABS(Tempo!AP8-Tempo!B8)+ABS(Tempo!AQ8-Tempo!C8))),IF($B19="","",0))</f>
        <v/>
      </c>
      <c r="G19" s="71">
        <f>IF(AND(Bias!$I$5=1,$B19&gt;=Bias!$J$5,$B19&lt;=Bias!$K$5),Tempo!B8-E19*$G$3,Tempo!B8)</f>
        <v>0</v>
      </c>
      <c r="H19" s="71">
        <f>IF(AND(Bias!$I$5=1,$B19&gt;=Bias!$J$5,$B19&lt;=Bias!$K$5),Tempo!C8+F19*$G$3,Tempo!C8)</f>
        <v>0</v>
      </c>
      <c r="I19" s="70">
        <f>IF($B19="",0,Tempo!$A$2*(G19-H19)/2+I20)</f>
        <v>0</v>
      </c>
      <c r="J19" s="70">
        <f t="shared" si="0"/>
        <v>0</v>
      </c>
      <c r="K19" s="83" t="str">
        <f>IF($B19&lt;=Bias!$K$6,IF(ABS(Tempo!AR8-Tempo!D8)+ABS(Tempo!AS8-Tempo!E8)=0,0.5,ABS(Tempo!AR8-Tempo!D8)/(ABS(Tempo!AR8-Tempo!D8)+ABS(Tempo!AS8-Tempo!E8))),IF($B19="","",0))</f>
        <v/>
      </c>
      <c r="L19" s="83" t="str">
        <f>IF($B19&lt;=Bias!$K$6,IF(ABS(Tempo!AR8-Tempo!D8)+ABS(Tempo!AS8-Tempo!E8)=0,0.5,ABS(Tempo!AS8-Tempo!E8)/(ABS(Tempo!AR8-Tempo!D8)+ABS(Tempo!AS8-Tempo!E8))),IF($B19="","",0))</f>
        <v/>
      </c>
      <c r="M19" s="153">
        <f>IF(AND(Bias!$I$6=1,$B19&gt;=Bias!$J$6,$B19&lt;=Bias!$K$6),Tempo!D8-2*K19*$L$5,Tempo!D8)</f>
        <v>0</v>
      </c>
      <c r="N19" s="153">
        <f>IF(AND(Bias!$I$6=1,$B19&gt;=Bias!$J$6,$B19&lt;=Bias!$K$6),Tempo!E8+2*L19*$L$5,Tempo!E8)</f>
        <v>0</v>
      </c>
      <c r="O19" s="70">
        <f>IF($B19="",0,Tempo!$A$2*(M19-N19)/2+O20)</f>
        <v>0</v>
      </c>
      <c r="P19" s="109">
        <f t="shared" si="1"/>
        <v>0</v>
      </c>
      <c r="Q19" s="111" t="str">
        <f>IF($B19&lt;=Bias!$P$5,IF(ABS(Tempo!AP8-G19)+ABS(Tempo!AQ8-H19)=0,0.5,ABS(Tempo!AP8-G19)/(ABS(Tempo!AP8-G19)+ABS(Tempo!AQ8-H19))),IF($B19="","",0))</f>
        <v/>
      </c>
      <c r="R19" s="71" t="str">
        <f>IF($B19&lt;=Bias!$P$5,IF(ABS(Tempo!AP8-G19)+ABS(Tempo!AQ8-H19)=0,0.5,ABS(Tempo!AQ8-H19)/(ABS(Tempo!AP8-G19)+ABS(Tempo!AQ8-H19))),IF($B19="","",0))</f>
        <v/>
      </c>
      <c r="S19" s="71">
        <f>IF(Bias!$N$5=0,G19,IF(AND(Bias!$N$5=1,$B19&gt;=Bias!$O$5,$B19&lt;=Bias!$P$5),G19-2*($N$5*Q19),G19))</f>
        <v>0</v>
      </c>
      <c r="T19" s="71">
        <f>IF(Bias!$N$5=0,H19,IF(AND(Bias!$N$5=1,$B19&gt;=Bias!$O$5,$B19&lt;=Bias!$P$5),H19+2*($N$5*R19),H19))</f>
        <v>0</v>
      </c>
      <c r="U19" s="70">
        <f>IF($B19="",0,Tempo!$A$2*(S19-T19)/2+U20)</f>
        <v>0</v>
      </c>
      <c r="V19" s="83">
        <f>IF(AND($B19&lt;&gt;"",$Q$11&lt;&gt;""),U19-C19+Tempo!AX8,0)</f>
        <v>0</v>
      </c>
      <c r="W19" s="83" t="str">
        <f>IF($B19&lt;=Bias!$P$6,IF(ABS(Tempo!AR8-M19)+ABS(Tempo!AS8-N19)=0,0.5,ABS(Tempo!AR8-M19)/(ABS(Tempo!AR8-M19)+ABS(Tempo!AS8-N19))),IF($B19="","",0))</f>
        <v/>
      </c>
      <c r="X19" s="83" t="str">
        <f>IF($B19&lt;=Bias!$P$6,IF(ABS(Tempo!AR8-M19)+ABS(Tempo!AS8-N19)=0,0.5,ABS(Tempo!AS8-N19)/(ABS(Tempo!AR8-M19)+ABS(Tempo!AS8-N19))),IF($B19="","",0))</f>
        <v/>
      </c>
      <c r="Y19" s="71">
        <f>IF(Bias!$N$6=0,M19,IF(AND(Bias!$N$6=1,$B19&gt;=Bias!$O$6,$B19&lt;=Bias!$P$6),M19-2*($P$5*W19),M19))</f>
        <v>0</v>
      </c>
      <c r="Z19" s="71">
        <f>IF(Bias!$N$6=0,N19,IF(AND(Bias!$N$6=1,$B19&gt;=Bias!$O$6,$B19&lt;=Bias!$P$6),N19+2*($P$5*X19),N19))</f>
        <v>0</v>
      </c>
      <c r="AA19" s="70">
        <f>IF($B19="",0,Tempo!$A$2*(Y19-Z19)/2+AA20)</f>
        <v>0</v>
      </c>
      <c r="AB19" s="83">
        <f>IF(AND($B19&lt;&gt;"",$Q$11&lt;&gt;""),AA19-D19+Tempo!AY8,0)</f>
        <v>0</v>
      </c>
      <c r="AC19" s="83">
        <f>Tempo!$A$2*(S19-T19)/2-Tempo!$A$2*(Tempo!AP8-Tempo!AQ8)/2</f>
        <v>0</v>
      </c>
      <c r="AD19" s="83">
        <f>Tempo!$A$2*(Y19-Z19)/2-Tempo!$A$2*(Tempo!AR8-Tempo!AS8)/2</f>
        <v>0</v>
      </c>
      <c r="AE19" s="83">
        <f>Tempo!$A$2*(S19+T19)/2-Tempo!$A$2*(Tempo!AP8+Tempo!AQ8)/2</f>
        <v>0</v>
      </c>
      <c r="AF19" s="83">
        <f>Tempo!$A$2*(Y19+Z19)/2-Tempo!$A$2*(Tempo!AR8+Tempo!AS8)/2</f>
        <v>0</v>
      </c>
      <c r="AG19" s="105" t="e">
        <f>IF(AND(Bias!$F$4=1,B19&lt;&gt;""),B19,NA())</f>
        <v>#N/A</v>
      </c>
      <c r="AH19" s="105" t="e">
        <f>IF(AND(Bias!$F$5=1,B19&lt;&gt;""),B19,NA())</f>
        <v>#N/A</v>
      </c>
      <c r="AI19" s="105" t="e">
        <f>IF(AND(Bias!$F$4=1,Bias!$F$6=1,B19&lt;&gt;""),B19,NA())</f>
        <v>#N/A</v>
      </c>
      <c r="AJ19" s="105" t="e">
        <f>IF(AND(Bias!$F$5=1,Bias!$F$6=1,B19&lt;&gt;""),B19,NA())</f>
        <v>#N/A</v>
      </c>
      <c r="AL19" t="str">
        <f>IF($B19&lt;&gt;"",(Tempo!B8-Tempo!C8)/2-(Tempo!AP8-Tempo!AQ8)/2,"")</f>
        <v/>
      </c>
      <c r="AM19" t="str">
        <f>IF($B19&lt;&gt;"",(Tempo!D8-Tempo!E8)/2-(Tempo!AR8-Tempo!AS8)/2,"")</f>
        <v/>
      </c>
    </row>
    <row r="20" spans="1:39" x14ac:dyDescent="0.3">
      <c r="A20" s="68">
        <v>7</v>
      </c>
      <c r="B20" s="69" t="str">
        <f>IF(Tempo!A9="","",Tempo!A9)</f>
        <v/>
      </c>
      <c r="C20" s="70">
        <f>Tempo!$A$2*(Tempo!AP9-Tempo!AQ9)/2+C21</f>
        <v>0</v>
      </c>
      <c r="D20" s="70">
        <f>Tempo!$A$2*(Tempo!AR9-Tempo!AS9)/2+D21</f>
        <v>0</v>
      </c>
      <c r="E20" s="83" t="str">
        <f>IF($B20&lt;=Bias!$K$5,IF(ABS(Tempo!AP9-Tempo!B9)+ABS(Tempo!AQ9-Tempo!C9)=0,0.5,ABS(Tempo!AP9-Tempo!B9)/(ABS(Tempo!AP9-Tempo!B9)+ABS(Tempo!AQ9-Tempo!C9))),IF($B20="","",0))</f>
        <v/>
      </c>
      <c r="F20" s="83" t="str">
        <f>IF($B20&lt;=Bias!$K$5,IF(ABS(Tempo!AP9-Tempo!B9)+ABS(Tempo!AQ9-Tempo!C9)=0,0.5,ABS(Tempo!AQ9-Tempo!C9)/(ABS(Tempo!AP9-Tempo!B9)+ABS(Tempo!AQ9-Tempo!C9))),IF($B20="","",0))</f>
        <v/>
      </c>
      <c r="G20" s="71">
        <f>IF(AND(Bias!$I$5=1,$B20&gt;=Bias!$J$5,$B20&lt;=Bias!$K$5),Tempo!B9-E20*$G$3,Tempo!B9)</f>
        <v>0</v>
      </c>
      <c r="H20" s="71">
        <f>IF(AND(Bias!$I$5=1,$B20&gt;=Bias!$J$5,$B20&lt;=Bias!$K$5),Tempo!C9+F20*$G$3,Tempo!C9)</f>
        <v>0</v>
      </c>
      <c r="I20" s="70">
        <f>IF($B20="",0,Tempo!$A$2*(G20-H20)/2+I21)</f>
        <v>0</v>
      </c>
      <c r="J20" s="70">
        <f t="shared" si="0"/>
        <v>0</v>
      </c>
      <c r="K20" s="83" t="str">
        <f>IF($B20&lt;=Bias!$K$6,IF(ABS(Tempo!AR9-Tempo!D9)+ABS(Tempo!AS9-Tempo!E9)=0,0.5,ABS(Tempo!AR9-Tempo!D9)/(ABS(Tempo!AR9-Tempo!D9)+ABS(Tempo!AS9-Tempo!E9))),IF($B20="","",0))</f>
        <v/>
      </c>
      <c r="L20" s="83" t="str">
        <f>IF($B20&lt;=Bias!$K$6,IF(ABS(Tempo!AR9-Tempo!D9)+ABS(Tempo!AS9-Tempo!E9)=0,0.5,ABS(Tempo!AS9-Tempo!E9)/(ABS(Tempo!AR9-Tempo!D9)+ABS(Tempo!AS9-Tempo!E9))),IF($B20="","",0))</f>
        <v/>
      </c>
      <c r="M20" s="153">
        <f>IF(AND(Bias!$I$6=1,$B20&gt;=Bias!$J$6,$B20&lt;=Bias!$K$6),Tempo!D9-2*K20*$L$5,Tempo!D9)</f>
        <v>0</v>
      </c>
      <c r="N20" s="153">
        <f>IF(AND(Bias!$I$6=1,$B20&gt;=Bias!$J$6,$B20&lt;=Bias!$K$6),Tempo!E9+2*L20*$L$5,Tempo!E9)</f>
        <v>0</v>
      </c>
      <c r="O20" s="70">
        <f>IF($B20="",0,Tempo!$A$2*(M20-N20)/2+O21)</f>
        <v>0</v>
      </c>
      <c r="P20" s="109">
        <f t="shared" si="1"/>
        <v>0</v>
      </c>
      <c r="Q20" s="111" t="str">
        <f>IF($B20&lt;=Bias!$P$5,IF(ABS(Tempo!AP9-G20)+ABS(Tempo!AQ9-H20)=0,0.5,ABS(Tempo!AP9-G20)/(ABS(Tempo!AP9-G20)+ABS(Tempo!AQ9-H20))),IF($B20="","",0))</f>
        <v/>
      </c>
      <c r="R20" s="71" t="str">
        <f>IF($B20&lt;=Bias!$P$5,IF(ABS(Tempo!AP9-G20)+ABS(Tempo!AQ9-H20)=0,0.5,ABS(Tempo!AQ9-H20)/(ABS(Tempo!AP9-G20)+ABS(Tempo!AQ9-H20))),IF($B20="","",0))</f>
        <v/>
      </c>
      <c r="S20" s="71">
        <f>IF(Bias!$N$5=0,G20,IF(AND(Bias!$N$5=1,$B20&gt;=Bias!$O$5,$B20&lt;=Bias!$P$5),G20-2*($N$5*Q20),G20))</f>
        <v>0</v>
      </c>
      <c r="T20" s="71">
        <f>IF(Bias!$N$5=0,H20,IF(AND(Bias!$N$5=1,$B20&gt;=Bias!$O$5,$B20&lt;=Bias!$P$5),H20+2*($N$5*R20),H20))</f>
        <v>0</v>
      </c>
      <c r="U20" s="70">
        <f>IF($B20="",0,Tempo!$A$2*(S20-T20)/2+U21)</f>
        <v>0</v>
      </c>
      <c r="V20" s="83">
        <f>IF(AND($B20&lt;&gt;"",$Q$11&lt;&gt;""),U20-C20+Tempo!AX9,0)</f>
        <v>0</v>
      </c>
      <c r="W20" s="83" t="str">
        <f>IF($B20&lt;=Bias!$P$6,IF(ABS(Tempo!AR9-M20)+ABS(Tempo!AS9-N20)=0,0.5,ABS(Tempo!AR9-M20)/(ABS(Tempo!AR9-M20)+ABS(Tempo!AS9-N20))),IF($B20="","",0))</f>
        <v/>
      </c>
      <c r="X20" s="83" t="str">
        <f>IF($B20&lt;=Bias!$P$6,IF(ABS(Tempo!AR9-M20)+ABS(Tempo!AS9-N20)=0,0.5,ABS(Tempo!AS9-N20)/(ABS(Tempo!AR9-M20)+ABS(Tempo!AS9-N20))),IF($B20="","",0))</f>
        <v/>
      </c>
      <c r="Y20" s="71">
        <f>IF(Bias!$N$6=0,M20,IF(AND(Bias!$N$6=1,$B20&gt;=Bias!$O$6,$B20&lt;=Bias!$P$6),M20-2*($P$5*W20),M20))</f>
        <v>0</v>
      </c>
      <c r="Z20" s="71">
        <f>IF(Bias!$N$6=0,N20,IF(AND(Bias!$N$6=1,$B20&gt;=Bias!$O$6,$B20&lt;=Bias!$P$6),N20+2*($P$5*X20),N20))</f>
        <v>0</v>
      </c>
      <c r="AA20" s="70">
        <f>IF($B20="",0,Tempo!$A$2*(Y20-Z20)/2+AA21)</f>
        <v>0</v>
      </c>
      <c r="AB20" s="83">
        <f>IF(AND($B20&lt;&gt;"",$Q$11&lt;&gt;""),AA20-D20+Tempo!AY9,0)</f>
        <v>0</v>
      </c>
      <c r="AC20" s="83">
        <f>Tempo!$A$2*(S20-T20)/2-Tempo!$A$2*(Tempo!AP9-Tempo!AQ9)/2</f>
        <v>0</v>
      </c>
      <c r="AD20" s="83">
        <f>Tempo!$A$2*(Y20-Z20)/2-Tempo!$A$2*(Tempo!AR9-Tempo!AS9)/2</f>
        <v>0</v>
      </c>
      <c r="AE20" s="83">
        <f>Tempo!$A$2*(S20+T20)/2-Tempo!$A$2*(Tempo!AP9+Tempo!AQ9)/2</f>
        <v>0</v>
      </c>
      <c r="AF20" s="83">
        <f>Tempo!$A$2*(Y20+Z20)/2-Tempo!$A$2*(Tempo!AR9+Tempo!AS9)/2</f>
        <v>0</v>
      </c>
      <c r="AG20" s="105" t="e">
        <f>IF(AND(Bias!$F$4=1,B20&lt;&gt;""),B20,NA())</f>
        <v>#N/A</v>
      </c>
      <c r="AH20" s="105" t="e">
        <f>IF(AND(Bias!$F$5=1,B20&lt;&gt;""),B20,NA())</f>
        <v>#N/A</v>
      </c>
      <c r="AI20" s="105" t="e">
        <f>IF(AND(Bias!$F$4=1,Bias!$F$6=1,B20&lt;&gt;""),B20,NA())</f>
        <v>#N/A</v>
      </c>
      <c r="AJ20" s="105" t="e">
        <f>IF(AND(Bias!$F$5=1,Bias!$F$6=1,B20&lt;&gt;""),B20,NA())</f>
        <v>#N/A</v>
      </c>
      <c r="AL20" t="str">
        <f>IF($B20&lt;&gt;"",(Tempo!B9-Tempo!C9)/2-(Tempo!AP9-Tempo!AQ9)/2,"")</f>
        <v/>
      </c>
      <c r="AM20" t="str">
        <f>IF($B20&lt;&gt;"",(Tempo!D9-Tempo!E9)/2-(Tempo!AR9-Tempo!AS9)/2,"")</f>
        <v/>
      </c>
    </row>
    <row r="21" spans="1:39" x14ac:dyDescent="0.3">
      <c r="A21" s="68">
        <v>8</v>
      </c>
      <c r="B21" s="69" t="str">
        <f>IF(Tempo!A10="","",Tempo!A10)</f>
        <v/>
      </c>
      <c r="C21" s="70">
        <f>Tempo!$A$2*(Tempo!AP10-Tempo!AQ10)/2+C22</f>
        <v>0</v>
      </c>
      <c r="D21" s="70">
        <f>Tempo!$A$2*(Tempo!AR10-Tempo!AS10)/2+D22</f>
        <v>0</v>
      </c>
      <c r="E21" s="83" t="str">
        <f>IF($B21&lt;=Bias!$K$5,IF(ABS(Tempo!AP10-Tempo!B10)+ABS(Tempo!AQ10-Tempo!C10)=0,0.5,ABS(Tempo!AP10-Tempo!B10)/(ABS(Tempo!AP10-Tempo!B10)+ABS(Tempo!AQ10-Tempo!C10))),IF($B21="","",0))</f>
        <v/>
      </c>
      <c r="F21" s="83" t="str">
        <f>IF($B21&lt;=Bias!$K$5,IF(ABS(Tempo!AP10-Tempo!B10)+ABS(Tempo!AQ10-Tempo!C10)=0,0.5,ABS(Tempo!AQ10-Tempo!C10)/(ABS(Tempo!AP10-Tempo!B10)+ABS(Tempo!AQ10-Tempo!C10))),IF($B21="","",0))</f>
        <v/>
      </c>
      <c r="G21" s="71">
        <f>IF(AND(Bias!$I$5=1,$B21&gt;=Bias!$J$5,$B21&lt;=Bias!$K$5),Tempo!B10-E21*$G$3,Tempo!B10)</f>
        <v>0</v>
      </c>
      <c r="H21" s="71">
        <f>IF(AND(Bias!$I$5=1,$B21&gt;=Bias!$J$5,$B21&lt;=Bias!$K$5),Tempo!C10+F21*$G$3,Tempo!C10)</f>
        <v>0</v>
      </c>
      <c r="I21" s="70">
        <f>IF($B21="",0,Tempo!$A$2*(G21-H21)/2+I22)</f>
        <v>0</v>
      </c>
      <c r="J21" s="70">
        <f t="shared" si="0"/>
        <v>0</v>
      </c>
      <c r="K21" s="83" t="str">
        <f>IF($B21&lt;=Bias!$K$6,IF(ABS(Tempo!AR10-Tempo!D10)+ABS(Tempo!AS10-Tempo!E10)=0,0.5,ABS(Tempo!AR10-Tempo!D10)/(ABS(Tempo!AR10-Tempo!D10)+ABS(Tempo!AS10-Tempo!E10))),IF($B21="","",0))</f>
        <v/>
      </c>
      <c r="L21" s="83" t="str">
        <f>IF($B21&lt;=Bias!$K$6,IF(ABS(Tempo!AR10-Tempo!D10)+ABS(Tempo!AS10-Tempo!E10)=0,0.5,ABS(Tempo!AS10-Tempo!E10)/(ABS(Tempo!AR10-Tempo!D10)+ABS(Tempo!AS10-Tempo!E10))),IF($B21="","",0))</f>
        <v/>
      </c>
      <c r="M21" s="153">
        <f>IF(AND(Bias!$I$6=1,$B21&gt;=Bias!$J$6,$B21&lt;=Bias!$K$6),Tempo!D10-2*K21*$L$5,Tempo!D10)</f>
        <v>0</v>
      </c>
      <c r="N21" s="153">
        <f>IF(AND(Bias!$I$6=1,$B21&gt;=Bias!$J$6,$B21&lt;=Bias!$K$6),Tempo!E10+2*L21*$L$5,Tempo!E10)</f>
        <v>0</v>
      </c>
      <c r="O21" s="70">
        <f>IF($B21="",0,Tempo!$A$2*(M21-N21)/2+O22)</f>
        <v>0</v>
      </c>
      <c r="P21" s="109">
        <f t="shared" si="1"/>
        <v>0</v>
      </c>
      <c r="Q21" s="111" t="str">
        <f>IF($B21&lt;=Bias!$P$5,IF(ABS(Tempo!AP10-G21)+ABS(Tempo!AQ10-H21)=0,0.5,ABS(Tempo!AP10-G21)/(ABS(Tempo!AP10-G21)+ABS(Tempo!AQ10-H21))),IF($B21="","",0))</f>
        <v/>
      </c>
      <c r="R21" s="71" t="str">
        <f>IF($B21&lt;=Bias!$P$5,IF(ABS(Tempo!AP10-G21)+ABS(Tempo!AQ10-H21)=0,0.5,ABS(Tempo!AQ10-H21)/(ABS(Tempo!AP10-G21)+ABS(Tempo!AQ10-H21))),IF($B21="","",0))</f>
        <v/>
      </c>
      <c r="S21" s="71">
        <f>IF(Bias!$N$5=0,G21,IF(AND(Bias!$N$5=1,$B21&gt;=Bias!$O$5,$B21&lt;=Bias!$P$5),G21-2*($N$5*Q21),G21))</f>
        <v>0</v>
      </c>
      <c r="T21" s="71">
        <f>IF(Bias!$N$5=0,H21,IF(AND(Bias!$N$5=1,$B21&gt;=Bias!$O$5,$B21&lt;=Bias!$P$5),H21+2*($N$5*R21),H21))</f>
        <v>0</v>
      </c>
      <c r="U21" s="70">
        <f>IF($B21="",0,Tempo!$A$2*(S21-T21)/2+U22)</f>
        <v>0</v>
      </c>
      <c r="V21" s="83">
        <f>IF(AND($B21&lt;&gt;"",$Q$11&lt;&gt;""),U21-C21+Tempo!AX10,0)</f>
        <v>0</v>
      </c>
      <c r="W21" s="83" t="str">
        <f>IF($B21&lt;=Bias!$P$6,IF(ABS(Tempo!AR10-M21)+ABS(Tempo!AS10-N21)=0,0.5,ABS(Tempo!AR10-M21)/(ABS(Tempo!AR10-M21)+ABS(Tempo!AS10-N21))),IF($B21="","",0))</f>
        <v/>
      </c>
      <c r="X21" s="83" t="str">
        <f>IF($B21&lt;=Bias!$P$6,IF(ABS(Tempo!AR10-M21)+ABS(Tempo!AS10-N21)=0,0.5,ABS(Tempo!AS10-N21)/(ABS(Tempo!AR10-M21)+ABS(Tempo!AS10-N21))),IF($B21="","",0))</f>
        <v/>
      </c>
      <c r="Y21" s="71">
        <f>IF(Bias!$N$6=0,M21,IF(AND(Bias!$N$6=1,$B21&gt;=Bias!$O$6,$B21&lt;=Bias!$P$6),M21-2*($P$5*W21),M21))</f>
        <v>0</v>
      </c>
      <c r="Z21" s="71">
        <f>IF(Bias!$N$6=0,N21,IF(AND(Bias!$N$6=1,$B21&gt;=Bias!$O$6,$B21&lt;=Bias!$P$6),N21+2*($P$5*X21),N21))</f>
        <v>0</v>
      </c>
      <c r="AA21" s="70">
        <f>IF($B21="",0,Tempo!$A$2*(Y21-Z21)/2+AA22)</f>
        <v>0</v>
      </c>
      <c r="AB21" s="83">
        <f>IF(AND($B21&lt;&gt;"",$Q$11&lt;&gt;""),AA21-D21+Tempo!AY10,0)</f>
        <v>0</v>
      </c>
      <c r="AC21" s="83">
        <f>Tempo!$A$2*(S21-T21)/2-Tempo!$A$2*(Tempo!AP10-Tempo!AQ10)/2</f>
        <v>0</v>
      </c>
      <c r="AD21" s="83">
        <f>Tempo!$A$2*(Y21-Z21)/2-Tempo!$A$2*(Tempo!AR10-Tempo!AS10)/2</f>
        <v>0</v>
      </c>
      <c r="AE21" s="83">
        <f>Tempo!$A$2*(S21+T21)/2-Tempo!$A$2*(Tempo!AP10+Tempo!AQ10)/2</f>
        <v>0</v>
      </c>
      <c r="AF21" s="83">
        <f>Tempo!$A$2*(Y21+Z21)/2-Tempo!$A$2*(Tempo!AR10+Tempo!AS10)/2</f>
        <v>0</v>
      </c>
      <c r="AG21" s="105" t="e">
        <f>IF(AND(Bias!$F$4=1,B21&lt;&gt;""),B21,NA())</f>
        <v>#N/A</v>
      </c>
      <c r="AH21" s="105" t="e">
        <f>IF(AND(Bias!$F$5=1,B21&lt;&gt;""),B21,NA())</f>
        <v>#N/A</v>
      </c>
      <c r="AI21" s="105" t="e">
        <f>IF(AND(Bias!$F$4=1,Bias!$F$6=1,B21&lt;&gt;""),B21,NA())</f>
        <v>#N/A</v>
      </c>
      <c r="AJ21" s="105" t="e">
        <f>IF(AND(Bias!$F$5=1,Bias!$F$6=1,B21&lt;&gt;""),B21,NA())</f>
        <v>#N/A</v>
      </c>
      <c r="AL21" t="str">
        <f>IF($B21&lt;&gt;"",(Tempo!B10-Tempo!C10)/2-(Tempo!AP10-Tempo!AQ10)/2,"")</f>
        <v/>
      </c>
      <c r="AM21" t="str">
        <f>IF($B21&lt;&gt;"",(Tempo!D10-Tempo!E10)/2-(Tempo!AR10-Tempo!AS10)/2,"")</f>
        <v/>
      </c>
    </row>
    <row r="22" spans="1:39" x14ac:dyDescent="0.3">
      <c r="A22" s="68">
        <v>9</v>
      </c>
      <c r="B22" s="69" t="str">
        <f>IF(Tempo!A11="","",Tempo!A11)</f>
        <v/>
      </c>
      <c r="C22" s="70">
        <f>Tempo!$A$2*(Tempo!AP11-Tempo!AQ11)/2+C23</f>
        <v>0</v>
      </c>
      <c r="D22" s="70">
        <f>Tempo!$A$2*(Tempo!AR11-Tempo!AS11)/2+D23</f>
        <v>0</v>
      </c>
      <c r="E22" s="83" t="str">
        <f>IF($B22&lt;=Bias!$K$5,IF(ABS(Tempo!AP11-Tempo!B11)+ABS(Tempo!AQ11-Tempo!C11)=0,0.5,ABS(Tempo!AP11-Tempo!B11)/(ABS(Tempo!AP11-Tempo!B11)+ABS(Tempo!AQ11-Tempo!C11))),IF($B22="","",0))</f>
        <v/>
      </c>
      <c r="F22" s="83" t="str">
        <f>IF($B22&lt;=Bias!$K$5,IF(ABS(Tempo!AP11-Tempo!B11)+ABS(Tempo!AQ11-Tempo!C11)=0,0.5,ABS(Tempo!AQ11-Tempo!C11)/(ABS(Tempo!AP11-Tempo!B11)+ABS(Tempo!AQ11-Tempo!C11))),IF($B22="","",0))</f>
        <v/>
      </c>
      <c r="G22" s="71">
        <f>IF(AND(Bias!$I$5=1,$B22&gt;=Bias!$J$5,$B22&lt;=Bias!$K$5),Tempo!B11-E22*$G$3,Tempo!B11)</f>
        <v>0</v>
      </c>
      <c r="H22" s="71">
        <f>IF(AND(Bias!$I$5=1,$B22&gt;=Bias!$J$5,$B22&lt;=Bias!$K$5),Tempo!C11+F22*$G$3,Tempo!C11)</f>
        <v>0</v>
      </c>
      <c r="I22" s="70">
        <f>IF($B22="",0,Tempo!$A$2*(G22-H22)/2+I23)</f>
        <v>0</v>
      </c>
      <c r="J22" s="70">
        <f t="shared" si="0"/>
        <v>0</v>
      </c>
      <c r="K22" s="83" t="str">
        <f>IF($B22&lt;=Bias!$K$6,IF(ABS(Tempo!AR11-Tempo!D11)+ABS(Tempo!AS11-Tempo!E11)=0,0.5,ABS(Tempo!AR11-Tempo!D11)/(ABS(Tempo!AR11-Tempo!D11)+ABS(Tempo!AS11-Tempo!E11))),IF($B22="","",0))</f>
        <v/>
      </c>
      <c r="L22" s="83" t="str">
        <f>IF($B22&lt;=Bias!$K$6,IF(ABS(Tempo!AR11-Tempo!D11)+ABS(Tempo!AS11-Tempo!E11)=0,0.5,ABS(Tempo!AS11-Tempo!E11)/(ABS(Tempo!AR11-Tempo!D11)+ABS(Tempo!AS11-Tempo!E11))),IF($B22="","",0))</f>
        <v/>
      </c>
      <c r="M22" s="153">
        <f>IF(AND(Bias!$I$6=1,$B22&gt;=Bias!$J$6,$B22&lt;=Bias!$K$6),Tempo!D11-2*K22*$L$5,Tempo!D11)</f>
        <v>0</v>
      </c>
      <c r="N22" s="153">
        <f>IF(AND(Bias!$I$6=1,$B22&gt;=Bias!$J$6,$B22&lt;=Bias!$K$6),Tempo!E11+2*L22*$L$5,Tempo!E11)</f>
        <v>0</v>
      </c>
      <c r="O22" s="70">
        <f>IF($B22="",0,Tempo!$A$2*(M22-N22)/2+O23)</f>
        <v>0</v>
      </c>
      <c r="P22" s="109">
        <f t="shared" si="1"/>
        <v>0</v>
      </c>
      <c r="Q22" s="111" t="str">
        <f>IF($B22&lt;=Bias!$P$5,IF(ABS(Tempo!AP11-G22)+ABS(Tempo!AQ11-H22)=0,0.5,ABS(Tempo!AP11-G22)/(ABS(Tempo!AP11-G22)+ABS(Tempo!AQ11-H22))),IF($B22="","",0))</f>
        <v/>
      </c>
      <c r="R22" s="71" t="str">
        <f>IF($B22&lt;=Bias!$P$5,IF(ABS(Tempo!AP11-G22)+ABS(Tempo!AQ11-H22)=0,0.5,ABS(Tempo!AQ11-H22)/(ABS(Tempo!AP11-G22)+ABS(Tempo!AQ11-H22))),IF($B22="","",0))</f>
        <v/>
      </c>
      <c r="S22" s="71">
        <f>IF(Bias!$N$5=0,G22,IF(AND(Bias!$N$5=1,$B22&gt;=Bias!$O$5,$B22&lt;=Bias!$P$5),G22-2*($N$5*Q22),G22))</f>
        <v>0</v>
      </c>
      <c r="T22" s="71">
        <f>IF(Bias!$N$5=0,H22,IF(AND(Bias!$N$5=1,$B22&gt;=Bias!$O$5,$B22&lt;=Bias!$P$5),H22+2*($N$5*R22),H22))</f>
        <v>0</v>
      </c>
      <c r="U22" s="70">
        <f>IF($B22="",0,Tempo!$A$2*(S22-T22)/2+U23)</f>
        <v>0</v>
      </c>
      <c r="V22" s="83">
        <f>IF(AND($B22&lt;&gt;"",$Q$11&lt;&gt;""),U22-C22+Tempo!AX11,0)</f>
        <v>0</v>
      </c>
      <c r="W22" s="83" t="str">
        <f>IF($B22&lt;=Bias!$P$6,IF(ABS(Tempo!AR11-M22)+ABS(Tempo!AS11-N22)=0,0.5,ABS(Tempo!AR11-M22)/(ABS(Tempo!AR11-M22)+ABS(Tempo!AS11-N22))),IF($B22="","",0))</f>
        <v/>
      </c>
      <c r="X22" s="83" t="str">
        <f>IF($B22&lt;=Bias!$P$6,IF(ABS(Tempo!AR11-M22)+ABS(Tempo!AS11-N22)=0,0.5,ABS(Tempo!AS11-N22)/(ABS(Tempo!AR11-M22)+ABS(Tempo!AS11-N22))),IF($B22="","",0))</f>
        <v/>
      </c>
      <c r="Y22" s="71">
        <f>IF(Bias!$N$6=0,M22,IF(AND(Bias!$N$6=1,$B22&gt;=Bias!$O$6,$B22&lt;=Bias!$P$6),M22-2*($P$5*W22),M22))</f>
        <v>0</v>
      </c>
      <c r="Z22" s="71">
        <f>IF(Bias!$N$6=0,N22,IF(AND(Bias!$N$6=1,$B22&gt;=Bias!$O$6,$B22&lt;=Bias!$P$6),N22+2*($P$5*X22),N22))</f>
        <v>0</v>
      </c>
      <c r="AA22" s="70">
        <f>IF($B22="",0,Tempo!$A$2*(Y22-Z22)/2+AA23)</f>
        <v>0</v>
      </c>
      <c r="AB22" s="83">
        <f>IF(AND($B22&lt;&gt;"",$Q$11&lt;&gt;""),AA22-D22+Tempo!AY11,0)</f>
        <v>0</v>
      </c>
      <c r="AC22" s="83">
        <f>Tempo!$A$2*(S22-T22)/2-Tempo!$A$2*(Tempo!AP11-Tempo!AQ11)/2</f>
        <v>0</v>
      </c>
      <c r="AD22" s="83">
        <f>Tempo!$A$2*(Y22-Z22)/2-Tempo!$A$2*(Tempo!AR11-Tempo!AS11)/2</f>
        <v>0</v>
      </c>
      <c r="AE22" s="83">
        <f>Tempo!$A$2*(S22+T22)/2-Tempo!$A$2*(Tempo!AP11+Tempo!AQ11)/2</f>
        <v>0</v>
      </c>
      <c r="AF22" s="83">
        <f>Tempo!$A$2*(Y22+Z22)/2-Tempo!$A$2*(Tempo!AR11+Tempo!AS11)/2</f>
        <v>0</v>
      </c>
      <c r="AG22" s="105" t="e">
        <f>IF(AND(Bias!$F$4=1,B22&lt;&gt;""),B22,NA())</f>
        <v>#N/A</v>
      </c>
      <c r="AH22" s="105" t="e">
        <f>IF(AND(Bias!$F$5=1,B22&lt;&gt;""),B22,NA())</f>
        <v>#N/A</v>
      </c>
      <c r="AI22" s="105" t="e">
        <f>IF(AND(Bias!$F$4=1,Bias!$F$6=1,B22&lt;&gt;""),B22,NA())</f>
        <v>#N/A</v>
      </c>
      <c r="AJ22" s="105" t="e">
        <f>IF(AND(Bias!$F$5=1,Bias!$F$6=1,B22&lt;&gt;""),B22,NA())</f>
        <v>#N/A</v>
      </c>
      <c r="AL22" t="str">
        <f>IF($B22&lt;&gt;"",(Tempo!B11-Tempo!C11)/2-(Tempo!AP11-Tempo!AQ11)/2,"")</f>
        <v/>
      </c>
      <c r="AM22" t="str">
        <f>IF($B22&lt;&gt;"",(Tempo!D11-Tempo!E11)/2-(Tempo!AR11-Tempo!AS11)/2,"")</f>
        <v/>
      </c>
    </row>
    <row r="23" spans="1:39" x14ac:dyDescent="0.3">
      <c r="A23" s="68">
        <v>10</v>
      </c>
      <c r="B23" s="69" t="str">
        <f>IF(Tempo!A12="","",Tempo!A12)</f>
        <v/>
      </c>
      <c r="C23" s="70">
        <f>Tempo!$A$2*(Tempo!AP12-Tempo!AQ12)/2+C24</f>
        <v>0</v>
      </c>
      <c r="D23" s="70">
        <f>Tempo!$A$2*(Tempo!AR12-Tempo!AS12)/2+D24</f>
        <v>0</v>
      </c>
      <c r="E23" s="83" t="str">
        <f>IF($B23&lt;=Bias!$K$5,IF(ABS(Tempo!AP12-Tempo!B12)+ABS(Tempo!AQ12-Tempo!C12)=0,0.5,ABS(Tempo!AP12-Tempo!B12)/(ABS(Tempo!AP12-Tempo!B12)+ABS(Tempo!AQ12-Tempo!C12))),IF($B23="","",0))</f>
        <v/>
      </c>
      <c r="F23" s="83" t="str">
        <f>IF($B23&lt;=Bias!$K$5,IF(ABS(Tempo!AP12-Tempo!B12)+ABS(Tempo!AQ12-Tempo!C12)=0,0.5,ABS(Tempo!AQ12-Tempo!C12)/(ABS(Tempo!AP12-Tempo!B12)+ABS(Tempo!AQ12-Tempo!C12))),IF($B23="","",0))</f>
        <v/>
      </c>
      <c r="G23" s="71">
        <f>IF(AND(Bias!$I$5=1,$B23&gt;=Bias!$J$5,$B23&lt;=Bias!$K$5),Tempo!B12-E23*$G$3,Tempo!B12)</f>
        <v>0</v>
      </c>
      <c r="H23" s="71">
        <f>IF(AND(Bias!$I$5=1,$B23&gt;=Bias!$J$5,$B23&lt;=Bias!$K$5),Tempo!C12+F23*$G$3,Tempo!C12)</f>
        <v>0</v>
      </c>
      <c r="I23" s="70">
        <f>IF($B23="",0,Tempo!$A$2*(G23-H23)/2+I24)</f>
        <v>0</v>
      </c>
      <c r="J23" s="70">
        <f t="shared" si="0"/>
        <v>0</v>
      </c>
      <c r="K23" s="83" t="str">
        <f>IF($B23&lt;=Bias!$K$6,IF(ABS(Tempo!AR12-Tempo!D12)+ABS(Tempo!AS12-Tempo!E12)=0,0.5,ABS(Tempo!AR12-Tempo!D12)/(ABS(Tempo!AR12-Tempo!D12)+ABS(Tempo!AS12-Tempo!E12))),IF($B23="","",0))</f>
        <v/>
      </c>
      <c r="L23" s="83" t="str">
        <f>IF($B23&lt;=Bias!$K$6,IF(ABS(Tempo!AR12-Tempo!D12)+ABS(Tempo!AS12-Tempo!E12)=0,0.5,ABS(Tempo!AS12-Tempo!E12)/(ABS(Tempo!AR12-Tempo!D12)+ABS(Tempo!AS12-Tempo!E12))),IF($B23="","",0))</f>
        <v/>
      </c>
      <c r="M23" s="153">
        <f>IF(AND(Bias!$I$6=1,$B23&gt;=Bias!$J$6,$B23&lt;=Bias!$K$6),Tempo!D12-2*K23*$L$5,Tempo!D12)</f>
        <v>0</v>
      </c>
      <c r="N23" s="153">
        <f>IF(AND(Bias!$I$6=1,$B23&gt;=Bias!$J$6,$B23&lt;=Bias!$K$6),Tempo!E12+2*L23*$L$5,Tempo!E12)</f>
        <v>0</v>
      </c>
      <c r="O23" s="70">
        <f>IF($B23="",0,Tempo!$A$2*(M23-N23)/2+O24)</f>
        <v>0</v>
      </c>
      <c r="P23" s="109">
        <f t="shared" si="1"/>
        <v>0</v>
      </c>
      <c r="Q23" s="111" t="str">
        <f>IF($B23&lt;=Bias!$P$5,IF(ABS(Tempo!AP12-G23)+ABS(Tempo!AQ12-H23)=0,0.5,ABS(Tempo!AP12-G23)/(ABS(Tempo!AP12-G23)+ABS(Tempo!AQ12-H23))),IF($B23="","",0))</f>
        <v/>
      </c>
      <c r="R23" s="71" t="str">
        <f>IF($B23&lt;=Bias!$P$5,IF(ABS(Tempo!AP12-G23)+ABS(Tempo!AQ12-H23)=0,0.5,ABS(Tempo!AQ12-H23)/(ABS(Tempo!AP12-G23)+ABS(Tempo!AQ12-H23))),IF($B23="","",0))</f>
        <v/>
      </c>
      <c r="S23" s="71">
        <f>IF(Bias!$N$5=0,G23,IF(AND(Bias!$N$5=1,$B23&gt;=Bias!$O$5,$B23&lt;=Bias!$P$5),G23-2*($N$5*Q23),G23))</f>
        <v>0</v>
      </c>
      <c r="T23" s="71">
        <f>IF(Bias!$N$5=0,H23,IF(AND(Bias!$N$5=1,$B23&gt;=Bias!$O$5,$B23&lt;=Bias!$P$5),H23+2*($N$5*R23),H23))</f>
        <v>0</v>
      </c>
      <c r="U23" s="70">
        <f>IF($B23="",0,Tempo!$A$2*(S23-T23)/2+U24)</f>
        <v>0</v>
      </c>
      <c r="V23" s="83">
        <f>IF(AND($B23&lt;&gt;"",$Q$11&lt;&gt;""),U23-C23+Tempo!AX12,0)</f>
        <v>0</v>
      </c>
      <c r="W23" s="83" t="str">
        <f>IF($B23&lt;=Bias!$P$6,IF(ABS(Tempo!AR12-M23)+ABS(Tempo!AS12-N23)=0,0.5,ABS(Tempo!AR12-M23)/(ABS(Tempo!AR12-M23)+ABS(Tempo!AS12-N23))),IF($B23="","",0))</f>
        <v/>
      </c>
      <c r="X23" s="83" t="str">
        <f>IF($B23&lt;=Bias!$P$6,IF(ABS(Tempo!AR12-M23)+ABS(Tempo!AS12-N23)=0,0.5,ABS(Tempo!AS12-N23)/(ABS(Tempo!AR12-M23)+ABS(Tempo!AS12-N23))),IF($B23="","",0))</f>
        <v/>
      </c>
      <c r="Y23" s="71">
        <f>IF(Bias!$N$6=0,M23,IF(AND(Bias!$N$6=1,$B23&gt;=Bias!$O$6,$B23&lt;=Bias!$P$6),M23-2*($P$5*W23),M23))</f>
        <v>0</v>
      </c>
      <c r="Z23" s="71">
        <f>IF(Bias!$N$6=0,N23,IF(AND(Bias!$N$6=1,$B23&gt;=Bias!$O$6,$B23&lt;=Bias!$P$6),N23+2*($P$5*X23),N23))</f>
        <v>0</v>
      </c>
      <c r="AA23" s="70">
        <f>IF($B23="",0,Tempo!$A$2*(Y23-Z23)/2+AA24)</f>
        <v>0</v>
      </c>
      <c r="AB23" s="83">
        <f>IF(AND($B23&lt;&gt;"",$Q$11&lt;&gt;""),AA23-D23+Tempo!AY12,0)</f>
        <v>0</v>
      </c>
      <c r="AC23" s="83">
        <f>Tempo!$A$2*(S23-T23)/2-Tempo!$A$2*(Tempo!AP12-Tempo!AQ12)/2</f>
        <v>0</v>
      </c>
      <c r="AD23" s="83">
        <f>Tempo!$A$2*(Y23-Z23)/2-Tempo!$A$2*(Tempo!AR12-Tempo!AS12)/2</f>
        <v>0</v>
      </c>
      <c r="AE23" s="83">
        <f>Tempo!$A$2*(S23+T23)/2-Tempo!$A$2*(Tempo!AP12+Tempo!AQ12)/2</f>
        <v>0</v>
      </c>
      <c r="AF23" s="83">
        <f>Tempo!$A$2*(Y23+Z23)/2-Tempo!$A$2*(Tempo!AR12+Tempo!AS12)/2</f>
        <v>0</v>
      </c>
      <c r="AG23" s="105" t="e">
        <f>IF(AND(Bias!$F$4=1,B23&lt;&gt;""),B23,NA())</f>
        <v>#N/A</v>
      </c>
      <c r="AH23" s="105" t="e">
        <f>IF(AND(Bias!$F$5=1,B23&lt;&gt;""),B23,NA())</f>
        <v>#N/A</v>
      </c>
      <c r="AI23" s="105" t="e">
        <f>IF(AND(Bias!$F$4=1,Bias!$F$6=1,B23&lt;&gt;""),B23,NA())</f>
        <v>#N/A</v>
      </c>
      <c r="AJ23" s="105" t="e">
        <f>IF(AND(Bias!$F$5=1,Bias!$F$6=1,B23&lt;&gt;""),B23,NA())</f>
        <v>#N/A</v>
      </c>
      <c r="AL23" t="str">
        <f>IF($B23&lt;&gt;"",(Tempo!B12-Tempo!C12)/2-(Tempo!AP12-Tempo!AQ12)/2,"")</f>
        <v/>
      </c>
      <c r="AM23" t="str">
        <f>IF($B23&lt;&gt;"",(Tempo!D12-Tempo!E12)/2-(Tempo!AR12-Tempo!AS12)/2,"")</f>
        <v/>
      </c>
    </row>
    <row r="24" spans="1:39" x14ac:dyDescent="0.3">
      <c r="A24" s="68">
        <v>11</v>
      </c>
      <c r="B24" s="69" t="str">
        <f>IF(Tempo!A13="","",Tempo!A13)</f>
        <v/>
      </c>
      <c r="C24" s="70">
        <f>Tempo!$A$2*(Tempo!AP13-Tempo!AQ13)/2+C25</f>
        <v>0</v>
      </c>
      <c r="D24" s="70">
        <f>Tempo!$A$2*(Tempo!AR13-Tempo!AS13)/2+D25</f>
        <v>0</v>
      </c>
      <c r="E24" s="83" t="str">
        <f>IF($B24&lt;=Bias!$K$5,IF(ABS(Tempo!AP13-Tempo!B13)+ABS(Tempo!AQ13-Tempo!C13)=0,0.5,ABS(Tempo!AP13-Tempo!B13)/(ABS(Tempo!AP13-Tempo!B13)+ABS(Tempo!AQ13-Tempo!C13))),IF($B24="","",0))</f>
        <v/>
      </c>
      <c r="F24" s="83" t="str">
        <f>IF($B24&lt;=Bias!$K$5,IF(ABS(Tempo!AP13-Tempo!B13)+ABS(Tempo!AQ13-Tempo!C13)=0,0.5,ABS(Tempo!AQ13-Tempo!C13)/(ABS(Tempo!AP13-Tempo!B13)+ABS(Tempo!AQ13-Tempo!C13))),IF($B24="","",0))</f>
        <v/>
      </c>
      <c r="G24" s="71">
        <f>IF(AND(Bias!$I$5=1,$B24&gt;=Bias!$J$5,$B24&lt;=Bias!$K$5),Tempo!B13-E24*$G$3,Tempo!B13)</f>
        <v>0</v>
      </c>
      <c r="H24" s="71">
        <f>IF(AND(Bias!$I$5=1,$B24&gt;=Bias!$J$5,$B24&lt;=Bias!$K$5),Tempo!C13+F24*$G$3,Tempo!C13)</f>
        <v>0</v>
      </c>
      <c r="I24" s="70">
        <f>IF($B24="",0,Tempo!$A$2*(G24-H24)/2+I25)</f>
        <v>0</v>
      </c>
      <c r="J24" s="70">
        <f t="shared" si="0"/>
        <v>0</v>
      </c>
      <c r="K24" s="83" t="str">
        <f>IF($B24&lt;=Bias!$K$6,IF(ABS(Tempo!AR13-Tempo!D13)+ABS(Tempo!AS13-Tempo!E13)=0,0.5,ABS(Tempo!AR13-Tempo!D13)/(ABS(Tempo!AR13-Tempo!D13)+ABS(Tempo!AS13-Tempo!E13))),IF($B24="","",0))</f>
        <v/>
      </c>
      <c r="L24" s="83" t="str">
        <f>IF($B24&lt;=Bias!$K$6,IF(ABS(Tempo!AR13-Tempo!D13)+ABS(Tempo!AS13-Tempo!E13)=0,0.5,ABS(Tempo!AS13-Tempo!E13)/(ABS(Tempo!AR13-Tempo!D13)+ABS(Tempo!AS13-Tempo!E13))),IF($B24="","",0))</f>
        <v/>
      </c>
      <c r="M24" s="153">
        <f>IF(AND(Bias!$I$6=1,$B24&gt;=Bias!$J$6,$B24&lt;=Bias!$K$6),Tempo!D13-2*K24*$L$5,Tempo!D13)</f>
        <v>0</v>
      </c>
      <c r="N24" s="153">
        <f>IF(AND(Bias!$I$6=1,$B24&gt;=Bias!$J$6,$B24&lt;=Bias!$K$6),Tempo!E13+2*L24*$L$5,Tempo!E13)</f>
        <v>0</v>
      </c>
      <c r="O24" s="70">
        <f>IF($B24="",0,Tempo!$A$2*(M24-N24)/2+O25)</f>
        <v>0</v>
      </c>
      <c r="P24" s="109">
        <f t="shared" si="1"/>
        <v>0</v>
      </c>
      <c r="Q24" s="111" t="str">
        <f>IF($B24&lt;=Bias!$P$5,IF(ABS(Tempo!AP13-G24)+ABS(Tempo!AQ13-H24)=0,0.5,ABS(Tempo!AP13-G24)/(ABS(Tempo!AP13-G24)+ABS(Tempo!AQ13-H24))),IF($B24="","",0))</f>
        <v/>
      </c>
      <c r="R24" s="71" t="str">
        <f>IF($B24&lt;=Bias!$P$5,IF(ABS(Tempo!AP13-G24)+ABS(Tempo!AQ13-H24)=0,0.5,ABS(Tempo!AQ13-H24)/(ABS(Tempo!AP13-G24)+ABS(Tempo!AQ13-H24))),IF($B24="","",0))</f>
        <v/>
      </c>
      <c r="S24" s="71">
        <f>IF(Bias!$N$5=0,G24,IF(AND(Bias!$N$5=1,$B24&gt;=Bias!$O$5,$B24&lt;=Bias!$P$5),G24-2*($N$5*Q24),G24))</f>
        <v>0</v>
      </c>
      <c r="T24" s="71">
        <f>IF(Bias!$N$5=0,H24,IF(AND(Bias!$N$5=1,$B24&gt;=Bias!$O$5,$B24&lt;=Bias!$P$5),H24+2*($N$5*R24),H24))</f>
        <v>0</v>
      </c>
      <c r="U24" s="70">
        <f>IF($B24="",0,Tempo!$A$2*(S24-T24)/2+U25)</f>
        <v>0</v>
      </c>
      <c r="V24" s="83">
        <f>IF(AND($B24&lt;&gt;"",$Q$11&lt;&gt;""),U24-C24+Tempo!AX13,0)</f>
        <v>0</v>
      </c>
      <c r="W24" s="83" t="str">
        <f>IF($B24&lt;=Bias!$P$6,IF(ABS(Tempo!AR13-M24)+ABS(Tempo!AS13-N24)=0,0.5,ABS(Tempo!AR13-M24)/(ABS(Tempo!AR13-M24)+ABS(Tempo!AS13-N24))),IF($B24="","",0))</f>
        <v/>
      </c>
      <c r="X24" s="83" t="str">
        <f>IF($B24&lt;=Bias!$P$6,IF(ABS(Tempo!AR13-M24)+ABS(Tempo!AS13-N24)=0,0.5,ABS(Tempo!AS13-N24)/(ABS(Tempo!AR13-M24)+ABS(Tempo!AS13-N24))),IF($B24="","",0))</f>
        <v/>
      </c>
      <c r="Y24" s="71">
        <f>IF(Bias!$N$6=0,M24,IF(AND(Bias!$N$6=1,$B24&gt;=Bias!$O$6,$B24&lt;=Bias!$P$6),M24-2*($P$5*W24),M24))</f>
        <v>0</v>
      </c>
      <c r="Z24" s="71">
        <f>IF(Bias!$N$6=0,N24,IF(AND(Bias!$N$6=1,$B24&gt;=Bias!$O$6,$B24&lt;=Bias!$P$6),N24+2*($P$5*X24),N24))</f>
        <v>0</v>
      </c>
      <c r="AA24" s="70">
        <f>IF($B24="",0,Tempo!$A$2*(Y24-Z24)/2+AA25)</f>
        <v>0</v>
      </c>
      <c r="AB24" s="83">
        <f>IF(AND($B24&lt;&gt;"",$Q$11&lt;&gt;""),AA24-D24+Tempo!AY13,0)</f>
        <v>0</v>
      </c>
      <c r="AC24" s="83">
        <f>Tempo!$A$2*(S24-T24)/2-Tempo!$A$2*(Tempo!AP13-Tempo!AQ13)/2</f>
        <v>0</v>
      </c>
      <c r="AD24" s="83">
        <f>Tempo!$A$2*(Y24-Z24)/2-Tempo!$A$2*(Tempo!AR13-Tempo!AS13)/2</f>
        <v>0</v>
      </c>
      <c r="AE24" s="83">
        <f>Tempo!$A$2*(S24+T24)/2-Tempo!$A$2*(Tempo!AP13+Tempo!AQ13)/2</f>
        <v>0</v>
      </c>
      <c r="AF24" s="83">
        <f>Tempo!$A$2*(Y24+Z24)/2-Tempo!$A$2*(Tempo!AR13+Tempo!AS13)/2</f>
        <v>0</v>
      </c>
      <c r="AG24" s="105" t="e">
        <f>IF(AND(Bias!$F$4=1,B24&lt;&gt;""),B24,NA())</f>
        <v>#N/A</v>
      </c>
      <c r="AH24" s="105" t="e">
        <f>IF(AND(Bias!$F$5=1,B24&lt;&gt;""),B24,NA())</f>
        <v>#N/A</v>
      </c>
      <c r="AI24" s="105" t="e">
        <f>IF(AND(Bias!$F$4=1,Bias!$F$6=1,B24&lt;&gt;""),B24,NA())</f>
        <v>#N/A</v>
      </c>
      <c r="AJ24" s="105" t="e">
        <f>IF(AND(Bias!$F$5=1,Bias!$F$6=1,B24&lt;&gt;""),B24,NA())</f>
        <v>#N/A</v>
      </c>
      <c r="AL24" t="str">
        <f>IF($B24&lt;&gt;"",(Tempo!B13-Tempo!C13)/2-(Tempo!AP13-Tempo!AQ13)/2,"")</f>
        <v/>
      </c>
      <c r="AM24" t="str">
        <f>IF($B24&lt;&gt;"",(Tempo!D13-Tempo!E13)/2-(Tempo!AR13-Tempo!AS13)/2,"")</f>
        <v/>
      </c>
    </row>
    <row r="25" spans="1:39" x14ac:dyDescent="0.3">
      <c r="A25" s="68">
        <v>12</v>
      </c>
      <c r="B25" s="69" t="str">
        <f>IF(Tempo!A14="","",Tempo!A14)</f>
        <v/>
      </c>
      <c r="C25" s="70">
        <f>Tempo!$A$2*(Tempo!AP14-Tempo!AQ14)/2+C26</f>
        <v>0</v>
      </c>
      <c r="D25" s="70">
        <f>Tempo!$A$2*(Tempo!AR14-Tempo!AS14)/2+D26</f>
        <v>0</v>
      </c>
      <c r="E25" s="83" t="str">
        <f>IF($B25&lt;=Bias!$K$5,IF(ABS(Tempo!AP14-Tempo!B14)+ABS(Tempo!AQ14-Tempo!C14)=0,0.5,ABS(Tempo!AP14-Tempo!B14)/(ABS(Tempo!AP14-Tempo!B14)+ABS(Tempo!AQ14-Tempo!C14))),IF($B25="","",0))</f>
        <v/>
      </c>
      <c r="F25" s="83" t="str">
        <f>IF($B25&lt;=Bias!$K$5,IF(ABS(Tempo!AP14-Tempo!B14)+ABS(Tempo!AQ14-Tempo!C14)=0,0.5,ABS(Tempo!AQ14-Tempo!C14)/(ABS(Tempo!AP14-Tempo!B14)+ABS(Tempo!AQ14-Tempo!C14))),IF($B25="","",0))</f>
        <v/>
      </c>
      <c r="G25" s="71">
        <f>IF(AND(Bias!$I$5=1,$B25&gt;=Bias!$J$5,$B25&lt;=Bias!$K$5),Tempo!B14-E25*$G$3,Tempo!B14)</f>
        <v>0</v>
      </c>
      <c r="H25" s="71">
        <f>IF(AND(Bias!$I$5=1,$B25&gt;=Bias!$J$5,$B25&lt;=Bias!$K$5),Tempo!C14+F25*$G$3,Tempo!C14)</f>
        <v>0</v>
      </c>
      <c r="I25" s="70">
        <f>IF($B25="",0,Tempo!$A$2*(G25-H25)/2+I26)</f>
        <v>0</v>
      </c>
      <c r="J25" s="70">
        <f t="shared" si="0"/>
        <v>0</v>
      </c>
      <c r="K25" s="83" t="str">
        <f>IF($B25&lt;=Bias!$K$6,IF(ABS(Tempo!AR14-Tempo!D14)+ABS(Tempo!AS14-Tempo!E14)=0,0.5,ABS(Tempo!AR14-Tempo!D14)/(ABS(Tempo!AR14-Tempo!D14)+ABS(Tempo!AS14-Tempo!E14))),IF($B25="","",0))</f>
        <v/>
      </c>
      <c r="L25" s="83" t="str">
        <f>IF($B25&lt;=Bias!$K$6,IF(ABS(Tempo!AR14-Tempo!D14)+ABS(Tempo!AS14-Tempo!E14)=0,0.5,ABS(Tempo!AS14-Tempo!E14)/(ABS(Tempo!AR14-Tempo!D14)+ABS(Tempo!AS14-Tempo!E14))),IF($B25="","",0))</f>
        <v/>
      </c>
      <c r="M25" s="153">
        <f>IF(AND(Bias!$I$6=1,$B25&gt;=Bias!$J$6,$B25&lt;=Bias!$K$6),Tempo!D14-2*K25*$L$5,Tempo!D14)</f>
        <v>0</v>
      </c>
      <c r="N25" s="153">
        <f>IF(AND(Bias!$I$6=1,$B25&gt;=Bias!$J$6,$B25&lt;=Bias!$K$6),Tempo!E14+2*L25*$L$5,Tempo!E14)</f>
        <v>0</v>
      </c>
      <c r="O25" s="70">
        <f>IF($B25="",0,Tempo!$A$2*(M25-N25)/2+O26)</f>
        <v>0</v>
      </c>
      <c r="P25" s="109">
        <f t="shared" si="1"/>
        <v>0</v>
      </c>
      <c r="Q25" s="111" t="str">
        <f>IF($B25&lt;=Bias!$P$5,IF(ABS(Tempo!AP14-G25)+ABS(Tempo!AQ14-H25)=0,0.5,ABS(Tempo!AP14-G25)/(ABS(Tempo!AP14-G25)+ABS(Tempo!AQ14-H25))),IF($B25="","",0))</f>
        <v/>
      </c>
      <c r="R25" s="71" t="str">
        <f>IF($B25&lt;=Bias!$P$5,IF(ABS(Tempo!AP14-G25)+ABS(Tempo!AQ14-H25)=0,0.5,ABS(Tempo!AQ14-H25)/(ABS(Tempo!AP14-G25)+ABS(Tempo!AQ14-H25))),IF($B25="","",0))</f>
        <v/>
      </c>
      <c r="S25" s="71">
        <f>IF(Bias!$N$5=0,G25,IF(AND(Bias!$N$5=1,$B25&gt;=Bias!$O$5,$B25&lt;=Bias!$P$5),G25-2*($N$5*Q25),G25))</f>
        <v>0</v>
      </c>
      <c r="T25" s="71">
        <f>IF(Bias!$N$5=0,H25,IF(AND(Bias!$N$5=1,$B25&gt;=Bias!$O$5,$B25&lt;=Bias!$P$5),H25+2*($N$5*R25),H25))</f>
        <v>0</v>
      </c>
      <c r="U25" s="70">
        <f>IF($B25="",0,Tempo!$A$2*(S25-T25)/2+U26)</f>
        <v>0</v>
      </c>
      <c r="V25" s="83">
        <f>IF(AND($B25&lt;&gt;"",$Q$11&lt;&gt;""),U25-C25+Tempo!AX14,0)</f>
        <v>0</v>
      </c>
      <c r="W25" s="83" t="str">
        <f>IF($B25&lt;=Bias!$P$6,IF(ABS(Tempo!AR14-M25)+ABS(Tempo!AS14-N25)=0,0.5,ABS(Tempo!AR14-M25)/(ABS(Tempo!AR14-M25)+ABS(Tempo!AS14-N25))),IF($B25="","",0))</f>
        <v/>
      </c>
      <c r="X25" s="83" t="str">
        <f>IF($B25&lt;=Bias!$P$6,IF(ABS(Tempo!AR14-M25)+ABS(Tempo!AS14-N25)=0,0.5,ABS(Tempo!AS14-N25)/(ABS(Tempo!AR14-M25)+ABS(Tempo!AS14-N25))),IF($B25="","",0))</f>
        <v/>
      </c>
      <c r="Y25" s="71">
        <f>IF(Bias!$N$6=0,M25,IF(AND(Bias!$N$6=1,$B25&gt;=Bias!$O$6,$B25&lt;=Bias!$P$6),M25-2*($P$5*W25),M25))</f>
        <v>0</v>
      </c>
      <c r="Z25" s="71">
        <f>IF(Bias!$N$6=0,N25,IF(AND(Bias!$N$6=1,$B25&gt;=Bias!$O$6,$B25&lt;=Bias!$P$6),N25+2*($P$5*X25),N25))</f>
        <v>0</v>
      </c>
      <c r="AA25" s="70">
        <f>IF($B25="",0,Tempo!$A$2*(Y25-Z25)/2+AA26)</f>
        <v>0</v>
      </c>
      <c r="AB25" s="83">
        <f>IF(AND($B25&lt;&gt;"",$Q$11&lt;&gt;""),AA25-D25+Tempo!AY14,0)</f>
        <v>0</v>
      </c>
      <c r="AC25" s="83">
        <f>Tempo!$A$2*(S25-T25)/2-Tempo!$A$2*(Tempo!AP14-Tempo!AQ14)/2</f>
        <v>0</v>
      </c>
      <c r="AD25" s="83">
        <f>Tempo!$A$2*(Y25-Z25)/2-Tempo!$A$2*(Tempo!AR14-Tempo!AS14)/2</f>
        <v>0</v>
      </c>
      <c r="AE25" s="83">
        <f>Tempo!$A$2*(S25+T25)/2-Tempo!$A$2*(Tempo!AP14+Tempo!AQ14)/2</f>
        <v>0</v>
      </c>
      <c r="AF25" s="83">
        <f>Tempo!$A$2*(Y25+Z25)/2-Tempo!$A$2*(Tempo!AR14+Tempo!AS14)/2</f>
        <v>0</v>
      </c>
      <c r="AG25" s="105" t="e">
        <f>IF(AND(Bias!$F$4=1,B25&lt;&gt;""),B25,NA())</f>
        <v>#N/A</v>
      </c>
      <c r="AH25" s="105" t="e">
        <f>IF(AND(Bias!$F$5=1,B25&lt;&gt;""),B25,NA())</f>
        <v>#N/A</v>
      </c>
      <c r="AI25" s="105" t="e">
        <f>IF(AND(Bias!$F$4=1,Bias!$F$6=1,B25&lt;&gt;""),B25,NA())</f>
        <v>#N/A</v>
      </c>
      <c r="AJ25" s="105" t="e">
        <f>IF(AND(Bias!$F$5=1,Bias!$F$6=1,B25&lt;&gt;""),B25,NA())</f>
        <v>#N/A</v>
      </c>
      <c r="AL25" t="str">
        <f>IF($B25&lt;&gt;"",(Tempo!B14-Tempo!C14)/2-(Tempo!AP14-Tempo!AQ14)/2,"")</f>
        <v/>
      </c>
      <c r="AM25" t="str">
        <f>IF($B25&lt;&gt;"",(Tempo!D14-Tempo!E14)/2-(Tempo!AR14-Tempo!AS14)/2,"")</f>
        <v/>
      </c>
    </row>
    <row r="26" spans="1:39" x14ac:dyDescent="0.3">
      <c r="A26" s="68">
        <v>13</v>
      </c>
      <c r="B26" s="69" t="str">
        <f>IF(Tempo!A15="","",Tempo!A15)</f>
        <v/>
      </c>
      <c r="C26" s="70">
        <f>Tempo!$A$2*(Tempo!AP15-Tempo!AQ15)/2+C27</f>
        <v>0</v>
      </c>
      <c r="D26" s="70">
        <f>Tempo!$A$2*(Tempo!AR15-Tempo!AS15)/2+D27</f>
        <v>0</v>
      </c>
      <c r="E26" s="83" t="str">
        <f>IF($B26&lt;=Bias!$K$5,IF(ABS(Tempo!AP15-Tempo!B15)+ABS(Tempo!AQ15-Tempo!C15)=0,0.5,ABS(Tempo!AP15-Tempo!B15)/(ABS(Tempo!AP15-Tempo!B15)+ABS(Tempo!AQ15-Tempo!C15))),IF($B26="","",0))</f>
        <v/>
      </c>
      <c r="F26" s="83" t="str">
        <f>IF($B26&lt;=Bias!$K$5,IF(ABS(Tempo!AP15-Tempo!B15)+ABS(Tempo!AQ15-Tempo!C15)=0,0.5,ABS(Tempo!AQ15-Tempo!C15)/(ABS(Tempo!AP15-Tempo!B15)+ABS(Tempo!AQ15-Tempo!C15))),IF($B26="","",0))</f>
        <v/>
      </c>
      <c r="G26" s="71">
        <f>IF(AND(Bias!$I$5=1,$B26&gt;=Bias!$J$5,$B26&lt;=Bias!$K$5),Tempo!B15-E26*$G$3,Tempo!B15)</f>
        <v>0</v>
      </c>
      <c r="H26" s="71">
        <f>IF(AND(Bias!$I$5=1,$B26&gt;=Bias!$J$5,$B26&lt;=Bias!$K$5),Tempo!C15+F26*$G$3,Tempo!C15)</f>
        <v>0</v>
      </c>
      <c r="I26" s="70">
        <f>IF($B26="",0,Tempo!$A$2*(G26-H26)/2+I27)</f>
        <v>0</v>
      </c>
      <c r="J26" s="70">
        <f t="shared" si="0"/>
        <v>0</v>
      </c>
      <c r="K26" s="83" t="str">
        <f>IF($B26&lt;=Bias!$K$6,IF(ABS(Tempo!AR15-Tempo!D15)+ABS(Tempo!AS15-Tempo!E15)=0,0.5,ABS(Tempo!AR15-Tempo!D15)/(ABS(Tempo!AR15-Tempo!D15)+ABS(Tempo!AS15-Tempo!E15))),IF($B26="","",0))</f>
        <v/>
      </c>
      <c r="L26" s="83" t="str">
        <f>IF($B26&lt;=Bias!$K$6,IF(ABS(Tempo!AR15-Tempo!D15)+ABS(Tempo!AS15-Tempo!E15)=0,0.5,ABS(Tempo!AS15-Tempo!E15)/(ABS(Tempo!AR15-Tempo!D15)+ABS(Tempo!AS15-Tempo!E15))),IF($B26="","",0))</f>
        <v/>
      </c>
      <c r="M26" s="153">
        <f>IF(AND(Bias!$I$6=1,$B26&gt;=Bias!$J$6,$B26&lt;=Bias!$K$6),Tempo!D15-2*K26*$L$5,Tempo!D15)</f>
        <v>0</v>
      </c>
      <c r="N26" s="153">
        <f>IF(AND(Bias!$I$6=1,$B26&gt;=Bias!$J$6,$B26&lt;=Bias!$K$6),Tempo!E15+2*L26*$L$5,Tempo!E15)</f>
        <v>0</v>
      </c>
      <c r="O26" s="70">
        <f>IF($B26="",0,Tempo!$A$2*(M26-N26)/2+O27)</f>
        <v>0</v>
      </c>
      <c r="P26" s="109">
        <f t="shared" si="1"/>
        <v>0</v>
      </c>
      <c r="Q26" s="111" t="str">
        <f>IF($B26&lt;=Bias!$P$5,IF(ABS(Tempo!AP15-G26)+ABS(Tempo!AQ15-H26)=0,0.5,ABS(Tempo!AP15-G26)/(ABS(Tempo!AP15-G26)+ABS(Tempo!AQ15-H26))),IF($B26="","",0))</f>
        <v/>
      </c>
      <c r="R26" s="71" t="str">
        <f>IF($B26&lt;=Bias!$P$5,IF(ABS(Tempo!AP15-G26)+ABS(Tempo!AQ15-H26)=0,0.5,ABS(Tempo!AQ15-H26)/(ABS(Tempo!AP15-G26)+ABS(Tempo!AQ15-H26))),IF($B26="","",0))</f>
        <v/>
      </c>
      <c r="S26" s="71">
        <f>IF(Bias!$N$5=0,G26,IF(AND(Bias!$N$5=1,$B26&gt;=Bias!$O$5,$B26&lt;=Bias!$P$5),G26-2*($N$5*Q26),G26))</f>
        <v>0</v>
      </c>
      <c r="T26" s="71">
        <f>IF(Bias!$N$5=0,H26,IF(AND(Bias!$N$5=1,$B26&gt;=Bias!$O$5,$B26&lt;=Bias!$P$5),H26+2*($N$5*R26),H26))</f>
        <v>0</v>
      </c>
      <c r="U26" s="70">
        <f>IF($B26="",0,Tempo!$A$2*(S26-T26)/2+U27)</f>
        <v>0</v>
      </c>
      <c r="V26" s="83">
        <f>IF(AND($B26&lt;&gt;"",$Q$11&lt;&gt;""),U26-C26+Tempo!AX15,0)</f>
        <v>0</v>
      </c>
      <c r="W26" s="83" t="str">
        <f>IF($B26&lt;=Bias!$P$6,IF(ABS(Tempo!AR15-M26)+ABS(Tempo!AS15-N26)=0,0.5,ABS(Tempo!AR15-M26)/(ABS(Tempo!AR15-M26)+ABS(Tempo!AS15-N26))),IF($B26="","",0))</f>
        <v/>
      </c>
      <c r="X26" s="83" t="str">
        <f>IF($B26&lt;=Bias!$P$6,IF(ABS(Tempo!AR15-M26)+ABS(Tempo!AS15-N26)=0,0.5,ABS(Tempo!AS15-N26)/(ABS(Tempo!AR15-M26)+ABS(Tempo!AS15-N26))),IF($B26="","",0))</f>
        <v/>
      </c>
      <c r="Y26" s="71">
        <f>IF(Bias!$N$6=0,M26,IF(AND(Bias!$N$6=1,$B26&gt;=Bias!$O$6,$B26&lt;=Bias!$P$6),M26-2*($P$5*W26),M26))</f>
        <v>0</v>
      </c>
      <c r="Z26" s="71">
        <f>IF(Bias!$N$6=0,N26,IF(AND(Bias!$N$6=1,$B26&gt;=Bias!$O$6,$B26&lt;=Bias!$P$6),N26+2*($P$5*X26),N26))</f>
        <v>0</v>
      </c>
      <c r="AA26" s="70">
        <f>IF($B26="",0,Tempo!$A$2*(Y26-Z26)/2+AA27)</f>
        <v>0</v>
      </c>
      <c r="AB26" s="83">
        <f>IF(AND($B26&lt;&gt;"",$Q$11&lt;&gt;""),AA26-D26+Tempo!AY15,0)</f>
        <v>0</v>
      </c>
      <c r="AC26" s="83">
        <f>Tempo!$A$2*(S26-T26)/2-Tempo!$A$2*(Tempo!AP15-Tempo!AQ15)/2</f>
        <v>0</v>
      </c>
      <c r="AD26" s="83">
        <f>Tempo!$A$2*(Y26-Z26)/2-Tempo!$A$2*(Tempo!AR15-Tempo!AS15)/2</f>
        <v>0</v>
      </c>
      <c r="AE26" s="83">
        <f>Tempo!$A$2*(S26+T26)/2-Tempo!$A$2*(Tempo!AP15+Tempo!AQ15)/2</f>
        <v>0</v>
      </c>
      <c r="AF26" s="83">
        <f>Tempo!$A$2*(Y26+Z26)/2-Tempo!$A$2*(Tempo!AR15+Tempo!AS15)/2</f>
        <v>0</v>
      </c>
      <c r="AG26" s="105" t="e">
        <f>IF(AND(Bias!$F$4=1,B26&lt;&gt;""),B26,NA())</f>
        <v>#N/A</v>
      </c>
      <c r="AH26" s="105" t="e">
        <f>IF(AND(Bias!$F$5=1,B26&lt;&gt;""),B26,NA())</f>
        <v>#N/A</v>
      </c>
      <c r="AI26" s="105" t="e">
        <f>IF(AND(Bias!$F$4=1,Bias!$F$6=1,B26&lt;&gt;""),B26,NA())</f>
        <v>#N/A</v>
      </c>
      <c r="AJ26" s="105" t="e">
        <f>IF(AND(Bias!$F$5=1,Bias!$F$6=1,B26&lt;&gt;""),B26,NA())</f>
        <v>#N/A</v>
      </c>
      <c r="AL26" t="str">
        <f>IF($B26&lt;&gt;"",(Tempo!B15-Tempo!C15)/2-(Tempo!AP15-Tempo!AQ15)/2,"")</f>
        <v/>
      </c>
      <c r="AM26" t="str">
        <f>IF($B26&lt;&gt;"",(Tempo!D15-Tempo!E15)/2-(Tempo!AR15-Tempo!AS15)/2,"")</f>
        <v/>
      </c>
    </row>
    <row r="27" spans="1:39" x14ac:dyDescent="0.3">
      <c r="A27" s="68">
        <v>14</v>
      </c>
      <c r="B27" s="69" t="str">
        <f>IF(Tempo!A16="","",Tempo!A16)</f>
        <v/>
      </c>
      <c r="C27" s="70">
        <f>Tempo!$A$2*(Tempo!AP16-Tempo!AQ16)/2+C28</f>
        <v>0</v>
      </c>
      <c r="D27" s="70">
        <f>Tempo!$A$2*(Tempo!AR16-Tempo!AS16)/2+D28</f>
        <v>0</v>
      </c>
      <c r="E27" s="83" t="str">
        <f>IF($B27&lt;=Bias!$K$5,IF(ABS(Tempo!AP16-Tempo!B16)+ABS(Tempo!AQ16-Tempo!C16)=0,0.5,ABS(Tempo!AP16-Tempo!B16)/(ABS(Tempo!AP16-Tempo!B16)+ABS(Tempo!AQ16-Tempo!C16))),IF($B27="","",0))</f>
        <v/>
      </c>
      <c r="F27" s="83" t="str">
        <f>IF($B27&lt;=Bias!$K$5,IF(ABS(Tempo!AP16-Tempo!B16)+ABS(Tempo!AQ16-Tempo!C16)=0,0.5,ABS(Tempo!AQ16-Tempo!C16)/(ABS(Tempo!AP16-Tempo!B16)+ABS(Tempo!AQ16-Tempo!C16))),IF($B27="","",0))</f>
        <v/>
      </c>
      <c r="G27" s="71">
        <f>IF(AND(Bias!$I$5=1,$B27&gt;=Bias!$J$5,$B27&lt;=Bias!$K$5),Tempo!B16-E27*$G$3,Tempo!B16)</f>
        <v>0</v>
      </c>
      <c r="H27" s="71">
        <f>IF(AND(Bias!$I$5=1,$B27&gt;=Bias!$J$5,$B27&lt;=Bias!$K$5),Tempo!C16+F27*$G$3,Tempo!C16)</f>
        <v>0</v>
      </c>
      <c r="I27" s="70">
        <f>IF($B27="",0,Tempo!$A$2*(G27-H27)/2+I28)</f>
        <v>0</v>
      </c>
      <c r="J27" s="70">
        <f t="shared" si="0"/>
        <v>0</v>
      </c>
      <c r="K27" s="83" t="str">
        <f>IF($B27&lt;=Bias!$K$6,IF(ABS(Tempo!AR16-Tempo!D16)+ABS(Tempo!AS16-Tempo!E16)=0,0.5,ABS(Tempo!AR16-Tempo!D16)/(ABS(Tempo!AR16-Tempo!D16)+ABS(Tempo!AS16-Tempo!E16))),IF($B27="","",0))</f>
        <v/>
      </c>
      <c r="L27" s="83" t="str">
        <f>IF($B27&lt;=Bias!$K$6,IF(ABS(Tempo!AR16-Tempo!D16)+ABS(Tempo!AS16-Tempo!E16)=0,0.5,ABS(Tempo!AS16-Tempo!E16)/(ABS(Tempo!AR16-Tempo!D16)+ABS(Tempo!AS16-Tempo!E16))),IF($B27="","",0))</f>
        <v/>
      </c>
      <c r="M27" s="153">
        <f>IF(AND(Bias!$I$6=1,$B27&gt;=Bias!$J$6,$B27&lt;=Bias!$K$6),Tempo!D16-2*K27*$L$5,Tempo!D16)</f>
        <v>0</v>
      </c>
      <c r="N27" s="153">
        <f>IF(AND(Bias!$I$6=1,$B27&gt;=Bias!$J$6,$B27&lt;=Bias!$K$6),Tempo!E16+2*L27*$L$5,Tempo!E16)</f>
        <v>0</v>
      </c>
      <c r="O27" s="70">
        <f>IF($B27="",0,Tempo!$A$2*(M27-N27)/2+O28)</f>
        <v>0</v>
      </c>
      <c r="P27" s="109">
        <f t="shared" si="1"/>
        <v>0</v>
      </c>
      <c r="Q27" s="111" t="str">
        <f>IF($B27&lt;=Bias!$P$5,IF(ABS(Tempo!AP16-G27)+ABS(Tempo!AQ16-H27)=0,0.5,ABS(Tempo!AP16-G27)/(ABS(Tempo!AP16-G27)+ABS(Tempo!AQ16-H27))),IF($B27="","",0))</f>
        <v/>
      </c>
      <c r="R27" s="71" t="str">
        <f>IF($B27&lt;=Bias!$P$5,IF(ABS(Tempo!AP16-G27)+ABS(Tempo!AQ16-H27)=0,0.5,ABS(Tempo!AQ16-H27)/(ABS(Tempo!AP16-G27)+ABS(Tempo!AQ16-H27))),IF($B27="","",0))</f>
        <v/>
      </c>
      <c r="S27" s="71">
        <f>IF(Bias!$N$5=0,G27,IF(AND(Bias!$N$5=1,$B27&gt;=Bias!$O$5,$B27&lt;=Bias!$P$5),G27-2*($N$5*Q27),G27))</f>
        <v>0</v>
      </c>
      <c r="T27" s="71">
        <f>IF(Bias!$N$5=0,H27,IF(AND(Bias!$N$5=1,$B27&gt;=Bias!$O$5,$B27&lt;=Bias!$P$5),H27+2*($N$5*R27),H27))</f>
        <v>0</v>
      </c>
      <c r="U27" s="70">
        <f>IF($B27="",0,Tempo!$A$2*(S27-T27)/2+U28)</f>
        <v>0</v>
      </c>
      <c r="V27" s="83">
        <f>IF(AND($B27&lt;&gt;"",$Q$11&lt;&gt;""),U27-C27+Tempo!AX16,0)</f>
        <v>0</v>
      </c>
      <c r="W27" s="83" t="str">
        <f>IF($B27&lt;=Bias!$P$6,IF(ABS(Tempo!AR16-M27)+ABS(Tempo!AS16-N27)=0,0.5,ABS(Tempo!AR16-M27)/(ABS(Tempo!AR16-M27)+ABS(Tempo!AS16-N27))),IF($B27="","",0))</f>
        <v/>
      </c>
      <c r="X27" s="83" t="str">
        <f>IF($B27&lt;=Bias!$P$6,IF(ABS(Tempo!AR16-M27)+ABS(Tempo!AS16-N27)=0,0.5,ABS(Tempo!AS16-N27)/(ABS(Tempo!AR16-M27)+ABS(Tempo!AS16-N27))),IF($B27="","",0))</f>
        <v/>
      </c>
      <c r="Y27" s="71">
        <f>IF(Bias!$N$6=0,M27,IF(AND(Bias!$N$6=1,$B27&gt;=Bias!$O$6,$B27&lt;=Bias!$P$6),M27-2*($P$5*W27),M27))</f>
        <v>0</v>
      </c>
      <c r="Z27" s="71">
        <f>IF(Bias!$N$6=0,N27,IF(AND(Bias!$N$6=1,$B27&gt;=Bias!$O$6,$B27&lt;=Bias!$P$6),N27+2*($P$5*X27),N27))</f>
        <v>0</v>
      </c>
      <c r="AA27" s="70">
        <f>IF($B27="",0,Tempo!$A$2*(Y27-Z27)/2+AA28)</f>
        <v>0</v>
      </c>
      <c r="AB27" s="83">
        <f>IF(AND($B27&lt;&gt;"",$Q$11&lt;&gt;""),AA27-D27+Tempo!AY16,0)</f>
        <v>0</v>
      </c>
      <c r="AC27" s="83">
        <f>Tempo!$A$2*(S27-T27)/2-Tempo!$A$2*(Tempo!AP16-Tempo!AQ16)/2</f>
        <v>0</v>
      </c>
      <c r="AD27" s="83">
        <f>Tempo!$A$2*(Y27-Z27)/2-Tempo!$A$2*(Tempo!AR16-Tempo!AS16)/2</f>
        <v>0</v>
      </c>
      <c r="AE27" s="83">
        <f>Tempo!$A$2*(S27+T27)/2-Tempo!$A$2*(Tempo!AP16+Tempo!AQ16)/2</f>
        <v>0</v>
      </c>
      <c r="AF27" s="83">
        <f>Tempo!$A$2*(Y27+Z27)/2-Tempo!$A$2*(Tempo!AR16+Tempo!AS16)/2</f>
        <v>0</v>
      </c>
      <c r="AG27" s="105" t="e">
        <f>IF(AND(Bias!$F$4=1,B27&lt;&gt;""),B27,NA())</f>
        <v>#N/A</v>
      </c>
      <c r="AH27" s="105" t="e">
        <f>IF(AND(Bias!$F$5=1,B27&lt;&gt;""),B27,NA())</f>
        <v>#N/A</v>
      </c>
      <c r="AI27" s="105" t="e">
        <f>IF(AND(Bias!$F$4=1,Bias!$F$6=1,B27&lt;&gt;""),B27,NA())</f>
        <v>#N/A</v>
      </c>
      <c r="AJ27" s="105" t="e">
        <f>IF(AND(Bias!$F$5=1,Bias!$F$6=1,B27&lt;&gt;""),B27,NA())</f>
        <v>#N/A</v>
      </c>
      <c r="AL27" t="str">
        <f>IF($B27&lt;&gt;"",(Tempo!B16-Tempo!C16)/2-(Tempo!AP16-Tempo!AQ16)/2,"")</f>
        <v/>
      </c>
      <c r="AM27" t="str">
        <f>IF($B27&lt;&gt;"",(Tempo!D16-Tempo!E16)/2-(Tempo!AR16-Tempo!AS16)/2,"")</f>
        <v/>
      </c>
    </row>
    <row r="28" spans="1:39" x14ac:dyDescent="0.3">
      <c r="A28" s="68">
        <v>15</v>
      </c>
      <c r="B28" s="69" t="str">
        <f>IF(Tempo!A17="","",Tempo!A17)</f>
        <v/>
      </c>
      <c r="C28" s="70">
        <f>Tempo!$A$2*(Tempo!AP17-Tempo!AQ17)/2+C29</f>
        <v>0</v>
      </c>
      <c r="D28" s="70">
        <f>Tempo!$A$2*(Tempo!AR17-Tempo!AS17)/2+D29</f>
        <v>0</v>
      </c>
      <c r="E28" s="83" t="str">
        <f>IF($B28&lt;=Bias!$K$5,IF(ABS(Tempo!AP17-Tempo!B17)+ABS(Tempo!AQ17-Tempo!C17)=0,0.5,ABS(Tempo!AP17-Tempo!B17)/(ABS(Tempo!AP17-Tempo!B17)+ABS(Tempo!AQ17-Tempo!C17))),IF($B28="","",0))</f>
        <v/>
      </c>
      <c r="F28" s="83" t="str">
        <f>IF($B28&lt;=Bias!$K$5,IF(ABS(Tempo!AP17-Tempo!B17)+ABS(Tempo!AQ17-Tempo!C17)=0,0.5,ABS(Tempo!AQ17-Tempo!C17)/(ABS(Tempo!AP17-Tempo!B17)+ABS(Tempo!AQ17-Tempo!C17))),IF($B28="","",0))</f>
        <v/>
      </c>
      <c r="G28" s="71">
        <f>IF(AND(Bias!$I$5=1,$B28&gt;=Bias!$J$5,$B28&lt;=Bias!$K$5),Tempo!B17-E28*$G$3,Tempo!B17)</f>
        <v>0</v>
      </c>
      <c r="H28" s="71">
        <f>IF(AND(Bias!$I$5=1,$B28&gt;=Bias!$J$5,$B28&lt;=Bias!$K$5),Tempo!C17+F28*$G$3,Tempo!C17)</f>
        <v>0</v>
      </c>
      <c r="I28" s="70">
        <f>IF($B28="",0,Tempo!$A$2*(G28-H28)/2+I29)</f>
        <v>0</v>
      </c>
      <c r="J28" s="70">
        <f t="shared" si="0"/>
        <v>0</v>
      </c>
      <c r="K28" s="83" t="str">
        <f>IF($B28&lt;=Bias!$K$6,IF(ABS(Tempo!AR17-Tempo!D17)+ABS(Tempo!AS17-Tempo!E17)=0,0.5,ABS(Tempo!AR17-Tempo!D17)/(ABS(Tempo!AR17-Tempo!D17)+ABS(Tempo!AS17-Tempo!E17))),IF($B28="","",0))</f>
        <v/>
      </c>
      <c r="L28" s="83" t="str">
        <f>IF($B28&lt;=Bias!$K$6,IF(ABS(Tempo!AR17-Tempo!D17)+ABS(Tempo!AS17-Tempo!E17)=0,0.5,ABS(Tempo!AS17-Tempo!E17)/(ABS(Tempo!AR17-Tempo!D17)+ABS(Tempo!AS17-Tempo!E17))),IF($B28="","",0))</f>
        <v/>
      </c>
      <c r="M28" s="153">
        <f>IF(AND(Bias!$I$6=1,$B28&gt;=Bias!$J$6,$B28&lt;=Bias!$K$6),Tempo!D17-2*K28*$L$5,Tempo!D17)</f>
        <v>0</v>
      </c>
      <c r="N28" s="153">
        <f>IF(AND(Bias!$I$6=1,$B28&gt;=Bias!$J$6,$B28&lt;=Bias!$K$6),Tempo!E17+2*L28*$L$5,Tempo!E17)</f>
        <v>0</v>
      </c>
      <c r="O28" s="70">
        <f>IF($B28="",0,Tempo!$A$2*(M28-N28)/2+O29)</f>
        <v>0</v>
      </c>
      <c r="P28" s="109">
        <f t="shared" si="1"/>
        <v>0</v>
      </c>
      <c r="Q28" s="111" t="str">
        <f>IF($B28&lt;=Bias!$P$5,IF(ABS(Tempo!AP17-G28)+ABS(Tempo!AQ17-H28)=0,0.5,ABS(Tempo!AP17-G28)/(ABS(Tempo!AP17-G28)+ABS(Tempo!AQ17-H28))),IF($B28="","",0))</f>
        <v/>
      </c>
      <c r="R28" s="71" t="str">
        <f>IF($B28&lt;=Bias!$P$5,IF(ABS(Tempo!AP17-G28)+ABS(Tempo!AQ17-H28)=0,0.5,ABS(Tempo!AQ17-H28)/(ABS(Tempo!AP17-G28)+ABS(Tempo!AQ17-H28))),IF($B28="","",0))</f>
        <v/>
      </c>
      <c r="S28" s="71">
        <f>IF(Bias!$N$5=0,G28,IF(AND(Bias!$N$5=1,$B28&gt;=Bias!$O$5,$B28&lt;=Bias!$P$5),G28-2*($N$5*Q28),G28))</f>
        <v>0</v>
      </c>
      <c r="T28" s="71">
        <f>IF(Bias!$N$5=0,H28,IF(AND(Bias!$N$5=1,$B28&gt;=Bias!$O$5,$B28&lt;=Bias!$P$5),H28+2*($N$5*R28),H28))</f>
        <v>0</v>
      </c>
      <c r="U28" s="70">
        <f>IF($B28="",0,Tempo!$A$2*(S28-T28)/2+U29)</f>
        <v>0</v>
      </c>
      <c r="V28" s="83">
        <f>IF(AND($B28&lt;&gt;"",$Q$11&lt;&gt;""),U28-C28+Tempo!AX17,0)</f>
        <v>0</v>
      </c>
      <c r="W28" s="83" t="str">
        <f>IF($B28&lt;=Bias!$P$6,IF(ABS(Tempo!AR17-M28)+ABS(Tempo!AS17-N28)=0,0.5,ABS(Tempo!AR17-M28)/(ABS(Tempo!AR17-M28)+ABS(Tempo!AS17-N28))),IF($B28="","",0))</f>
        <v/>
      </c>
      <c r="X28" s="83" t="str">
        <f>IF($B28&lt;=Bias!$P$6,IF(ABS(Tempo!AR17-M28)+ABS(Tempo!AS17-N28)=0,0.5,ABS(Tempo!AS17-N28)/(ABS(Tempo!AR17-M28)+ABS(Tempo!AS17-N28))),IF($B28="","",0))</f>
        <v/>
      </c>
      <c r="Y28" s="71">
        <f>IF(Bias!$N$6=0,M28,IF(AND(Bias!$N$6=1,$B28&gt;=Bias!$O$6,$B28&lt;=Bias!$P$6),M28-2*($P$5*W28),M28))</f>
        <v>0</v>
      </c>
      <c r="Z28" s="71">
        <f>IF(Bias!$N$6=0,N28,IF(AND(Bias!$N$6=1,$B28&gt;=Bias!$O$6,$B28&lt;=Bias!$P$6),N28+2*($P$5*X28),N28))</f>
        <v>0</v>
      </c>
      <c r="AA28" s="70">
        <f>IF($B28="",0,Tempo!$A$2*(Y28-Z28)/2+AA29)</f>
        <v>0</v>
      </c>
      <c r="AB28" s="83">
        <f>IF(AND($B28&lt;&gt;"",$Q$11&lt;&gt;""),AA28-D28+Tempo!AY17,0)</f>
        <v>0</v>
      </c>
      <c r="AC28" s="83">
        <f>Tempo!$A$2*(S28-T28)/2-Tempo!$A$2*(Tempo!AP17-Tempo!AQ17)/2</f>
        <v>0</v>
      </c>
      <c r="AD28" s="83">
        <f>Tempo!$A$2*(Y28-Z28)/2-Tempo!$A$2*(Tempo!AR17-Tempo!AS17)/2</f>
        <v>0</v>
      </c>
      <c r="AE28" s="83">
        <f>Tempo!$A$2*(S28+T28)/2-Tempo!$A$2*(Tempo!AP17+Tempo!AQ17)/2</f>
        <v>0</v>
      </c>
      <c r="AF28" s="83">
        <f>Tempo!$A$2*(Y28+Z28)/2-Tempo!$A$2*(Tempo!AR17+Tempo!AS17)/2</f>
        <v>0</v>
      </c>
      <c r="AG28" s="105" t="e">
        <f>IF(AND(Bias!$F$4=1,B28&lt;&gt;""),B28,NA())</f>
        <v>#N/A</v>
      </c>
      <c r="AH28" s="105" t="e">
        <f>IF(AND(Bias!$F$5=1,B28&lt;&gt;""),B28,NA())</f>
        <v>#N/A</v>
      </c>
      <c r="AI28" s="105" t="e">
        <f>IF(AND(Bias!$F$4=1,Bias!$F$6=1,B28&lt;&gt;""),B28,NA())</f>
        <v>#N/A</v>
      </c>
      <c r="AJ28" s="105" t="e">
        <f>IF(AND(Bias!$F$5=1,Bias!$F$6=1,B28&lt;&gt;""),B28,NA())</f>
        <v>#N/A</v>
      </c>
      <c r="AL28" t="str">
        <f>IF($B28&lt;&gt;"",(Tempo!B17-Tempo!C17)/2-(Tempo!AP17-Tempo!AQ17)/2,"")</f>
        <v/>
      </c>
      <c r="AM28" t="str">
        <f>IF($B28&lt;&gt;"",(Tempo!D17-Tempo!E17)/2-(Tempo!AR17-Tempo!AS17)/2,"")</f>
        <v/>
      </c>
    </row>
    <row r="29" spans="1:39" x14ac:dyDescent="0.3">
      <c r="A29" s="68">
        <v>16</v>
      </c>
      <c r="B29" s="69" t="str">
        <f>IF(Tempo!A18="","",Tempo!A18)</f>
        <v/>
      </c>
      <c r="C29" s="70">
        <f>Tempo!$A$2*(Tempo!AP18-Tempo!AQ18)/2+C30</f>
        <v>0</v>
      </c>
      <c r="D29" s="70">
        <f>Tempo!$A$2*(Tempo!AR18-Tempo!AS18)/2+D30</f>
        <v>0</v>
      </c>
      <c r="E29" s="83" t="str">
        <f>IF($B29&lt;=Bias!$K$5,IF(ABS(Tempo!AP18-Tempo!B18)+ABS(Tempo!AQ18-Tempo!C18)=0,0.5,ABS(Tempo!AP18-Tempo!B18)/(ABS(Tempo!AP18-Tempo!B18)+ABS(Tempo!AQ18-Tempo!C18))),IF($B29="","",0))</f>
        <v/>
      </c>
      <c r="F29" s="83" t="str">
        <f>IF($B29&lt;=Bias!$K$5,IF(ABS(Tempo!AP18-Tempo!B18)+ABS(Tempo!AQ18-Tempo!C18)=0,0.5,ABS(Tempo!AQ18-Tempo!C18)/(ABS(Tempo!AP18-Tempo!B18)+ABS(Tempo!AQ18-Tempo!C18))),IF($B29="","",0))</f>
        <v/>
      </c>
      <c r="G29" s="71">
        <f>IF(AND(Bias!$I$5=1,$B29&gt;=Bias!$J$5,$B29&lt;=Bias!$K$5),Tempo!B18-E29*$G$3,Tempo!B18)</f>
        <v>0</v>
      </c>
      <c r="H29" s="71">
        <f>IF(AND(Bias!$I$5=1,$B29&gt;=Bias!$J$5,$B29&lt;=Bias!$K$5),Tempo!C18+F29*$G$3,Tempo!C18)</f>
        <v>0</v>
      </c>
      <c r="I29" s="70">
        <f>IF($B29="",0,Tempo!$A$2*(G29-H29)/2+I30)</f>
        <v>0</v>
      </c>
      <c r="J29" s="70">
        <f t="shared" si="0"/>
        <v>0</v>
      </c>
      <c r="K29" s="83" t="str">
        <f>IF($B29&lt;=Bias!$K$6,IF(ABS(Tempo!AR18-Tempo!D18)+ABS(Tempo!AS18-Tempo!E18)=0,0.5,ABS(Tempo!AR18-Tempo!D18)/(ABS(Tempo!AR18-Tempo!D18)+ABS(Tempo!AS18-Tempo!E18))),IF($B29="","",0))</f>
        <v/>
      </c>
      <c r="L29" s="83" t="str">
        <f>IF($B29&lt;=Bias!$K$6,IF(ABS(Tempo!AR18-Tempo!D18)+ABS(Tempo!AS18-Tempo!E18)=0,0.5,ABS(Tempo!AS18-Tempo!E18)/(ABS(Tempo!AR18-Tempo!D18)+ABS(Tempo!AS18-Tempo!E18))),IF($B29="","",0))</f>
        <v/>
      </c>
      <c r="M29" s="153">
        <f>IF(AND(Bias!$I$6=1,$B29&gt;=Bias!$J$6,$B29&lt;=Bias!$K$6),Tempo!D18-2*K29*$L$5,Tempo!D18)</f>
        <v>0</v>
      </c>
      <c r="N29" s="153">
        <f>IF(AND(Bias!$I$6=1,$B29&gt;=Bias!$J$6,$B29&lt;=Bias!$K$6),Tempo!E18+2*L29*$L$5,Tempo!E18)</f>
        <v>0</v>
      </c>
      <c r="O29" s="70">
        <f>IF($B29="",0,Tempo!$A$2*(M29-N29)/2+O30)</f>
        <v>0</v>
      </c>
      <c r="P29" s="109">
        <f t="shared" si="1"/>
        <v>0</v>
      </c>
      <c r="Q29" s="111" t="str">
        <f>IF($B29&lt;=Bias!$P$5,IF(ABS(Tempo!AP18-G29)+ABS(Tempo!AQ18-H29)=0,0.5,ABS(Tempo!AP18-G29)/(ABS(Tempo!AP18-G29)+ABS(Tempo!AQ18-H29))),IF($B29="","",0))</f>
        <v/>
      </c>
      <c r="R29" s="71" t="str">
        <f>IF($B29&lt;=Bias!$P$5,IF(ABS(Tempo!AP18-G29)+ABS(Tempo!AQ18-H29)=0,0.5,ABS(Tempo!AQ18-H29)/(ABS(Tempo!AP18-G29)+ABS(Tempo!AQ18-H29))),IF($B29="","",0))</f>
        <v/>
      </c>
      <c r="S29" s="71">
        <f>IF(Bias!$N$5=0,G29,IF(AND(Bias!$N$5=1,$B29&gt;=Bias!$O$5,$B29&lt;=Bias!$P$5),G29-2*($N$5*Q29),G29))</f>
        <v>0</v>
      </c>
      <c r="T29" s="71">
        <f>IF(Bias!$N$5=0,H29,IF(AND(Bias!$N$5=1,$B29&gt;=Bias!$O$5,$B29&lt;=Bias!$P$5),H29+2*($N$5*R29),H29))</f>
        <v>0</v>
      </c>
      <c r="U29" s="70">
        <f>IF($B29="",0,Tempo!$A$2*(S29-T29)/2+U30)</f>
        <v>0</v>
      </c>
      <c r="V29" s="83">
        <f>IF(AND($B29&lt;&gt;"",$Q$11&lt;&gt;""),U29-C29+Tempo!AX18,0)</f>
        <v>0</v>
      </c>
      <c r="W29" s="83" t="str">
        <f>IF($B29&lt;=Bias!$P$6,IF(ABS(Tempo!AR18-M29)+ABS(Tempo!AS18-N29)=0,0.5,ABS(Tempo!AR18-M29)/(ABS(Tempo!AR18-M29)+ABS(Tempo!AS18-N29))),IF($B29="","",0))</f>
        <v/>
      </c>
      <c r="X29" s="83" t="str">
        <f>IF($B29&lt;=Bias!$P$6,IF(ABS(Tempo!AR18-M29)+ABS(Tempo!AS18-N29)=0,0.5,ABS(Tempo!AS18-N29)/(ABS(Tempo!AR18-M29)+ABS(Tempo!AS18-N29))),IF($B29="","",0))</f>
        <v/>
      </c>
      <c r="Y29" s="71">
        <f>IF(Bias!$N$6=0,M29,IF(AND(Bias!$N$6=1,$B29&gt;=Bias!$O$6,$B29&lt;=Bias!$P$6),M29-2*($P$5*W29),M29))</f>
        <v>0</v>
      </c>
      <c r="Z29" s="71">
        <f>IF(Bias!$N$6=0,N29,IF(AND(Bias!$N$6=1,$B29&gt;=Bias!$O$6,$B29&lt;=Bias!$P$6),N29+2*($P$5*X29),N29))</f>
        <v>0</v>
      </c>
      <c r="AA29" s="70">
        <f>IF($B29="",0,Tempo!$A$2*(Y29-Z29)/2+AA30)</f>
        <v>0</v>
      </c>
      <c r="AB29" s="83">
        <f>IF(AND($B29&lt;&gt;"",$Q$11&lt;&gt;""),AA29-D29+Tempo!AY18,0)</f>
        <v>0</v>
      </c>
      <c r="AC29" s="83">
        <f>Tempo!$A$2*(S29-T29)/2-Tempo!$A$2*(Tempo!AP18-Tempo!AQ18)/2</f>
        <v>0</v>
      </c>
      <c r="AD29" s="83">
        <f>Tempo!$A$2*(Y29-Z29)/2-Tempo!$A$2*(Tempo!AR18-Tempo!AS18)/2</f>
        <v>0</v>
      </c>
      <c r="AE29" s="83">
        <f>Tempo!$A$2*(S29+T29)/2-Tempo!$A$2*(Tempo!AP18+Tempo!AQ18)/2</f>
        <v>0</v>
      </c>
      <c r="AF29" s="83">
        <f>Tempo!$A$2*(Y29+Z29)/2-Tempo!$A$2*(Tempo!AR18+Tempo!AS18)/2</f>
        <v>0</v>
      </c>
      <c r="AG29" s="105" t="e">
        <f>IF(AND(Bias!$F$4=1,B29&lt;&gt;""),B29,NA())</f>
        <v>#N/A</v>
      </c>
      <c r="AH29" s="105" t="e">
        <f>IF(AND(Bias!$F$5=1,B29&lt;&gt;""),B29,NA())</f>
        <v>#N/A</v>
      </c>
      <c r="AI29" s="105" t="e">
        <f>IF(AND(Bias!$F$4=1,Bias!$F$6=1,B29&lt;&gt;""),B29,NA())</f>
        <v>#N/A</v>
      </c>
      <c r="AJ29" s="105" t="e">
        <f>IF(AND(Bias!$F$5=1,Bias!$F$6=1,B29&lt;&gt;""),B29,NA())</f>
        <v>#N/A</v>
      </c>
      <c r="AL29" t="str">
        <f>IF($B29&lt;&gt;"",(Tempo!B18-Tempo!C18)/2-(Tempo!AP18-Tempo!AQ18)/2,"")</f>
        <v/>
      </c>
      <c r="AM29" t="str">
        <f>IF($B29&lt;&gt;"",(Tempo!D18-Tempo!E18)/2-(Tempo!AR18-Tempo!AS18)/2,"")</f>
        <v/>
      </c>
    </row>
    <row r="30" spans="1:39" x14ac:dyDescent="0.3">
      <c r="A30" s="68">
        <v>17</v>
      </c>
      <c r="B30" s="69" t="str">
        <f>IF(Tempo!A19="","",Tempo!A19)</f>
        <v/>
      </c>
      <c r="C30" s="70">
        <f>Tempo!$A$2*(Tempo!AP19-Tempo!AQ19)/2+C31</f>
        <v>0</v>
      </c>
      <c r="D30" s="70">
        <f>Tempo!$A$2*(Tempo!AR19-Tempo!AS19)/2+D31</f>
        <v>0</v>
      </c>
      <c r="E30" s="83" t="str">
        <f>IF($B30&lt;=Bias!$K$5,IF(ABS(Tempo!AP19-Tempo!B19)+ABS(Tempo!AQ19-Tempo!C19)=0,0.5,ABS(Tempo!AP19-Tempo!B19)/(ABS(Tempo!AP19-Tempo!B19)+ABS(Tempo!AQ19-Tempo!C19))),IF($B30="","",0))</f>
        <v/>
      </c>
      <c r="F30" s="83" t="str">
        <f>IF($B30&lt;=Bias!$K$5,IF(ABS(Tempo!AP19-Tempo!B19)+ABS(Tempo!AQ19-Tempo!C19)=0,0.5,ABS(Tempo!AQ19-Tempo!C19)/(ABS(Tempo!AP19-Tempo!B19)+ABS(Tempo!AQ19-Tempo!C19))),IF($B30="","",0))</f>
        <v/>
      </c>
      <c r="G30" s="71">
        <f>IF(AND(Bias!$I$5=1,$B30&gt;=Bias!$J$5,$B30&lt;=Bias!$K$5),Tempo!B19-E30*$G$3,Tempo!B19)</f>
        <v>0</v>
      </c>
      <c r="H30" s="71">
        <f>IF(AND(Bias!$I$5=1,$B30&gt;=Bias!$J$5,$B30&lt;=Bias!$K$5),Tempo!C19+F30*$G$3,Tempo!C19)</f>
        <v>0</v>
      </c>
      <c r="I30" s="70">
        <f>IF($B30="",0,Tempo!$A$2*(G30-H30)/2+I31)</f>
        <v>0</v>
      </c>
      <c r="J30" s="70">
        <f t="shared" si="0"/>
        <v>0</v>
      </c>
      <c r="K30" s="83" t="str">
        <f>IF($B30&lt;=Bias!$K$6,IF(ABS(Tempo!AR19-Tempo!D19)+ABS(Tempo!AS19-Tempo!E19)=0,0.5,ABS(Tempo!AR19-Tempo!D19)/(ABS(Tempo!AR19-Tempo!D19)+ABS(Tempo!AS19-Tempo!E19))),IF($B30="","",0))</f>
        <v/>
      </c>
      <c r="L30" s="83" t="str">
        <f>IF($B30&lt;=Bias!$K$6,IF(ABS(Tempo!AR19-Tempo!D19)+ABS(Tempo!AS19-Tempo!E19)=0,0.5,ABS(Tempo!AS19-Tempo!E19)/(ABS(Tempo!AR19-Tempo!D19)+ABS(Tempo!AS19-Tempo!E19))),IF($B30="","",0))</f>
        <v/>
      </c>
      <c r="M30" s="153">
        <f>IF(AND(Bias!$I$6=1,$B30&gt;=Bias!$J$6,$B30&lt;=Bias!$K$6),Tempo!D19-2*K30*$L$5,Tempo!D19)</f>
        <v>0</v>
      </c>
      <c r="N30" s="153">
        <f>IF(AND(Bias!$I$6=1,$B30&gt;=Bias!$J$6,$B30&lt;=Bias!$K$6),Tempo!E19+2*L30*$L$5,Tempo!E19)</f>
        <v>0</v>
      </c>
      <c r="O30" s="70">
        <f>IF($B30="",0,Tempo!$A$2*(M30-N30)/2+O31)</f>
        <v>0</v>
      </c>
      <c r="P30" s="109">
        <f t="shared" si="1"/>
        <v>0</v>
      </c>
      <c r="Q30" s="111" t="str">
        <f>IF($B30&lt;=Bias!$P$5,IF(ABS(Tempo!AP19-G30)+ABS(Tempo!AQ19-H30)=0,0.5,ABS(Tempo!AP19-G30)/(ABS(Tempo!AP19-G30)+ABS(Tempo!AQ19-H30))),IF($B30="","",0))</f>
        <v/>
      </c>
      <c r="R30" s="71" t="str">
        <f>IF($B30&lt;=Bias!$P$5,IF(ABS(Tempo!AP19-G30)+ABS(Tempo!AQ19-H30)=0,0.5,ABS(Tempo!AQ19-H30)/(ABS(Tempo!AP19-G30)+ABS(Tempo!AQ19-H30))),IF($B30="","",0))</f>
        <v/>
      </c>
      <c r="S30" s="71">
        <f>IF(Bias!$N$5=0,G30,IF(AND(Bias!$N$5=1,$B30&gt;=Bias!$O$5,$B30&lt;=Bias!$P$5),G30-2*($N$5*Q30),G30))</f>
        <v>0</v>
      </c>
      <c r="T30" s="71">
        <f>IF(Bias!$N$5=0,H30,IF(AND(Bias!$N$5=1,$B30&gt;=Bias!$O$5,$B30&lt;=Bias!$P$5),H30+2*($N$5*R30),H30))</f>
        <v>0</v>
      </c>
      <c r="U30" s="70">
        <f>IF($B30="",0,Tempo!$A$2*(S30-T30)/2+U31)</f>
        <v>0</v>
      </c>
      <c r="V30" s="83">
        <f>IF(AND($B30&lt;&gt;"",$Q$11&lt;&gt;""),U30-C30+Tempo!AX19,0)</f>
        <v>0</v>
      </c>
      <c r="W30" s="83" t="str">
        <f>IF($B30&lt;=Bias!$P$6,IF(ABS(Tempo!AR19-M30)+ABS(Tempo!AS19-N30)=0,0.5,ABS(Tempo!AR19-M30)/(ABS(Tempo!AR19-M30)+ABS(Tempo!AS19-N30))),IF($B30="","",0))</f>
        <v/>
      </c>
      <c r="X30" s="83" t="str">
        <f>IF($B30&lt;=Bias!$P$6,IF(ABS(Tempo!AR19-M30)+ABS(Tempo!AS19-N30)=0,0.5,ABS(Tempo!AS19-N30)/(ABS(Tempo!AR19-M30)+ABS(Tempo!AS19-N30))),IF($B30="","",0))</f>
        <v/>
      </c>
      <c r="Y30" s="71">
        <f>IF(Bias!$N$6=0,M30,IF(AND(Bias!$N$6=1,$B30&gt;=Bias!$O$6,$B30&lt;=Bias!$P$6),M30-2*($P$5*W30),M30))</f>
        <v>0</v>
      </c>
      <c r="Z30" s="71">
        <f>IF(Bias!$N$6=0,N30,IF(AND(Bias!$N$6=1,$B30&gt;=Bias!$O$6,$B30&lt;=Bias!$P$6),N30+2*($P$5*X30),N30))</f>
        <v>0</v>
      </c>
      <c r="AA30" s="70">
        <f>IF($B30="",0,Tempo!$A$2*(Y30-Z30)/2+AA31)</f>
        <v>0</v>
      </c>
      <c r="AB30" s="83">
        <f>IF(AND($B30&lt;&gt;"",$Q$11&lt;&gt;""),AA30-D30+Tempo!AY19,0)</f>
        <v>0</v>
      </c>
      <c r="AC30" s="83">
        <f>Tempo!$A$2*(S30-T30)/2-Tempo!$A$2*(Tempo!AP19-Tempo!AQ19)/2</f>
        <v>0</v>
      </c>
      <c r="AD30" s="83">
        <f>Tempo!$A$2*(Y30-Z30)/2-Tempo!$A$2*(Tempo!AR19-Tempo!AS19)/2</f>
        <v>0</v>
      </c>
      <c r="AE30" s="83">
        <f>Tempo!$A$2*(S30+T30)/2-Tempo!$A$2*(Tempo!AP19+Tempo!AQ19)/2</f>
        <v>0</v>
      </c>
      <c r="AF30" s="83">
        <f>Tempo!$A$2*(Y30+Z30)/2-Tempo!$A$2*(Tempo!AR19+Tempo!AS19)/2</f>
        <v>0</v>
      </c>
      <c r="AG30" s="105" t="e">
        <f>IF(AND(Bias!$F$4=1,B30&lt;&gt;""),B30,NA())</f>
        <v>#N/A</v>
      </c>
      <c r="AH30" s="105" t="e">
        <f>IF(AND(Bias!$F$5=1,B30&lt;&gt;""),B30,NA())</f>
        <v>#N/A</v>
      </c>
      <c r="AI30" s="105" t="e">
        <f>IF(AND(Bias!$F$4=1,Bias!$F$6=1,B30&lt;&gt;""),B30,NA())</f>
        <v>#N/A</v>
      </c>
      <c r="AJ30" s="105" t="e">
        <f>IF(AND(Bias!$F$5=1,Bias!$F$6=1,B30&lt;&gt;""),B30,NA())</f>
        <v>#N/A</v>
      </c>
      <c r="AL30" t="str">
        <f>IF($B30&lt;&gt;"",(Tempo!B19-Tempo!C19)/2-(Tempo!AP19-Tempo!AQ19)/2,"")</f>
        <v/>
      </c>
      <c r="AM30" t="str">
        <f>IF($B30&lt;&gt;"",(Tempo!D19-Tempo!E19)/2-(Tempo!AR19-Tempo!AS19)/2,"")</f>
        <v/>
      </c>
    </row>
    <row r="31" spans="1:39" x14ac:dyDescent="0.3">
      <c r="A31" s="68">
        <v>18</v>
      </c>
      <c r="B31" s="69" t="str">
        <f>IF(Tempo!A20="","",Tempo!A20)</f>
        <v/>
      </c>
      <c r="C31" s="70">
        <f>Tempo!$A$2*(Tempo!AP20-Tempo!AQ20)/2+C32</f>
        <v>0</v>
      </c>
      <c r="D31" s="70">
        <f>Tempo!$A$2*(Tempo!AR20-Tempo!AS20)/2+D32</f>
        <v>0</v>
      </c>
      <c r="E31" s="83" t="str">
        <f>IF($B31&lt;=Bias!$K$5,IF(ABS(Tempo!AP20-Tempo!B20)+ABS(Tempo!AQ20-Tempo!C20)=0,0.5,ABS(Tempo!AP20-Tempo!B20)/(ABS(Tempo!AP20-Tempo!B20)+ABS(Tempo!AQ20-Tempo!C20))),IF($B31="","",0))</f>
        <v/>
      </c>
      <c r="F31" s="83" t="str">
        <f>IF($B31&lt;=Bias!$K$5,IF(ABS(Tempo!AP20-Tempo!B20)+ABS(Tempo!AQ20-Tempo!C20)=0,0.5,ABS(Tempo!AQ20-Tempo!C20)/(ABS(Tempo!AP20-Tempo!B20)+ABS(Tempo!AQ20-Tempo!C20))),IF($B31="","",0))</f>
        <v/>
      </c>
      <c r="G31" s="71">
        <f>IF(AND(Bias!$I$5=1,$B31&gt;=Bias!$J$5,$B31&lt;=Bias!$K$5),Tempo!B20-E31*$G$3,Tempo!B20)</f>
        <v>0</v>
      </c>
      <c r="H31" s="71">
        <f>IF(AND(Bias!$I$5=1,$B31&gt;=Bias!$J$5,$B31&lt;=Bias!$K$5),Tempo!C20+F31*$G$3,Tempo!C20)</f>
        <v>0</v>
      </c>
      <c r="I31" s="70">
        <f>IF($B31="",0,Tempo!$A$2*(G31-H31)/2+I32)</f>
        <v>0</v>
      </c>
      <c r="J31" s="70">
        <f t="shared" si="0"/>
        <v>0</v>
      </c>
      <c r="K31" s="83" t="str">
        <f>IF($B31&lt;=Bias!$K$6,IF(ABS(Tempo!AR20-Tempo!D20)+ABS(Tempo!AS20-Tempo!E20)=0,0.5,ABS(Tempo!AR20-Tempo!D20)/(ABS(Tempo!AR20-Tempo!D20)+ABS(Tempo!AS20-Tempo!E20))),IF($B31="","",0))</f>
        <v/>
      </c>
      <c r="L31" s="83" t="str">
        <f>IF($B31&lt;=Bias!$K$6,IF(ABS(Tempo!AR20-Tempo!D20)+ABS(Tempo!AS20-Tempo!E20)=0,0.5,ABS(Tempo!AS20-Tempo!E20)/(ABS(Tempo!AR20-Tempo!D20)+ABS(Tempo!AS20-Tempo!E20))),IF($B31="","",0))</f>
        <v/>
      </c>
      <c r="M31" s="153">
        <f>IF(AND(Bias!$I$6=1,$B31&gt;=Bias!$J$6,$B31&lt;=Bias!$K$6),Tempo!D20-2*K31*$L$5,Tempo!D20)</f>
        <v>0</v>
      </c>
      <c r="N31" s="153">
        <f>IF(AND(Bias!$I$6=1,$B31&gt;=Bias!$J$6,$B31&lt;=Bias!$K$6),Tempo!E20+2*L31*$L$5,Tempo!E20)</f>
        <v>0</v>
      </c>
      <c r="O31" s="70">
        <f>IF($B31="",0,Tempo!$A$2*(M31-N31)/2+O32)</f>
        <v>0</v>
      </c>
      <c r="P31" s="109">
        <f t="shared" si="1"/>
        <v>0</v>
      </c>
      <c r="Q31" s="111" t="str">
        <f>IF($B31&lt;=Bias!$P$5,IF(ABS(Tempo!AP20-G31)+ABS(Tempo!AQ20-H31)=0,0.5,ABS(Tempo!AP20-G31)/(ABS(Tempo!AP20-G31)+ABS(Tempo!AQ20-H31))),IF($B31="","",0))</f>
        <v/>
      </c>
      <c r="R31" s="71" t="str">
        <f>IF($B31&lt;=Bias!$P$5,IF(ABS(Tempo!AP20-G31)+ABS(Tempo!AQ20-H31)=0,0.5,ABS(Tempo!AQ20-H31)/(ABS(Tempo!AP20-G31)+ABS(Tempo!AQ20-H31))),IF($B31="","",0))</f>
        <v/>
      </c>
      <c r="S31" s="71">
        <f>IF(Bias!$N$5=0,G31,IF(AND(Bias!$N$5=1,$B31&gt;=Bias!$O$5,$B31&lt;=Bias!$P$5),G31-2*($N$5*Q31),G31))</f>
        <v>0</v>
      </c>
      <c r="T31" s="71">
        <f>IF(Bias!$N$5=0,H31,IF(AND(Bias!$N$5=1,$B31&gt;=Bias!$O$5,$B31&lt;=Bias!$P$5),H31+2*($N$5*R31),H31))</f>
        <v>0</v>
      </c>
      <c r="U31" s="70">
        <f>IF($B31="",0,Tempo!$A$2*(S31-T31)/2+U32)</f>
        <v>0</v>
      </c>
      <c r="V31" s="83">
        <f>IF(AND($B31&lt;&gt;"",$Q$11&lt;&gt;""),U31-C31+Tempo!AX20,0)</f>
        <v>0</v>
      </c>
      <c r="W31" s="83" t="str">
        <f>IF($B31&lt;=Bias!$P$6,IF(ABS(Tempo!AR20-M31)+ABS(Tempo!AS20-N31)=0,0.5,ABS(Tempo!AR20-M31)/(ABS(Tempo!AR20-M31)+ABS(Tempo!AS20-N31))),IF($B31="","",0))</f>
        <v/>
      </c>
      <c r="X31" s="83" t="str">
        <f>IF($B31&lt;=Bias!$P$6,IF(ABS(Tempo!AR20-M31)+ABS(Tempo!AS20-N31)=0,0.5,ABS(Tempo!AS20-N31)/(ABS(Tempo!AR20-M31)+ABS(Tempo!AS20-N31))),IF($B31="","",0))</f>
        <v/>
      </c>
      <c r="Y31" s="71">
        <f>IF(Bias!$N$6=0,M31,IF(AND(Bias!$N$6=1,$B31&gt;=Bias!$O$6,$B31&lt;=Bias!$P$6),M31-2*($P$5*W31),M31))</f>
        <v>0</v>
      </c>
      <c r="Z31" s="71">
        <f>IF(Bias!$N$6=0,N31,IF(AND(Bias!$N$6=1,$B31&gt;=Bias!$O$6,$B31&lt;=Bias!$P$6),N31+2*($P$5*X31),N31))</f>
        <v>0</v>
      </c>
      <c r="AA31" s="70">
        <f>IF($B31="",0,Tempo!$A$2*(Y31-Z31)/2+AA32)</f>
        <v>0</v>
      </c>
      <c r="AB31" s="83">
        <f>IF(AND($B31&lt;&gt;"",$Q$11&lt;&gt;""),AA31-D31+Tempo!AY20,0)</f>
        <v>0</v>
      </c>
      <c r="AC31" s="83">
        <f>Tempo!$A$2*(S31-T31)/2-Tempo!$A$2*(Tempo!AP20-Tempo!AQ20)/2</f>
        <v>0</v>
      </c>
      <c r="AD31" s="83">
        <f>Tempo!$A$2*(Y31-Z31)/2-Tempo!$A$2*(Tempo!AR20-Tempo!AS20)/2</f>
        <v>0</v>
      </c>
      <c r="AE31" s="83">
        <f>Tempo!$A$2*(S31+T31)/2-Tempo!$A$2*(Tempo!AP20+Tempo!AQ20)/2</f>
        <v>0</v>
      </c>
      <c r="AF31" s="83">
        <f>Tempo!$A$2*(Y31+Z31)/2-Tempo!$A$2*(Tempo!AR20+Tempo!AS20)/2</f>
        <v>0</v>
      </c>
      <c r="AG31" s="105" t="e">
        <f>IF(AND(Bias!$F$4=1,B31&lt;&gt;""),B31,NA())</f>
        <v>#N/A</v>
      </c>
      <c r="AH31" s="105" t="e">
        <f>IF(AND(Bias!$F$5=1,B31&lt;&gt;""),B31,NA())</f>
        <v>#N/A</v>
      </c>
      <c r="AI31" s="105" t="e">
        <f>IF(AND(Bias!$F$4=1,Bias!$F$6=1,B31&lt;&gt;""),B31,NA())</f>
        <v>#N/A</v>
      </c>
      <c r="AJ31" s="105" t="e">
        <f>IF(AND(Bias!$F$5=1,Bias!$F$6=1,B31&lt;&gt;""),B31,NA())</f>
        <v>#N/A</v>
      </c>
      <c r="AL31" t="str">
        <f>IF($B31&lt;&gt;"",(Tempo!B20-Tempo!C20)/2-(Tempo!AP20-Tempo!AQ20)/2,"")</f>
        <v/>
      </c>
      <c r="AM31" t="str">
        <f>IF($B31&lt;&gt;"",(Tempo!D20-Tempo!E20)/2-(Tempo!AR20-Tempo!AS20)/2,"")</f>
        <v/>
      </c>
    </row>
    <row r="32" spans="1:39" x14ac:dyDescent="0.3">
      <c r="A32" s="68">
        <v>19</v>
      </c>
      <c r="B32" s="69" t="str">
        <f>IF(Tempo!A21="","",Tempo!A21)</f>
        <v/>
      </c>
      <c r="C32" s="70">
        <f>Tempo!$A$2*(Tempo!AP21-Tempo!AQ21)/2+C33</f>
        <v>0</v>
      </c>
      <c r="D32" s="70">
        <f>Tempo!$A$2*(Tempo!AR21-Tempo!AS21)/2+D33</f>
        <v>0</v>
      </c>
      <c r="E32" s="83" t="str">
        <f>IF($B32&lt;=Bias!$K$5,IF(ABS(Tempo!AP21-Tempo!B21)+ABS(Tempo!AQ21-Tempo!C21)=0,0.5,ABS(Tempo!AP21-Tempo!B21)/(ABS(Tempo!AP21-Tempo!B21)+ABS(Tempo!AQ21-Tempo!C21))),IF($B32="","",0))</f>
        <v/>
      </c>
      <c r="F32" s="83" t="str">
        <f>IF($B32&lt;=Bias!$K$5,IF(ABS(Tempo!AP21-Tempo!B21)+ABS(Tempo!AQ21-Tempo!C21)=0,0.5,ABS(Tempo!AQ21-Tempo!C21)/(ABS(Tempo!AP21-Tempo!B21)+ABS(Tempo!AQ21-Tempo!C21))),IF($B32="","",0))</f>
        <v/>
      </c>
      <c r="G32" s="71">
        <f>IF(AND(Bias!$I$5=1,$B32&gt;=Bias!$J$5,$B32&lt;=Bias!$K$5),Tempo!B21-E32*$G$3,Tempo!B21)</f>
        <v>0</v>
      </c>
      <c r="H32" s="71">
        <f>IF(AND(Bias!$I$5=1,$B32&gt;=Bias!$J$5,$B32&lt;=Bias!$K$5),Tempo!C21+F32*$G$3,Tempo!C21)</f>
        <v>0</v>
      </c>
      <c r="I32" s="70">
        <f>IF($B32="",0,Tempo!$A$2*(G32-H32)/2+I33)</f>
        <v>0</v>
      </c>
      <c r="J32" s="70">
        <f t="shared" si="0"/>
        <v>0</v>
      </c>
      <c r="K32" s="83" t="str">
        <f>IF($B32&lt;=Bias!$K$6,IF(ABS(Tempo!AR21-Tempo!D21)+ABS(Tempo!AS21-Tempo!E21)=0,0.5,ABS(Tempo!AR21-Tempo!D21)/(ABS(Tempo!AR21-Tempo!D21)+ABS(Tempo!AS21-Tempo!E21))),IF($B32="","",0))</f>
        <v/>
      </c>
      <c r="L32" s="83" t="str">
        <f>IF($B32&lt;=Bias!$K$6,IF(ABS(Tempo!AR21-Tempo!D21)+ABS(Tempo!AS21-Tempo!E21)=0,0.5,ABS(Tempo!AS21-Tempo!E21)/(ABS(Tempo!AR21-Tempo!D21)+ABS(Tempo!AS21-Tempo!E21))),IF($B32="","",0))</f>
        <v/>
      </c>
      <c r="M32" s="153">
        <f>IF(AND(Bias!$I$6=1,$B32&gt;=Bias!$J$6,$B32&lt;=Bias!$K$6),Tempo!D21-2*K32*$L$5,Tempo!D21)</f>
        <v>0</v>
      </c>
      <c r="N32" s="153">
        <f>IF(AND(Bias!$I$6=1,$B32&gt;=Bias!$J$6,$B32&lt;=Bias!$K$6),Tempo!E21+2*L32*$L$5,Tempo!E21)</f>
        <v>0</v>
      </c>
      <c r="O32" s="70">
        <f>IF($B32="",0,Tempo!$A$2*(M32-N32)/2+O33)</f>
        <v>0</v>
      </c>
      <c r="P32" s="109">
        <f t="shared" si="1"/>
        <v>0</v>
      </c>
      <c r="Q32" s="111" t="str">
        <f>IF($B32&lt;=Bias!$P$5,IF(ABS(Tempo!AP21-G32)+ABS(Tempo!AQ21-H32)=0,0.5,ABS(Tempo!AP21-G32)/(ABS(Tempo!AP21-G32)+ABS(Tempo!AQ21-H32))),IF($B32="","",0))</f>
        <v/>
      </c>
      <c r="R32" s="71" t="str">
        <f>IF($B32&lt;=Bias!$P$5,IF(ABS(Tempo!AP21-G32)+ABS(Tempo!AQ21-H32)=0,0.5,ABS(Tempo!AQ21-H32)/(ABS(Tempo!AP21-G32)+ABS(Tempo!AQ21-H32))),IF($B32="","",0))</f>
        <v/>
      </c>
      <c r="S32" s="71">
        <f>IF(Bias!$N$5=0,G32,IF(AND(Bias!$N$5=1,$B32&gt;=Bias!$O$5,$B32&lt;=Bias!$P$5),G32-2*($N$5*Q32),G32))</f>
        <v>0</v>
      </c>
      <c r="T32" s="71">
        <f>IF(Bias!$N$5=0,H32,IF(AND(Bias!$N$5=1,$B32&gt;=Bias!$O$5,$B32&lt;=Bias!$P$5),H32+2*($N$5*R32),H32))</f>
        <v>0</v>
      </c>
      <c r="U32" s="70">
        <f>IF($B32="",0,Tempo!$A$2*(S32-T32)/2+U33)</f>
        <v>0</v>
      </c>
      <c r="V32" s="83">
        <f>IF(AND($B32&lt;&gt;"",$Q$11&lt;&gt;""),U32-C32+Tempo!AX21,0)</f>
        <v>0</v>
      </c>
      <c r="W32" s="83" t="str">
        <f>IF($B32&lt;=Bias!$P$6,IF(ABS(Tempo!AR21-M32)+ABS(Tempo!AS21-N32)=0,0.5,ABS(Tempo!AR21-M32)/(ABS(Tempo!AR21-M32)+ABS(Tempo!AS21-N32))),IF($B32="","",0))</f>
        <v/>
      </c>
      <c r="X32" s="83" t="str">
        <f>IF($B32&lt;=Bias!$P$6,IF(ABS(Tempo!AR21-M32)+ABS(Tempo!AS21-N32)=0,0.5,ABS(Tempo!AS21-N32)/(ABS(Tempo!AR21-M32)+ABS(Tempo!AS21-N32))),IF($B32="","",0))</f>
        <v/>
      </c>
      <c r="Y32" s="71">
        <f>IF(Bias!$N$6=0,M32,IF(AND(Bias!$N$6=1,$B32&gt;=Bias!$O$6,$B32&lt;=Bias!$P$6),M32-2*($P$5*W32),M32))</f>
        <v>0</v>
      </c>
      <c r="Z32" s="71">
        <f>IF(Bias!$N$6=0,N32,IF(AND(Bias!$N$6=1,$B32&gt;=Bias!$O$6,$B32&lt;=Bias!$P$6),N32+2*($P$5*X32),N32))</f>
        <v>0</v>
      </c>
      <c r="AA32" s="70">
        <f>IF($B32="",0,Tempo!$A$2*(Y32-Z32)/2+AA33)</f>
        <v>0</v>
      </c>
      <c r="AB32" s="83">
        <f>IF(AND($B32&lt;&gt;"",$Q$11&lt;&gt;""),AA32-D32+Tempo!AY21,0)</f>
        <v>0</v>
      </c>
      <c r="AC32" s="83">
        <f>Tempo!$A$2*(S32-T32)/2-Tempo!$A$2*(Tempo!AP21-Tempo!AQ21)/2</f>
        <v>0</v>
      </c>
      <c r="AD32" s="83">
        <f>Tempo!$A$2*(Y32-Z32)/2-Tempo!$A$2*(Tempo!AR21-Tempo!AS21)/2</f>
        <v>0</v>
      </c>
      <c r="AE32" s="83">
        <f>Tempo!$A$2*(S32+T32)/2-Tempo!$A$2*(Tempo!AP21+Tempo!AQ21)/2</f>
        <v>0</v>
      </c>
      <c r="AF32" s="83">
        <f>Tempo!$A$2*(Y32+Z32)/2-Tempo!$A$2*(Tempo!AR21+Tempo!AS21)/2</f>
        <v>0</v>
      </c>
      <c r="AG32" s="105" t="e">
        <f>IF(AND(Bias!$F$4=1,B32&lt;&gt;""),B32,NA())</f>
        <v>#N/A</v>
      </c>
      <c r="AH32" s="105" t="e">
        <f>IF(AND(Bias!$F$5=1,B32&lt;&gt;""),B32,NA())</f>
        <v>#N/A</v>
      </c>
      <c r="AI32" s="105" t="e">
        <f>IF(AND(Bias!$F$4=1,Bias!$F$6=1,B32&lt;&gt;""),B32,NA())</f>
        <v>#N/A</v>
      </c>
      <c r="AJ32" s="105" t="e">
        <f>IF(AND(Bias!$F$5=1,Bias!$F$6=1,B32&lt;&gt;""),B32,NA())</f>
        <v>#N/A</v>
      </c>
      <c r="AL32" t="str">
        <f>IF($B32&lt;&gt;"",(Tempo!B21-Tempo!C21)/2-(Tempo!AP21-Tempo!AQ21)/2,"")</f>
        <v/>
      </c>
      <c r="AM32" t="str">
        <f>IF($B32&lt;&gt;"",(Tempo!D21-Tempo!E21)/2-(Tempo!AR21-Tempo!AS21)/2,"")</f>
        <v/>
      </c>
    </row>
    <row r="33" spans="1:39" x14ac:dyDescent="0.3">
      <c r="A33" s="68">
        <v>20</v>
      </c>
      <c r="B33" s="69" t="str">
        <f>IF(Tempo!A22="","",Tempo!A22)</f>
        <v/>
      </c>
      <c r="C33" s="70">
        <f>Tempo!$A$2*(Tempo!AP22-Tempo!AQ22)/2+C34</f>
        <v>0</v>
      </c>
      <c r="D33" s="70">
        <f>Tempo!$A$2*(Tempo!AR22-Tempo!AS22)/2+D34</f>
        <v>0</v>
      </c>
      <c r="E33" s="83" t="str">
        <f>IF($B33&lt;=Bias!$K$5,IF(ABS(Tempo!AP22-Tempo!B22)+ABS(Tempo!AQ22-Tempo!C22)=0,0.5,ABS(Tempo!AP22-Tempo!B22)/(ABS(Tempo!AP22-Tempo!B22)+ABS(Tempo!AQ22-Tempo!C22))),IF($B33="","",0))</f>
        <v/>
      </c>
      <c r="F33" s="83" t="str">
        <f>IF($B33&lt;=Bias!$K$5,IF(ABS(Tempo!AP22-Tempo!B22)+ABS(Tempo!AQ22-Tempo!C22)=0,0.5,ABS(Tempo!AQ22-Tempo!C22)/(ABS(Tempo!AP22-Tempo!B22)+ABS(Tempo!AQ22-Tempo!C22))),IF($B33="","",0))</f>
        <v/>
      </c>
      <c r="G33" s="71">
        <f>IF(AND(Bias!$I$5=1,$B33&gt;=Bias!$J$5,$B33&lt;=Bias!$K$5),Tempo!B22-E33*$G$3,Tempo!B22)</f>
        <v>0</v>
      </c>
      <c r="H33" s="71">
        <f>IF(AND(Bias!$I$5=1,$B33&gt;=Bias!$J$5,$B33&lt;=Bias!$K$5),Tempo!C22+F33*$G$3,Tempo!C22)</f>
        <v>0</v>
      </c>
      <c r="I33" s="70">
        <f>IF($B33="",0,Tempo!$A$2*(G33-H33)/2+I34)</f>
        <v>0</v>
      </c>
      <c r="J33" s="70">
        <f t="shared" si="0"/>
        <v>0</v>
      </c>
      <c r="K33" s="83" t="str">
        <f>IF($B33&lt;=Bias!$K$6,IF(ABS(Tempo!AR22-Tempo!D22)+ABS(Tempo!AS22-Tempo!E22)=0,0.5,ABS(Tempo!AR22-Tempo!D22)/(ABS(Tempo!AR22-Tempo!D22)+ABS(Tempo!AS22-Tempo!E22))),IF($B33="","",0))</f>
        <v/>
      </c>
      <c r="L33" s="83" t="str">
        <f>IF($B33&lt;=Bias!$K$6,IF(ABS(Tempo!AR22-Tempo!D22)+ABS(Tempo!AS22-Tempo!E22)=0,0.5,ABS(Tempo!AS22-Tempo!E22)/(ABS(Tempo!AR22-Tempo!D22)+ABS(Tempo!AS22-Tempo!E22))),IF($B33="","",0))</f>
        <v/>
      </c>
      <c r="M33" s="153">
        <f>IF(AND(Bias!$I$6=1,$B33&gt;=Bias!$J$6,$B33&lt;=Bias!$K$6),Tempo!D22-2*K33*$L$5,Tempo!D22)</f>
        <v>0</v>
      </c>
      <c r="N33" s="153">
        <f>IF(AND(Bias!$I$6=1,$B33&gt;=Bias!$J$6,$B33&lt;=Bias!$K$6),Tempo!E22+2*L33*$L$5,Tempo!E22)</f>
        <v>0</v>
      </c>
      <c r="O33" s="70">
        <f>IF($B33="",0,Tempo!$A$2*(M33-N33)/2+O34)</f>
        <v>0</v>
      </c>
      <c r="P33" s="109">
        <f t="shared" si="1"/>
        <v>0</v>
      </c>
      <c r="Q33" s="111" t="str">
        <f>IF($B33&lt;=Bias!$P$5,IF(ABS(Tempo!AP22-G33)+ABS(Tempo!AQ22-H33)=0,0.5,ABS(Tempo!AP22-G33)/(ABS(Tempo!AP22-G33)+ABS(Tempo!AQ22-H33))),IF($B33="","",0))</f>
        <v/>
      </c>
      <c r="R33" s="71" t="str">
        <f>IF($B33&lt;=Bias!$P$5,IF(ABS(Tempo!AP22-G33)+ABS(Tempo!AQ22-H33)=0,0.5,ABS(Tempo!AQ22-H33)/(ABS(Tempo!AP22-G33)+ABS(Tempo!AQ22-H33))),IF($B33="","",0))</f>
        <v/>
      </c>
      <c r="S33" s="71">
        <f>IF(Bias!$N$5=0,G33,IF(AND(Bias!$N$5=1,$B33&gt;=Bias!$O$5,$B33&lt;=Bias!$P$5),G33-2*($N$5*Q33),G33))</f>
        <v>0</v>
      </c>
      <c r="T33" s="71">
        <f>IF(Bias!$N$5=0,H33,IF(AND(Bias!$N$5=1,$B33&gt;=Bias!$O$5,$B33&lt;=Bias!$P$5),H33+2*($N$5*R33),H33))</f>
        <v>0</v>
      </c>
      <c r="U33" s="70">
        <f>IF($B33="",0,Tempo!$A$2*(S33-T33)/2+U34)</f>
        <v>0</v>
      </c>
      <c r="V33" s="83">
        <f>IF(AND($B33&lt;&gt;"",$Q$11&lt;&gt;""),U33-C33+Tempo!AX22,0)</f>
        <v>0</v>
      </c>
      <c r="W33" s="83" t="str">
        <f>IF($B33&lt;=Bias!$P$6,IF(ABS(Tempo!AR22-M33)+ABS(Tempo!AS22-N33)=0,0.5,ABS(Tempo!AR22-M33)/(ABS(Tempo!AR22-M33)+ABS(Tempo!AS22-N33))),IF($B33="","",0))</f>
        <v/>
      </c>
      <c r="X33" s="83" t="str">
        <f>IF($B33&lt;=Bias!$P$6,IF(ABS(Tempo!AR22-M33)+ABS(Tempo!AS22-N33)=0,0.5,ABS(Tempo!AS22-N33)/(ABS(Tempo!AR22-M33)+ABS(Tempo!AS22-N33))),IF($B33="","",0))</f>
        <v/>
      </c>
      <c r="Y33" s="71">
        <f>IF(Bias!$N$6=0,M33,IF(AND(Bias!$N$6=1,$B33&gt;=Bias!$O$6,$B33&lt;=Bias!$P$6),M33-2*($P$5*W33),M33))</f>
        <v>0</v>
      </c>
      <c r="Z33" s="71">
        <f>IF(Bias!$N$6=0,N33,IF(AND(Bias!$N$6=1,$B33&gt;=Bias!$O$6,$B33&lt;=Bias!$P$6),N33+2*($P$5*X33),N33))</f>
        <v>0</v>
      </c>
      <c r="AA33" s="70">
        <f>IF($B33="",0,Tempo!$A$2*(Y33-Z33)/2+AA34)</f>
        <v>0</v>
      </c>
      <c r="AB33" s="83">
        <f>IF(AND($B33&lt;&gt;"",$Q$11&lt;&gt;""),AA33-D33+Tempo!AY22,0)</f>
        <v>0</v>
      </c>
      <c r="AC33" s="83">
        <f>Tempo!$A$2*(S33-T33)/2-Tempo!$A$2*(Tempo!AP22-Tempo!AQ22)/2</f>
        <v>0</v>
      </c>
      <c r="AD33" s="83">
        <f>Tempo!$A$2*(Y33-Z33)/2-Tempo!$A$2*(Tempo!AR22-Tempo!AS22)/2</f>
        <v>0</v>
      </c>
      <c r="AE33" s="83">
        <f>Tempo!$A$2*(S33+T33)/2-Tempo!$A$2*(Tempo!AP22+Tempo!AQ22)/2</f>
        <v>0</v>
      </c>
      <c r="AF33" s="83">
        <f>Tempo!$A$2*(Y33+Z33)/2-Tempo!$A$2*(Tempo!AR22+Tempo!AS22)/2</f>
        <v>0</v>
      </c>
      <c r="AG33" s="105" t="e">
        <f>IF(AND(Bias!$F$4=1,B33&lt;&gt;""),B33,NA())</f>
        <v>#N/A</v>
      </c>
      <c r="AH33" s="105" t="e">
        <f>IF(AND(Bias!$F$5=1,B33&lt;&gt;""),B33,NA())</f>
        <v>#N/A</v>
      </c>
      <c r="AI33" s="105" t="e">
        <f>IF(AND(Bias!$F$4=1,Bias!$F$6=1,B33&lt;&gt;""),B33,NA())</f>
        <v>#N/A</v>
      </c>
      <c r="AJ33" s="105" t="e">
        <f>IF(AND(Bias!$F$5=1,Bias!$F$6=1,B33&lt;&gt;""),B33,NA())</f>
        <v>#N/A</v>
      </c>
      <c r="AL33" t="str">
        <f>IF($B33&lt;&gt;"",(Tempo!B22-Tempo!C22)/2-(Tempo!AP22-Tempo!AQ22)/2,"")</f>
        <v/>
      </c>
      <c r="AM33" t="str">
        <f>IF($B33&lt;&gt;"",(Tempo!D22-Tempo!E22)/2-(Tempo!AR22-Tempo!AS22)/2,"")</f>
        <v/>
      </c>
    </row>
    <row r="34" spans="1:39" x14ac:dyDescent="0.3">
      <c r="A34" s="68">
        <v>21</v>
      </c>
      <c r="B34" s="69" t="str">
        <f>IF(Tempo!A23="","",Tempo!A23)</f>
        <v/>
      </c>
      <c r="C34" s="70">
        <f>Tempo!$A$2*(Tempo!AP23-Tempo!AQ23)/2+C35</f>
        <v>0</v>
      </c>
      <c r="D34" s="70">
        <f>Tempo!$A$2*(Tempo!AR23-Tempo!AS23)/2+D35</f>
        <v>0</v>
      </c>
      <c r="E34" s="83" t="str">
        <f>IF($B34&lt;=Bias!$K$5,IF(ABS(Tempo!AP23-Tempo!B23)+ABS(Tempo!AQ23-Tempo!C23)=0,0.5,ABS(Tempo!AP23-Tempo!B23)/(ABS(Tempo!AP23-Tempo!B23)+ABS(Tempo!AQ23-Tempo!C23))),IF($B34="","",0))</f>
        <v/>
      </c>
      <c r="F34" s="83" t="str">
        <f>IF($B34&lt;=Bias!$K$5,IF(ABS(Tempo!AP23-Tempo!B23)+ABS(Tempo!AQ23-Tempo!C23)=0,0.5,ABS(Tempo!AQ23-Tempo!C23)/(ABS(Tempo!AP23-Tempo!B23)+ABS(Tempo!AQ23-Tempo!C23))),IF($B34="","",0))</f>
        <v/>
      </c>
      <c r="G34" s="71">
        <f>IF(AND(Bias!$I$5=1,$B34&gt;=Bias!$J$5,$B34&lt;=Bias!$K$5),Tempo!B23-E34*$G$3,Tempo!B23)</f>
        <v>0</v>
      </c>
      <c r="H34" s="71">
        <f>IF(AND(Bias!$I$5=1,$B34&gt;=Bias!$J$5,$B34&lt;=Bias!$K$5),Tempo!C23+F34*$G$3,Tempo!C23)</f>
        <v>0</v>
      </c>
      <c r="I34" s="70">
        <f>IF($B34="",0,Tempo!$A$2*(G34-H34)/2+I35)</f>
        <v>0</v>
      </c>
      <c r="J34" s="70">
        <f t="shared" si="0"/>
        <v>0</v>
      </c>
      <c r="K34" s="83" t="str">
        <f>IF($B34&lt;=Bias!$K$6,IF(ABS(Tempo!AR23-Tempo!D23)+ABS(Tempo!AS23-Tempo!E23)=0,0.5,ABS(Tempo!AR23-Tempo!D23)/(ABS(Tempo!AR23-Tempo!D23)+ABS(Tempo!AS23-Tempo!E23))),IF($B34="","",0))</f>
        <v/>
      </c>
      <c r="L34" s="83" t="str">
        <f>IF($B34&lt;=Bias!$K$6,IF(ABS(Tempo!AR23-Tempo!D23)+ABS(Tempo!AS23-Tempo!E23)=0,0.5,ABS(Tempo!AS23-Tempo!E23)/(ABS(Tempo!AR23-Tempo!D23)+ABS(Tempo!AS23-Tempo!E23))),IF($B34="","",0))</f>
        <v/>
      </c>
      <c r="M34" s="153">
        <f>IF(AND(Bias!$I$6=1,$B34&gt;=Bias!$J$6,$B34&lt;=Bias!$K$6),Tempo!D23-2*K34*$L$5,Tempo!D23)</f>
        <v>0</v>
      </c>
      <c r="N34" s="153">
        <f>IF(AND(Bias!$I$6=1,$B34&gt;=Bias!$J$6,$B34&lt;=Bias!$K$6),Tempo!E23+2*L34*$L$5,Tempo!E23)</f>
        <v>0</v>
      </c>
      <c r="O34" s="70">
        <f>IF($B34="",0,Tempo!$A$2*(M34-N34)/2+O35)</f>
        <v>0</v>
      </c>
      <c r="P34" s="109">
        <f t="shared" si="1"/>
        <v>0</v>
      </c>
      <c r="Q34" s="111" t="str">
        <f>IF($B34&lt;=Bias!$P$5,IF(ABS(Tempo!AP23-G34)+ABS(Tempo!AQ23-H34)=0,0.5,ABS(Tempo!AP23-G34)/(ABS(Tempo!AP23-G34)+ABS(Tempo!AQ23-H34))),IF($B34="","",0))</f>
        <v/>
      </c>
      <c r="R34" s="71" t="str">
        <f>IF($B34&lt;=Bias!$P$5,IF(ABS(Tempo!AP23-G34)+ABS(Tempo!AQ23-H34)=0,0.5,ABS(Tempo!AQ23-H34)/(ABS(Tempo!AP23-G34)+ABS(Tempo!AQ23-H34))),IF($B34="","",0))</f>
        <v/>
      </c>
      <c r="S34" s="71">
        <f>IF(Bias!$N$5=0,G34,IF(AND(Bias!$N$5=1,$B34&gt;=Bias!$O$5,$B34&lt;=Bias!$P$5),G34-2*($N$5*Q34),G34))</f>
        <v>0</v>
      </c>
      <c r="T34" s="71">
        <f>IF(Bias!$N$5=0,H34,IF(AND(Bias!$N$5=1,$B34&gt;=Bias!$O$5,$B34&lt;=Bias!$P$5),H34+2*($N$5*R34),H34))</f>
        <v>0</v>
      </c>
      <c r="U34" s="70">
        <f>IF($B34="",0,Tempo!$A$2*(S34-T34)/2+U35)</f>
        <v>0</v>
      </c>
      <c r="V34" s="83">
        <f>IF(AND($B34&lt;&gt;"",$Q$11&lt;&gt;""),U34-C34+Tempo!AX23,0)</f>
        <v>0</v>
      </c>
      <c r="W34" s="83" t="str">
        <f>IF($B34&lt;=Bias!$P$6,IF(ABS(Tempo!AR23-M34)+ABS(Tempo!AS23-N34)=0,0.5,ABS(Tempo!AR23-M34)/(ABS(Tempo!AR23-M34)+ABS(Tempo!AS23-N34))),IF($B34="","",0))</f>
        <v/>
      </c>
      <c r="X34" s="83" t="str">
        <f>IF($B34&lt;=Bias!$P$6,IF(ABS(Tempo!AR23-M34)+ABS(Tempo!AS23-N34)=0,0.5,ABS(Tempo!AS23-N34)/(ABS(Tempo!AR23-M34)+ABS(Tempo!AS23-N34))),IF($B34="","",0))</f>
        <v/>
      </c>
      <c r="Y34" s="71">
        <f>IF(Bias!$N$6=0,M34,IF(AND(Bias!$N$6=1,$B34&gt;=Bias!$O$6,$B34&lt;=Bias!$P$6),M34-2*($P$5*W34),M34))</f>
        <v>0</v>
      </c>
      <c r="Z34" s="71">
        <f>IF(Bias!$N$6=0,N34,IF(AND(Bias!$N$6=1,$B34&gt;=Bias!$O$6,$B34&lt;=Bias!$P$6),N34+2*($P$5*X34),N34))</f>
        <v>0</v>
      </c>
      <c r="AA34" s="70">
        <f>IF($B34="",0,Tempo!$A$2*(Y34-Z34)/2+AA35)</f>
        <v>0</v>
      </c>
      <c r="AB34" s="83">
        <f>IF(AND($B34&lt;&gt;"",$Q$11&lt;&gt;""),AA34-D34+Tempo!AY23,0)</f>
        <v>0</v>
      </c>
      <c r="AC34" s="83">
        <f>Tempo!$A$2*(S34-T34)/2-Tempo!$A$2*(Tempo!AP23-Tempo!AQ23)/2</f>
        <v>0</v>
      </c>
      <c r="AD34" s="83">
        <f>Tempo!$A$2*(Y34-Z34)/2-Tempo!$A$2*(Tempo!AR23-Tempo!AS23)/2</f>
        <v>0</v>
      </c>
      <c r="AE34" s="83">
        <f>Tempo!$A$2*(S34+T34)/2-Tempo!$A$2*(Tempo!AP23+Tempo!AQ23)/2</f>
        <v>0</v>
      </c>
      <c r="AF34" s="83">
        <f>Tempo!$A$2*(Y34+Z34)/2-Tempo!$A$2*(Tempo!AR23+Tempo!AS23)/2</f>
        <v>0</v>
      </c>
      <c r="AG34" s="105" t="e">
        <f>IF(AND(Bias!$F$4=1,B34&lt;&gt;""),B34,NA())</f>
        <v>#N/A</v>
      </c>
      <c r="AH34" s="105" t="e">
        <f>IF(AND(Bias!$F$5=1,B34&lt;&gt;""),B34,NA())</f>
        <v>#N/A</v>
      </c>
      <c r="AI34" s="105" t="e">
        <f>IF(AND(Bias!$F$4=1,Bias!$F$6=1,B34&lt;&gt;""),B34,NA())</f>
        <v>#N/A</v>
      </c>
      <c r="AJ34" s="105" t="e">
        <f>IF(AND(Bias!$F$5=1,Bias!$F$6=1,B34&lt;&gt;""),B34,NA())</f>
        <v>#N/A</v>
      </c>
      <c r="AL34" t="str">
        <f>IF($B34&lt;&gt;"",(Tempo!B23-Tempo!C23)/2-(Tempo!AP23-Tempo!AQ23)/2,"")</f>
        <v/>
      </c>
      <c r="AM34" t="str">
        <f>IF($B34&lt;&gt;"",(Tempo!D23-Tempo!E23)/2-(Tempo!AR23-Tempo!AS23)/2,"")</f>
        <v/>
      </c>
    </row>
    <row r="35" spans="1:39" x14ac:dyDescent="0.3">
      <c r="A35" s="68">
        <v>22</v>
      </c>
      <c r="B35" s="69" t="str">
        <f>IF(Tempo!A24="","",Tempo!A24)</f>
        <v/>
      </c>
      <c r="C35" s="70">
        <f>Tempo!$A$2*(Tempo!AP24-Tempo!AQ24)/2+C36</f>
        <v>0</v>
      </c>
      <c r="D35" s="70">
        <f>Tempo!$A$2*(Tempo!AR24-Tempo!AS24)/2+D36</f>
        <v>0</v>
      </c>
      <c r="E35" s="83" t="str">
        <f>IF($B35&lt;=Bias!$K$5,IF(ABS(Tempo!AP24-Tempo!B24)+ABS(Tempo!AQ24-Tempo!C24)=0,0.5,ABS(Tempo!AP24-Tempo!B24)/(ABS(Tempo!AP24-Tempo!B24)+ABS(Tempo!AQ24-Tempo!C24))),IF($B35="","",0))</f>
        <v/>
      </c>
      <c r="F35" s="83" t="str">
        <f>IF($B35&lt;=Bias!$K$5,IF(ABS(Tempo!AP24-Tempo!B24)+ABS(Tempo!AQ24-Tempo!C24)=0,0.5,ABS(Tempo!AQ24-Tempo!C24)/(ABS(Tempo!AP24-Tempo!B24)+ABS(Tempo!AQ24-Tempo!C24))),IF($B35="","",0))</f>
        <v/>
      </c>
      <c r="G35" s="71">
        <f>IF(AND(Bias!$I$5=1,$B35&gt;=Bias!$J$5,$B35&lt;=Bias!$K$5),Tempo!B24-E35*$G$3,Tempo!B24)</f>
        <v>0</v>
      </c>
      <c r="H35" s="71">
        <f>IF(AND(Bias!$I$5=1,$B35&gt;=Bias!$J$5,$B35&lt;=Bias!$K$5),Tempo!C24+F35*$G$3,Tempo!C24)</f>
        <v>0</v>
      </c>
      <c r="I35" s="70">
        <f>IF($B35="",0,Tempo!$A$2*(G35-H35)/2+I36)</f>
        <v>0</v>
      </c>
      <c r="J35" s="70">
        <f t="shared" si="0"/>
        <v>0</v>
      </c>
      <c r="K35" s="83" t="str">
        <f>IF($B35&lt;=Bias!$K$6,IF(ABS(Tempo!AR24-Tempo!D24)+ABS(Tempo!AS24-Tempo!E24)=0,0.5,ABS(Tempo!AR24-Tempo!D24)/(ABS(Tempo!AR24-Tempo!D24)+ABS(Tempo!AS24-Tempo!E24))),IF($B35="","",0))</f>
        <v/>
      </c>
      <c r="L35" s="83" t="str">
        <f>IF($B35&lt;=Bias!$K$6,IF(ABS(Tempo!AR24-Tempo!D24)+ABS(Tempo!AS24-Tempo!E24)=0,0.5,ABS(Tempo!AS24-Tempo!E24)/(ABS(Tempo!AR24-Tempo!D24)+ABS(Tempo!AS24-Tempo!E24))),IF($B35="","",0))</f>
        <v/>
      </c>
      <c r="M35" s="153">
        <f>IF(AND(Bias!$I$6=1,$B35&gt;=Bias!$J$6,$B35&lt;=Bias!$K$6),Tempo!D24-2*K35*$L$5,Tempo!D24)</f>
        <v>0</v>
      </c>
      <c r="N35" s="153">
        <f>IF(AND(Bias!$I$6=1,$B35&gt;=Bias!$J$6,$B35&lt;=Bias!$K$6),Tempo!E24+2*L35*$L$5,Tempo!E24)</f>
        <v>0</v>
      </c>
      <c r="O35" s="70">
        <f>IF($B35="",0,Tempo!$A$2*(M35-N35)/2+O36)</f>
        <v>0</v>
      </c>
      <c r="P35" s="109">
        <f t="shared" si="1"/>
        <v>0</v>
      </c>
      <c r="Q35" s="111" t="str">
        <f>IF($B35&lt;=Bias!$P$5,IF(ABS(Tempo!AP24-G35)+ABS(Tempo!AQ24-H35)=0,0.5,ABS(Tempo!AP24-G35)/(ABS(Tempo!AP24-G35)+ABS(Tempo!AQ24-H35))),IF($B35="","",0))</f>
        <v/>
      </c>
      <c r="R35" s="71" t="str">
        <f>IF($B35&lt;=Bias!$P$5,IF(ABS(Tempo!AP24-G35)+ABS(Tempo!AQ24-H35)=0,0.5,ABS(Tempo!AQ24-H35)/(ABS(Tempo!AP24-G35)+ABS(Tempo!AQ24-H35))),IF($B35="","",0))</f>
        <v/>
      </c>
      <c r="S35" s="71">
        <f>IF(Bias!$N$5=0,G35,IF(AND(Bias!$N$5=1,$B35&gt;=Bias!$O$5,$B35&lt;=Bias!$P$5),G35-2*($N$5*Q35),G35))</f>
        <v>0</v>
      </c>
      <c r="T35" s="71">
        <f>IF(Bias!$N$5=0,H35,IF(AND(Bias!$N$5=1,$B35&gt;=Bias!$O$5,$B35&lt;=Bias!$P$5),H35+2*($N$5*R35),H35))</f>
        <v>0</v>
      </c>
      <c r="U35" s="70">
        <f>IF($B35="",0,Tempo!$A$2*(S35-T35)/2+U36)</f>
        <v>0</v>
      </c>
      <c r="V35" s="83">
        <f>IF(AND($B35&lt;&gt;"",$Q$11&lt;&gt;""),U35-C35+Tempo!AX24,0)</f>
        <v>0</v>
      </c>
      <c r="W35" s="83" t="str">
        <f>IF($B35&lt;=Bias!$P$6,IF(ABS(Tempo!AR24-M35)+ABS(Tempo!AS24-N35)=0,0.5,ABS(Tempo!AR24-M35)/(ABS(Tempo!AR24-M35)+ABS(Tempo!AS24-N35))),IF($B35="","",0))</f>
        <v/>
      </c>
      <c r="X35" s="83" t="str">
        <f>IF($B35&lt;=Bias!$P$6,IF(ABS(Tempo!AR24-M35)+ABS(Tempo!AS24-N35)=0,0.5,ABS(Tempo!AS24-N35)/(ABS(Tempo!AR24-M35)+ABS(Tempo!AS24-N35))),IF($B35="","",0))</f>
        <v/>
      </c>
      <c r="Y35" s="71">
        <f>IF(Bias!$N$6=0,M35,IF(AND(Bias!$N$6=1,$B35&gt;=Bias!$O$6,$B35&lt;=Bias!$P$6),M35-2*($P$5*W35),M35))</f>
        <v>0</v>
      </c>
      <c r="Z35" s="71">
        <f>IF(Bias!$N$6=0,N35,IF(AND(Bias!$N$6=1,$B35&gt;=Bias!$O$6,$B35&lt;=Bias!$P$6),N35+2*($P$5*X35),N35))</f>
        <v>0</v>
      </c>
      <c r="AA35" s="70">
        <f>IF($B35="",0,Tempo!$A$2*(Y35-Z35)/2+AA36)</f>
        <v>0</v>
      </c>
      <c r="AB35" s="83">
        <f>IF(AND($B35&lt;&gt;"",$Q$11&lt;&gt;""),AA35-D35+Tempo!AY24,0)</f>
        <v>0</v>
      </c>
      <c r="AC35" s="83">
        <f>Tempo!$A$2*(S35-T35)/2-Tempo!$A$2*(Tempo!AP24-Tempo!AQ24)/2</f>
        <v>0</v>
      </c>
      <c r="AD35" s="83">
        <f>Tempo!$A$2*(Y35-Z35)/2-Tempo!$A$2*(Tempo!AR24-Tempo!AS24)/2</f>
        <v>0</v>
      </c>
      <c r="AE35" s="83">
        <f>Tempo!$A$2*(S35+T35)/2-Tempo!$A$2*(Tempo!AP24+Tempo!AQ24)/2</f>
        <v>0</v>
      </c>
      <c r="AF35" s="83">
        <f>Tempo!$A$2*(Y35+Z35)/2-Tempo!$A$2*(Tempo!AR24+Tempo!AS24)/2</f>
        <v>0</v>
      </c>
      <c r="AG35" s="105" t="e">
        <f>IF(AND(Bias!$F$4=1,B35&lt;&gt;""),B35,NA())</f>
        <v>#N/A</v>
      </c>
      <c r="AH35" s="105" t="e">
        <f>IF(AND(Bias!$F$5=1,B35&lt;&gt;""),B35,NA())</f>
        <v>#N/A</v>
      </c>
      <c r="AI35" s="105" t="e">
        <f>IF(AND(Bias!$F$4=1,Bias!$F$6=1,B35&lt;&gt;""),B35,NA())</f>
        <v>#N/A</v>
      </c>
      <c r="AJ35" s="105" t="e">
        <f>IF(AND(Bias!$F$5=1,Bias!$F$6=1,B35&lt;&gt;""),B35,NA())</f>
        <v>#N/A</v>
      </c>
      <c r="AL35" t="str">
        <f>IF($B35&lt;&gt;"",(Tempo!B24-Tempo!C24)/2-(Tempo!AP24-Tempo!AQ24)/2,"")</f>
        <v/>
      </c>
      <c r="AM35" t="str">
        <f>IF($B35&lt;&gt;"",(Tempo!D24-Tempo!E24)/2-(Tempo!AR24-Tempo!AS24)/2,"")</f>
        <v/>
      </c>
    </row>
    <row r="36" spans="1:39" x14ac:dyDescent="0.3">
      <c r="A36" s="68">
        <v>23</v>
      </c>
      <c r="B36" s="69" t="str">
        <f>IF(Tempo!A25="","",Tempo!A25)</f>
        <v/>
      </c>
      <c r="C36" s="70">
        <f>Tempo!$A$2*(Tempo!AP25-Tempo!AQ25)/2+C37</f>
        <v>0</v>
      </c>
      <c r="D36" s="70">
        <f>Tempo!$A$2*(Tempo!AR25-Tempo!AS25)/2+D37</f>
        <v>0</v>
      </c>
      <c r="E36" s="83" t="str">
        <f>IF($B36&lt;=Bias!$K$5,IF(ABS(Tempo!AP25-Tempo!B25)+ABS(Tempo!AQ25-Tempo!C25)=0,0.5,ABS(Tempo!AP25-Tempo!B25)/(ABS(Tempo!AP25-Tempo!B25)+ABS(Tempo!AQ25-Tempo!C25))),IF($B36="","",0))</f>
        <v/>
      </c>
      <c r="F36" s="83" t="str">
        <f>IF($B36&lt;=Bias!$K$5,IF(ABS(Tempo!AP25-Tempo!B25)+ABS(Tempo!AQ25-Tempo!C25)=0,0.5,ABS(Tempo!AQ25-Tempo!C25)/(ABS(Tempo!AP25-Tempo!B25)+ABS(Tempo!AQ25-Tempo!C25))),IF($B36="","",0))</f>
        <v/>
      </c>
      <c r="G36" s="71">
        <f>IF(AND(Bias!$I$5=1,$B36&gt;=Bias!$J$5,$B36&lt;=Bias!$K$5),Tempo!B25-E36*$G$3,Tempo!B25)</f>
        <v>0</v>
      </c>
      <c r="H36" s="71">
        <f>IF(AND(Bias!$I$5=1,$B36&gt;=Bias!$J$5,$B36&lt;=Bias!$K$5),Tempo!C25+F36*$G$3,Tempo!C25)</f>
        <v>0</v>
      </c>
      <c r="I36" s="70">
        <f>IF($B36="",0,Tempo!$A$2*(G36-H36)/2+I37)</f>
        <v>0</v>
      </c>
      <c r="J36" s="70">
        <f t="shared" si="0"/>
        <v>0</v>
      </c>
      <c r="K36" s="83" t="str">
        <f>IF($B36&lt;=Bias!$K$6,IF(ABS(Tempo!AR25-Tempo!D25)+ABS(Tempo!AS25-Tempo!E25)=0,0.5,ABS(Tempo!AR25-Tempo!D25)/(ABS(Tempo!AR25-Tempo!D25)+ABS(Tempo!AS25-Tempo!E25))),IF($B36="","",0))</f>
        <v/>
      </c>
      <c r="L36" s="83" t="str">
        <f>IF($B36&lt;=Bias!$K$6,IF(ABS(Tempo!AR25-Tempo!D25)+ABS(Tempo!AS25-Tempo!E25)=0,0.5,ABS(Tempo!AS25-Tempo!E25)/(ABS(Tempo!AR25-Tempo!D25)+ABS(Tempo!AS25-Tempo!E25))),IF($B36="","",0))</f>
        <v/>
      </c>
      <c r="M36" s="153">
        <f>IF(AND(Bias!$I$6=1,$B36&gt;=Bias!$J$6,$B36&lt;=Bias!$K$6),Tempo!D25-2*K36*$L$5,Tempo!D25)</f>
        <v>0</v>
      </c>
      <c r="N36" s="153">
        <f>IF(AND(Bias!$I$6=1,$B36&gt;=Bias!$J$6,$B36&lt;=Bias!$K$6),Tempo!E25+2*L36*$L$5,Tempo!E25)</f>
        <v>0</v>
      </c>
      <c r="O36" s="70">
        <f>IF($B36="",0,Tempo!$A$2*(M36-N36)/2+O37)</f>
        <v>0</v>
      </c>
      <c r="P36" s="109">
        <f t="shared" si="1"/>
        <v>0</v>
      </c>
      <c r="Q36" s="111" t="str">
        <f>IF($B36&lt;=Bias!$P$5,IF(ABS(Tempo!AP25-G36)+ABS(Tempo!AQ25-H36)=0,0.5,ABS(Tempo!AP25-G36)/(ABS(Tempo!AP25-G36)+ABS(Tempo!AQ25-H36))),IF($B36="","",0))</f>
        <v/>
      </c>
      <c r="R36" s="71" t="str">
        <f>IF($B36&lt;=Bias!$P$5,IF(ABS(Tempo!AP25-G36)+ABS(Tempo!AQ25-H36)=0,0.5,ABS(Tempo!AQ25-H36)/(ABS(Tempo!AP25-G36)+ABS(Tempo!AQ25-H36))),IF($B36="","",0))</f>
        <v/>
      </c>
      <c r="S36" s="71">
        <f>IF(Bias!$N$5=0,G36,IF(AND(Bias!$N$5=1,$B36&gt;=Bias!$O$5,$B36&lt;=Bias!$P$5),G36-2*($N$5*Q36),G36))</f>
        <v>0</v>
      </c>
      <c r="T36" s="71">
        <f>IF(Bias!$N$5=0,H36,IF(AND(Bias!$N$5=1,$B36&gt;=Bias!$O$5,$B36&lt;=Bias!$P$5),H36+2*($N$5*R36),H36))</f>
        <v>0</v>
      </c>
      <c r="U36" s="70">
        <f>IF($B36="",0,Tempo!$A$2*(S36-T36)/2+U37)</f>
        <v>0</v>
      </c>
      <c r="V36" s="83">
        <f>IF(AND($B36&lt;&gt;"",$Q$11&lt;&gt;""),U36-C36+Tempo!AX25,0)</f>
        <v>0</v>
      </c>
      <c r="W36" s="83" t="str">
        <f>IF($B36&lt;=Bias!$P$6,IF(ABS(Tempo!AR25-M36)+ABS(Tempo!AS25-N36)=0,0.5,ABS(Tempo!AR25-M36)/(ABS(Tempo!AR25-M36)+ABS(Tempo!AS25-N36))),IF($B36="","",0))</f>
        <v/>
      </c>
      <c r="X36" s="83" t="str">
        <f>IF($B36&lt;=Bias!$P$6,IF(ABS(Tempo!AR25-M36)+ABS(Tempo!AS25-N36)=0,0.5,ABS(Tempo!AS25-N36)/(ABS(Tempo!AR25-M36)+ABS(Tempo!AS25-N36))),IF($B36="","",0))</f>
        <v/>
      </c>
      <c r="Y36" s="71">
        <f>IF(Bias!$N$6=0,M36,IF(AND(Bias!$N$6=1,$B36&gt;=Bias!$O$6,$B36&lt;=Bias!$P$6),M36-2*($P$5*W36),M36))</f>
        <v>0</v>
      </c>
      <c r="Z36" s="71">
        <f>IF(Bias!$N$6=0,N36,IF(AND(Bias!$N$6=1,$B36&gt;=Bias!$O$6,$B36&lt;=Bias!$P$6),N36+2*($P$5*X36),N36))</f>
        <v>0</v>
      </c>
      <c r="AA36" s="70">
        <f>IF($B36="",0,Tempo!$A$2*(Y36-Z36)/2+AA37)</f>
        <v>0</v>
      </c>
      <c r="AB36" s="83">
        <f>IF(AND($B36&lt;&gt;"",$Q$11&lt;&gt;""),AA36-D36+Tempo!AY25,0)</f>
        <v>0</v>
      </c>
      <c r="AC36" s="83">
        <f>Tempo!$A$2*(S36-T36)/2-Tempo!$A$2*(Tempo!AP25-Tempo!AQ25)/2</f>
        <v>0</v>
      </c>
      <c r="AD36" s="83">
        <f>Tempo!$A$2*(Y36-Z36)/2-Tempo!$A$2*(Tempo!AR25-Tempo!AS25)/2</f>
        <v>0</v>
      </c>
      <c r="AE36" s="83">
        <f>Tempo!$A$2*(S36+T36)/2-Tempo!$A$2*(Tempo!AP25+Tempo!AQ25)/2</f>
        <v>0</v>
      </c>
      <c r="AF36" s="83">
        <f>Tempo!$A$2*(Y36+Z36)/2-Tempo!$A$2*(Tempo!AR25+Tempo!AS25)/2</f>
        <v>0</v>
      </c>
      <c r="AG36" s="105" t="e">
        <f>IF(AND(Bias!$F$4=1,B36&lt;&gt;""),B36,NA())</f>
        <v>#N/A</v>
      </c>
      <c r="AH36" s="105" t="e">
        <f>IF(AND(Bias!$F$5=1,B36&lt;&gt;""),B36,NA())</f>
        <v>#N/A</v>
      </c>
      <c r="AI36" s="105" t="e">
        <f>IF(AND(Bias!$F$4=1,Bias!$F$6=1,B36&lt;&gt;""),B36,NA())</f>
        <v>#N/A</v>
      </c>
      <c r="AJ36" s="105" t="e">
        <f>IF(AND(Bias!$F$5=1,Bias!$F$6=1,B36&lt;&gt;""),B36,NA())</f>
        <v>#N/A</v>
      </c>
      <c r="AL36" t="str">
        <f>IF($B36&lt;&gt;"",(Tempo!B25-Tempo!C25)/2-(Tempo!AP25-Tempo!AQ25)/2,"")</f>
        <v/>
      </c>
      <c r="AM36" t="str">
        <f>IF($B36&lt;&gt;"",(Tempo!D25-Tempo!E25)/2-(Tempo!AR25-Tempo!AS25)/2,"")</f>
        <v/>
      </c>
    </row>
    <row r="37" spans="1:39" x14ac:dyDescent="0.3">
      <c r="A37" s="68">
        <v>24</v>
      </c>
      <c r="B37" s="69" t="str">
        <f>IF(Tempo!A26="","",Tempo!A26)</f>
        <v/>
      </c>
      <c r="C37" s="70">
        <f>Tempo!$A$2*(Tempo!AP26-Tempo!AQ26)/2+C38</f>
        <v>0</v>
      </c>
      <c r="D37" s="70">
        <f>Tempo!$A$2*(Tempo!AR26-Tempo!AS26)/2+D38</f>
        <v>0</v>
      </c>
      <c r="E37" s="83" t="str">
        <f>IF($B37&lt;=Bias!$K$5,IF(ABS(Tempo!AP26-Tempo!B26)+ABS(Tempo!AQ26-Tempo!C26)=0,0.5,ABS(Tempo!AP26-Tempo!B26)/(ABS(Tempo!AP26-Tempo!B26)+ABS(Tempo!AQ26-Tempo!C26))),IF($B37="","",0))</f>
        <v/>
      </c>
      <c r="F37" s="83" t="str">
        <f>IF($B37&lt;=Bias!$K$5,IF(ABS(Tempo!AP26-Tempo!B26)+ABS(Tempo!AQ26-Tempo!C26)=0,0.5,ABS(Tempo!AQ26-Tempo!C26)/(ABS(Tempo!AP26-Tempo!B26)+ABS(Tempo!AQ26-Tempo!C26))),IF($B37="","",0))</f>
        <v/>
      </c>
      <c r="G37" s="71">
        <f>IF(AND(Bias!$I$5=1,$B37&gt;=Bias!$J$5,$B37&lt;=Bias!$K$5),Tempo!B26-E37*$G$3,Tempo!B26)</f>
        <v>0</v>
      </c>
      <c r="H37" s="71">
        <f>IF(AND(Bias!$I$5=1,$B37&gt;=Bias!$J$5,$B37&lt;=Bias!$K$5),Tempo!C26+F37*$G$3,Tempo!C26)</f>
        <v>0</v>
      </c>
      <c r="I37" s="70">
        <f>IF($B37="",0,Tempo!$A$2*(G37-H37)/2+I38)</f>
        <v>0</v>
      </c>
      <c r="J37" s="70">
        <f t="shared" si="0"/>
        <v>0</v>
      </c>
      <c r="K37" s="83" t="str">
        <f>IF($B37&lt;=Bias!$K$6,IF(ABS(Tempo!AR26-Tempo!D26)+ABS(Tempo!AS26-Tempo!E26)=0,0.5,ABS(Tempo!AR26-Tempo!D26)/(ABS(Tempo!AR26-Tempo!D26)+ABS(Tempo!AS26-Tempo!E26))),IF($B37="","",0))</f>
        <v/>
      </c>
      <c r="L37" s="83" t="str">
        <f>IF($B37&lt;=Bias!$K$6,IF(ABS(Tempo!AR26-Tempo!D26)+ABS(Tempo!AS26-Tempo!E26)=0,0.5,ABS(Tempo!AS26-Tempo!E26)/(ABS(Tempo!AR26-Tempo!D26)+ABS(Tempo!AS26-Tempo!E26))),IF($B37="","",0))</f>
        <v/>
      </c>
      <c r="M37" s="153">
        <f>IF(AND(Bias!$I$6=1,$B37&gt;=Bias!$J$6,$B37&lt;=Bias!$K$6),Tempo!D26-2*K37*$L$5,Tempo!D26)</f>
        <v>0</v>
      </c>
      <c r="N37" s="153">
        <f>IF(AND(Bias!$I$6=1,$B37&gt;=Bias!$J$6,$B37&lt;=Bias!$K$6),Tempo!E26+2*L37*$L$5,Tempo!E26)</f>
        <v>0</v>
      </c>
      <c r="O37" s="70">
        <f>IF($B37="",0,Tempo!$A$2*(M37-N37)/2+O38)</f>
        <v>0</v>
      </c>
      <c r="P37" s="109">
        <f t="shared" si="1"/>
        <v>0</v>
      </c>
      <c r="Q37" s="111" t="str">
        <f>IF($B37&lt;=Bias!$P$5,IF(ABS(Tempo!AP26-G37)+ABS(Tempo!AQ26-H37)=0,0.5,ABS(Tempo!AP26-G37)/(ABS(Tempo!AP26-G37)+ABS(Tempo!AQ26-H37))),IF($B37="","",0))</f>
        <v/>
      </c>
      <c r="R37" s="71" t="str">
        <f>IF($B37&lt;=Bias!$P$5,IF(ABS(Tempo!AP26-G37)+ABS(Tempo!AQ26-H37)=0,0.5,ABS(Tempo!AQ26-H37)/(ABS(Tempo!AP26-G37)+ABS(Tempo!AQ26-H37))),IF($B37="","",0))</f>
        <v/>
      </c>
      <c r="S37" s="71">
        <f>IF(Bias!$N$5=0,G37,IF(AND(Bias!$N$5=1,$B37&gt;=Bias!$O$5,$B37&lt;=Bias!$P$5),G37-2*($N$5*Q37),G37))</f>
        <v>0</v>
      </c>
      <c r="T37" s="71">
        <f>IF(Bias!$N$5=0,H37,IF(AND(Bias!$N$5=1,$B37&gt;=Bias!$O$5,$B37&lt;=Bias!$P$5),H37+2*($N$5*R37),H37))</f>
        <v>0</v>
      </c>
      <c r="U37" s="70">
        <f>IF($B37="",0,Tempo!$A$2*(S37-T37)/2+U38)</f>
        <v>0</v>
      </c>
      <c r="V37" s="83">
        <f>IF(AND($B37&lt;&gt;"",$Q$11&lt;&gt;""),U37-C37+Tempo!AX26,0)</f>
        <v>0</v>
      </c>
      <c r="W37" s="83" t="str">
        <f>IF($B37&lt;=Bias!$P$6,IF(ABS(Tempo!AR26-M37)+ABS(Tempo!AS26-N37)=0,0.5,ABS(Tempo!AR26-M37)/(ABS(Tempo!AR26-M37)+ABS(Tempo!AS26-N37))),IF($B37="","",0))</f>
        <v/>
      </c>
      <c r="X37" s="83" t="str">
        <f>IF($B37&lt;=Bias!$P$6,IF(ABS(Tempo!AR26-M37)+ABS(Tempo!AS26-N37)=0,0.5,ABS(Tempo!AS26-N37)/(ABS(Tempo!AR26-M37)+ABS(Tempo!AS26-N37))),IF($B37="","",0))</f>
        <v/>
      </c>
      <c r="Y37" s="71">
        <f>IF(Bias!$N$6=0,M37,IF(AND(Bias!$N$6=1,$B37&gt;=Bias!$O$6,$B37&lt;=Bias!$P$6),M37-2*($P$5*W37),M37))</f>
        <v>0</v>
      </c>
      <c r="Z37" s="71">
        <f>IF(Bias!$N$6=0,N37,IF(AND(Bias!$N$6=1,$B37&gt;=Bias!$O$6,$B37&lt;=Bias!$P$6),N37+2*($P$5*X37),N37))</f>
        <v>0</v>
      </c>
      <c r="AA37" s="70">
        <f>IF($B37="",0,Tempo!$A$2*(Y37-Z37)/2+AA38)</f>
        <v>0</v>
      </c>
      <c r="AB37" s="83">
        <f>IF(AND($B37&lt;&gt;"",$Q$11&lt;&gt;""),AA37-D37+Tempo!AY26,0)</f>
        <v>0</v>
      </c>
      <c r="AC37" s="83">
        <f>Tempo!$A$2*(S37-T37)/2-Tempo!$A$2*(Tempo!AP26-Tempo!AQ26)/2</f>
        <v>0</v>
      </c>
      <c r="AD37" s="83">
        <f>Tempo!$A$2*(Y37-Z37)/2-Tempo!$A$2*(Tempo!AR26-Tempo!AS26)/2</f>
        <v>0</v>
      </c>
      <c r="AE37" s="83">
        <f>Tempo!$A$2*(S37+T37)/2-Tempo!$A$2*(Tempo!AP26+Tempo!AQ26)/2</f>
        <v>0</v>
      </c>
      <c r="AF37" s="83">
        <f>Tempo!$A$2*(Y37+Z37)/2-Tempo!$A$2*(Tempo!AR26+Tempo!AS26)/2</f>
        <v>0</v>
      </c>
      <c r="AG37" s="105" t="e">
        <f>IF(AND(Bias!$F$4=1,B37&lt;&gt;""),B37,NA())</f>
        <v>#N/A</v>
      </c>
      <c r="AH37" s="105" t="e">
        <f>IF(AND(Bias!$F$5=1,B37&lt;&gt;""),B37,NA())</f>
        <v>#N/A</v>
      </c>
      <c r="AI37" s="105" t="e">
        <f>IF(AND(Bias!$F$4=1,Bias!$F$6=1,B37&lt;&gt;""),B37,NA())</f>
        <v>#N/A</v>
      </c>
      <c r="AJ37" s="105" t="e">
        <f>IF(AND(Bias!$F$5=1,Bias!$F$6=1,B37&lt;&gt;""),B37,NA())</f>
        <v>#N/A</v>
      </c>
      <c r="AL37" t="str">
        <f>IF($B37&lt;&gt;"",(Tempo!B26-Tempo!C26)/2-(Tempo!AP26-Tempo!AQ26)/2,"")</f>
        <v/>
      </c>
      <c r="AM37" t="str">
        <f>IF($B37&lt;&gt;"",(Tempo!D26-Tempo!E26)/2-(Tempo!AR26-Tempo!AS26)/2,"")</f>
        <v/>
      </c>
    </row>
    <row r="38" spans="1:39" x14ac:dyDescent="0.3">
      <c r="A38" s="68">
        <v>25</v>
      </c>
      <c r="B38" s="69" t="str">
        <f>IF(Tempo!A27="","",Tempo!A27)</f>
        <v/>
      </c>
      <c r="C38" s="70">
        <f>Tempo!$A$2*(Tempo!AP27-Tempo!AQ27)/2+C39</f>
        <v>0</v>
      </c>
      <c r="D38" s="70">
        <f>Tempo!$A$2*(Tempo!AR27-Tempo!AS27)/2+D39</f>
        <v>0</v>
      </c>
      <c r="E38" s="83" t="str">
        <f>IF($B38&lt;=Bias!$K$5,IF(ABS(Tempo!AP27-Tempo!B27)+ABS(Tempo!AQ27-Tempo!C27)=0,0.5,ABS(Tempo!AP27-Tempo!B27)/(ABS(Tempo!AP27-Tempo!B27)+ABS(Tempo!AQ27-Tempo!C27))),IF($B38="","",0))</f>
        <v/>
      </c>
      <c r="F38" s="83" t="str">
        <f>IF($B38&lt;=Bias!$K$5,IF(ABS(Tempo!AP27-Tempo!B27)+ABS(Tempo!AQ27-Tempo!C27)=0,0.5,ABS(Tempo!AQ27-Tempo!C27)/(ABS(Tempo!AP27-Tempo!B27)+ABS(Tempo!AQ27-Tempo!C27))),IF($B38="","",0))</f>
        <v/>
      </c>
      <c r="G38" s="71">
        <f>IF(AND(Bias!$I$5=1,$B38&gt;=Bias!$J$5,$B38&lt;=Bias!$K$5),Tempo!B27-E38*$G$3,Tempo!B27)</f>
        <v>0</v>
      </c>
      <c r="H38" s="71">
        <f>IF(AND(Bias!$I$5=1,$B38&gt;=Bias!$J$5,$B38&lt;=Bias!$K$5),Tempo!C27+F38*$G$3,Tempo!C27)</f>
        <v>0</v>
      </c>
      <c r="I38" s="70">
        <f>IF($B38="",0,Tempo!$A$2*(G38-H38)/2+I39)</f>
        <v>0</v>
      </c>
      <c r="J38" s="70">
        <f t="shared" si="0"/>
        <v>0</v>
      </c>
      <c r="K38" s="83" t="str">
        <f>IF($B38&lt;=Bias!$K$6,IF(ABS(Tempo!AR27-Tempo!D27)+ABS(Tempo!AS27-Tempo!E27)=0,0.5,ABS(Tempo!AR27-Tempo!D27)/(ABS(Tempo!AR27-Tempo!D27)+ABS(Tempo!AS27-Tempo!E27))),IF($B38="","",0))</f>
        <v/>
      </c>
      <c r="L38" s="83" t="str">
        <f>IF($B38&lt;=Bias!$K$6,IF(ABS(Tempo!AR27-Tempo!D27)+ABS(Tempo!AS27-Tempo!E27)=0,0.5,ABS(Tempo!AS27-Tempo!E27)/(ABS(Tempo!AR27-Tempo!D27)+ABS(Tempo!AS27-Tempo!E27))),IF($B38="","",0))</f>
        <v/>
      </c>
      <c r="M38" s="153">
        <f>IF(AND(Bias!$I$6=1,$B38&gt;=Bias!$J$6,$B38&lt;=Bias!$K$6),Tempo!D27-2*K38*$L$5,Tempo!D27)</f>
        <v>0</v>
      </c>
      <c r="N38" s="153">
        <f>IF(AND(Bias!$I$6=1,$B38&gt;=Bias!$J$6,$B38&lt;=Bias!$K$6),Tempo!E27+2*L38*$L$5,Tempo!E27)</f>
        <v>0</v>
      </c>
      <c r="O38" s="70">
        <f>IF($B38="",0,Tempo!$A$2*(M38-N38)/2+O39)</f>
        <v>0</v>
      </c>
      <c r="P38" s="109">
        <f t="shared" si="1"/>
        <v>0</v>
      </c>
      <c r="Q38" s="111" t="str">
        <f>IF($B38&lt;=Bias!$P$5,IF(ABS(Tempo!AP27-G38)+ABS(Tempo!AQ27-H38)=0,0.5,ABS(Tempo!AP27-G38)/(ABS(Tempo!AP27-G38)+ABS(Tempo!AQ27-H38))),IF($B38="","",0))</f>
        <v/>
      </c>
      <c r="R38" s="71" t="str">
        <f>IF($B38&lt;=Bias!$P$5,IF(ABS(Tempo!AP27-G38)+ABS(Tempo!AQ27-H38)=0,0.5,ABS(Tempo!AQ27-H38)/(ABS(Tempo!AP27-G38)+ABS(Tempo!AQ27-H38))),IF($B38="","",0))</f>
        <v/>
      </c>
      <c r="S38" s="71">
        <f>IF(Bias!$N$5=0,G38,IF(AND(Bias!$N$5=1,$B38&gt;=Bias!$O$5,$B38&lt;=Bias!$P$5),G38-2*($N$5*Q38),G38))</f>
        <v>0</v>
      </c>
      <c r="T38" s="71">
        <f>IF(Bias!$N$5=0,H38,IF(AND(Bias!$N$5=1,$B38&gt;=Bias!$O$5,$B38&lt;=Bias!$P$5),H38+2*($N$5*R38),H38))</f>
        <v>0</v>
      </c>
      <c r="U38" s="70">
        <f>IF($B38="",0,Tempo!$A$2*(S38-T38)/2+U39)</f>
        <v>0</v>
      </c>
      <c r="V38" s="83">
        <f>IF(AND($B38&lt;&gt;"",$Q$11&lt;&gt;""),U38-C38+Tempo!AX27,0)</f>
        <v>0</v>
      </c>
      <c r="W38" s="83" t="str">
        <f>IF($B38&lt;=Bias!$P$6,IF(ABS(Tempo!AR27-M38)+ABS(Tempo!AS27-N38)=0,0.5,ABS(Tempo!AR27-M38)/(ABS(Tempo!AR27-M38)+ABS(Tempo!AS27-N38))),IF($B38="","",0))</f>
        <v/>
      </c>
      <c r="X38" s="83" t="str">
        <f>IF($B38&lt;=Bias!$P$6,IF(ABS(Tempo!AR27-M38)+ABS(Tempo!AS27-N38)=0,0.5,ABS(Tempo!AS27-N38)/(ABS(Tempo!AR27-M38)+ABS(Tempo!AS27-N38))),IF($B38="","",0))</f>
        <v/>
      </c>
      <c r="Y38" s="71">
        <f>IF(Bias!$N$6=0,M38,IF(AND(Bias!$N$6=1,$B38&gt;=Bias!$O$6,$B38&lt;=Bias!$P$6),M38-2*($P$5*W38),M38))</f>
        <v>0</v>
      </c>
      <c r="Z38" s="71">
        <f>IF(Bias!$N$6=0,N38,IF(AND(Bias!$N$6=1,$B38&gt;=Bias!$O$6,$B38&lt;=Bias!$P$6),N38+2*($P$5*X38),N38))</f>
        <v>0</v>
      </c>
      <c r="AA38" s="70">
        <f>IF($B38="",0,Tempo!$A$2*(Y38-Z38)/2+AA39)</f>
        <v>0</v>
      </c>
      <c r="AB38" s="83">
        <f>IF(AND($B38&lt;&gt;"",$Q$11&lt;&gt;""),AA38-D38+Tempo!AY27,0)</f>
        <v>0</v>
      </c>
      <c r="AC38" s="83">
        <f>Tempo!$A$2*(S38-T38)/2-Tempo!$A$2*(Tempo!AP27-Tempo!AQ27)/2</f>
        <v>0</v>
      </c>
      <c r="AD38" s="83">
        <f>Tempo!$A$2*(Y38-Z38)/2-Tempo!$A$2*(Tempo!AR27-Tempo!AS27)/2</f>
        <v>0</v>
      </c>
      <c r="AE38" s="83">
        <f>Tempo!$A$2*(S38+T38)/2-Tempo!$A$2*(Tempo!AP27+Tempo!AQ27)/2</f>
        <v>0</v>
      </c>
      <c r="AF38" s="83">
        <f>Tempo!$A$2*(Y38+Z38)/2-Tempo!$A$2*(Tempo!AR27+Tempo!AS27)/2</f>
        <v>0</v>
      </c>
      <c r="AG38" s="105" t="e">
        <f>IF(AND(Bias!$F$4=1,B38&lt;&gt;""),B38,NA())</f>
        <v>#N/A</v>
      </c>
      <c r="AH38" s="105" t="e">
        <f>IF(AND(Bias!$F$5=1,B38&lt;&gt;""),B38,NA())</f>
        <v>#N/A</v>
      </c>
      <c r="AI38" s="105" t="e">
        <f>IF(AND(Bias!$F$4=1,Bias!$F$6=1,B38&lt;&gt;""),B38,NA())</f>
        <v>#N/A</v>
      </c>
      <c r="AJ38" s="105" t="e">
        <f>IF(AND(Bias!$F$5=1,Bias!$F$6=1,B38&lt;&gt;""),B38,NA())</f>
        <v>#N/A</v>
      </c>
      <c r="AL38" t="str">
        <f>IF($B38&lt;&gt;"",(Tempo!B27-Tempo!C27)/2-(Tempo!AP27-Tempo!AQ27)/2,"")</f>
        <v/>
      </c>
      <c r="AM38" t="str">
        <f>IF($B38&lt;&gt;"",(Tempo!D27-Tempo!E27)/2-(Tempo!AR27-Tempo!AS27)/2,"")</f>
        <v/>
      </c>
    </row>
    <row r="39" spans="1:39" x14ac:dyDescent="0.3">
      <c r="A39" s="68">
        <v>26</v>
      </c>
      <c r="B39" s="69" t="str">
        <f>IF(Tempo!A28="","",Tempo!A28)</f>
        <v/>
      </c>
      <c r="C39" s="70">
        <f>Tempo!$A$2*(Tempo!AP28-Tempo!AQ28)/2+C40</f>
        <v>0</v>
      </c>
      <c r="D39" s="70">
        <f>Tempo!$A$2*(Tempo!AR28-Tempo!AS28)/2+D40</f>
        <v>0</v>
      </c>
      <c r="E39" s="83" t="str">
        <f>IF($B39&lt;=Bias!$K$5,IF(ABS(Tempo!AP28-Tempo!B28)+ABS(Tempo!AQ28-Tempo!C28)=0,0.5,ABS(Tempo!AP28-Tempo!B28)/(ABS(Tempo!AP28-Tempo!B28)+ABS(Tempo!AQ28-Tempo!C28))),IF($B39="","",0))</f>
        <v/>
      </c>
      <c r="F39" s="83" t="str">
        <f>IF($B39&lt;=Bias!$K$5,IF(ABS(Tempo!AP28-Tempo!B28)+ABS(Tempo!AQ28-Tempo!C28)=0,0.5,ABS(Tempo!AQ28-Tempo!C28)/(ABS(Tempo!AP28-Tempo!B28)+ABS(Tempo!AQ28-Tempo!C28))),IF($B39="","",0))</f>
        <v/>
      </c>
      <c r="G39" s="71">
        <f>IF(AND(Bias!$I$5=1,$B39&gt;=Bias!$J$5,$B39&lt;=Bias!$K$5),Tempo!B28-E39*$G$3,Tempo!B28)</f>
        <v>0</v>
      </c>
      <c r="H39" s="71">
        <f>IF(AND(Bias!$I$5=1,$B39&gt;=Bias!$J$5,$B39&lt;=Bias!$K$5),Tempo!C28+F39*$G$3,Tempo!C28)</f>
        <v>0</v>
      </c>
      <c r="I39" s="70">
        <f>IF($B39="",0,Tempo!$A$2*(G39-H39)/2+I40)</f>
        <v>0</v>
      </c>
      <c r="J39" s="70">
        <f t="shared" si="0"/>
        <v>0</v>
      </c>
      <c r="K39" s="83" t="str">
        <f>IF($B39&lt;=Bias!$K$6,IF(ABS(Tempo!AR28-Tempo!D28)+ABS(Tempo!AS28-Tempo!E28)=0,0.5,ABS(Tempo!AR28-Tempo!D28)/(ABS(Tempo!AR28-Tempo!D28)+ABS(Tempo!AS28-Tempo!E28))),IF($B39="","",0))</f>
        <v/>
      </c>
      <c r="L39" s="83" t="str">
        <f>IF($B39&lt;=Bias!$K$6,IF(ABS(Tempo!AR28-Tempo!D28)+ABS(Tempo!AS28-Tempo!E28)=0,0.5,ABS(Tempo!AS28-Tempo!E28)/(ABS(Tempo!AR28-Tempo!D28)+ABS(Tempo!AS28-Tempo!E28))),IF($B39="","",0))</f>
        <v/>
      </c>
      <c r="M39" s="153">
        <f>IF(AND(Bias!$I$6=1,$B39&gt;=Bias!$J$6,$B39&lt;=Bias!$K$6),Tempo!D28-2*K39*$L$5,Tempo!D28)</f>
        <v>0</v>
      </c>
      <c r="N39" s="153">
        <f>IF(AND(Bias!$I$6=1,$B39&gt;=Bias!$J$6,$B39&lt;=Bias!$K$6),Tempo!E28+2*L39*$L$5,Tempo!E28)</f>
        <v>0</v>
      </c>
      <c r="O39" s="70">
        <f>IF($B39="",0,Tempo!$A$2*(M39-N39)/2+O40)</f>
        <v>0</v>
      </c>
      <c r="P39" s="109">
        <f t="shared" si="1"/>
        <v>0</v>
      </c>
      <c r="Q39" s="111" t="str">
        <f>IF($B39&lt;=Bias!$P$5,IF(ABS(Tempo!AP28-G39)+ABS(Tempo!AQ28-H39)=0,0.5,ABS(Tempo!AP28-G39)/(ABS(Tempo!AP28-G39)+ABS(Tempo!AQ28-H39))),IF($B39="","",0))</f>
        <v/>
      </c>
      <c r="R39" s="71" t="str">
        <f>IF($B39&lt;=Bias!$P$5,IF(ABS(Tempo!AP28-G39)+ABS(Tempo!AQ28-H39)=0,0.5,ABS(Tempo!AQ28-H39)/(ABS(Tempo!AP28-G39)+ABS(Tempo!AQ28-H39))),IF($B39="","",0))</f>
        <v/>
      </c>
      <c r="S39" s="71">
        <f>IF(Bias!$N$5=0,G39,IF(AND(Bias!$N$5=1,$B39&gt;=Bias!$O$5,$B39&lt;=Bias!$P$5),G39-2*($N$5*Q39),G39))</f>
        <v>0</v>
      </c>
      <c r="T39" s="71">
        <f>IF(Bias!$N$5=0,H39,IF(AND(Bias!$N$5=1,$B39&gt;=Bias!$O$5,$B39&lt;=Bias!$P$5),H39+2*($N$5*R39),H39))</f>
        <v>0</v>
      </c>
      <c r="U39" s="70">
        <f>IF($B39="",0,Tempo!$A$2*(S39-T39)/2+U40)</f>
        <v>0</v>
      </c>
      <c r="V39" s="83">
        <f>IF(AND($B39&lt;&gt;"",$Q$11&lt;&gt;""),U39-C39+Tempo!AX28,0)</f>
        <v>0</v>
      </c>
      <c r="W39" s="83" t="str">
        <f>IF($B39&lt;=Bias!$P$6,IF(ABS(Tempo!AR28-M39)+ABS(Tempo!AS28-N39)=0,0.5,ABS(Tempo!AR28-M39)/(ABS(Tempo!AR28-M39)+ABS(Tempo!AS28-N39))),IF($B39="","",0))</f>
        <v/>
      </c>
      <c r="X39" s="83" t="str">
        <f>IF($B39&lt;=Bias!$P$6,IF(ABS(Tempo!AR28-M39)+ABS(Tempo!AS28-N39)=0,0.5,ABS(Tempo!AS28-N39)/(ABS(Tempo!AR28-M39)+ABS(Tempo!AS28-N39))),IF($B39="","",0))</f>
        <v/>
      </c>
      <c r="Y39" s="71">
        <f>IF(Bias!$N$6=0,M39,IF(AND(Bias!$N$6=1,$B39&gt;=Bias!$O$6,$B39&lt;=Bias!$P$6),M39-2*($P$5*W39),M39))</f>
        <v>0</v>
      </c>
      <c r="Z39" s="71">
        <f>IF(Bias!$N$6=0,N39,IF(AND(Bias!$N$6=1,$B39&gt;=Bias!$O$6,$B39&lt;=Bias!$P$6),N39+2*($P$5*X39),N39))</f>
        <v>0</v>
      </c>
      <c r="AA39" s="70">
        <f>IF($B39="",0,Tempo!$A$2*(Y39-Z39)/2+AA40)</f>
        <v>0</v>
      </c>
      <c r="AB39" s="83">
        <f>IF(AND($B39&lt;&gt;"",$Q$11&lt;&gt;""),AA39-D39+Tempo!AY28,0)</f>
        <v>0</v>
      </c>
      <c r="AC39" s="83">
        <f>Tempo!$A$2*(S39-T39)/2-Tempo!$A$2*(Tempo!AP28-Tempo!AQ28)/2</f>
        <v>0</v>
      </c>
      <c r="AD39" s="83">
        <f>Tempo!$A$2*(Y39-Z39)/2-Tempo!$A$2*(Tempo!AR28-Tempo!AS28)/2</f>
        <v>0</v>
      </c>
      <c r="AE39" s="83">
        <f>Tempo!$A$2*(S39+T39)/2-Tempo!$A$2*(Tempo!AP28+Tempo!AQ28)/2</f>
        <v>0</v>
      </c>
      <c r="AF39" s="83">
        <f>Tempo!$A$2*(Y39+Z39)/2-Tempo!$A$2*(Tempo!AR28+Tempo!AS28)/2</f>
        <v>0</v>
      </c>
      <c r="AG39" s="105" t="e">
        <f>IF(AND(Bias!$F$4=1,B39&lt;&gt;""),B39,NA())</f>
        <v>#N/A</v>
      </c>
      <c r="AH39" s="105" t="e">
        <f>IF(AND(Bias!$F$5=1,B39&lt;&gt;""),B39,NA())</f>
        <v>#N/A</v>
      </c>
      <c r="AI39" s="105" t="e">
        <f>IF(AND(Bias!$F$4=1,Bias!$F$6=1,B39&lt;&gt;""),B39,NA())</f>
        <v>#N/A</v>
      </c>
      <c r="AJ39" s="105" t="e">
        <f>IF(AND(Bias!$F$5=1,Bias!$F$6=1,B39&lt;&gt;""),B39,NA())</f>
        <v>#N/A</v>
      </c>
      <c r="AL39" t="str">
        <f>IF($B39&lt;&gt;"",(Tempo!B28-Tempo!C28)/2-(Tempo!AP28-Tempo!AQ28)/2,"")</f>
        <v/>
      </c>
      <c r="AM39" t="str">
        <f>IF($B39&lt;&gt;"",(Tempo!D28-Tempo!E28)/2-(Tempo!AR28-Tempo!AS28)/2,"")</f>
        <v/>
      </c>
    </row>
    <row r="40" spans="1:39" x14ac:dyDescent="0.3">
      <c r="A40" s="68">
        <v>27</v>
      </c>
      <c r="B40" s="69" t="str">
        <f>IF(Tempo!A29="","",Tempo!A29)</f>
        <v/>
      </c>
      <c r="C40" s="70">
        <f>Tempo!$A$2*(Tempo!AP29-Tempo!AQ29)/2+C41</f>
        <v>0</v>
      </c>
      <c r="D40" s="70">
        <f>Tempo!$A$2*(Tempo!AR29-Tempo!AS29)/2+D41</f>
        <v>0</v>
      </c>
      <c r="E40" s="83" t="str">
        <f>IF($B40&lt;=Bias!$K$5,IF(ABS(Tempo!AP29-Tempo!B29)+ABS(Tempo!AQ29-Tempo!C29)=0,0.5,ABS(Tempo!AP29-Tempo!B29)/(ABS(Tempo!AP29-Tempo!B29)+ABS(Tempo!AQ29-Tempo!C29))),IF($B40="","",0))</f>
        <v/>
      </c>
      <c r="F40" s="83" t="str">
        <f>IF($B40&lt;=Bias!$K$5,IF(ABS(Tempo!AP29-Tempo!B29)+ABS(Tempo!AQ29-Tempo!C29)=0,0.5,ABS(Tempo!AQ29-Tempo!C29)/(ABS(Tempo!AP29-Tempo!B29)+ABS(Tempo!AQ29-Tempo!C29))),IF($B40="","",0))</f>
        <v/>
      </c>
      <c r="G40" s="71">
        <f>IF(AND(Bias!$I$5=1,$B40&gt;=Bias!$J$5,$B40&lt;=Bias!$K$5),Tempo!B29-E40*$G$3,Tempo!B29)</f>
        <v>0</v>
      </c>
      <c r="H40" s="71">
        <f>IF(AND(Bias!$I$5=1,$B40&gt;=Bias!$J$5,$B40&lt;=Bias!$K$5),Tempo!C29+F40*$G$3,Tempo!C29)</f>
        <v>0</v>
      </c>
      <c r="I40" s="70">
        <f>IF($B40="",0,Tempo!$A$2*(G40-H40)/2+I41)</f>
        <v>0</v>
      </c>
      <c r="J40" s="70">
        <f t="shared" si="0"/>
        <v>0</v>
      </c>
      <c r="K40" s="83" t="str">
        <f>IF($B40&lt;=Bias!$K$6,IF(ABS(Tempo!AR29-Tempo!D29)+ABS(Tempo!AS29-Tempo!E29)=0,0.5,ABS(Tempo!AR29-Tempo!D29)/(ABS(Tempo!AR29-Tempo!D29)+ABS(Tempo!AS29-Tempo!E29))),IF($B40="","",0))</f>
        <v/>
      </c>
      <c r="L40" s="83" t="str">
        <f>IF($B40&lt;=Bias!$K$6,IF(ABS(Tempo!AR29-Tempo!D29)+ABS(Tempo!AS29-Tempo!E29)=0,0.5,ABS(Tempo!AS29-Tempo!E29)/(ABS(Tempo!AR29-Tempo!D29)+ABS(Tempo!AS29-Tempo!E29))),IF($B40="","",0))</f>
        <v/>
      </c>
      <c r="M40" s="153">
        <f>IF(AND(Bias!$I$6=1,$B40&gt;=Bias!$J$6,$B40&lt;=Bias!$K$6),Tempo!D29-2*K40*$L$5,Tempo!D29)</f>
        <v>0</v>
      </c>
      <c r="N40" s="153">
        <f>IF(AND(Bias!$I$6=1,$B40&gt;=Bias!$J$6,$B40&lt;=Bias!$K$6),Tempo!E29+2*L40*$L$5,Tempo!E29)</f>
        <v>0</v>
      </c>
      <c r="O40" s="70">
        <f>IF($B40="",0,Tempo!$A$2*(M40-N40)/2+O41)</f>
        <v>0</v>
      </c>
      <c r="P40" s="109">
        <f t="shared" si="1"/>
        <v>0</v>
      </c>
      <c r="Q40" s="111" t="str">
        <f>IF($B40&lt;=Bias!$P$5,IF(ABS(Tempo!AP29-G40)+ABS(Tempo!AQ29-H40)=0,0.5,ABS(Tempo!AP29-G40)/(ABS(Tempo!AP29-G40)+ABS(Tempo!AQ29-H40))),IF($B40="","",0))</f>
        <v/>
      </c>
      <c r="R40" s="71" t="str">
        <f>IF($B40&lt;=Bias!$P$5,IF(ABS(Tempo!AP29-G40)+ABS(Tempo!AQ29-H40)=0,0.5,ABS(Tempo!AQ29-H40)/(ABS(Tempo!AP29-G40)+ABS(Tempo!AQ29-H40))),IF($B40="","",0))</f>
        <v/>
      </c>
      <c r="S40" s="71">
        <f>IF(Bias!$N$5=0,G40,IF(AND(Bias!$N$5=1,$B40&gt;=Bias!$O$5,$B40&lt;=Bias!$P$5),G40-2*($N$5*Q40),G40))</f>
        <v>0</v>
      </c>
      <c r="T40" s="71">
        <f>IF(Bias!$N$5=0,H40,IF(AND(Bias!$N$5=1,$B40&gt;=Bias!$O$5,$B40&lt;=Bias!$P$5),H40+2*($N$5*R40),H40))</f>
        <v>0</v>
      </c>
      <c r="U40" s="70">
        <f>IF($B40="",0,Tempo!$A$2*(S40-T40)/2+U41)</f>
        <v>0</v>
      </c>
      <c r="V40" s="83">
        <f>IF(AND($B40&lt;&gt;"",$Q$11&lt;&gt;""),U40-C40+Tempo!AX29,0)</f>
        <v>0</v>
      </c>
      <c r="W40" s="83" t="str">
        <f>IF($B40&lt;=Bias!$P$6,IF(ABS(Tempo!AR29-M40)+ABS(Tempo!AS29-N40)=0,0.5,ABS(Tempo!AR29-M40)/(ABS(Tempo!AR29-M40)+ABS(Tempo!AS29-N40))),IF($B40="","",0))</f>
        <v/>
      </c>
      <c r="X40" s="83" t="str">
        <f>IF($B40&lt;=Bias!$P$6,IF(ABS(Tempo!AR29-M40)+ABS(Tempo!AS29-N40)=0,0.5,ABS(Tempo!AS29-N40)/(ABS(Tempo!AR29-M40)+ABS(Tempo!AS29-N40))),IF($B40="","",0))</f>
        <v/>
      </c>
      <c r="Y40" s="71">
        <f>IF(Bias!$N$6=0,M40,IF(AND(Bias!$N$6=1,$B40&gt;=Bias!$O$6,$B40&lt;=Bias!$P$6),M40-2*($P$5*W40),M40))</f>
        <v>0</v>
      </c>
      <c r="Z40" s="71">
        <f>IF(Bias!$N$6=0,N40,IF(AND(Bias!$N$6=1,$B40&gt;=Bias!$O$6,$B40&lt;=Bias!$P$6),N40+2*($P$5*X40),N40))</f>
        <v>0</v>
      </c>
      <c r="AA40" s="70">
        <f>IF($B40="",0,Tempo!$A$2*(Y40-Z40)/2+AA41)</f>
        <v>0</v>
      </c>
      <c r="AB40" s="83">
        <f>IF(AND($B40&lt;&gt;"",$Q$11&lt;&gt;""),AA40-D40+Tempo!AY29,0)</f>
        <v>0</v>
      </c>
      <c r="AC40" s="83">
        <f>Tempo!$A$2*(S40-T40)/2-Tempo!$A$2*(Tempo!AP29-Tempo!AQ29)/2</f>
        <v>0</v>
      </c>
      <c r="AD40" s="83">
        <f>Tempo!$A$2*(Y40-Z40)/2-Tempo!$A$2*(Tempo!AR29-Tempo!AS29)/2</f>
        <v>0</v>
      </c>
      <c r="AE40" s="83">
        <f>Tempo!$A$2*(S40+T40)/2-Tempo!$A$2*(Tempo!AP29+Tempo!AQ29)/2</f>
        <v>0</v>
      </c>
      <c r="AF40" s="83">
        <f>Tempo!$A$2*(Y40+Z40)/2-Tempo!$A$2*(Tempo!AR29+Tempo!AS29)/2</f>
        <v>0</v>
      </c>
      <c r="AG40" s="105" t="e">
        <f>IF(AND(Bias!$F$4=1,B40&lt;&gt;""),B40,NA())</f>
        <v>#N/A</v>
      </c>
      <c r="AH40" s="105" t="e">
        <f>IF(AND(Bias!$F$5=1,B40&lt;&gt;""),B40,NA())</f>
        <v>#N/A</v>
      </c>
      <c r="AI40" s="105" t="e">
        <f>IF(AND(Bias!$F$4=1,Bias!$F$6=1,B40&lt;&gt;""),B40,NA())</f>
        <v>#N/A</v>
      </c>
      <c r="AJ40" s="105" t="e">
        <f>IF(AND(Bias!$F$5=1,Bias!$F$6=1,B40&lt;&gt;""),B40,NA())</f>
        <v>#N/A</v>
      </c>
      <c r="AL40" t="str">
        <f>IF($B40&lt;&gt;"",(Tempo!B29-Tempo!C29)/2-(Tempo!AP29-Tempo!AQ29)/2,"")</f>
        <v/>
      </c>
      <c r="AM40" t="str">
        <f>IF($B40&lt;&gt;"",(Tempo!D29-Tempo!E29)/2-(Tempo!AR29-Tempo!AS29)/2,"")</f>
        <v/>
      </c>
    </row>
    <row r="41" spans="1:39" x14ac:dyDescent="0.3">
      <c r="A41" s="68">
        <v>28</v>
      </c>
      <c r="B41" s="69" t="str">
        <f>IF(Tempo!A30="","",Tempo!A30)</f>
        <v/>
      </c>
      <c r="C41" s="70">
        <f>Tempo!$A$2*(Tempo!AP30-Tempo!AQ30)/2+C42</f>
        <v>0</v>
      </c>
      <c r="D41" s="70">
        <f>Tempo!$A$2*(Tempo!AR30-Tempo!AS30)/2+D42</f>
        <v>0</v>
      </c>
      <c r="E41" s="83" t="str">
        <f>IF($B41&lt;=Bias!$K$5,IF(ABS(Tempo!AP30-Tempo!B30)+ABS(Tempo!AQ30-Tempo!C30)=0,0.5,ABS(Tempo!AP30-Tempo!B30)/(ABS(Tempo!AP30-Tempo!B30)+ABS(Tempo!AQ30-Tempo!C30))),IF($B41="","",0))</f>
        <v/>
      </c>
      <c r="F41" s="83" t="str">
        <f>IF($B41&lt;=Bias!$K$5,IF(ABS(Tempo!AP30-Tempo!B30)+ABS(Tempo!AQ30-Tempo!C30)=0,0.5,ABS(Tempo!AQ30-Tempo!C30)/(ABS(Tempo!AP30-Tempo!B30)+ABS(Tempo!AQ30-Tempo!C30))),IF($B41="","",0))</f>
        <v/>
      </c>
      <c r="G41" s="71">
        <f>IF(AND(Bias!$I$5=1,$B41&gt;=Bias!$J$5,$B41&lt;=Bias!$K$5),Tempo!B30-E41*$G$3,Tempo!B30)</f>
        <v>0</v>
      </c>
      <c r="H41" s="71">
        <f>IF(AND(Bias!$I$5=1,$B41&gt;=Bias!$J$5,$B41&lt;=Bias!$K$5),Tempo!C30+F41*$G$3,Tempo!C30)</f>
        <v>0</v>
      </c>
      <c r="I41" s="70">
        <f>IF($B41="",0,Tempo!$A$2*(G41-H41)/2+I42)</f>
        <v>0</v>
      </c>
      <c r="J41" s="70">
        <f t="shared" si="0"/>
        <v>0</v>
      </c>
      <c r="K41" s="83" t="str">
        <f>IF($B41&lt;=Bias!$K$6,IF(ABS(Tempo!AR30-Tempo!D30)+ABS(Tempo!AS30-Tempo!E30)=0,0.5,ABS(Tempo!AR30-Tempo!D30)/(ABS(Tempo!AR30-Tempo!D30)+ABS(Tempo!AS30-Tempo!E30))),IF($B41="","",0))</f>
        <v/>
      </c>
      <c r="L41" s="83" t="str">
        <f>IF($B41&lt;=Bias!$K$6,IF(ABS(Tempo!AR30-Tempo!D30)+ABS(Tempo!AS30-Tempo!E30)=0,0.5,ABS(Tempo!AS30-Tempo!E30)/(ABS(Tempo!AR30-Tempo!D30)+ABS(Tempo!AS30-Tempo!E30))),IF($B41="","",0))</f>
        <v/>
      </c>
      <c r="M41" s="153">
        <f>IF(AND(Bias!$I$6=1,$B41&gt;=Bias!$J$6,$B41&lt;=Bias!$K$6),Tempo!D30-2*K41*$L$5,Tempo!D30)</f>
        <v>0</v>
      </c>
      <c r="N41" s="153">
        <f>IF(AND(Bias!$I$6=1,$B41&gt;=Bias!$J$6,$B41&lt;=Bias!$K$6),Tempo!E30+2*L41*$L$5,Tempo!E30)</f>
        <v>0</v>
      </c>
      <c r="O41" s="70">
        <f>IF($B41="",0,Tempo!$A$2*(M41-N41)/2+O42)</f>
        <v>0</v>
      </c>
      <c r="P41" s="109">
        <f t="shared" si="1"/>
        <v>0</v>
      </c>
      <c r="Q41" s="111" t="str">
        <f>IF($B41&lt;=Bias!$P$5,IF(ABS(Tempo!AP30-G41)+ABS(Tempo!AQ30-H41)=0,0.5,ABS(Tempo!AP30-G41)/(ABS(Tempo!AP30-G41)+ABS(Tempo!AQ30-H41))),IF($B41="","",0))</f>
        <v/>
      </c>
      <c r="R41" s="71" t="str">
        <f>IF($B41&lt;=Bias!$P$5,IF(ABS(Tempo!AP30-G41)+ABS(Tempo!AQ30-H41)=0,0.5,ABS(Tempo!AQ30-H41)/(ABS(Tempo!AP30-G41)+ABS(Tempo!AQ30-H41))),IF($B41="","",0))</f>
        <v/>
      </c>
      <c r="S41" s="71">
        <f>IF(Bias!$N$5=0,G41,IF(AND(Bias!$N$5=1,$B41&gt;=Bias!$O$5,$B41&lt;=Bias!$P$5),G41-2*($N$5*Q41),G41))</f>
        <v>0</v>
      </c>
      <c r="T41" s="71">
        <f>IF(Bias!$N$5=0,H41,IF(AND(Bias!$N$5=1,$B41&gt;=Bias!$O$5,$B41&lt;=Bias!$P$5),H41+2*($N$5*R41),H41))</f>
        <v>0</v>
      </c>
      <c r="U41" s="70">
        <f>IF($B41="",0,Tempo!$A$2*(S41-T41)/2+U42)</f>
        <v>0</v>
      </c>
      <c r="V41" s="83">
        <f>IF(AND($B41&lt;&gt;"",$Q$11&lt;&gt;""),U41-C41+Tempo!AX30,0)</f>
        <v>0</v>
      </c>
      <c r="W41" s="83" t="str">
        <f>IF($B41&lt;=Bias!$P$6,IF(ABS(Tempo!AR30-M41)+ABS(Tempo!AS30-N41)=0,0.5,ABS(Tempo!AR30-M41)/(ABS(Tempo!AR30-M41)+ABS(Tempo!AS30-N41))),IF($B41="","",0))</f>
        <v/>
      </c>
      <c r="X41" s="83" t="str">
        <f>IF($B41&lt;=Bias!$P$6,IF(ABS(Tempo!AR30-M41)+ABS(Tempo!AS30-N41)=0,0.5,ABS(Tempo!AS30-N41)/(ABS(Tempo!AR30-M41)+ABS(Tempo!AS30-N41))),IF($B41="","",0))</f>
        <v/>
      </c>
      <c r="Y41" s="71">
        <f>IF(Bias!$N$6=0,M41,IF(AND(Bias!$N$6=1,$B41&gt;=Bias!$O$6,$B41&lt;=Bias!$P$6),M41-2*($P$5*W41),M41))</f>
        <v>0</v>
      </c>
      <c r="Z41" s="71">
        <f>IF(Bias!$N$6=0,N41,IF(AND(Bias!$N$6=1,$B41&gt;=Bias!$O$6,$B41&lt;=Bias!$P$6),N41+2*($P$5*X41),N41))</f>
        <v>0</v>
      </c>
      <c r="AA41" s="70">
        <f>IF($B41="",0,Tempo!$A$2*(Y41-Z41)/2+AA42)</f>
        <v>0</v>
      </c>
      <c r="AB41" s="83">
        <f>IF(AND($B41&lt;&gt;"",$Q$11&lt;&gt;""),AA41-D41+Tempo!AY30,0)</f>
        <v>0</v>
      </c>
      <c r="AC41" s="83">
        <f>Tempo!$A$2*(S41-T41)/2-Tempo!$A$2*(Tempo!AP30-Tempo!AQ30)/2</f>
        <v>0</v>
      </c>
      <c r="AD41" s="83">
        <f>Tempo!$A$2*(Y41-Z41)/2-Tempo!$A$2*(Tempo!AR30-Tempo!AS30)/2</f>
        <v>0</v>
      </c>
      <c r="AE41" s="83">
        <f>Tempo!$A$2*(S41+T41)/2-Tempo!$A$2*(Tempo!AP30+Tempo!AQ30)/2</f>
        <v>0</v>
      </c>
      <c r="AF41" s="83">
        <f>Tempo!$A$2*(Y41+Z41)/2-Tempo!$A$2*(Tempo!AR30+Tempo!AS30)/2</f>
        <v>0</v>
      </c>
      <c r="AG41" s="105" t="e">
        <f>IF(AND(Bias!$F$4=1,B41&lt;&gt;""),B41,NA())</f>
        <v>#N/A</v>
      </c>
      <c r="AH41" s="105" t="e">
        <f>IF(AND(Bias!$F$5=1,B41&lt;&gt;""),B41,NA())</f>
        <v>#N/A</v>
      </c>
      <c r="AI41" s="105" t="e">
        <f>IF(AND(Bias!$F$4=1,Bias!$F$6=1,B41&lt;&gt;""),B41,NA())</f>
        <v>#N/A</v>
      </c>
      <c r="AJ41" s="105" t="e">
        <f>IF(AND(Bias!$F$5=1,Bias!$F$6=1,B41&lt;&gt;""),B41,NA())</f>
        <v>#N/A</v>
      </c>
      <c r="AL41" t="str">
        <f>IF($B41&lt;&gt;"",(Tempo!B30-Tempo!C30)/2-(Tempo!AP30-Tempo!AQ30)/2,"")</f>
        <v/>
      </c>
      <c r="AM41" t="str">
        <f>IF($B41&lt;&gt;"",(Tempo!D30-Tempo!E30)/2-(Tempo!AR30-Tempo!AS30)/2,"")</f>
        <v/>
      </c>
    </row>
    <row r="42" spans="1:39" x14ac:dyDescent="0.3">
      <c r="A42" s="68">
        <v>29</v>
      </c>
      <c r="B42" s="69" t="str">
        <f>IF(Tempo!A31="","",Tempo!A31)</f>
        <v/>
      </c>
      <c r="C42" s="70">
        <f>Tempo!$A$2*(Tempo!AP31-Tempo!AQ31)/2+C43</f>
        <v>0</v>
      </c>
      <c r="D42" s="70">
        <f>Tempo!$A$2*(Tempo!AR31-Tempo!AS31)/2+D43</f>
        <v>0</v>
      </c>
      <c r="E42" s="83" t="str">
        <f>IF($B42&lt;=Bias!$K$5,IF(ABS(Tempo!AP31-Tempo!B31)+ABS(Tempo!AQ31-Tempo!C31)=0,0.5,ABS(Tempo!AP31-Tempo!B31)/(ABS(Tempo!AP31-Tempo!B31)+ABS(Tempo!AQ31-Tempo!C31))),IF($B42="","",0))</f>
        <v/>
      </c>
      <c r="F42" s="83" t="str">
        <f>IF($B42&lt;=Bias!$K$5,IF(ABS(Tempo!AP31-Tempo!B31)+ABS(Tempo!AQ31-Tempo!C31)=0,0.5,ABS(Tempo!AQ31-Tempo!C31)/(ABS(Tempo!AP31-Tempo!B31)+ABS(Tempo!AQ31-Tempo!C31))),IF($B42="","",0))</f>
        <v/>
      </c>
      <c r="G42" s="71">
        <f>IF(AND(Bias!$I$5=1,$B42&gt;=Bias!$J$5,$B42&lt;=Bias!$K$5),Tempo!B31-E42*$G$3,Tempo!B31)</f>
        <v>0</v>
      </c>
      <c r="H42" s="71">
        <f>IF(AND(Bias!$I$5=1,$B42&gt;=Bias!$J$5,$B42&lt;=Bias!$K$5),Tempo!C31+F42*$G$3,Tempo!C31)</f>
        <v>0</v>
      </c>
      <c r="I42" s="70">
        <f>IF($B42="",0,Tempo!$A$2*(G42-H42)/2+I43)</f>
        <v>0</v>
      </c>
      <c r="J42" s="70">
        <f t="shared" si="0"/>
        <v>0</v>
      </c>
      <c r="K42" s="83" t="str">
        <f>IF($B42&lt;=Bias!$K$6,IF(ABS(Tempo!AR31-Tempo!D31)+ABS(Tempo!AS31-Tempo!E31)=0,0.5,ABS(Tempo!AR31-Tempo!D31)/(ABS(Tempo!AR31-Tempo!D31)+ABS(Tempo!AS31-Tempo!E31))),IF($B42="","",0))</f>
        <v/>
      </c>
      <c r="L42" s="83" t="str">
        <f>IF($B42&lt;=Bias!$K$6,IF(ABS(Tempo!AR31-Tempo!D31)+ABS(Tempo!AS31-Tempo!E31)=0,0.5,ABS(Tempo!AS31-Tempo!E31)/(ABS(Tempo!AR31-Tempo!D31)+ABS(Tempo!AS31-Tempo!E31))),IF($B42="","",0))</f>
        <v/>
      </c>
      <c r="M42" s="153">
        <f>IF(AND(Bias!$I$6=1,$B42&gt;=Bias!$J$6,$B42&lt;=Bias!$K$6),Tempo!D31-2*K42*$L$5,Tempo!D31)</f>
        <v>0</v>
      </c>
      <c r="N42" s="153">
        <f>IF(AND(Bias!$I$6=1,$B42&gt;=Bias!$J$6,$B42&lt;=Bias!$K$6),Tempo!E31+2*L42*$L$5,Tempo!E31)</f>
        <v>0</v>
      </c>
      <c r="O42" s="70">
        <f>IF($B42="",0,Tempo!$A$2*(M42-N42)/2+O43)</f>
        <v>0</v>
      </c>
      <c r="P42" s="109">
        <f t="shared" si="1"/>
        <v>0</v>
      </c>
      <c r="Q42" s="111" t="str">
        <f>IF($B42&lt;=Bias!$P$5,IF(ABS(Tempo!AP31-G42)+ABS(Tempo!AQ31-H42)=0,0.5,ABS(Tempo!AP31-G42)/(ABS(Tempo!AP31-G42)+ABS(Tempo!AQ31-H42))),IF($B42="","",0))</f>
        <v/>
      </c>
      <c r="R42" s="71" t="str">
        <f>IF($B42&lt;=Bias!$P$5,IF(ABS(Tempo!AP31-G42)+ABS(Tempo!AQ31-H42)=0,0.5,ABS(Tempo!AQ31-H42)/(ABS(Tempo!AP31-G42)+ABS(Tempo!AQ31-H42))),IF($B42="","",0))</f>
        <v/>
      </c>
      <c r="S42" s="71">
        <f>IF(Bias!$N$5=0,G42,IF(AND(Bias!$N$5=1,$B42&gt;=Bias!$O$5,$B42&lt;=Bias!$P$5),G42-2*($N$5*Q42),G42))</f>
        <v>0</v>
      </c>
      <c r="T42" s="71">
        <f>IF(Bias!$N$5=0,H42,IF(AND(Bias!$N$5=1,$B42&gt;=Bias!$O$5,$B42&lt;=Bias!$P$5),H42+2*($N$5*R42),H42))</f>
        <v>0</v>
      </c>
      <c r="U42" s="70">
        <f>IF($B42="",0,Tempo!$A$2*(S42-T42)/2+U43)</f>
        <v>0</v>
      </c>
      <c r="V42" s="83">
        <f>IF(AND($B42&lt;&gt;"",$Q$11&lt;&gt;""),U42-C42+Tempo!AX31,0)</f>
        <v>0</v>
      </c>
      <c r="W42" s="83" t="str">
        <f>IF($B42&lt;=Bias!$P$6,IF(ABS(Tempo!AR31-M42)+ABS(Tempo!AS31-N42)=0,0.5,ABS(Tempo!AR31-M42)/(ABS(Tempo!AR31-M42)+ABS(Tempo!AS31-N42))),IF($B42="","",0))</f>
        <v/>
      </c>
      <c r="X42" s="83" t="str">
        <f>IF($B42&lt;=Bias!$P$6,IF(ABS(Tempo!AR31-M42)+ABS(Tempo!AS31-N42)=0,0.5,ABS(Tempo!AS31-N42)/(ABS(Tempo!AR31-M42)+ABS(Tempo!AS31-N42))),IF($B42="","",0))</f>
        <v/>
      </c>
      <c r="Y42" s="71">
        <f>IF(Bias!$N$6=0,M42,IF(AND(Bias!$N$6=1,$B42&gt;=Bias!$O$6,$B42&lt;=Bias!$P$6),M42-2*($P$5*W42),M42))</f>
        <v>0</v>
      </c>
      <c r="Z42" s="71">
        <f>IF(Bias!$N$6=0,N42,IF(AND(Bias!$N$6=1,$B42&gt;=Bias!$O$6,$B42&lt;=Bias!$P$6),N42+2*($P$5*X42),N42))</f>
        <v>0</v>
      </c>
      <c r="AA42" s="70">
        <f>IF($B42="",0,Tempo!$A$2*(Y42-Z42)/2+AA43)</f>
        <v>0</v>
      </c>
      <c r="AB42" s="83">
        <f>IF(AND($B42&lt;&gt;"",$Q$11&lt;&gt;""),AA42-D42+Tempo!AY31,0)</f>
        <v>0</v>
      </c>
      <c r="AC42" s="83">
        <f>Tempo!$A$2*(S42-T42)/2-Tempo!$A$2*(Tempo!AP31-Tempo!AQ31)/2</f>
        <v>0</v>
      </c>
      <c r="AD42" s="83">
        <f>Tempo!$A$2*(Y42-Z42)/2-Tempo!$A$2*(Tempo!AR31-Tempo!AS31)/2</f>
        <v>0</v>
      </c>
      <c r="AE42" s="83">
        <f>Tempo!$A$2*(S42+T42)/2-Tempo!$A$2*(Tempo!AP31+Tempo!AQ31)/2</f>
        <v>0</v>
      </c>
      <c r="AF42" s="83">
        <f>Tempo!$A$2*(Y42+Z42)/2-Tempo!$A$2*(Tempo!AR31+Tempo!AS31)/2</f>
        <v>0</v>
      </c>
      <c r="AG42" s="105" t="e">
        <f>IF(AND(Bias!$F$4=1,B42&lt;&gt;""),B42,NA())</f>
        <v>#N/A</v>
      </c>
      <c r="AH42" s="105" t="e">
        <f>IF(AND(Bias!$F$5=1,B42&lt;&gt;""),B42,NA())</f>
        <v>#N/A</v>
      </c>
      <c r="AI42" s="105" t="e">
        <f>IF(AND(Bias!$F$4=1,Bias!$F$6=1,B42&lt;&gt;""),B42,NA())</f>
        <v>#N/A</v>
      </c>
      <c r="AJ42" s="105" t="e">
        <f>IF(AND(Bias!$F$5=1,Bias!$F$6=1,B42&lt;&gt;""),B42,NA())</f>
        <v>#N/A</v>
      </c>
      <c r="AL42" t="str">
        <f>IF($B42&lt;&gt;"",(Tempo!B31-Tempo!C31)/2-(Tempo!AP31-Tempo!AQ31)/2,"")</f>
        <v/>
      </c>
      <c r="AM42" t="str">
        <f>IF($B42&lt;&gt;"",(Tempo!D31-Tempo!E31)/2-(Tempo!AR31-Tempo!AS31)/2,"")</f>
        <v/>
      </c>
    </row>
    <row r="43" spans="1:39" x14ac:dyDescent="0.3">
      <c r="A43" s="68">
        <v>30</v>
      </c>
      <c r="B43" s="69" t="str">
        <f>IF(Tempo!A32="","",Tempo!A32)</f>
        <v/>
      </c>
      <c r="C43" s="70">
        <f>Tempo!$A$2*(Tempo!AP32-Tempo!AQ32)/2+C44</f>
        <v>0</v>
      </c>
      <c r="D43" s="70">
        <f>Tempo!$A$2*(Tempo!AR32-Tempo!AS32)/2+D44</f>
        <v>0</v>
      </c>
      <c r="E43" s="83" t="str">
        <f>IF($B43&lt;=Bias!$K$5,IF(ABS(Tempo!AP32-Tempo!B32)+ABS(Tempo!AQ32-Tempo!C32)=0,0.5,ABS(Tempo!AP32-Tempo!B32)/(ABS(Tempo!AP32-Tempo!B32)+ABS(Tempo!AQ32-Tempo!C32))),IF($B43="","",0))</f>
        <v/>
      </c>
      <c r="F43" s="83" t="str">
        <f>IF($B43&lt;=Bias!$K$5,IF(ABS(Tempo!AP32-Tempo!B32)+ABS(Tempo!AQ32-Tempo!C32)=0,0.5,ABS(Tempo!AQ32-Tempo!C32)/(ABS(Tempo!AP32-Tempo!B32)+ABS(Tempo!AQ32-Tempo!C32))),IF($B43="","",0))</f>
        <v/>
      </c>
      <c r="G43" s="71">
        <f>IF(AND(Bias!$I$5=1,$B43&gt;=Bias!$J$5,$B43&lt;=Bias!$K$5),Tempo!B32-E43*$G$3,Tempo!B32)</f>
        <v>0</v>
      </c>
      <c r="H43" s="71">
        <f>IF(AND(Bias!$I$5=1,$B43&gt;=Bias!$J$5,$B43&lt;=Bias!$K$5),Tempo!C32+F43*$G$3,Tempo!C32)</f>
        <v>0</v>
      </c>
      <c r="I43" s="70">
        <f>IF($B43="",0,Tempo!$A$2*(G43-H43)/2+I44)</f>
        <v>0</v>
      </c>
      <c r="J43" s="70">
        <f t="shared" si="0"/>
        <v>0</v>
      </c>
      <c r="K43" s="83" t="str">
        <f>IF($B43&lt;=Bias!$K$6,IF(ABS(Tempo!AR32-Tempo!D32)+ABS(Tempo!AS32-Tempo!E32)=0,0.5,ABS(Tempo!AR32-Tempo!D32)/(ABS(Tempo!AR32-Tempo!D32)+ABS(Tempo!AS32-Tempo!E32))),IF($B43="","",0))</f>
        <v/>
      </c>
      <c r="L43" s="83" t="str">
        <f>IF($B43&lt;=Bias!$K$6,IF(ABS(Tempo!AR32-Tempo!D32)+ABS(Tempo!AS32-Tempo!E32)=0,0.5,ABS(Tempo!AS32-Tempo!E32)/(ABS(Tempo!AR32-Tempo!D32)+ABS(Tempo!AS32-Tempo!E32))),IF($B43="","",0))</f>
        <v/>
      </c>
      <c r="M43" s="153">
        <f>IF(AND(Bias!$I$6=1,$B43&gt;=Bias!$J$6,$B43&lt;=Bias!$K$6),Tempo!D32-2*K43*$L$5,Tempo!D32)</f>
        <v>0</v>
      </c>
      <c r="N43" s="153">
        <f>IF(AND(Bias!$I$6=1,$B43&gt;=Bias!$J$6,$B43&lt;=Bias!$K$6),Tempo!E32+2*L43*$L$5,Tempo!E32)</f>
        <v>0</v>
      </c>
      <c r="O43" s="70">
        <f>IF($B43="",0,Tempo!$A$2*(M43-N43)/2+O44)</f>
        <v>0</v>
      </c>
      <c r="P43" s="109">
        <f t="shared" si="1"/>
        <v>0</v>
      </c>
      <c r="Q43" s="111" t="str">
        <f>IF($B43&lt;=Bias!$P$5,IF(ABS(Tempo!AP32-G43)+ABS(Tempo!AQ32-H43)=0,0.5,ABS(Tempo!AP32-G43)/(ABS(Tempo!AP32-G43)+ABS(Tempo!AQ32-H43))),IF($B43="","",0))</f>
        <v/>
      </c>
      <c r="R43" s="71" t="str">
        <f>IF($B43&lt;=Bias!$P$5,IF(ABS(Tempo!AP32-G43)+ABS(Tempo!AQ32-H43)=0,0.5,ABS(Tempo!AQ32-H43)/(ABS(Tempo!AP32-G43)+ABS(Tempo!AQ32-H43))),IF($B43="","",0))</f>
        <v/>
      </c>
      <c r="S43" s="71">
        <f>IF(Bias!$N$5=0,G43,IF(AND(Bias!$N$5=1,$B43&gt;=Bias!$O$5,$B43&lt;=Bias!$P$5),G43-2*($N$5*Q43),G43))</f>
        <v>0</v>
      </c>
      <c r="T43" s="71">
        <f>IF(Bias!$N$5=0,H43,IF(AND(Bias!$N$5=1,$B43&gt;=Bias!$O$5,$B43&lt;=Bias!$P$5),H43+2*($N$5*R43),H43))</f>
        <v>0</v>
      </c>
      <c r="U43" s="70">
        <f>IF($B43="",0,Tempo!$A$2*(S43-T43)/2+U44)</f>
        <v>0</v>
      </c>
      <c r="V43" s="83">
        <f>IF(AND($B43&lt;&gt;"",$Q$11&lt;&gt;""),U43-C43+Tempo!AX32,0)</f>
        <v>0</v>
      </c>
      <c r="W43" s="83" t="str">
        <f>IF($B43&lt;=Bias!$P$6,IF(ABS(Tempo!AR32-M43)+ABS(Tempo!AS32-N43)=0,0.5,ABS(Tempo!AR32-M43)/(ABS(Tempo!AR32-M43)+ABS(Tempo!AS32-N43))),IF($B43="","",0))</f>
        <v/>
      </c>
      <c r="X43" s="83" t="str">
        <f>IF($B43&lt;=Bias!$P$6,IF(ABS(Tempo!AR32-M43)+ABS(Tempo!AS32-N43)=0,0.5,ABS(Tempo!AS32-N43)/(ABS(Tempo!AR32-M43)+ABS(Tempo!AS32-N43))),IF($B43="","",0))</f>
        <v/>
      </c>
      <c r="Y43" s="71">
        <f>IF(Bias!$N$6=0,M43,IF(AND(Bias!$N$6=1,$B43&gt;=Bias!$O$6,$B43&lt;=Bias!$P$6),M43-2*($P$5*W43),M43))</f>
        <v>0</v>
      </c>
      <c r="Z43" s="71">
        <f>IF(Bias!$N$6=0,N43,IF(AND(Bias!$N$6=1,$B43&gt;=Bias!$O$6,$B43&lt;=Bias!$P$6),N43+2*($P$5*X43),N43))</f>
        <v>0</v>
      </c>
      <c r="AA43" s="70">
        <f>IF($B43="",0,Tempo!$A$2*(Y43-Z43)/2+AA44)</f>
        <v>0</v>
      </c>
      <c r="AB43" s="83">
        <f>IF(AND($B43&lt;&gt;"",$Q$11&lt;&gt;""),AA43-D43+Tempo!AY32,0)</f>
        <v>0</v>
      </c>
      <c r="AC43" s="83">
        <f>Tempo!$A$2*(S43-T43)/2-Tempo!$A$2*(Tempo!AP32-Tempo!AQ32)/2</f>
        <v>0</v>
      </c>
      <c r="AD43" s="83">
        <f>Tempo!$A$2*(Y43-Z43)/2-Tempo!$A$2*(Tempo!AR32-Tempo!AS32)/2</f>
        <v>0</v>
      </c>
      <c r="AE43" s="83">
        <f>Tempo!$A$2*(S43+T43)/2-Tempo!$A$2*(Tempo!AP32+Tempo!AQ32)/2</f>
        <v>0</v>
      </c>
      <c r="AF43" s="83">
        <f>Tempo!$A$2*(Y43+Z43)/2-Tempo!$A$2*(Tempo!AR32+Tempo!AS32)/2</f>
        <v>0</v>
      </c>
      <c r="AG43" s="105" t="e">
        <f>IF(AND(Bias!$F$4=1,B43&lt;&gt;""),B43,NA())</f>
        <v>#N/A</v>
      </c>
      <c r="AH43" s="105" t="e">
        <f>IF(AND(Bias!$F$5=1,B43&lt;&gt;""),B43,NA())</f>
        <v>#N/A</v>
      </c>
      <c r="AI43" s="105" t="e">
        <f>IF(AND(Bias!$F$4=1,Bias!$F$6=1,B43&lt;&gt;""),B43,NA())</f>
        <v>#N/A</v>
      </c>
      <c r="AJ43" s="105" t="e">
        <f>IF(AND(Bias!$F$5=1,Bias!$F$6=1,B43&lt;&gt;""),B43,NA())</f>
        <v>#N/A</v>
      </c>
      <c r="AL43" t="str">
        <f>IF($B43&lt;&gt;"",(Tempo!B32-Tempo!C32)/2-(Tempo!AP32-Tempo!AQ32)/2,"")</f>
        <v/>
      </c>
      <c r="AM43" t="str">
        <f>IF($B43&lt;&gt;"",(Tempo!D32-Tempo!E32)/2-(Tempo!AR32-Tempo!AS32)/2,"")</f>
        <v/>
      </c>
    </row>
    <row r="44" spans="1:39" x14ac:dyDescent="0.3">
      <c r="A44" s="68">
        <v>31</v>
      </c>
      <c r="B44" s="69" t="str">
        <f>IF(Tempo!A33="","",Tempo!A33)</f>
        <v/>
      </c>
      <c r="C44" s="70">
        <f>Tempo!$A$2*(Tempo!AP33-Tempo!AQ33)/2+C45</f>
        <v>0</v>
      </c>
      <c r="D44" s="70">
        <f>Tempo!$A$2*(Tempo!AR33-Tempo!AS33)/2+D45</f>
        <v>0</v>
      </c>
      <c r="E44" s="83" t="str">
        <f>IF($B44&lt;=Bias!$K$5,IF(ABS(Tempo!AP33-Tempo!B33)+ABS(Tempo!AQ33-Tempo!C33)=0,0.5,ABS(Tempo!AP33-Tempo!B33)/(ABS(Tempo!AP33-Tempo!B33)+ABS(Tempo!AQ33-Tempo!C33))),IF($B44="","",0))</f>
        <v/>
      </c>
      <c r="F44" s="83" t="str">
        <f>IF($B44&lt;=Bias!$K$5,IF(ABS(Tempo!AP33-Tempo!B33)+ABS(Tempo!AQ33-Tempo!C33)=0,0.5,ABS(Tempo!AQ33-Tempo!C33)/(ABS(Tempo!AP33-Tempo!B33)+ABS(Tempo!AQ33-Tempo!C33))),IF($B44="","",0))</f>
        <v/>
      </c>
      <c r="G44" s="71">
        <f>IF(AND(Bias!$I$5=1,$B44&gt;=Bias!$J$5,$B44&lt;=Bias!$K$5),Tempo!B33-E44*$G$3,Tempo!B33)</f>
        <v>0</v>
      </c>
      <c r="H44" s="71">
        <f>IF(AND(Bias!$I$5=1,$B44&gt;=Bias!$J$5,$B44&lt;=Bias!$K$5),Tempo!C33+F44*$G$3,Tempo!C33)</f>
        <v>0</v>
      </c>
      <c r="I44" s="70">
        <f>IF($B44="",0,Tempo!$A$2*(G44-H44)/2+I45)</f>
        <v>0</v>
      </c>
      <c r="J44" s="70">
        <f t="shared" si="0"/>
        <v>0</v>
      </c>
      <c r="K44" s="83" t="str">
        <f>IF($B44&lt;=Bias!$K$6,IF(ABS(Tempo!AR33-Tempo!D33)+ABS(Tempo!AS33-Tempo!E33)=0,0.5,ABS(Tempo!AR33-Tempo!D33)/(ABS(Tempo!AR33-Tempo!D33)+ABS(Tempo!AS33-Tempo!E33))),IF($B44="","",0))</f>
        <v/>
      </c>
      <c r="L44" s="83" t="str">
        <f>IF($B44&lt;=Bias!$K$6,IF(ABS(Tempo!AR33-Tempo!D33)+ABS(Tempo!AS33-Tempo!E33)=0,0.5,ABS(Tempo!AS33-Tempo!E33)/(ABS(Tempo!AR33-Tempo!D33)+ABS(Tempo!AS33-Tempo!E33))),IF($B44="","",0))</f>
        <v/>
      </c>
      <c r="M44" s="153">
        <f>IF(AND(Bias!$I$6=1,$B44&gt;=Bias!$J$6,$B44&lt;=Bias!$K$6),Tempo!D33-2*K44*$L$5,Tempo!D33)</f>
        <v>0</v>
      </c>
      <c r="N44" s="153">
        <f>IF(AND(Bias!$I$6=1,$B44&gt;=Bias!$J$6,$B44&lt;=Bias!$K$6),Tempo!E33+2*L44*$L$5,Tempo!E33)</f>
        <v>0</v>
      </c>
      <c r="O44" s="70">
        <f>IF($B44="",0,Tempo!$A$2*(M44-N44)/2+O45)</f>
        <v>0</v>
      </c>
      <c r="P44" s="109">
        <f t="shared" si="1"/>
        <v>0</v>
      </c>
      <c r="Q44" s="111" t="str">
        <f>IF($B44&lt;=Bias!$P$5,IF(ABS(Tempo!AP33-G44)+ABS(Tempo!AQ33-H44)=0,0.5,ABS(Tempo!AP33-G44)/(ABS(Tempo!AP33-G44)+ABS(Tempo!AQ33-H44))),IF($B44="","",0))</f>
        <v/>
      </c>
      <c r="R44" s="71" t="str">
        <f>IF($B44&lt;=Bias!$P$5,IF(ABS(Tempo!AP33-G44)+ABS(Tempo!AQ33-H44)=0,0.5,ABS(Tempo!AQ33-H44)/(ABS(Tempo!AP33-G44)+ABS(Tempo!AQ33-H44))),IF($B44="","",0))</f>
        <v/>
      </c>
      <c r="S44" s="71">
        <f>IF(Bias!$N$5=0,G44,IF(AND(Bias!$N$5=1,$B44&gt;=Bias!$O$5,$B44&lt;=Bias!$P$5),G44-2*($N$5*Q44),G44))</f>
        <v>0</v>
      </c>
      <c r="T44" s="71">
        <f>IF(Bias!$N$5=0,H44,IF(AND(Bias!$N$5=1,$B44&gt;=Bias!$O$5,$B44&lt;=Bias!$P$5),H44+2*($N$5*R44),H44))</f>
        <v>0</v>
      </c>
      <c r="U44" s="70">
        <f>IF($B44="",0,Tempo!$A$2*(S44-T44)/2+U45)</f>
        <v>0</v>
      </c>
      <c r="V44" s="83">
        <f>IF(AND($B44&lt;&gt;"",$Q$11&lt;&gt;""),U44-C44+Tempo!AX33,0)</f>
        <v>0</v>
      </c>
      <c r="W44" s="83" t="str">
        <f>IF($B44&lt;=Bias!$P$6,IF(ABS(Tempo!AR33-M44)+ABS(Tempo!AS33-N44)=0,0.5,ABS(Tempo!AR33-M44)/(ABS(Tempo!AR33-M44)+ABS(Tempo!AS33-N44))),IF($B44="","",0))</f>
        <v/>
      </c>
      <c r="X44" s="83" t="str">
        <f>IF($B44&lt;=Bias!$P$6,IF(ABS(Tempo!AR33-M44)+ABS(Tempo!AS33-N44)=0,0.5,ABS(Tempo!AS33-N44)/(ABS(Tempo!AR33-M44)+ABS(Tempo!AS33-N44))),IF($B44="","",0))</f>
        <v/>
      </c>
      <c r="Y44" s="71">
        <f>IF(Bias!$N$6=0,M44,IF(AND(Bias!$N$6=1,$B44&gt;=Bias!$O$6,$B44&lt;=Bias!$P$6),M44-2*($P$5*W44),M44))</f>
        <v>0</v>
      </c>
      <c r="Z44" s="71">
        <f>IF(Bias!$N$6=0,N44,IF(AND(Bias!$N$6=1,$B44&gt;=Bias!$O$6,$B44&lt;=Bias!$P$6),N44+2*($P$5*X44),N44))</f>
        <v>0</v>
      </c>
      <c r="AA44" s="70">
        <f>IF($B44="",0,Tempo!$A$2*(Y44-Z44)/2+AA45)</f>
        <v>0</v>
      </c>
      <c r="AB44" s="83">
        <f>IF(AND($B44&lt;&gt;"",$Q$11&lt;&gt;""),AA44-D44+Tempo!AY33,0)</f>
        <v>0</v>
      </c>
      <c r="AC44" s="83">
        <f>Tempo!$A$2*(S44-T44)/2-Tempo!$A$2*(Tempo!AP33-Tempo!AQ33)/2</f>
        <v>0</v>
      </c>
      <c r="AD44" s="83">
        <f>Tempo!$A$2*(Y44-Z44)/2-Tempo!$A$2*(Tempo!AR33-Tempo!AS33)/2</f>
        <v>0</v>
      </c>
      <c r="AE44" s="83">
        <f>Tempo!$A$2*(S44+T44)/2-Tempo!$A$2*(Tempo!AP33+Tempo!AQ33)/2</f>
        <v>0</v>
      </c>
      <c r="AF44" s="83">
        <f>Tempo!$A$2*(Y44+Z44)/2-Tempo!$A$2*(Tempo!AR33+Tempo!AS33)/2</f>
        <v>0</v>
      </c>
      <c r="AG44" s="105" t="e">
        <f>IF(AND(Bias!$F$4=1,B44&lt;&gt;""),B44,NA())</f>
        <v>#N/A</v>
      </c>
      <c r="AH44" s="105" t="e">
        <f>IF(AND(Bias!$F$5=1,B44&lt;&gt;""),B44,NA())</f>
        <v>#N/A</v>
      </c>
      <c r="AI44" s="105" t="e">
        <f>IF(AND(Bias!$F$4=1,Bias!$F$6=1,B44&lt;&gt;""),B44,NA())</f>
        <v>#N/A</v>
      </c>
      <c r="AJ44" s="105" t="e">
        <f>IF(AND(Bias!$F$5=1,Bias!$F$6=1,B44&lt;&gt;""),B44,NA())</f>
        <v>#N/A</v>
      </c>
      <c r="AL44" t="str">
        <f>IF($B44&lt;&gt;"",(Tempo!B33-Tempo!C33)/2-(Tempo!AP33-Tempo!AQ33)/2,"")</f>
        <v/>
      </c>
      <c r="AM44" t="str">
        <f>IF($B44&lt;&gt;"",(Tempo!D33-Tempo!E33)/2-(Tempo!AR33-Tempo!AS33)/2,"")</f>
        <v/>
      </c>
    </row>
    <row r="45" spans="1:39" x14ac:dyDescent="0.3">
      <c r="A45" s="68">
        <v>32</v>
      </c>
      <c r="B45" s="69" t="str">
        <f>IF(Tempo!A34="","",Tempo!A34)</f>
        <v/>
      </c>
      <c r="C45" s="70">
        <f>Tempo!$A$2*(Tempo!AP34-Tempo!AQ34)/2+C46</f>
        <v>0</v>
      </c>
      <c r="D45" s="70">
        <f>Tempo!$A$2*(Tempo!AR34-Tempo!AS34)/2+D46</f>
        <v>0</v>
      </c>
      <c r="E45" s="83" t="str">
        <f>IF($B45&lt;=Bias!$K$5,IF(ABS(Tempo!AP34-Tempo!B34)+ABS(Tempo!AQ34-Tempo!C34)=0,0.5,ABS(Tempo!AP34-Tempo!B34)/(ABS(Tempo!AP34-Tempo!B34)+ABS(Tempo!AQ34-Tempo!C34))),IF($B45="","",0))</f>
        <v/>
      </c>
      <c r="F45" s="83" t="str">
        <f>IF($B45&lt;=Bias!$K$5,IF(ABS(Tempo!AP34-Tempo!B34)+ABS(Tempo!AQ34-Tempo!C34)=0,0.5,ABS(Tempo!AQ34-Tempo!C34)/(ABS(Tempo!AP34-Tempo!B34)+ABS(Tempo!AQ34-Tempo!C34))),IF($B45="","",0))</f>
        <v/>
      </c>
      <c r="G45" s="71">
        <f>IF(AND(Bias!$I$5=1,$B45&gt;=Bias!$J$5,$B45&lt;=Bias!$K$5),Tempo!B34-E45*$G$3,Tempo!B34)</f>
        <v>0</v>
      </c>
      <c r="H45" s="71">
        <f>IF(AND(Bias!$I$5=1,$B45&gt;=Bias!$J$5,$B45&lt;=Bias!$K$5),Tempo!C34+F45*$G$3,Tempo!C34)</f>
        <v>0</v>
      </c>
      <c r="I45" s="70">
        <f>IF($B45="",0,Tempo!$A$2*(G45-H45)/2+I46)</f>
        <v>0</v>
      </c>
      <c r="J45" s="70">
        <f t="shared" si="0"/>
        <v>0</v>
      </c>
      <c r="K45" s="83" t="str">
        <f>IF($B45&lt;=Bias!$K$6,IF(ABS(Tempo!AR34-Tempo!D34)+ABS(Tempo!AS34-Tempo!E34)=0,0.5,ABS(Tempo!AR34-Tempo!D34)/(ABS(Tempo!AR34-Tempo!D34)+ABS(Tempo!AS34-Tempo!E34))),IF($B45="","",0))</f>
        <v/>
      </c>
      <c r="L45" s="83" t="str">
        <f>IF($B45&lt;=Bias!$K$6,IF(ABS(Tempo!AR34-Tempo!D34)+ABS(Tempo!AS34-Tempo!E34)=0,0.5,ABS(Tempo!AS34-Tempo!E34)/(ABS(Tempo!AR34-Tempo!D34)+ABS(Tempo!AS34-Tempo!E34))),IF($B45="","",0))</f>
        <v/>
      </c>
      <c r="M45" s="153">
        <f>IF(AND(Bias!$I$6=1,$B45&gt;=Bias!$J$6,$B45&lt;=Bias!$K$6),Tempo!D34-2*K45*$L$5,Tempo!D34)</f>
        <v>0</v>
      </c>
      <c r="N45" s="153">
        <f>IF(AND(Bias!$I$6=1,$B45&gt;=Bias!$J$6,$B45&lt;=Bias!$K$6),Tempo!E34+2*L45*$L$5,Tempo!E34)</f>
        <v>0</v>
      </c>
      <c r="O45" s="70">
        <f>IF($B45="",0,Tempo!$A$2*(M45-N45)/2+O46)</f>
        <v>0</v>
      </c>
      <c r="P45" s="109">
        <f t="shared" si="1"/>
        <v>0</v>
      </c>
      <c r="Q45" s="111" t="str">
        <f>IF($B45&lt;=Bias!$P$5,IF(ABS(Tempo!AP34-G45)+ABS(Tempo!AQ34-H45)=0,0.5,ABS(Tempo!AP34-G45)/(ABS(Tempo!AP34-G45)+ABS(Tempo!AQ34-H45))),IF($B45="","",0))</f>
        <v/>
      </c>
      <c r="R45" s="71" t="str">
        <f>IF($B45&lt;=Bias!$P$5,IF(ABS(Tempo!AP34-G45)+ABS(Tempo!AQ34-H45)=0,0.5,ABS(Tempo!AQ34-H45)/(ABS(Tempo!AP34-G45)+ABS(Tempo!AQ34-H45))),IF($B45="","",0))</f>
        <v/>
      </c>
      <c r="S45" s="71">
        <f>IF(Bias!$N$5=0,G45,IF(AND(Bias!$N$5=1,$B45&gt;=Bias!$O$5,$B45&lt;=Bias!$P$5),G45-2*($N$5*Q45),G45))</f>
        <v>0</v>
      </c>
      <c r="T45" s="71">
        <f>IF(Bias!$N$5=0,H45,IF(AND(Bias!$N$5=1,$B45&gt;=Bias!$O$5,$B45&lt;=Bias!$P$5),H45+2*($N$5*R45),H45))</f>
        <v>0</v>
      </c>
      <c r="U45" s="70">
        <f>IF($B45="",0,Tempo!$A$2*(S45-T45)/2+U46)</f>
        <v>0</v>
      </c>
      <c r="V45" s="83">
        <f>IF(AND($B45&lt;&gt;"",$Q$11&lt;&gt;""),U45-C45+Tempo!AX34,0)</f>
        <v>0</v>
      </c>
      <c r="W45" s="83" t="str">
        <f>IF($B45&lt;=Bias!$P$6,IF(ABS(Tempo!AR34-M45)+ABS(Tempo!AS34-N45)=0,0.5,ABS(Tempo!AR34-M45)/(ABS(Tempo!AR34-M45)+ABS(Tempo!AS34-N45))),IF($B45="","",0))</f>
        <v/>
      </c>
      <c r="X45" s="83" t="str">
        <f>IF($B45&lt;=Bias!$P$6,IF(ABS(Tempo!AR34-M45)+ABS(Tempo!AS34-N45)=0,0.5,ABS(Tempo!AS34-N45)/(ABS(Tempo!AR34-M45)+ABS(Tempo!AS34-N45))),IF($B45="","",0))</f>
        <v/>
      </c>
      <c r="Y45" s="71">
        <f>IF(Bias!$N$6=0,M45,IF(AND(Bias!$N$6=1,$B45&gt;=Bias!$O$6,$B45&lt;=Bias!$P$6),M45-2*($P$5*W45),M45))</f>
        <v>0</v>
      </c>
      <c r="Z45" s="71">
        <f>IF(Bias!$N$6=0,N45,IF(AND(Bias!$N$6=1,$B45&gt;=Bias!$O$6,$B45&lt;=Bias!$P$6),N45+2*($P$5*X45),N45))</f>
        <v>0</v>
      </c>
      <c r="AA45" s="70">
        <f>IF($B45="",0,Tempo!$A$2*(Y45-Z45)/2+AA46)</f>
        <v>0</v>
      </c>
      <c r="AB45" s="83">
        <f>IF(AND($B45&lt;&gt;"",$Q$11&lt;&gt;""),AA45-D45+Tempo!AY34,0)</f>
        <v>0</v>
      </c>
      <c r="AC45" s="83">
        <f>Tempo!$A$2*(S45-T45)/2-Tempo!$A$2*(Tempo!AP34-Tempo!AQ34)/2</f>
        <v>0</v>
      </c>
      <c r="AD45" s="83">
        <f>Tempo!$A$2*(Y45-Z45)/2-Tempo!$A$2*(Tempo!AR34-Tempo!AS34)/2</f>
        <v>0</v>
      </c>
      <c r="AE45" s="83">
        <f>Tempo!$A$2*(S45+T45)/2-Tempo!$A$2*(Tempo!AP34+Tempo!AQ34)/2</f>
        <v>0</v>
      </c>
      <c r="AF45" s="83">
        <f>Tempo!$A$2*(Y45+Z45)/2-Tempo!$A$2*(Tempo!AR34+Tempo!AS34)/2</f>
        <v>0</v>
      </c>
      <c r="AG45" s="105" t="e">
        <f>IF(AND(Bias!$F$4=1,B45&lt;&gt;""),B45,NA())</f>
        <v>#N/A</v>
      </c>
      <c r="AH45" s="105" t="e">
        <f>IF(AND(Bias!$F$5=1,B45&lt;&gt;""),B45,NA())</f>
        <v>#N/A</v>
      </c>
      <c r="AI45" s="105" t="e">
        <f>IF(AND(Bias!$F$4=1,Bias!$F$6=1,B45&lt;&gt;""),B45,NA())</f>
        <v>#N/A</v>
      </c>
      <c r="AJ45" s="105" t="e">
        <f>IF(AND(Bias!$F$5=1,Bias!$F$6=1,B45&lt;&gt;""),B45,NA())</f>
        <v>#N/A</v>
      </c>
      <c r="AL45" t="str">
        <f>IF($B45&lt;&gt;"",(Tempo!B34-Tempo!C34)/2-(Tempo!AP34-Tempo!AQ34)/2,"")</f>
        <v/>
      </c>
      <c r="AM45" t="str">
        <f>IF($B45&lt;&gt;"",(Tempo!D34-Tempo!E34)/2-(Tempo!AR34-Tempo!AS34)/2,"")</f>
        <v/>
      </c>
    </row>
    <row r="46" spans="1:39" x14ac:dyDescent="0.3">
      <c r="A46" s="68">
        <v>33</v>
      </c>
      <c r="B46" s="69" t="str">
        <f>IF(Tempo!A35="","",Tempo!A35)</f>
        <v/>
      </c>
      <c r="C46" s="70">
        <f>Tempo!$A$2*(Tempo!AP35-Tempo!AQ35)/2+C47</f>
        <v>0</v>
      </c>
      <c r="D46" s="70">
        <f>Tempo!$A$2*(Tempo!AR35-Tempo!AS35)/2+D47</f>
        <v>0</v>
      </c>
      <c r="E46" s="83" t="str">
        <f>IF($B46&lt;=Bias!$K$5,IF(ABS(Tempo!AP35-Tempo!B35)+ABS(Tempo!AQ35-Tempo!C35)=0,0.5,ABS(Tempo!AP35-Tempo!B35)/(ABS(Tempo!AP35-Tempo!B35)+ABS(Tempo!AQ35-Tempo!C35))),IF($B46="","",0))</f>
        <v/>
      </c>
      <c r="F46" s="83" t="str">
        <f>IF($B46&lt;=Bias!$K$5,IF(ABS(Tempo!AP35-Tempo!B35)+ABS(Tempo!AQ35-Tempo!C35)=0,0.5,ABS(Tempo!AQ35-Tempo!C35)/(ABS(Tempo!AP35-Tempo!B35)+ABS(Tempo!AQ35-Tempo!C35))),IF($B46="","",0))</f>
        <v/>
      </c>
      <c r="G46" s="71">
        <f>IF(AND(Bias!$I$5=1,$B46&gt;=Bias!$J$5,$B46&lt;=Bias!$K$5),Tempo!B35-E46*$G$3,Tempo!B35)</f>
        <v>0</v>
      </c>
      <c r="H46" s="71">
        <f>IF(AND(Bias!$I$5=1,$B46&gt;=Bias!$J$5,$B46&lt;=Bias!$K$5),Tempo!C35+F46*$G$3,Tempo!C35)</f>
        <v>0</v>
      </c>
      <c r="I46" s="70">
        <f>IF($B46="",0,Tempo!$A$2*(G46-H46)/2+I47)</f>
        <v>0</v>
      </c>
      <c r="J46" s="70">
        <f t="shared" si="0"/>
        <v>0</v>
      </c>
      <c r="K46" s="83" t="str">
        <f>IF($B46&lt;=Bias!$K$6,IF(ABS(Tempo!AR35-Tempo!D35)+ABS(Tempo!AS35-Tempo!E35)=0,0.5,ABS(Tempo!AR35-Tempo!D35)/(ABS(Tempo!AR35-Tempo!D35)+ABS(Tempo!AS35-Tempo!E35))),IF($B46="","",0))</f>
        <v/>
      </c>
      <c r="L46" s="83" t="str">
        <f>IF($B46&lt;=Bias!$K$6,IF(ABS(Tempo!AR35-Tempo!D35)+ABS(Tempo!AS35-Tempo!E35)=0,0.5,ABS(Tempo!AS35-Tempo!E35)/(ABS(Tempo!AR35-Tempo!D35)+ABS(Tempo!AS35-Tempo!E35))),IF($B46="","",0))</f>
        <v/>
      </c>
      <c r="M46" s="153">
        <f>IF(AND(Bias!$I$6=1,$B46&gt;=Bias!$J$6,$B46&lt;=Bias!$K$6),Tempo!D35-2*K46*$L$5,Tempo!D35)</f>
        <v>0</v>
      </c>
      <c r="N46" s="153">
        <f>IF(AND(Bias!$I$6=1,$B46&gt;=Bias!$J$6,$B46&lt;=Bias!$K$6),Tempo!E35+2*L46*$L$5,Tempo!E35)</f>
        <v>0</v>
      </c>
      <c r="O46" s="70">
        <f>IF($B46="",0,Tempo!$A$2*(M46-N46)/2+O47)</f>
        <v>0</v>
      </c>
      <c r="P46" s="109">
        <f t="shared" si="1"/>
        <v>0</v>
      </c>
      <c r="Q46" s="111" t="str">
        <f>IF($B46&lt;=Bias!$P$5,IF(ABS(Tempo!AP35-G46)+ABS(Tempo!AQ35-H46)=0,0.5,ABS(Tempo!AP35-G46)/(ABS(Tempo!AP35-G46)+ABS(Tempo!AQ35-H46))),IF($B46="","",0))</f>
        <v/>
      </c>
      <c r="R46" s="71" t="str">
        <f>IF($B46&lt;=Bias!$P$5,IF(ABS(Tempo!AP35-G46)+ABS(Tempo!AQ35-H46)=0,0.5,ABS(Tempo!AQ35-H46)/(ABS(Tempo!AP35-G46)+ABS(Tempo!AQ35-H46))),IF($B46="","",0))</f>
        <v/>
      </c>
      <c r="S46" s="71">
        <f>IF(Bias!$N$5=0,G46,IF(AND(Bias!$N$5=1,$B46&gt;=Bias!$O$5,$B46&lt;=Bias!$P$5),G46-2*($N$5*Q46),G46))</f>
        <v>0</v>
      </c>
      <c r="T46" s="71">
        <f>IF(Bias!$N$5=0,H46,IF(AND(Bias!$N$5=1,$B46&gt;=Bias!$O$5,$B46&lt;=Bias!$P$5),H46+2*($N$5*R46),H46))</f>
        <v>0</v>
      </c>
      <c r="U46" s="70">
        <f>IF($B46="",0,Tempo!$A$2*(S46-T46)/2+U47)</f>
        <v>0</v>
      </c>
      <c r="V46" s="83">
        <f>IF(AND($B46&lt;&gt;"",$Q$11&lt;&gt;""),U46-C46+Tempo!AX35,0)</f>
        <v>0</v>
      </c>
      <c r="W46" s="83" t="str">
        <f>IF($B46&lt;=Bias!$P$6,IF(ABS(Tempo!AR35-M46)+ABS(Tempo!AS35-N46)=0,0.5,ABS(Tempo!AR35-M46)/(ABS(Tempo!AR35-M46)+ABS(Tempo!AS35-N46))),IF($B46="","",0))</f>
        <v/>
      </c>
      <c r="X46" s="83" t="str">
        <f>IF($B46&lt;=Bias!$P$6,IF(ABS(Tempo!AR35-M46)+ABS(Tempo!AS35-N46)=0,0.5,ABS(Tempo!AS35-N46)/(ABS(Tempo!AR35-M46)+ABS(Tempo!AS35-N46))),IF($B46="","",0))</f>
        <v/>
      </c>
      <c r="Y46" s="71">
        <f>IF(Bias!$N$6=0,M46,IF(AND(Bias!$N$6=1,$B46&gt;=Bias!$O$6,$B46&lt;=Bias!$P$6),M46-2*($P$5*W46),M46))</f>
        <v>0</v>
      </c>
      <c r="Z46" s="71">
        <f>IF(Bias!$N$6=0,N46,IF(AND(Bias!$N$6=1,$B46&gt;=Bias!$O$6,$B46&lt;=Bias!$P$6),N46+2*($P$5*X46),N46))</f>
        <v>0</v>
      </c>
      <c r="AA46" s="70">
        <f>IF($B46="",0,Tempo!$A$2*(Y46-Z46)/2+AA47)</f>
        <v>0</v>
      </c>
      <c r="AB46" s="83">
        <f>IF(AND($B46&lt;&gt;"",$Q$11&lt;&gt;""),AA46-D46+Tempo!AY35,0)</f>
        <v>0</v>
      </c>
      <c r="AC46" s="83">
        <f>Tempo!$A$2*(S46-T46)/2-Tempo!$A$2*(Tempo!AP35-Tempo!AQ35)/2</f>
        <v>0</v>
      </c>
      <c r="AD46" s="83">
        <f>Tempo!$A$2*(Y46-Z46)/2-Tempo!$A$2*(Tempo!AR35-Tempo!AS35)/2</f>
        <v>0</v>
      </c>
      <c r="AE46" s="83">
        <f>Tempo!$A$2*(S46+T46)/2-Tempo!$A$2*(Tempo!AP35+Tempo!AQ35)/2</f>
        <v>0</v>
      </c>
      <c r="AF46" s="83">
        <f>Tempo!$A$2*(Y46+Z46)/2-Tempo!$A$2*(Tempo!AR35+Tempo!AS35)/2</f>
        <v>0</v>
      </c>
      <c r="AG46" s="105" t="e">
        <f>IF(AND(Bias!$F$4=1,B46&lt;&gt;""),B46,NA())</f>
        <v>#N/A</v>
      </c>
      <c r="AH46" s="105" t="e">
        <f>IF(AND(Bias!$F$5=1,B46&lt;&gt;""),B46,NA())</f>
        <v>#N/A</v>
      </c>
      <c r="AI46" s="105" t="e">
        <f>IF(AND(Bias!$F$4=1,Bias!$F$6=1,B46&lt;&gt;""),B46,NA())</f>
        <v>#N/A</v>
      </c>
      <c r="AJ46" s="105" t="e">
        <f>IF(AND(Bias!$F$5=1,Bias!$F$6=1,B46&lt;&gt;""),B46,NA())</f>
        <v>#N/A</v>
      </c>
      <c r="AL46" t="str">
        <f>IF($B46&lt;&gt;"",(Tempo!B35-Tempo!C35)/2-(Tempo!AP35-Tempo!AQ35)/2,"")</f>
        <v/>
      </c>
      <c r="AM46" t="str">
        <f>IF($B46&lt;&gt;"",(Tempo!D35-Tempo!E35)/2-(Tempo!AR35-Tempo!AS35)/2,"")</f>
        <v/>
      </c>
    </row>
    <row r="47" spans="1:39" x14ac:dyDescent="0.3">
      <c r="A47" s="68">
        <v>34</v>
      </c>
      <c r="B47" s="69" t="str">
        <f>IF(Tempo!A36="","",Tempo!A36)</f>
        <v/>
      </c>
      <c r="C47" s="70">
        <f>Tempo!$A$2*(Tempo!AP36-Tempo!AQ36)/2+C48</f>
        <v>0</v>
      </c>
      <c r="D47" s="70">
        <f>Tempo!$A$2*(Tempo!AR36-Tempo!AS36)/2+D48</f>
        <v>0</v>
      </c>
      <c r="E47" s="83" t="str">
        <f>IF($B47&lt;=Bias!$K$5,IF(ABS(Tempo!AP36-Tempo!B36)+ABS(Tempo!AQ36-Tempo!C36)=0,0.5,ABS(Tempo!AP36-Tempo!B36)/(ABS(Tempo!AP36-Tempo!B36)+ABS(Tempo!AQ36-Tempo!C36))),IF($B47="","",0))</f>
        <v/>
      </c>
      <c r="F47" s="83" t="str">
        <f>IF($B47&lt;=Bias!$K$5,IF(ABS(Tempo!AP36-Tempo!B36)+ABS(Tempo!AQ36-Tempo!C36)=0,0.5,ABS(Tempo!AQ36-Tempo!C36)/(ABS(Tempo!AP36-Tempo!B36)+ABS(Tempo!AQ36-Tempo!C36))),IF($B47="","",0))</f>
        <v/>
      </c>
      <c r="G47" s="71">
        <f>IF(AND(Bias!$I$5=1,$B47&gt;=Bias!$J$5,$B47&lt;=Bias!$K$5),Tempo!B36-E47*$G$3,Tempo!B36)</f>
        <v>0</v>
      </c>
      <c r="H47" s="71">
        <f>IF(AND(Bias!$I$5=1,$B47&gt;=Bias!$J$5,$B47&lt;=Bias!$K$5),Tempo!C36+F47*$G$3,Tempo!C36)</f>
        <v>0</v>
      </c>
      <c r="I47" s="70">
        <f>IF($B47="",0,Tempo!$A$2*(G47-H47)/2+I48)</f>
        <v>0</v>
      </c>
      <c r="J47" s="70">
        <f t="shared" si="0"/>
        <v>0</v>
      </c>
      <c r="K47" s="83" t="str">
        <f>IF($B47&lt;=Bias!$K$6,IF(ABS(Tempo!AR36-Tempo!D36)+ABS(Tempo!AS36-Tempo!E36)=0,0.5,ABS(Tempo!AR36-Tempo!D36)/(ABS(Tempo!AR36-Tempo!D36)+ABS(Tempo!AS36-Tempo!E36))),IF($B47="","",0))</f>
        <v/>
      </c>
      <c r="L47" s="83" t="str">
        <f>IF($B47&lt;=Bias!$K$6,IF(ABS(Tempo!AR36-Tempo!D36)+ABS(Tempo!AS36-Tempo!E36)=0,0.5,ABS(Tempo!AS36-Tempo!E36)/(ABS(Tempo!AR36-Tempo!D36)+ABS(Tempo!AS36-Tempo!E36))),IF($B47="","",0))</f>
        <v/>
      </c>
      <c r="M47" s="153">
        <f>IF(AND(Bias!$I$6=1,$B47&gt;=Bias!$J$6,$B47&lt;=Bias!$K$6),Tempo!D36-2*K47*$L$5,Tempo!D36)</f>
        <v>0</v>
      </c>
      <c r="N47" s="153">
        <f>IF(AND(Bias!$I$6=1,$B47&gt;=Bias!$J$6,$B47&lt;=Bias!$K$6),Tempo!E36+2*L47*$L$5,Tempo!E36)</f>
        <v>0</v>
      </c>
      <c r="O47" s="70">
        <f>IF($B47="",0,Tempo!$A$2*(M47-N47)/2+O48)</f>
        <v>0</v>
      </c>
      <c r="P47" s="109">
        <f t="shared" si="1"/>
        <v>0</v>
      </c>
      <c r="Q47" s="111" t="str">
        <f>IF($B47&lt;=Bias!$P$5,IF(ABS(Tempo!AP36-G47)+ABS(Tempo!AQ36-H47)=0,0.5,ABS(Tempo!AP36-G47)/(ABS(Tempo!AP36-G47)+ABS(Tempo!AQ36-H47))),IF($B47="","",0))</f>
        <v/>
      </c>
      <c r="R47" s="71" t="str">
        <f>IF($B47&lt;=Bias!$P$5,IF(ABS(Tempo!AP36-G47)+ABS(Tempo!AQ36-H47)=0,0.5,ABS(Tempo!AQ36-H47)/(ABS(Tempo!AP36-G47)+ABS(Tempo!AQ36-H47))),IF($B47="","",0))</f>
        <v/>
      </c>
      <c r="S47" s="71">
        <f>IF(Bias!$N$5=0,G47,IF(AND(Bias!$N$5=1,$B47&gt;=Bias!$O$5,$B47&lt;=Bias!$P$5),G47-2*($N$5*Q47),G47))</f>
        <v>0</v>
      </c>
      <c r="T47" s="71">
        <f>IF(Bias!$N$5=0,H47,IF(AND(Bias!$N$5=1,$B47&gt;=Bias!$O$5,$B47&lt;=Bias!$P$5),H47+2*($N$5*R47),H47))</f>
        <v>0</v>
      </c>
      <c r="U47" s="70">
        <f>IF($B47="",0,Tempo!$A$2*(S47-T47)/2+U48)</f>
        <v>0</v>
      </c>
      <c r="V47" s="83">
        <f>IF(AND($B47&lt;&gt;"",$Q$11&lt;&gt;""),U47-C47+Tempo!AX36,0)</f>
        <v>0</v>
      </c>
      <c r="W47" s="83" t="str">
        <f>IF($B47&lt;=Bias!$P$6,IF(ABS(Tempo!AR36-M47)+ABS(Tempo!AS36-N47)=0,0.5,ABS(Tempo!AR36-M47)/(ABS(Tempo!AR36-M47)+ABS(Tempo!AS36-N47))),IF($B47="","",0))</f>
        <v/>
      </c>
      <c r="X47" s="83" t="str">
        <f>IF($B47&lt;=Bias!$P$6,IF(ABS(Tempo!AR36-M47)+ABS(Tempo!AS36-N47)=0,0.5,ABS(Tempo!AS36-N47)/(ABS(Tempo!AR36-M47)+ABS(Tempo!AS36-N47))),IF($B47="","",0))</f>
        <v/>
      </c>
      <c r="Y47" s="71">
        <f>IF(Bias!$N$6=0,M47,IF(AND(Bias!$N$6=1,$B47&gt;=Bias!$O$6,$B47&lt;=Bias!$P$6),M47-2*($P$5*W47),M47))</f>
        <v>0</v>
      </c>
      <c r="Z47" s="71">
        <f>IF(Bias!$N$6=0,N47,IF(AND(Bias!$N$6=1,$B47&gt;=Bias!$O$6,$B47&lt;=Bias!$P$6),N47+2*($P$5*X47),N47))</f>
        <v>0</v>
      </c>
      <c r="AA47" s="70">
        <f>IF($B47="",0,Tempo!$A$2*(Y47-Z47)/2+AA48)</f>
        <v>0</v>
      </c>
      <c r="AB47" s="83">
        <f>IF(AND($B47&lt;&gt;"",$Q$11&lt;&gt;""),AA47-D47+Tempo!AY36,0)</f>
        <v>0</v>
      </c>
      <c r="AC47" s="83">
        <f>Tempo!$A$2*(S47-T47)/2-Tempo!$A$2*(Tempo!AP36-Tempo!AQ36)/2</f>
        <v>0</v>
      </c>
      <c r="AD47" s="83">
        <f>Tempo!$A$2*(Y47-Z47)/2-Tempo!$A$2*(Tempo!AR36-Tempo!AS36)/2</f>
        <v>0</v>
      </c>
      <c r="AE47" s="83">
        <f>Tempo!$A$2*(S47+T47)/2-Tempo!$A$2*(Tempo!AP36+Tempo!AQ36)/2</f>
        <v>0</v>
      </c>
      <c r="AF47" s="83">
        <f>Tempo!$A$2*(Y47+Z47)/2-Tempo!$A$2*(Tempo!AR36+Tempo!AS36)/2</f>
        <v>0</v>
      </c>
      <c r="AG47" s="105" t="e">
        <f>IF(AND(Bias!$F$4=1,B47&lt;&gt;""),B47,NA())</f>
        <v>#N/A</v>
      </c>
      <c r="AH47" s="105" t="e">
        <f>IF(AND(Bias!$F$5=1,B47&lt;&gt;""),B47,NA())</f>
        <v>#N/A</v>
      </c>
      <c r="AI47" s="105" t="e">
        <f>IF(AND(Bias!$F$4=1,Bias!$F$6=1,B47&lt;&gt;""),B47,NA())</f>
        <v>#N/A</v>
      </c>
      <c r="AJ47" s="105" t="e">
        <f>IF(AND(Bias!$F$5=1,Bias!$F$6=1,B47&lt;&gt;""),B47,NA())</f>
        <v>#N/A</v>
      </c>
      <c r="AL47" t="str">
        <f>IF($B47&lt;&gt;"",(Tempo!B36-Tempo!C36)/2-(Tempo!AP36-Tempo!AQ36)/2,"")</f>
        <v/>
      </c>
      <c r="AM47" t="str">
        <f>IF($B47&lt;&gt;"",(Tempo!D36-Tempo!E36)/2-(Tempo!AR36-Tempo!AS36)/2,"")</f>
        <v/>
      </c>
    </row>
    <row r="48" spans="1:39" x14ac:dyDescent="0.3">
      <c r="A48" s="68">
        <v>35</v>
      </c>
      <c r="B48" s="69" t="str">
        <f>IF(Tempo!A37="","",Tempo!A37)</f>
        <v/>
      </c>
      <c r="C48" s="70">
        <f>Tempo!$A$2*(Tempo!AP37-Tempo!AQ37)/2+C49</f>
        <v>0</v>
      </c>
      <c r="D48" s="70">
        <f>Tempo!$A$2*(Tempo!AR37-Tempo!AS37)/2+D49</f>
        <v>0</v>
      </c>
      <c r="E48" s="83" t="str">
        <f>IF($B48&lt;=Bias!$K$5,IF(ABS(Tempo!AP37-Tempo!B37)+ABS(Tempo!AQ37-Tempo!C37)=0,0.5,ABS(Tempo!AP37-Tempo!B37)/(ABS(Tempo!AP37-Tempo!B37)+ABS(Tempo!AQ37-Tempo!C37))),IF($B48="","",0))</f>
        <v/>
      </c>
      <c r="F48" s="83" t="str">
        <f>IF($B48&lt;=Bias!$K$5,IF(ABS(Tempo!AP37-Tempo!B37)+ABS(Tempo!AQ37-Tempo!C37)=0,0.5,ABS(Tempo!AQ37-Tempo!C37)/(ABS(Tempo!AP37-Tempo!B37)+ABS(Tempo!AQ37-Tempo!C37))),IF($B48="","",0))</f>
        <v/>
      </c>
      <c r="G48" s="71">
        <f>IF(AND(Bias!$I$5=1,$B48&gt;=Bias!$J$5,$B48&lt;=Bias!$K$5),Tempo!B37-E48*$G$3,Tempo!B37)</f>
        <v>0</v>
      </c>
      <c r="H48" s="71">
        <f>IF(AND(Bias!$I$5=1,$B48&gt;=Bias!$J$5,$B48&lt;=Bias!$K$5),Tempo!C37+F48*$G$3,Tempo!C37)</f>
        <v>0</v>
      </c>
      <c r="I48" s="70">
        <f>IF($B48="",0,Tempo!$A$2*(G48-H48)/2+I49)</f>
        <v>0</v>
      </c>
      <c r="J48" s="70">
        <f t="shared" si="0"/>
        <v>0</v>
      </c>
      <c r="K48" s="83" t="str">
        <f>IF($B48&lt;=Bias!$K$6,IF(ABS(Tempo!AR37-Tempo!D37)+ABS(Tempo!AS37-Tempo!E37)=0,0.5,ABS(Tempo!AR37-Tempo!D37)/(ABS(Tempo!AR37-Tempo!D37)+ABS(Tempo!AS37-Tempo!E37))),IF($B48="","",0))</f>
        <v/>
      </c>
      <c r="L48" s="83" t="str">
        <f>IF($B48&lt;=Bias!$K$6,IF(ABS(Tempo!AR37-Tempo!D37)+ABS(Tempo!AS37-Tempo!E37)=0,0.5,ABS(Tempo!AS37-Tempo!E37)/(ABS(Tempo!AR37-Tempo!D37)+ABS(Tempo!AS37-Tempo!E37))),IF($B48="","",0))</f>
        <v/>
      </c>
      <c r="M48" s="153">
        <f>IF(AND(Bias!$I$6=1,$B48&gt;=Bias!$J$6,$B48&lt;=Bias!$K$6),Tempo!D37-2*K48*$L$5,Tempo!D37)</f>
        <v>0</v>
      </c>
      <c r="N48" s="153">
        <f>IF(AND(Bias!$I$6=1,$B48&gt;=Bias!$J$6,$B48&lt;=Bias!$K$6),Tempo!E37+2*L48*$L$5,Tempo!E37)</f>
        <v>0</v>
      </c>
      <c r="O48" s="70">
        <f>IF($B48="",0,Tempo!$A$2*(M48-N48)/2+O49)</f>
        <v>0</v>
      </c>
      <c r="P48" s="109">
        <f t="shared" si="1"/>
        <v>0</v>
      </c>
      <c r="Q48" s="111" t="str">
        <f>IF($B48&lt;=Bias!$P$5,IF(ABS(Tempo!AP37-G48)+ABS(Tempo!AQ37-H48)=0,0.5,ABS(Tempo!AP37-G48)/(ABS(Tempo!AP37-G48)+ABS(Tempo!AQ37-H48))),IF($B48="","",0))</f>
        <v/>
      </c>
      <c r="R48" s="71" t="str">
        <f>IF($B48&lt;=Bias!$P$5,IF(ABS(Tempo!AP37-G48)+ABS(Tempo!AQ37-H48)=0,0.5,ABS(Tempo!AQ37-H48)/(ABS(Tempo!AP37-G48)+ABS(Tempo!AQ37-H48))),IF($B48="","",0))</f>
        <v/>
      </c>
      <c r="S48" s="71">
        <f>IF(Bias!$N$5=0,G48,IF(AND(Bias!$N$5=1,$B48&gt;=Bias!$O$5,$B48&lt;=Bias!$P$5),G48-2*($N$5*Q48),G48))</f>
        <v>0</v>
      </c>
      <c r="T48" s="71">
        <f>IF(Bias!$N$5=0,H48,IF(AND(Bias!$N$5=1,$B48&gt;=Bias!$O$5,$B48&lt;=Bias!$P$5),H48+2*($N$5*R48),H48))</f>
        <v>0</v>
      </c>
      <c r="U48" s="70">
        <f>IF($B48="",0,Tempo!$A$2*(S48-T48)/2+U49)</f>
        <v>0</v>
      </c>
      <c r="V48" s="83">
        <f>IF(AND($B48&lt;&gt;"",$Q$11&lt;&gt;""),U48-C48+Tempo!AX37,0)</f>
        <v>0</v>
      </c>
      <c r="W48" s="83" t="str">
        <f>IF($B48&lt;=Bias!$P$6,IF(ABS(Tempo!AR37-M48)+ABS(Tempo!AS37-N48)=0,0.5,ABS(Tempo!AR37-M48)/(ABS(Tempo!AR37-M48)+ABS(Tempo!AS37-N48))),IF($B48="","",0))</f>
        <v/>
      </c>
      <c r="X48" s="83" t="str">
        <f>IF($B48&lt;=Bias!$P$6,IF(ABS(Tempo!AR37-M48)+ABS(Tempo!AS37-N48)=0,0.5,ABS(Tempo!AS37-N48)/(ABS(Tempo!AR37-M48)+ABS(Tempo!AS37-N48))),IF($B48="","",0))</f>
        <v/>
      </c>
      <c r="Y48" s="71">
        <f>IF(Bias!$N$6=0,M48,IF(AND(Bias!$N$6=1,$B48&gt;=Bias!$O$6,$B48&lt;=Bias!$P$6),M48-2*($P$5*W48),M48))</f>
        <v>0</v>
      </c>
      <c r="Z48" s="71">
        <f>IF(Bias!$N$6=0,N48,IF(AND(Bias!$N$6=1,$B48&gt;=Bias!$O$6,$B48&lt;=Bias!$P$6),N48+2*($P$5*X48),N48))</f>
        <v>0</v>
      </c>
      <c r="AA48" s="70">
        <f>IF($B48="",0,Tempo!$A$2*(Y48-Z48)/2+AA49)</f>
        <v>0</v>
      </c>
      <c r="AB48" s="83">
        <f>IF(AND($B48&lt;&gt;"",$Q$11&lt;&gt;""),AA48-D48+Tempo!AY37,0)</f>
        <v>0</v>
      </c>
      <c r="AC48" s="83">
        <f>Tempo!$A$2*(S48-T48)/2-Tempo!$A$2*(Tempo!AP37-Tempo!AQ37)/2</f>
        <v>0</v>
      </c>
      <c r="AD48" s="83">
        <f>Tempo!$A$2*(Y48-Z48)/2-Tempo!$A$2*(Tempo!AR37-Tempo!AS37)/2</f>
        <v>0</v>
      </c>
      <c r="AE48" s="83">
        <f>Tempo!$A$2*(S48+T48)/2-Tempo!$A$2*(Tempo!AP37+Tempo!AQ37)/2</f>
        <v>0</v>
      </c>
      <c r="AF48" s="83">
        <f>Tempo!$A$2*(Y48+Z48)/2-Tempo!$A$2*(Tempo!AR37+Tempo!AS37)/2</f>
        <v>0</v>
      </c>
      <c r="AG48" s="105" t="e">
        <f>IF(AND(Bias!$F$4=1,B48&lt;&gt;""),B48,NA())</f>
        <v>#N/A</v>
      </c>
      <c r="AH48" s="105" t="e">
        <f>IF(AND(Bias!$F$5=1,B48&lt;&gt;""),B48,NA())</f>
        <v>#N/A</v>
      </c>
      <c r="AI48" s="105" t="e">
        <f>IF(AND(Bias!$F$4=1,Bias!$F$6=1,B48&lt;&gt;""),B48,NA())</f>
        <v>#N/A</v>
      </c>
      <c r="AJ48" s="105" t="e">
        <f>IF(AND(Bias!$F$5=1,Bias!$F$6=1,B48&lt;&gt;""),B48,NA())</f>
        <v>#N/A</v>
      </c>
      <c r="AL48" t="str">
        <f>IF($B48&lt;&gt;"",(Tempo!B37-Tempo!C37)/2-(Tempo!AP37-Tempo!AQ37)/2,"")</f>
        <v/>
      </c>
      <c r="AM48" t="str">
        <f>IF($B48&lt;&gt;"",(Tempo!D37-Tempo!E37)/2-(Tempo!AR37-Tempo!AS37)/2,"")</f>
        <v/>
      </c>
    </row>
    <row r="49" spans="1:39" x14ac:dyDescent="0.3">
      <c r="A49" s="68">
        <v>36</v>
      </c>
      <c r="B49" s="69" t="str">
        <f>IF(Tempo!A38="","",Tempo!A38)</f>
        <v/>
      </c>
      <c r="C49" s="70">
        <f>Tempo!$A$2*(Tempo!AP38-Tempo!AQ38)/2+C50</f>
        <v>0</v>
      </c>
      <c r="D49" s="70">
        <f>Tempo!$A$2*(Tempo!AR38-Tempo!AS38)/2+D50</f>
        <v>0</v>
      </c>
      <c r="E49" s="83" t="str">
        <f>IF($B49&lt;=Bias!$K$5,IF(ABS(Tempo!AP38-Tempo!B38)+ABS(Tempo!AQ38-Tempo!C38)=0,0.5,ABS(Tempo!AP38-Tempo!B38)/(ABS(Tempo!AP38-Tempo!B38)+ABS(Tempo!AQ38-Tempo!C38))),IF($B49="","",0))</f>
        <v/>
      </c>
      <c r="F49" s="83" t="str">
        <f>IF($B49&lt;=Bias!$K$5,IF(ABS(Tempo!AP38-Tempo!B38)+ABS(Tempo!AQ38-Tempo!C38)=0,0.5,ABS(Tempo!AQ38-Tempo!C38)/(ABS(Tempo!AP38-Tempo!B38)+ABS(Tempo!AQ38-Tempo!C38))),IF($B49="","",0))</f>
        <v/>
      </c>
      <c r="G49" s="71">
        <f>IF(AND(Bias!$I$5=1,$B49&gt;=Bias!$J$5,$B49&lt;=Bias!$K$5),Tempo!B38-E49*$G$3,Tempo!B38)</f>
        <v>0</v>
      </c>
      <c r="H49" s="71">
        <f>IF(AND(Bias!$I$5=1,$B49&gt;=Bias!$J$5,$B49&lt;=Bias!$K$5),Tempo!C38+F49*$G$3,Tempo!C38)</f>
        <v>0</v>
      </c>
      <c r="I49" s="70">
        <f>IF($B49="",0,Tempo!$A$2*(G49-H49)/2+I50)</f>
        <v>0</v>
      </c>
      <c r="J49" s="70">
        <f t="shared" si="0"/>
        <v>0</v>
      </c>
      <c r="K49" s="83" t="str">
        <f>IF($B49&lt;=Bias!$K$6,IF(ABS(Tempo!AR38-Tempo!D38)+ABS(Tempo!AS38-Tempo!E38)=0,0.5,ABS(Tempo!AR38-Tempo!D38)/(ABS(Tempo!AR38-Tempo!D38)+ABS(Tempo!AS38-Tempo!E38))),IF($B49="","",0))</f>
        <v/>
      </c>
      <c r="L49" s="83" t="str">
        <f>IF($B49&lt;=Bias!$K$6,IF(ABS(Tempo!AR38-Tempo!D38)+ABS(Tempo!AS38-Tempo!E38)=0,0.5,ABS(Tempo!AS38-Tempo!E38)/(ABS(Tempo!AR38-Tempo!D38)+ABS(Tempo!AS38-Tempo!E38))),IF($B49="","",0))</f>
        <v/>
      </c>
      <c r="M49" s="153">
        <f>IF(AND(Bias!$I$6=1,$B49&gt;=Bias!$J$6,$B49&lt;=Bias!$K$6),Tempo!D38-2*K49*$L$5,Tempo!D38)</f>
        <v>0</v>
      </c>
      <c r="N49" s="153">
        <f>IF(AND(Bias!$I$6=1,$B49&gt;=Bias!$J$6,$B49&lt;=Bias!$K$6),Tempo!E38+2*L49*$L$5,Tempo!E38)</f>
        <v>0</v>
      </c>
      <c r="O49" s="70">
        <f>IF($B49="",0,Tempo!$A$2*(M49-N49)/2+O50)</f>
        <v>0</v>
      </c>
      <c r="P49" s="109">
        <f t="shared" si="1"/>
        <v>0</v>
      </c>
      <c r="Q49" s="111" t="str">
        <f>IF($B49&lt;=Bias!$P$5,IF(ABS(Tempo!AP38-G49)+ABS(Tempo!AQ38-H49)=0,0.5,ABS(Tempo!AP38-G49)/(ABS(Tempo!AP38-G49)+ABS(Tempo!AQ38-H49))),IF($B49="","",0))</f>
        <v/>
      </c>
      <c r="R49" s="71" t="str">
        <f>IF($B49&lt;=Bias!$P$5,IF(ABS(Tempo!AP38-G49)+ABS(Tempo!AQ38-H49)=0,0.5,ABS(Tempo!AQ38-H49)/(ABS(Tempo!AP38-G49)+ABS(Tempo!AQ38-H49))),IF($B49="","",0))</f>
        <v/>
      </c>
      <c r="S49" s="71">
        <f>IF(Bias!$N$5=0,G49,IF(AND(Bias!$N$5=1,$B49&gt;=Bias!$O$5,$B49&lt;=Bias!$P$5),G49-2*($N$5*Q49),G49))</f>
        <v>0</v>
      </c>
      <c r="T49" s="71">
        <f>IF(Bias!$N$5=0,H49,IF(AND(Bias!$N$5=1,$B49&gt;=Bias!$O$5,$B49&lt;=Bias!$P$5),H49+2*($N$5*R49),H49))</f>
        <v>0</v>
      </c>
      <c r="U49" s="70">
        <f>IF($B49="",0,Tempo!$A$2*(S49-T49)/2+U50)</f>
        <v>0</v>
      </c>
      <c r="V49" s="83">
        <f>IF(AND($B49&lt;&gt;"",$Q$11&lt;&gt;""),U49-C49+Tempo!AX38,0)</f>
        <v>0</v>
      </c>
      <c r="W49" s="83" t="str">
        <f>IF($B49&lt;=Bias!$P$6,IF(ABS(Tempo!AR38-M49)+ABS(Tempo!AS38-N49)=0,0.5,ABS(Tempo!AR38-M49)/(ABS(Tempo!AR38-M49)+ABS(Tempo!AS38-N49))),IF($B49="","",0))</f>
        <v/>
      </c>
      <c r="X49" s="83" t="str">
        <f>IF($B49&lt;=Bias!$P$6,IF(ABS(Tempo!AR38-M49)+ABS(Tempo!AS38-N49)=0,0.5,ABS(Tempo!AS38-N49)/(ABS(Tempo!AR38-M49)+ABS(Tempo!AS38-N49))),IF($B49="","",0))</f>
        <v/>
      </c>
      <c r="Y49" s="71">
        <f>IF(Bias!$N$6=0,M49,IF(AND(Bias!$N$6=1,$B49&gt;=Bias!$O$6,$B49&lt;=Bias!$P$6),M49-2*($P$5*W49),M49))</f>
        <v>0</v>
      </c>
      <c r="Z49" s="71">
        <f>IF(Bias!$N$6=0,N49,IF(AND(Bias!$N$6=1,$B49&gt;=Bias!$O$6,$B49&lt;=Bias!$P$6),N49+2*($P$5*X49),N49))</f>
        <v>0</v>
      </c>
      <c r="AA49" s="70">
        <f>IF($B49="",0,Tempo!$A$2*(Y49-Z49)/2+AA50)</f>
        <v>0</v>
      </c>
      <c r="AB49" s="83">
        <f>IF(AND($B49&lt;&gt;"",$Q$11&lt;&gt;""),AA49-D49+Tempo!AY38,0)</f>
        <v>0</v>
      </c>
      <c r="AC49" s="83">
        <f>Tempo!$A$2*(S49-T49)/2-Tempo!$A$2*(Tempo!AP38-Tempo!AQ38)/2</f>
        <v>0</v>
      </c>
      <c r="AD49" s="83">
        <f>Tempo!$A$2*(Y49-Z49)/2-Tempo!$A$2*(Tempo!AR38-Tempo!AS38)/2</f>
        <v>0</v>
      </c>
      <c r="AE49" s="83">
        <f>Tempo!$A$2*(S49+T49)/2-Tempo!$A$2*(Tempo!AP38+Tempo!AQ38)/2</f>
        <v>0</v>
      </c>
      <c r="AF49" s="83">
        <f>Tempo!$A$2*(Y49+Z49)/2-Tempo!$A$2*(Tempo!AR38+Tempo!AS38)/2</f>
        <v>0</v>
      </c>
      <c r="AG49" s="105" t="e">
        <f>IF(AND(Bias!$F$4=1,B49&lt;&gt;""),B49,NA())</f>
        <v>#N/A</v>
      </c>
      <c r="AH49" s="105" t="e">
        <f>IF(AND(Bias!$F$5=1,B49&lt;&gt;""),B49,NA())</f>
        <v>#N/A</v>
      </c>
      <c r="AI49" s="105" t="e">
        <f>IF(AND(Bias!$F$4=1,Bias!$F$6=1,B49&lt;&gt;""),B49,NA())</f>
        <v>#N/A</v>
      </c>
      <c r="AJ49" s="105" t="e">
        <f>IF(AND(Bias!$F$5=1,Bias!$F$6=1,B49&lt;&gt;""),B49,NA())</f>
        <v>#N/A</v>
      </c>
      <c r="AL49" t="str">
        <f>IF($B49&lt;&gt;"",(Tempo!B38-Tempo!C38)/2-(Tempo!AP38-Tempo!AQ38)/2,"")</f>
        <v/>
      </c>
      <c r="AM49" t="str">
        <f>IF($B49&lt;&gt;"",(Tempo!D38-Tempo!E38)/2-(Tempo!AR38-Tempo!AS38)/2,"")</f>
        <v/>
      </c>
    </row>
    <row r="50" spans="1:39" x14ac:dyDescent="0.3">
      <c r="A50" s="68">
        <v>37</v>
      </c>
      <c r="B50" s="69" t="str">
        <f>IF(Tempo!A39="","",Tempo!A39)</f>
        <v/>
      </c>
      <c r="C50" s="70">
        <f>Tempo!$A$2*(Tempo!AP39-Tempo!AQ39)/2+C51</f>
        <v>0</v>
      </c>
      <c r="D50" s="70">
        <f>Tempo!$A$2*(Tempo!AR39-Tempo!AS39)/2+D51</f>
        <v>0</v>
      </c>
      <c r="E50" s="83" t="str">
        <f>IF($B50&lt;=Bias!$K$5,IF(ABS(Tempo!AP39-Tempo!B39)+ABS(Tempo!AQ39-Tempo!C39)=0,0.5,ABS(Tempo!AP39-Tempo!B39)/(ABS(Tempo!AP39-Tempo!B39)+ABS(Tempo!AQ39-Tempo!C39))),IF($B50="","",0))</f>
        <v/>
      </c>
      <c r="F50" s="83" t="str">
        <f>IF($B50&lt;=Bias!$K$5,IF(ABS(Tempo!AP39-Tempo!B39)+ABS(Tempo!AQ39-Tempo!C39)=0,0.5,ABS(Tempo!AQ39-Tempo!C39)/(ABS(Tempo!AP39-Tempo!B39)+ABS(Tempo!AQ39-Tempo!C39))),IF($B50="","",0))</f>
        <v/>
      </c>
      <c r="G50" s="71">
        <f>IF(AND(Bias!$I$5=1,$B50&gt;=Bias!$J$5,$B50&lt;=Bias!$K$5),Tempo!B39-E50*$G$3,Tempo!B39)</f>
        <v>0</v>
      </c>
      <c r="H50" s="71">
        <f>IF(AND(Bias!$I$5=1,$B50&gt;=Bias!$J$5,$B50&lt;=Bias!$K$5),Tempo!C39+F50*$G$3,Tempo!C39)</f>
        <v>0</v>
      </c>
      <c r="I50" s="70">
        <f>IF($B50="",0,Tempo!$A$2*(G50-H50)/2+I51)</f>
        <v>0</v>
      </c>
      <c r="J50" s="70">
        <f t="shared" si="0"/>
        <v>0</v>
      </c>
      <c r="K50" s="83" t="str">
        <f>IF($B50&lt;=Bias!$K$6,IF(ABS(Tempo!AR39-Tempo!D39)+ABS(Tempo!AS39-Tempo!E39)=0,0.5,ABS(Tempo!AR39-Tempo!D39)/(ABS(Tempo!AR39-Tempo!D39)+ABS(Tempo!AS39-Tempo!E39))),IF($B50="","",0))</f>
        <v/>
      </c>
      <c r="L50" s="83" t="str">
        <f>IF($B50&lt;=Bias!$K$6,IF(ABS(Tempo!AR39-Tempo!D39)+ABS(Tempo!AS39-Tempo!E39)=0,0.5,ABS(Tempo!AS39-Tempo!E39)/(ABS(Tempo!AR39-Tempo!D39)+ABS(Tempo!AS39-Tempo!E39))),IF($B50="","",0))</f>
        <v/>
      </c>
      <c r="M50" s="153">
        <f>IF(AND(Bias!$I$6=1,$B50&gt;=Bias!$J$6,$B50&lt;=Bias!$K$6),Tempo!D39-2*K50*$L$5,Tempo!D39)</f>
        <v>0</v>
      </c>
      <c r="N50" s="153">
        <f>IF(AND(Bias!$I$6=1,$B50&gt;=Bias!$J$6,$B50&lt;=Bias!$K$6),Tempo!E39+2*L50*$L$5,Tempo!E39)</f>
        <v>0</v>
      </c>
      <c r="O50" s="70">
        <f>IF($B50="",0,Tempo!$A$2*(M50-N50)/2+O51)</f>
        <v>0</v>
      </c>
      <c r="P50" s="109">
        <f t="shared" si="1"/>
        <v>0</v>
      </c>
      <c r="Q50" s="111" t="str">
        <f>IF($B50&lt;=Bias!$P$5,IF(ABS(Tempo!AP39-G50)+ABS(Tempo!AQ39-H50)=0,0.5,ABS(Tempo!AP39-G50)/(ABS(Tempo!AP39-G50)+ABS(Tempo!AQ39-H50))),IF($B50="","",0))</f>
        <v/>
      </c>
      <c r="R50" s="71" t="str">
        <f>IF($B50&lt;=Bias!$P$5,IF(ABS(Tempo!AP39-G50)+ABS(Tempo!AQ39-H50)=0,0.5,ABS(Tempo!AQ39-H50)/(ABS(Tempo!AP39-G50)+ABS(Tempo!AQ39-H50))),IF($B50="","",0))</f>
        <v/>
      </c>
      <c r="S50" s="71">
        <f>IF(Bias!$N$5=0,G50,IF(AND(Bias!$N$5=1,$B50&gt;=Bias!$O$5,$B50&lt;=Bias!$P$5),G50-2*($N$5*Q50),G50))</f>
        <v>0</v>
      </c>
      <c r="T50" s="71">
        <f>IF(Bias!$N$5=0,H50,IF(AND(Bias!$N$5=1,$B50&gt;=Bias!$O$5,$B50&lt;=Bias!$P$5),H50+2*($N$5*R50),H50))</f>
        <v>0</v>
      </c>
      <c r="U50" s="70">
        <f>IF($B50="",0,Tempo!$A$2*(S50-T50)/2+U51)</f>
        <v>0</v>
      </c>
      <c r="V50" s="83">
        <f>IF(AND($B50&lt;&gt;"",$Q$11&lt;&gt;""),U50-C50+Tempo!AX39,0)</f>
        <v>0</v>
      </c>
      <c r="W50" s="83" t="str">
        <f>IF($B50&lt;=Bias!$P$6,IF(ABS(Tempo!AR39-M50)+ABS(Tempo!AS39-N50)=0,0.5,ABS(Tempo!AR39-M50)/(ABS(Tempo!AR39-M50)+ABS(Tempo!AS39-N50))),IF($B50="","",0))</f>
        <v/>
      </c>
      <c r="X50" s="83" t="str">
        <f>IF($B50&lt;=Bias!$P$6,IF(ABS(Tempo!AR39-M50)+ABS(Tempo!AS39-N50)=0,0.5,ABS(Tempo!AS39-N50)/(ABS(Tempo!AR39-M50)+ABS(Tempo!AS39-N50))),IF($B50="","",0))</f>
        <v/>
      </c>
      <c r="Y50" s="71">
        <f>IF(Bias!$N$6=0,M50,IF(AND(Bias!$N$6=1,$B50&gt;=Bias!$O$6,$B50&lt;=Bias!$P$6),M50-2*($P$5*W50),M50))</f>
        <v>0</v>
      </c>
      <c r="Z50" s="71">
        <f>IF(Bias!$N$6=0,N50,IF(AND(Bias!$N$6=1,$B50&gt;=Bias!$O$6,$B50&lt;=Bias!$P$6),N50+2*($P$5*X50),N50))</f>
        <v>0</v>
      </c>
      <c r="AA50" s="70">
        <f>IF($B50="",0,Tempo!$A$2*(Y50-Z50)/2+AA51)</f>
        <v>0</v>
      </c>
      <c r="AB50" s="83">
        <f>IF(AND($B50&lt;&gt;"",$Q$11&lt;&gt;""),AA50-D50+Tempo!AY39,0)</f>
        <v>0</v>
      </c>
      <c r="AC50" s="83">
        <f>Tempo!$A$2*(S50-T50)/2-Tempo!$A$2*(Tempo!AP39-Tempo!AQ39)/2</f>
        <v>0</v>
      </c>
      <c r="AD50" s="83">
        <f>Tempo!$A$2*(Y50-Z50)/2-Tempo!$A$2*(Tempo!AR39-Tempo!AS39)/2</f>
        <v>0</v>
      </c>
      <c r="AE50" s="83">
        <f>Tempo!$A$2*(S50+T50)/2-Tempo!$A$2*(Tempo!AP39+Tempo!AQ39)/2</f>
        <v>0</v>
      </c>
      <c r="AF50" s="83">
        <f>Tempo!$A$2*(Y50+Z50)/2-Tempo!$A$2*(Tempo!AR39+Tempo!AS39)/2</f>
        <v>0</v>
      </c>
      <c r="AG50" s="105" t="e">
        <f>IF(AND(Bias!$F$4=1,B50&lt;&gt;""),B50,NA())</f>
        <v>#N/A</v>
      </c>
      <c r="AH50" s="105" t="e">
        <f>IF(AND(Bias!$F$5=1,B50&lt;&gt;""),B50,NA())</f>
        <v>#N/A</v>
      </c>
      <c r="AI50" s="105" t="e">
        <f>IF(AND(Bias!$F$4=1,Bias!$F$6=1,B50&lt;&gt;""),B50,NA())</f>
        <v>#N/A</v>
      </c>
      <c r="AJ50" s="105" t="e">
        <f>IF(AND(Bias!$F$5=1,Bias!$F$6=1,B50&lt;&gt;""),B50,NA())</f>
        <v>#N/A</v>
      </c>
      <c r="AL50" t="str">
        <f>IF($B50&lt;&gt;"",(Tempo!B39-Tempo!C39)/2-(Tempo!AP39-Tempo!AQ39)/2,"")</f>
        <v/>
      </c>
      <c r="AM50" t="str">
        <f>IF($B50&lt;&gt;"",(Tempo!D39-Tempo!E39)/2-(Tempo!AR39-Tempo!AS39)/2,"")</f>
        <v/>
      </c>
    </row>
    <row r="51" spans="1:39" x14ac:dyDescent="0.3">
      <c r="A51" s="68">
        <v>38</v>
      </c>
      <c r="B51" s="69" t="str">
        <f>IF(Tempo!A40="","",Tempo!A40)</f>
        <v/>
      </c>
      <c r="C51" s="70">
        <f>Tempo!$A$2*(Tempo!AP40-Tempo!AQ40)/2+C52</f>
        <v>0</v>
      </c>
      <c r="D51" s="70">
        <f>Tempo!$A$2*(Tempo!AR40-Tempo!AS40)/2+D52</f>
        <v>0</v>
      </c>
      <c r="E51" s="83" t="str">
        <f>IF($B51&lt;=Bias!$K$5,IF(ABS(Tempo!AP40-Tempo!B40)+ABS(Tempo!AQ40-Tempo!C40)=0,0.5,ABS(Tempo!AP40-Tempo!B40)/(ABS(Tempo!AP40-Tempo!B40)+ABS(Tempo!AQ40-Tempo!C40))),IF($B51="","",0))</f>
        <v/>
      </c>
      <c r="F51" s="83" t="str">
        <f>IF($B51&lt;=Bias!$K$5,IF(ABS(Tempo!AP40-Tempo!B40)+ABS(Tempo!AQ40-Tempo!C40)=0,0.5,ABS(Tempo!AQ40-Tempo!C40)/(ABS(Tempo!AP40-Tempo!B40)+ABS(Tempo!AQ40-Tempo!C40))),IF($B51="","",0))</f>
        <v/>
      </c>
      <c r="G51" s="71">
        <f>IF(AND(Bias!$I$5=1,$B51&gt;=Bias!$J$5,$B51&lt;=Bias!$K$5),Tempo!B40-E51*$G$3,Tempo!B40)</f>
        <v>0</v>
      </c>
      <c r="H51" s="71">
        <f>IF(AND(Bias!$I$5=1,$B51&gt;=Bias!$J$5,$B51&lt;=Bias!$K$5),Tempo!C40+F51*$G$3,Tempo!C40)</f>
        <v>0</v>
      </c>
      <c r="I51" s="70">
        <f>IF($B51="",0,Tempo!$A$2*(G51-H51)/2+I52)</f>
        <v>0</v>
      </c>
      <c r="J51" s="70">
        <f t="shared" si="0"/>
        <v>0</v>
      </c>
      <c r="K51" s="83" t="str">
        <f>IF($B51&lt;=Bias!$K$6,IF(ABS(Tempo!AR40-Tempo!D40)+ABS(Tempo!AS40-Tempo!E40)=0,0.5,ABS(Tempo!AR40-Tempo!D40)/(ABS(Tempo!AR40-Tempo!D40)+ABS(Tempo!AS40-Tempo!E40))),IF($B51="","",0))</f>
        <v/>
      </c>
      <c r="L51" s="83" t="str">
        <f>IF($B51&lt;=Bias!$K$6,IF(ABS(Tempo!AR40-Tempo!D40)+ABS(Tempo!AS40-Tempo!E40)=0,0.5,ABS(Tempo!AS40-Tempo!E40)/(ABS(Tempo!AR40-Tempo!D40)+ABS(Tempo!AS40-Tempo!E40))),IF($B51="","",0))</f>
        <v/>
      </c>
      <c r="M51" s="153">
        <f>IF(AND(Bias!$I$6=1,$B51&gt;=Bias!$J$6,$B51&lt;=Bias!$K$6),Tempo!D40-2*K51*$L$5,Tempo!D40)</f>
        <v>0</v>
      </c>
      <c r="N51" s="153">
        <f>IF(AND(Bias!$I$6=1,$B51&gt;=Bias!$J$6,$B51&lt;=Bias!$K$6),Tempo!E40+2*L51*$L$5,Tempo!E40)</f>
        <v>0</v>
      </c>
      <c r="O51" s="70">
        <f>IF($B51="",0,Tempo!$A$2*(M51-N51)/2+O52)</f>
        <v>0</v>
      </c>
      <c r="P51" s="109">
        <f t="shared" si="1"/>
        <v>0</v>
      </c>
      <c r="Q51" s="111" t="str">
        <f>IF($B51&lt;=Bias!$P$5,IF(ABS(Tempo!AP40-G51)+ABS(Tempo!AQ40-H51)=0,0.5,ABS(Tempo!AP40-G51)/(ABS(Tempo!AP40-G51)+ABS(Tempo!AQ40-H51))),IF($B51="","",0))</f>
        <v/>
      </c>
      <c r="R51" s="71" t="str">
        <f>IF($B51&lt;=Bias!$P$5,IF(ABS(Tempo!AP40-G51)+ABS(Tempo!AQ40-H51)=0,0.5,ABS(Tempo!AQ40-H51)/(ABS(Tempo!AP40-G51)+ABS(Tempo!AQ40-H51))),IF($B51="","",0))</f>
        <v/>
      </c>
      <c r="S51" s="71">
        <f>IF(Bias!$N$5=0,G51,IF(AND(Bias!$N$5=1,$B51&gt;=Bias!$O$5,$B51&lt;=Bias!$P$5),G51-2*($N$5*Q51),G51))</f>
        <v>0</v>
      </c>
      <c r="T51" s="71">
        <f>IF(Bias!$N$5=0,H51,IF(AND(Bias!$N$5=1,$B51&gt;=Bias!$O$5,$B51&lt;=Bias!$P$5),H51+2*($N$5*R51),H51))</f>
        <v>0</v>
      </c>
      <c r="U51" s="70">
        <f>IF($B51="",0,Tempo!$A$2*(S51-T51)/2+U52)</f>
        <v>0</v>
      </c>
      <c r="V51" s="83">
        <f>IF(AND($B51&lt;&gt;"",$Q$11&lt;&gt;""),U51-C51+Tempo!AX40,0)</f>
        <v>0</v>
      </c>
      <c r="W51" s="83" t="str">
        <f>IF($B51&lt;=Bias!$P$6,IF(ABS(Tempo!AR40-M51)+ABS(Tempo!AS40-N51)=0,0.5,ABS(Tempo!AR40-M51)/(ABS(Tempo!AR40-M51)+ABS(Tempo!AS40-N51))),IF($B51="","",0))</f>
        <v/>
      </c>
      <c r="X51" s="83" t="str">
        <f>IF($B51&lt;=Bias!$P$6,IF(ABS(Tempo!AR40-M51)+ABS(Tempo!AS40-N51)=0,0.5,ABS(Tempo!AS40-N51)/(ABS(Tempo!AR40-M51)+ABS(Tempo!AS40-N51))),IF($B51="","",0))</f>
        <v/>
      </c>
      <c r="Y51" s="71">
        <f>IF(Bias!$N$6=0,M51,IF(AND(Bias!$N$6=1,$B51&gt;=Bias!$O$6,$B51&lt;=Bias!$P$6),M51-2*($P$5*W51),M51))</f>
        <v>0</v>
      </c>
      <c r="Z51" s="71">
        <f>IF(Bias!$N$6=0,N51,IF(AND(Bias!$N$6=1,$B51&gt;=Bias!$O$6,$B51&lt;=Bias!$P$6),N51+2*($P$5*X51),N51))</f>
        <v>0</v>
      </c>
      <c r="AA51" s="70">
        <f>IF($B51="",0,Tempo!$A$2*(Y51-Z51)/2+AA52)</f>
        <v>0</v>
      </c>
      <c r="AB51" s="83">
        <f>IF(AND($B51&lt;&gt;"",$Q$11&lt;&gt;""),AA51-D51+Tempo!AY40,0)</f>
        <v>0</v>
      </c>
      <c r="AC51" s="83">
        <f>Tempo!$A$2*(S51-T51)/2-Tempo!$A$2*(Tempo!AP40-Tempo!AQ40)/2</f>
        <v>0</v>
      </c>
      <c r="AD51" s="83">
        <f>Tempo!$A$2*(Y51-Z51)/2-Tempo!$A$2*(Tempo!AR40-Tempo!AS40)/2</f>
        <v>0</v>
      </c>
      <c r="AE51" s="83">
        <f>Tempo!$A$2*(S51+T51)/2-Tempo!$A$2*(Tempo!AP40+Tempo!AQ40)/2</f>
        <v>0</v>
      </c>
      <c r="AF51" s="83">
        <f>Tempo!$A$2*(Y51+Z51)/2-Tempo!$A$2*(Tempo!AR40+Tempo!AS40)/2</f>
        <v>0</v>
      </c>
      <c r="AG51" s="105" t="e">
        <f>IF(AND(Bias!$F$4=1,B51&lt;&gt;""),B51,NA())</f>
        <v>#N/A</v>
      </c>
      <c r="AH51" s="105" t="e">
        <f>IF(AND(Bias!$F$5=1,B51&lt;&gt;""),B51,NA())</f>
        <v>#N/A</v>
      </c>
      <c r="AI51" s="105" t="e">
        <f>IF(AND(Bias!$F$4=1,Bias!$F$6=1,B51&lt;&gt;""),B51,NA())</f>
        <v>#N/A</v>
      </c>
      <c r="AJ51" s="105" t="e">
        <f>IF(AND(Bias!$F$5=1,Bias!$F$6=1,B51&lt;&gt;""),B51,NA())</f>
        <v>#N/A</v>
      </c>
      <c r="AL51" t="str">
        <f>IF($B51&lt;&gt;"",(Tempo!B40-Tempo!C40)/2-(Tempo!AP40-Tempo!AQ40)/2,"")</f>
        <v/>
      </c>
      <c r="AM51" t="str">
        <f>IF($B51&lt;&gt;"",(Tempo!D40-Tempo!E40)/2-(Tempo!AR40-Tempo!AS40)/2,"")</f>
        <v/>
      </c>
    </row>
    <row r="52" spans="1:39" x14ac:dyDescent="0.3">
      <c r="A52" s="68">
        <v>39</v>
      </c>
      <c r="B52" s="69" t="str">
        <f>IF(Tempo!A41="","",Tempo!A41)</f>
        <v/>
      </c>
      <c r="C52" s="70">
        <f>Tempo!$A$2*(Tempo!AP41-Tempo!AQ41)/2+C53</f>
        <v>0</v>
      </c>
      <c r="D52" s="70">
        <f>Tempo!$A$2*(Tempo!AR41-Tempo!AS41)/2+D53</f>
        <v>0</v>
      </c>
      <c r="E52" s="83" t="str">
        <f>IF($B52&lt;=Bias!$K$5,IF(ABS(Tempo!AP41-Tempo!B41)+ABS(Tempo!AQ41-Tempo!C41)=0,0.5,ABS(Tempo!AP41-Tempo!B41)/(ABS(Tempo!AP41-Tempo!B41)+ABS(Tempo!AQ41-Tempo!C41))),IF($B52="","",0))</f>
        <v/>
      </c>
      <c r="F52" s="83" t="str">
        <f>IF($B52&lt;=Bias!$K$5,IF(ABS(Tempo!AP41-Tempo!B41)+ABS(Tempo!AQ41-Tempo!C41)=0,0.5,ABS(Tempo!AQ41-Tempo!C41)/(ABS(Tempo!AP41-Tempo!B41)+ABS(Tempo!AQ41-Tempo!C41))),IF($B52="","",0))</f>
        <v/>
      </c>
      <c r="G52" s="71">
        <f>IF(AND(Bias!$I$5=1,$B52&gt;=Bias!$J$5,$B52&lt;=Bias!$K$5),Tempo!B41-E52*$G$3,Tempo!B41)</f>
        <v>0</v>
      </c>
      <c r="H52" s="71">
        <f>IF(AND(Bias!$I$5=1,$B52&gt;=Bias!$J$5,$B52&lt;=Bias!$K$5),Tempo!C41+F52*$G$3,Tempo!C41)</f>
        <v>0</v>
      </c>
      <c r="I52" s="70">
        <f>IF($B52="",0,Tempo!$A$2*(G52-H52)/2+I53)</f>
        <v>0</v>
      </c>
      <c r="J52" s="70">
        <f t="shared" si="0"/>
        <v>0</v>
      </c>
      <c r="K52" s="83" t="str">
        <f>IF($B52&lt;=Bias!$K$6,IF(ABS(Tempo!AR41-Tempo!D41)+ABS(Tempo!AS41-Tempo!E41)=0,0.5,ABS(Tempo!AR41-Tempo!D41)/(ABS(Tempo!AR41-Tempo!D41)+ABS(Tempo!AS41-Tempo!E41))),IF($B52="","",0))</f>
        <v/>
      </c>
      <c r="L52" s="83" t="str">
        <f>IF($B52&lt;=Bias!$K$6,IF(ABS(Tempo!AR41-Tempo!D41)+ABS(Tempo!AS41-Tempo!E41)=0,0.5,ABS(Tempo!AS41-Tempo!E41)/(ABS(Tempo!AR41-Tempo!D41)+ABS(Tempo!AS41-Tempo!E41))),IF($B52="","",0))</f>
        <v/>
      </c>
      <c r="M52" s="153">
        <f>IF(AND(Bias!$I$6=1,$B52&gt;=Bias!$J$6,$B52&lt;=Bias!$K$6),Tempo!D41-2*K52*$L$5,Tempo!D41)</f>
        <v>0</v>
      </c>
      <c r="N52" s="153">
        <f>IF(AND(Bias!$I$6=1,$B52&gt;=Bias!$J$6,$B52&lt;=Bias!$K$6),Tempo!E41+2*L52*$L$5,Tempo!E41)</f>
        <v>0</v>
      </c>
      <c r="O52" s="70">
        <f>IF($B52="",0,Tempo!$A$2*(M52-N52)/2+O53)</f>
        <v>0</v>
      </c>
      <c r="P52" s="109">
        <f t="shared" si="1"/>
        <v>0</v>
      </c>
      <c r="Q52" s="111" t="str">
        <f>IF($B52&lt;=Bias!$P$5,IF(ABS(Tempo!AP41-G52)+ABS(Tempo!AQ41-H52)=0,0.5,ABS(Tempo!AP41-G52)/(ABS(Tempo!AP41-G52)+ABS(Tempo!AQ41-H52))),IF($B52="","",0))</f>
        <v/>
      </c>
      <c r="R52" s="71" t="str">
        <f>IF($B52&lt;=Bias!$P$5,IF(ABS(Tempo!AP41-G52)+ABS(Tempo!AQ41-H52)=0,0.5,ABS(Tempo!AQ41-H52)/(ABS(Tempo!AP41-G52)+ABS(Tempo!AQ41-H52))),IF($B52="","",0))</f>
        <v/>
      </c>
      <c r="S52" s="71">
        <f>IF(Bias!$N$5=0,G52,IF(AND(Bias!$N$5=1,$B52&gt;=Bias!$O$5,$B52&lt;=Bias!$P$5),G52-2*($N$5*Q52),G52))</f>
        <v>0</v>
      </c>
      <c r="T52" s="71">
        <f>IF(Bias!$N$5=0,H52,IF(AND(Bias!$N$5=1,$B52&gt;=Bias!$O$5,$B52&lt;=Bias!$P$5),H52+2*($N$5*R52),H52))</f>
        <v>0</v>
      </c>
      <c r="U52" s="70">
        <f>IF($B52="",0,Tempo!$A$2*(S52-T52)/2+U53)</f>
        <v>0</v>
      </c>
      <c r="V52" s="83">
        <f>IF(AND($B52&lt;&gt;"",$Q$11&lt;&gt;""),U52-C52+Tempo!AX41,0)</f>
        <v>0</v>
      </c>
      <c r="W52" s="83" t="str">
        <f>IF($B52&lt;=Bias!$P$6,IF(ABS(Tempo!AR41-M52)+ABS(Tempo!AS41-N52)=0,0.5,ABS(Tempo!AR41-M52)/(ABS(Tempo!AR41-M52)+ABS(Tempo!AS41-N52))),IF($B52="","",0))</f>
        <v/>
      </c>
      <c r="X52" s="83" t="str">
        <f>IF($B52&lt;=Bias!$P$6,IF(ABS(Tempo!AR41-M52)+ABS(Tempo!AS41-N52)=0,0.5,ABS(Tempo!AS41-N52)/(ABS(Tempo!AR41-M52)+ABS(Tempo!AS41-N52))),IF($B52="","",0))</f>
        <v/>
      </c>
      <c r="Y52" s="71">
        <f>IF(Bias!$N$6=0,M52,IF(AND(Bias!$N$6=1,$B52&gt;=Bias!$O$6,$B52&lt;=Bias!$P$6),M52-2*($P$5*W52),M52))</f>
        <v>0</v>
      </c>
      <c r="Z52" s="71">
        <f>IF(Bias!$N$6=0,N52,IF(AND(Bias!$N$6=1,$B52&gt;=Bias!$O$6,$B52&lt;=Bias!$P$6),N52+2*($P$5*X52),N52))</f>
        <v>0</v>
      </c>
      <c r="AA52" s="70">
        <f>IF($B52="",0,Tempo!$A$2*(Y52-Z52)/2+AA53)</f>
        <v>0</v>
      </c>
      <c r="AB52" s="83">
        <f>IF(AND($B52&lt;&gt;"",$Q$11&lt;&gt;""),AA52-D52+Tempo!AY41,0)</f>
        <v>0</v>
      </c>
      <c r="AC52" s="83">
        <f>Tempo!$A$2*(S52-T52)/2-Tempo!$A$2*(Tempo!AP41-Tempo!AQ41)/2</f>
        <v>0</v>
      </c>
      <c r="AD52" s="83">
        <f>Tempo!$A$2*(Y52-Z52)/2-Tempo!$A$2*(Tempo!AR41-Tempo!AS41)/2</f>
        <v>0</v>
      </c>
      <c r="AE52" s="83">
        <f>Tempo!$A$2*(S52+T52)/2-Tempo!$A$2*(Tempo!AP41+Tempo!AQ41)/2</f>
        <v>0</v>
      </c>
      <c r="AF52" s="83">
        <f>Tempo!$A$2*(Y52+Z52)/2-Tempo!$A$2*(Tempo!AR41+Tempo!AS41)/2</f>
        <v>0</v>
      </c>
      <c r="AG52" s="105" t="e">
        <f>IF(AND(Bias!$F$4=1,B52&lt;&gt;""),B52,NA())</f>
        <v>#N/A</v>
      </c>
      <c r="AH52" s="105" t="e">
        <f>IF(AND(Bias!$F$5=1,B52&lt;&gt;""),B52,NA())</f>
        <v>#N/A</v>
      </c>
      <c r="AI52" s="105" t="e">
        <f>IF(AND(Bias!$F$4=1,Bias!$F$6=1,B52&lt;&gt;""),B52,NA())</f>
        <v>#N/A</v>
      </c>
      <c r="AJ52" s="105" t="e">
        <f>IF(AND(Bias!$F$5=1,Bias!$F$6=1,B52&lt;&gt;""),B52,NA())</f>
        <v>#N/A</v>
      </c>
      <c r="AL52" t="str">
        <f>IF($B52&lt;&gt;"",(Tempo!B41-Tempo!C41)/2-(Tempo!AP41-Tempo!AQ41)/2,"")</f>
        <v/>
      </c>
      <c r="AM52" t="str">
        <f>IF($B52&lt;&gt;"",(Tempo!D41-Tempo!E41)/2-(Tempo!AR41-Tempo!AS41)/2,"")</f>
        <v/>
      </c>
    </row>
    <row r="53" spans="1:39" x14ac:dyDescent="0.3">
      <c r="A53" s="68">
        <v>40</v>
      </c>
      <c r="B53" s="69" t="str">
        <f>IF(Tempo!A42="","",Tempo!A42)</f>
        <v/>
      </c>
      <c r="C53" s="70">
        <f>Tempo!$A$2*(Tempo!AP42-Tempo!AQ42)/2+C54</f>
        <v>0</v>
      </c>
      <c r="D53" s="70">
        <f>Tempo!$A$2*(Tempo!AR42-Tempo!AS42)/2+D54</f>
        <v>0</v>
      </c>
      <c r="E53" s="83" t="str">
        <f>IF($B53&lt;=Bias!$K$5,IF(ABS(Tempo!AP42-Tempo!B42)+ABS(Tempo!AQ42-Tempo!C42)=0,0.5,ABS(Tempo!AP42-Tempo!B42)/(ABS(Tempo!AP42-Tempo!B42)+ABS(Tempo!AQ42-Tempo!C42))),IF($B53="","",0))</f>
        <v/>
      </c>
      <c r="F53" s="83" t="str">
        <f>IF($B53&lt;=Bias!$K$5,IF(ABS(Tempo!AP42-Tempo!B42)+ABS(Tempo!AQ42-Tempo!C42)=0,0.5,ABS(Tempo!AQ42-Tempo!C42)/(ABS(Tempo!AP42-Tempo!B42)+ABS(Tempo!AQ42-Tempo!C42))),IF($B53="","",0))</f>
        <v/>
      </c>
      <c r="G53" s="71">
        <f>IF(AND(Bias!$I$5=1,$B53&gt;=Bias!$J$5,$B53&lt;=Bias!$K$5),Tempo!B42-E53*$G$3,Tempo!B42)</f>
        <v>0</v>
      </c>
      <c r="H53" s="71">
        <f>IF(AND(Bias!$I$5=1,$B53&gt;=Bias!$J$5,$B53&lt;=Bias!$K$5),Tempo!C42+F53*$G$3,Tempo!C42)</f>
        <v>0</v>
      </c>
      <c r="I53" s="70">
        <f>IF($B53="",0,Tempo!$A$2*(G53-H53)/2+I54)</f>
        <v>0</v>
      </c>
      <c r="J53" s="70">
        <f t="shared" si="0"/>
        <v>0</v>
      </c>
      <c r="K53" s="83" t="str">
        <f>IF($B53&lt;=Bias!$K$6,IF(ABS(Tempo!AR42-Tempo!D42)+ABS(Tempo!AS42-Tempo!E42)=0,0.5,ABS(Tempo!AR42-Tempo!D42)/(ABS(Tempo!AR42-Tempo!D42)+ABS(Tempo!AS42-Tempo!E42))),IF($B53="","",0))</f>
        <v/>
      </c>
      <c r="L53" s="83" t="str">
        <f>IF($B53&lt;=Bias!$K$6,IF(ABS(Tempo!AR42-Tempo!D42)+ABS(Tempo!AS42-Tempo!E42)=0,0.5,ABS(Tempo!AS42-Tempo!E42)/(ABS(Tempo!AR42-Tempo!D42)+ABS(Tempo!AS42-Tempo!E42))),IF($B53="","",0))</f>
        <v/>
      </c>
      <c r="M53" s="153">
        <f>IF(AND(Bias!$I$6=1,$B53&gt;=Bias!$J$6,$B53&lt;=Bias!$K$6),Tempo!D42-2*K53*$L$5,Tempo!D42)</f>
        <v>0</v>
      </c>
      <c r="N53" s="153">
        <f>IF(AND(Bias!$I$6=1,$B53&gt;=Bias!$J$6,$B53&lt;=Bias!$K$6),Tempo!E42+2*L53*$L$5,Tempo!E42)</f>
        <v>0</v>
      </c>
      <c r="O53" s="70">
        <f>IF($B53="",0,Tempo!$A$2*(M53-N53)/2+O54)</f>
        <v>0</v>
      </c>
      <c r="P53" s="109">
        <f t="shared" si="1"/>
        <v>0</v>
      </c>
      <c r="Q53" s="111" t="str">
        <f>IF($B53&lt;=Bias!$P$5,IF(ABS(Tempo!AP42-G53)+ABS(Tempo!AQ42-H53)=0,0.5,ABS(Tempo!AP42-G53)/(ABS(Tempo!AP42-G53)+ABS(Tempo!AQ42-H53))),IF($B53="","",0))</f>
        <v/>
      </c>
      <c r="R53" s="71" t="str">
        <f>IF($B53&lt;=Bias!$P$5,IF(ABS(Tempo!AP42-G53)+ABS(Tempo!AQ42-H53)=0,0.5,ABS(Tempo!AQ42-H53)/(ABS(Tempo!AP42-G53)+ABS(Tempo!AQ42-H53))),IF($B53="","",0))</f>
        <v/>
      </c>
      <c r="S53" s="71">
        <f>IF(Bias!$N$5=0,G53,IF(AND(Bias!$N$5=1,$B53&gt;=Bias!$O$5,$B53&lt;=Bias!$P$5),G53-2*($N$5*Q53),G53))</f>
        <v>0</v>
      </c>
      <c r="T53" s="71">
        <f>IF(Bias!$N$5=0,H53,IF(AND(Bias!$N$5=1,$B53&gt;=Bias!$O$5,$B53&lt;=Bias!$P$5),H53+2*($N$5*R53),H53))</f>
        <v>0</v>
      </c>
      <c r="U53" s="70">
        <f>IF($B53="",0,Tempo!$A$2*(S53-T53)/2+U54)</f>
        <v>0</v>
      </c>
      <c r="V53" s="83">
        <f>IF(AND($B53&lt;&gt;"",$Q$11&lt;&gt;""),U53-C53+Tempo!AX42,0)</f>
        <v>0</v>
      </c>
      <c r="W53" s="83" t="str">
        <f>IF($B53&lt;=Bias!$P$6,IF(ABS(Tempo!AR42-M53)+ABS(Tempo!AS42-N53)=0,0.5,ABS(Tempo!AR42-M53)/(ABS(Tempo!AR42-M53)+ABS(Tempo!AS42-N53))),IF($B53="","",0))</f>
        <v/>
      </c>
      <c r="X53" s="83" t="str">
        <f>IF($B53&lt;=Bias!$P$6,IF(ABS(Tempo!AR42-M53)+ABS(Tempo!AS42-N53)=0,0.5,ABS(Tempo!AS42-N53)/(ABS(Tempo!AR42-M53)+ABS(Tempo!AS42-N53))),IF($B53="","",0))</f>
        <v/>
      </c>
      <c r="Y53" s="71">
        <f>IF(Bias!$N$6=0,M53,IF(AND(Bias!$N$6=1,$B53&gt;=Bias!$O$6,$B53&lt;=Bias!$P$6),M53-2*($P$5*W53),M53))</f>
        <v>0</v>
      </c>
      <c r="Z53" s="71">
        <f>IF(Bias!$N$6=0,N53,IF(AND(Bias!$N$6=1,$B53&gt;=Bias!$O$6,$B53&lt;=Bias!$P$6),N53+2*($P$5*X53),N53))</f>
        <v>0</v>
      </c>
      <c r="AA53" s="70">
        <f>IF($B53="",0,Tempo!$A$2*(Y53-Z53)/2+AA54)</f>
        <v>0</v>
      </c>
      <c r="AB53" s="83">
        <f>IF(AND($B53&lt;&gt;"",$Q$11&lt;&gt;""),AA53-D53+Tempo!AY42,0)</f>
        <v>0</v>
      </c>
      <c r="AC53" s="83">
        <f>Tempo!$A$2*(S53-T53)/2-Tempo!$A$2*(Tempo!AP42-Tempo!AQ42)/2</f>
        <v>0</v>
      </c>
      <c r="AD53" s="83">
        <f>Tempo!$A$2*(Y53-Z53)/2-Tempo!$A$2*(Tempo!AR42-Tempo!AS42)/2</f>
        <v>0</v>
      </c>
      <c r="AE53" s="83">
        <f>Tempo!$A$2*(S53+T53)/2-Tempo!$A$2*(Tempo!AP42+Tempo!AQ42)/2</f>
        <v>0</v>
      </c>
      <c r="AF53" s="83">
        <f>Tempo!$A$2*(Y53+Z53)/2-Tempo!$A$2*(Tempo!AR42+Tempo!AS42)/2</f>
        <v>0</v>
      </c>
      <c r="AG53" s="105" t="e">
        <f>IF(AND(Bias!$F$4=1,B53&lt;&gt;""),B53,NA())</f>
        <v>#N/A</v>
      </c>
      <c r="AH53" s="105" t="e">
        <f>IF(AND(Bias!$F$5=1,B53&lt;&gt;""),B53,NA())</f>
        <v>#N/A</v>
      </c>
      <c r="AI53" s="105" t="e">
        <f>IF(AND(Bias!$F$4=1,Bias!$F$6=1,B53&lt;&gt;""),B53,NA())</f>
        <v>#N/A</v>
      </c>
      <c r="AJ53" s="105" t="e">
        <f>IF(AND(Bias!$F$5=1,Bias!$F$6=1,B53&lt;&gt;""),B53,NA())</f>
        <v>#N/A</v>
      </c>
      <c r="AL53" t="str">
        <f>IF($B53&lt;&gt;"",(Tempo!B42-Tempo!C42)/2-(Tempo!AP42-Tempo!AQ42)/2,"")</f>
        <v/>
      </c>
      <c r="AM53" t="str">
        <f>IF($B53&lt;&gt;"",(Tempo!D42-Tempo!E42)/2-(Tempo!AR42-Tempo!AS42)/2,"")</f>
        <v/>
      </c>
    </row>
    <row r="54" spans="1:39" x14ac:dyDescent="0.3">
      <c r="A54" s="68">
        <v>41</v>
      </c>
      <c r="B54" s="69" t="str">
        <f>IF(Tempo!A43="","",Tempo!A43)</f>
        <v/>
      </c>
      <c r="C54" s="70">
        <f>Tempo!$A$2*(Tempo!AP43-Tempo!AQ43)/2+C55</f>
        <v>0</v>
      </c>
      <c r="D54" s="70">
        <f>Tempo!$A$2*(Tempo!AR43-Tempo!AS43)/2+D55</f>
        <v>0</v>
      </c>
      <c r="E54" s="83" t="str">
        <f>IF($B54&lt;=Bias!$K$5,IF(ABS(Tempo!AP43-Tempo!B43)+ABS(Tempo!AQ43-Tempo!C43)=0,0.5,ABS(Tempo!AP43-Tempo!B43)/(ABS(Tempo!AP43-Tempo!B43)+ABS(Tempo!AQ43-Tempo!C43))),IF($B54="","",0))</f>
        <v/>
      </c>
      <c r="F54" s="83" t="str">
        <f>IF($B54&lt;=Bias!$K$5,IF(ABS(Tempo!AP43-Tempo!B43)+ABS(Tempo!AQ43-Tempo!C43)=0,0.5,ABS(Tempo!AQ43-Tempo!C43)/(ABS(Tempo!AP43-Tempo!B43)+ABS(Tempo!AQ43-Tempo!C43))),IF($B54="","",0))</f>
        <v/>
      </c>
      <c r="G54" s="71">
        <f>IF(AND(Bias!$I$5=1,$B54&gt;=Bias!$J$5,$B54&lt;=Bias!$K$5),Tempo!B43-E54*$G$3,Tempo!B43)</f>
        <v>0</v>
      </c>
      <c r="H54" s="71">
        <f>IF(AND(Bias!$I$5=1,$B54&gt;=Bias!$J$5,$B54&lt;=Bias!$K$5),Tempo!C43+F54*$G$3,Tempo!C43)</f>
        <v>0</v>
      </c>
      <c r="I54" s="70">
        <f>IF($B54="",0,Tempo!$A$2*(G54-H54)/2+I55)</f>
        <v>0</v>
      </c>
      <c r="J54" s="70">
        <f t="shared" si="0"/>
        <v>0</v>
      </c>
      <c r="K54" s="83" t="str">
        <f>IF($B54&lt;=Bias!$K$6,IF(ABS(Tempo!AR43-Tempo!D43)+ABS(Tempo!AS43-Tempo!E43)=0,0.5,ABS(Tempo!AR43-Tempo!D43)/(ABS(Tempo!AR43-Tempo!D43)+ABS(Tempo!AS43-Tempo!E43))),IF($B54="","",0))</f>
        <v/>
      </c>
      <c r="L54" s="83" t="str">
        <f>IF($B54&lt;=Bias!$K$6,IF(ABS(Tempo!AR43-Tempo!D43)+ABS(Tempo!AS43-Tempo!E43)=0,0.5,ABS(Tempo!AS43-Tempo!E43)/(ABS(Tempo!AR43-Tempo!D43)+ABS(Tempo!AS43-Tempo!E43))),IF($B54="","",0))</f>
        <v/>
      </c>
      <c r="M54" s="153">
        <f>IF(AND(Bias!$I$6=1,$B54&gt;=Bias!$J$6,$B54&lt;=Bias!$K$6),Tempo!D43-2*K54*$L$5,Tempo!D43)</f>
        <v>0</v>
      </c>
      <c r="N54" s="153">
        <f>IF(AND(Bias!$I$6=1,$B54&gt;=Bias!$J$6,$B54&lt;=Bias!$K$6),Tempo!E43+2*L54*$L$5,Tempo!E43)</f>
        <v>0</v>
      </c>
      <c r="O54" s="70">
        <f>IF($B54="",0,Tempo!$A$2*(M54-N54)/2+O55)</f>
        <v>0</v>
      </c>
      <c r="P54" s="109">
        <f t="shared" si="1"/>
        <v>0</v>
      </c>
      <c r="Q54" s="111" t="str">
        <f>IF($B54&lt;=Bias!$P$5,IF(ABS(Tempo!AP43-G54)+ABS(Tempo!AQ43-H54)=0,0.5,ABS(Tempo!AP43-G54)/(ABS(Tempo!AP43-G54)+ABS(Tempo!AQ43-H54))),IF($B54="","",0))</f>
        <v/>
      </c>
      <c r="R54" s="71" t="str">
        <f>IF($B54&lt;=Bias!$P$5,IF(ABS(Tempo!AP43-G54)+ABS(Tempo!AQ43-H54)=0,0.5,ABS(Tempo!AQ43-H54)/(ABS(Tempo!AP43-G54)+ABS(Tempo!AQ43-H54))),IF($B54="","",0))</f>
        <v/>
      </c>
      <c r="S54" s="71">
        <f>IF(Bias!$N$5=0,G54,IF(AND(Bias!$N$5=1,$B54&gt;=Bias!$O$5,$B54&lt;=Bias!$P$5),G54-2*($N$5*Q54),G54))</f>
        <v>0</v>
      </c>
      <c r="T54" s="71">
        <f>IF(Bias!$N$5=0,H54,IF(AND(Bias!$N$5=1,$B54&gt;=Bias!$O$5,$B54&lt;=Bias!$P$5),H54+2*($N$5*R54),H54))</f>
        <v>0</v>
      </c>
      <c r="U54" s="70">
        <f>IF($B54="",0,Tempo!$A$2*(S54-T54)/2+U55)</f>
        <v>0</v>
      </c>
      <c r="V54" s="83">
        <f>IF(AND($B54&lt;&gt;"",$Q$11&lt;&gt;""),U54-C54+Tempo!AX43,0)</f>
        <v>0</v>
      </c>
      <c r="W54" s="83" t="str">
        <f>IF($B54&lt;=Bias!$P$6,IF(ABS(Tempo!AR43-M54)+ABS(Tempo!AS43-N54)=0,0.5,ABS(Tempo!AR43-M54)/(ABS(Tempo!AR43-M54)+ABS(Tempo!AS43-N54))),IF($B54="","",0))</f>
        <v/>
      </c>
      <c r="X54" s="83" t="str">
        <f>IF($B54&lt;=Bias!$P$6,IF(ABS(Tempo!AR43-M54)+ABS(Tempo!AS43-N54)=0,0.5,ABS(Tempo!AS43-N54)/(ABS(Tempo!AR43-M54)+ABS(Tempo!AS43-N54))),IF($B54="","",0))</f>
        <v/>
      </c>
      <c r="Y54" s="71">
        <f>IF(Bias!$N$6=0,M54,IF(AND(Bias!$N$6=1,$B54&gt;=Bias!$O$6,$B54&lt;=Bias!$P$6),M54-2*($P$5*W54),M54))</f>
        <v>0</v>
      </c>
      <c r="Z54" s="71">
        <f>IF(Bias!$N$6=0,N54,IF(AND(Bias!$N$6=1,$B54&gt;=Bias!$O$6,$B54&lt;=Bias!$P$6),N54+2*($P$5*X54),N54))</f>
        <v>0</v>
      </c>
      <c r="AA54" s="70">
        <f>IF($B54="",0,Tempo!$A$2*(Y54-Z54)/2+AA55)</f>
        <v>0</v>
      </c>
      <c r="AB54" s="83">
        <f>IF(AND($B54&lt;&gt;"",$Q$11&lt;&gt;""),AA54-D54+Tempo!AY43,0)</f>
        <v>0</v>
      </c>
      <c r="AC54" s="83">
        <f>Tempo!$A$2*(S54-T54)/2-Tempo!$A$2*(Tempo!AP43-Tempo!AQ43)/2</f>
        <v>0</v>
      </c>
      <c r="AD54" s="83">
        <f>Tempo!$A$2*(Y54-Z54)/2-Tempo!$A$2*(Tempo!AR43-Tempo!AS43)/2</f>
        <v>0</v>
      </c>
      <c r="AE54" s="83">
        <f>Tempo!$A$2*(S54+T54)/2-Tempo!$A$2*(Tempo!AP43+Tempo!AQ43)/2</f>
        <v>0</v>
      </c>
      <c r="AF54" s="83">
        <f>Tempo!$A$2*(Y54+Z54)/2-Tempo!$A$2*(Tempo!AR43+Tempo!AS43)/2</f>
        <v>0</v>
      </c>
      <c r="AG54" s="105" t="e">
        <f>IF(AND(Bias!$F$4=1,B54&lt;&gt;""),B54,NA())</f>
        <v>#N/A</v>
      </c>
      <c r="AH54" s="105" t="e">
        <f>IF(AND(Bias!$F$5=1,B54&lt;&gt;""),B54,NA())</f>
        <v>#N/A</v>
      </c>
      <c r="AI54" s="105" t="e">
        <f>IF(AND(Bias!$F$4=1,Bias!$F$6=1,B54&lt;&gt;""),B54,NA())</f>
        <v>#N/A</v>
      </c>
      <c r="AJ54" s="105" t="e">
        <f>IF(AND(Bias!$F$5=1,Bias!$F$6=1,B54&lt;&gt;""),B54,NA())</f>
        <v>#N/A</v>
      </c>
      <c r="AL54" t="str">
        <f>IF($B54&lt;&gt;"",(Tempo!B43-Tempo!C43)/2-(Tempo!AP43-Tempo!AQ43)/2,"")</f>
        <v/>
      </c>
      <c r="AM54" t="str">
        <f>IF($B54&lt;&gt;"",(Tempo!D43-Tempo!E43)/2-(Tempo!AR43-Tempo!AS43)/2,"")</f>
        <v/>
      </c>
    </row>
    <row r="55" spans="1:39" x14ac:dyDescent="0.3">
      <c r="A55" s="68">
        <v>42</v>
      </c>
      <c r="B55" s="69" t="str">
        <f>IF(Tempo!A44="","",Tempo!A44)</f>
        <v/>
      </c>
      <c r="C55" s="70">
        <f>Tempo!$A$2*(Tempo!AP44-Tempo!AQ44)/2+C56</f>
        <v>0</v>
      </c>
      <c r="D55" s="70">
        <f>Tempo!$A$2*(Tempo!AR44-Tempo!AS44)/2+D56</f>
        <v>0</v>
      </c>
      <c r="E55" s="83" t="str">
        <f>IF($B55&lt;=Bias!$K$5,IF(ABS(Tempo!AP44-Tempo!B44)+ABS(Tempo!AQ44-Tempo!C44)=0,0.5,ABS(Tempo!AP44-Tempo!B44)/(ABS(Tempo!AP44-Tempo!B44)+ABS(Tempo!AQ44-Tempo!C44))),IF($B55="","",0))</f>
        <v/>
      </c>
      <c r="F55" s="83" t="str">
        <f>IF($B55&lt;=Bias!$K$5,IF(ABS(Tempo!AP44-Tempo!B44)+ABS(Tempo!AQ44-Tempo!C44)=0,0.5,ABS(Tempo!AQ44-Tempo!C44)/(ABS(Tempo!AP44-Tempo!B44)+ABS(Tempo!AQ44-Tempo!C44))),IF($B55="","",0))</f>
        <v/>
      </c>
      <c r="G55" s="71">
        <f>IF(AND(Bias!$I$5=1,$B55&gt;=Bias!$J$5,$B55&lt;=Bias!$K$5),Tempo!B44-E55*$G$3,Tempo!B44)</f>
        <v>0</v>
      </c>
      <c r="H55" s="71">
        <f>IF(AND(Bias!$I$5=1,$B55&gt;=Bias!$J$5,$B55&lt;=Bias!$K$5),Tempo!C44+F55*$G$3,Tempo!C44)</f>
        <v>0</v>
      </c>
      <c r="I55" s="70">
        <f>IF($B55="",0,Tempo!$A$2*(G55-H55)/2+I56)</f>
        <v>0</v>
      </c>
      <c r="J55" s="70">
        <f t="shared" si="0"/>
        <v>0</v>
      </c>
      <c r="K55" s="83" t="str">
        <f>IF($B55&lt;=Bias!$K$6,IF(ABS(Tempo!AR44-Tempo!D44)+ABS(Tempo!AS44-Tempo!E44)=0,0.5,ABS(Tempo!AR44-Tempo!D44)/(ABS(Tempo!AR44-Tempo!D44)+ABS(Tempo!AS44-Tempo!E44))),IF($B55="","",0))</f>
        <v/>
      </c>
      <c r="L55" s="83" t="str">
        <f>IF($B55&lt;=Bias!$K$6,IF(ABS(Tempo!AR44-Tempo!D44)+ABS(Tempo!AS44-Tempo!E44)=0,0.5,ABS(Tempo!AS44-Tempo!E44)/(ABS(Tempo!AR44-Tempo!D44)+ABS(Tempo!AS44-Tempo!E44))),IF($B55="","",0))</f>
        <v/>
      </c>
      <c r="M55" s="153">
        <f>IF(AND(Bias!$I$6=1,$B55&gt;=Bias!$J$6,$B55&lt;=Bias!$K$6),Tempo!D44-2*K55*$L$5,Tempo!D44)</f>
        <v>0</v>
      </c>
      <c r="N55" s="153">
        <f>IF(AND(Bias!$I$6=1,$B55&gt;=Bias!$J$6,$B55&lt;=Bias!$K$6),Tempo!E44+2*L55*$L$5,Tempo!E44)</f>
        <v>0</v>
      </c>
      <c r="O55" s="70">
        <f>IF($B55="",0,Tempo!$A$2*(M55-N55)/2+O56)</f>
        <v>0</v>
      </c>
      <c r="P55" s="109">
        <f t="shared" si="1"/>
        <v>0</v>
      </c>
      <c r="Q55" s="111" t="str">
        <f>IF($B55&lt;=Bias!$P$5,IF(ABS(Tempo!AP44-G55)+ABS(Tempo!AQ44-H55)=0,0.5,ABS(Tempo!AP44-G55)/(ABS(Tempo!AP44-G55)+ABS(Tempo!AQ44-H55))),IF($B55="","",0))</f>
        <v/>
      </c>
      <c r="R55" s="71" t="str">
        <f>IF($B55&lt;=Bias!$P$5,IF(ABS(Tempo!AP44-G55)+ABS(Tempo!AQ44-H55)=0,0.5,ABS(Tempo!AQ44-H55)/(ABS(Tempo!AP44-G55)+ABS(Tempo!AQ44-H55))),IF($B55="","",0))</f>
        <v/>
      </c>
      <c r="S55" s="71">
        <f>IF(Bias!$N$5=0,G55,IF(AND(Bias!$N$5=1,$B55&gt;=Bias!$O$5,$B55&lt;=Bias!$P$5),G55-2*($N$5*Q55),G55))</f>
        <v>0</v>
      </c>
      <c r="T55" s="71">
        <f>IF(Bias!$N$5=0,H55,IF(AND(Bias!$N$5=1,$B55&gt;=Bias!$O$5,$B55&lt;=Bias!$P$5),H55+2*($N$5*R55),H55))</f>
        <v>0</v>
      </c>
      <c r="U55" s="70">
        <f>IF($B55="",0,Tempo!$A$2*(S55-T55)/2+U56)</f>
        <v>0</v>
      </c>
      <c r="V55" s="83">
        <f>IF(AND($B55&lt;&gt;"",$Q$11&lt;&gt;""),U55-C55+Tempo!AX44,0)</f>
        <v>0</v>
      </c>
      <c r="W55" s="83" t="str">
        <f>IF($B55&lt;=Bias!$P$6,IF(ABS(Tempo!AR44-M55)+ABS(Tempo!AS44-N55)=0,0.5,ABS(Tempo!AR44-M55)/(ABS(Tempo!AR44-M55)+ABS(Tempo!AS44-N55))),IF($B55="","",0))</f>
        <v/>
      </c>
      <c r="X55" s="83" t="str">
        <f>IF($B55&lt;=Bias!$P$6,IF(ABS(Tempo!AR44-M55)+ABS(Tempo!AS44-N55)=0,0.5,ABS(Tempo!AS44-N55)/(ABS(Tempo!AR44-M55)+ABS(Tempo!AS44-N55))),IF($B55="","",0))</f>
        <v/>
      </c>
      <c r="Y55" s="71">
        <f>IF(Bias!$N$6=0,M55,IF(AND(Bias!$N$6=1,$B55&gt;=Bias!$O$6,$B55&lt;=Bias!$P$6),M55-2*($P$5*W55),M55))</f>
        <v>0</v>
      </c>
      <c r="Z55" s="71">
        <f>IF(Bias!$N$6=0,N55,IF(AND(Bias!$N$6=1,$B55&gt;=Bias!$O$6,$B55&lt;=Bias!$P$6),N55+2*($P$5*X55),N55))</f>
        <v>0</v>
      </c>
      <c r="AA55" s="70">
        <f>IF($B55="",0,Tempo!$A$2*(Y55-Z55)/2+AA56)</f>
        <v>0</v>
      </c>
      <c r="AB55" s="83">
        <f>IF(AND($B55&lt;&gt;"",$Q$11&lt;&gt;""),AA55-D55+Tempo!AY44,0)</f>
        <v>0</v>
      </c>
      <c r="AC55" s="83">
        <f>Tempo!$A$2*(S55-T55)/2-Tempo!$A$2*(Tempo!AP44-Tempo!AQ44)/2</f>
        <v>0</v>
      </c>
      <c r="AD55" s="83">
        <f>Tempo!$A$2*(Y55-Z55)/2-Tempo!$A$2*(Tempo!AR44-Tempo!AS44)/2</f>
        <v>0</v>
      </c>
      <c r="AE55" s="83">
        <f>Tempo!$A$2*(S55+T55)/2-Tempo!$A$2*(Tempo!AP44+Tempo!AQ44)/2</f>
        <v>0</v>
      </c>
      <c r="AF55" s="83">
        <f>Tempo!$A$2*(Y55+Z55)/2-Tempo!$A$2*(Tempo!AR44+Tempo!AS44)/2</f>
        <v>0</v>
      </c>
      <c r="AG55" s="105" t="e">
        <f>IF(AND(Bias!$F$4=1,B55&lt;&gt;""),B55,NA())</f>
        <v>#N/A</v>
      </c>
      <c r="AH55" s="105" t="e">
        <f>IF(AND(Bias!$F$5=1,B55&lt;&gt;""),B55,NA())</f>
        <v>#N/A</v>
      </c>
      <c r="AI55" s="105" t="e">
        <f>IF(AND(Bias!$F$4=1,Bias!$F$6=1,B55&lt;&gt;""),B55,NA())</f>
        <v>#N/A</v>
      </c>
      <c r="AJ55" s="105" t="e">
        <f>IF(AND(Bias!$F$5=1,Bias!$F$6=1,B55&lt;&gt;""),B55,NA())</f>
        <v>#N/A</v>
      </c>
      <c r="AL55" t="str">
        <f>IF($B55&lt;&gt;"",(Tempo!B44-Tempo!C44)/2-(Tempo!AP44-Tempo!AQ44)/2,"")</f>
        <v/>
      </c>
      <c r="AM55" t="str">
        <f>IF($B55&lt;&gt;"",(Tempo!D44-Tempo!E44)/2-(Tempo!AR44-Tempo!AS44)/2,"")</f>
        <v/>
      </c>
    </row>
    <row r="56" spans="1:39" x14ac:dyDescent="0.3">
      <c r="A56" s="68">
        <v>43</v>
      </c>
      <c r="B56" s="69" t="str">
        <f>IF(Tempo!A45="","",Tempo!A45)</f>
        <v/>
      </c>
      <c r="C56" s="70">
        <f>Tempo!$A$2*(Tempo!AP45-Tempo!AQ45)/2+C57</f>
        <v>0</v>
      </c>
      <c r="D56" s="70">
        <f>Tempo!$A$2*(Tempo!AR45-Tempo!AS45)/2+D57</f>
        <v>0</v>
      </c>
      <c r="E56" s="83" t="str">
        <f>IF($B56&lt;=Bias!$K$5,IF(ABS(Tempo!AP45-Tempo!B45)+ABS(Tempo!AQ45-Tempo!C45)=0,0.5,ABS(Tempo!AP45-Tempo!B45)/(ABS(Tempo!AP45-Tempo!B45)+ABS(Tempo!AQ45-Tempo!C45))),IF($B56="","",0))</f>
        <v/>
      </c>
      <c r="F56" s="83" t="str">
        <f>IF($B56&lt;=Bias!$K$5,IF(ABS(Tempo!AP45-Tempo!B45)+ABS(Tempo!AQ45-Tempo!C45)=0,0.5,ABS(Tempo!AQ45-Tempo!C45)/(ABS(Tempo!AP45-Tempo!B45)+ABS(Tempo!AQ45-Tempo!C45))),IF($B56="","",0))</f>
        <v/>
      </c>
      <c r="G56" s="71">
        <f>IF(AND(Bias!$I$5=1,$B56&gt;=Bias!$J$5,$B56&lt;=Bias!$K$5),Tempo!B45-E56*$G$3,Tempo!B45)</f>
        <v>0</v>
      </c>
      <c r="H56" s="71">
        <f>IF(AND(Bias!$I$5=1,$B56&gt;=Bias!$J$5,$B56&lt;=Bias!$K$5),Tempo!C45+F56*$G$3,Tempo!C45)</f>
        <v>0</v>
      </c>
      <c r="I56" s="70">
        <f>IF($B56="",0,Tempo!$A$2*(G56-H56)/2+I57)</f>
        <v>0</v>
      </c>
      <c r="J56" s="70">
        <f t="shared" si="0"/>
        <v>0</v>
      </c>
      <c r="K56" s="83" t="str">
        <f>IF($B56&lt;=Bias!$K$6,IF(ABS(Tempo!AR45-Tempo!D45)+ABS(Tempo!AS45-Tempo!E45)=0,0.5,ABS(Tempo!AR45-Tempo!D45)/(ABS(Tempo!AR45-Tempo!D45)+ABS(Tempo!AS45-Tempo!E45))),IF($B56="","",0))</f>
        <v/>
      </c>
      <c r="L56" s="83" t="str">
        <f>IF($B56&lt;=Bias!$K$6,IF(ABS(Tempo!AR45-Tempo!D45)+ABS(Tempo!AS45-Tempo!E45)=0,0.5,ABS(Tempo!AS45-Tempo!E45)/(ABS(Tempo!AR45-Tempo!D45)+ABS(Tempo!AS45-Tempo!E45))),IF($B56="","",0))</f>
        <v/>
      </c>
      <c r="M56" s="153">
        <f>IF(AND(Bias!$I$6=1,$B56&gt;=Bias!$J$6,$B56&lt;=Bias!$K$6),Tempo!D45-2*K56*$L$5,Tempo!D45)</f>
        <v>0</v>
      </c>
      <c r="N56" s="153">
        <f>IF(AND(Bias!$I$6=1,$B56&gt;=Bias!$J$6,$B56&lt;=Bias!$K$6),Tempo!E45+2*L56*$L$5,Tempo!E45)</f>
        <v>0</v>
      </c>
      <c r="O56" s="70">
        <f>IF($B56="",0,Tempo!$A$2*(M56-N56)/2+O57)</f>
        <v>0</v>
      </c>
      <c r="P56" s="109">
        <f t="shared" si="1"/>
        <v>0</v>
      </c>
      <c r="Q56" s="111" t="str">
        <f>IF($B56&lt;=Bias!$P$5,IF(ABS(Tempo!AP45-G56)+ABS(Tempo!AQ45-H56)=0,0.5,ABS(Tempo!AP45-G56)/(ABS(Tempo!AP45-G56)+ABS(Tempo!AQ45-H56))),IF($B56="","",0))</f>
        <v/>
      </c>
      <c r="R56" s="71" t="str">
        <f>IF($B56&lt;=Bias!$P$5,IF(ABS(Tempo!AP45-G56)+ABS(Tempo!AQ45-H56)=0,0.5,ABS(Tempo!AQ45-H56)/(ABS(Tempo!AP45-G56)+ABS(Tempo!AQ45-H56))),IF($B56="","",0))</f>
        <v/>
      </c>
      <c r="S56" s="71">
        <f>IF(Bias!$N$5=0,G56,IF(AND(Bias!$N$5=1,$B56&gt;=Bias!$O$5,$B56&lt;=Bias!$P$5),G56-2*($N$5*Q56),G56))</f>
        <v>0</v>
      </c>
      <c r="T56" s="71">
        <f>IF(Bias!$N$5=0,H56,IF(AND(Bias!$N$5=1,$B56&gt;=Bias!$O$5,$B56&lt;=Bias!$P$5),H56+2*($N$5*R56),H56))</f>
        <v>0</v>
      </c>
      <c r="U56" s="70">
        <f>IF($B56="",0,Tempo!$A$2*(S56-T56)/2+U57)</f>
        <v>0</v>
      </c>
      <c r="V56" s="83">
        <f>IF(AND($B56&lt;&gt;"",$Q$11&lt;&gt;""),U56-C56+Tempo!AX45,0)</f>
        <v>0</v>
      </c>
      <c r="W56" s="83" t="str">
        <f>IF($B56&lt;=Bias!$P$6,IF(ABS(Tempo!AR45-M56)+ABS(Tempo!AS45-N56)=0,0.5,ABS(Tempo!AR45-M56)/(ABS(Tempo!AR45-M56)+ABS(Tempo!AS45-N56))),IF($B56="","",0))</f>
        <v/>
      </c>
      <c r="X56" s="83" t="str">
        <f>IF($B56&lt;=Bias!$P$6,IF(ABS(Tempo!AR45-M56)+ABS(Tempo!AS45-N56)=0,0.5,ABS(Tempo!AS45-N56)/(ABS(Tempo!AR45-M56)+ABS(Tempo!AS45-N56))),IF($B56="","",0))</f>
        <v/>
      </c>
      <c r="Y56" s="71">
        <f>IF(Bias!$N$6=0,M56,IF(AND(Bias!$N$6=1,$B56&gt;=Bias!$O$6,$B56&lt;=Bias!$P$6),M56-2*($P$5*W56),M56))</f>
        <v>0</v>
      </c>
      <c r="Z56" s="71">
        <f>IF(Bias!$N$6=0,N56,IF(AND(Bias!$N$6=1,$B56&gt;=Bias!$O$6,$B56&lt;=Bias!$P$6),N56+2*($P$5*X56),N56))</f>
        <v>0</v>
      </c>
      <c r="AA56" s="70">
        <f>IF($B56="",0,Tempo!$A$2*(Y56-Z56)/2+AA57)</f>
        <v>0</v>
      </c>
      <c r="AB56" s="83">
        <f>IF(AND($B56&lt;&gt;"",$Q$11&lt;&gt;""),AA56-D56+Tempo!AY45,0)</f>
        <v>0</v>
      </c>
      <c r="AC56" s="83">
        <f>Tempo!$A$2*(S56-T56)/2-Tempo!$A$2*(Tempo!AP45-Tempo!AQ45)/2</f>
        <v>0</v>
      </c>
      <c r="AD56" s="83">
        <f>Tempo!$A$2*(Y56-Z56)/2-Tempo!$A$2*(Tempo!AR45-Tempo!AS45)/2</f>
        <v>0</v>
      </c>
      <c r="AE56" s="83">
        <f>Tempo!$A$2*(S56+T56)/2-Tempo!$A$2*(Tempo!AP45+Tempo!AQ45)/2</f>
        <v>0</v>
      </c>
      <c r="AF56" s="83">
        <f>Tempo!$A$2*(Y56+Z56)/2-Tempo!$A$2*(Tempo!AR45+Tempo!AS45)/2</f>
        <v>0</v>
      </c>
      <c r="AG56" s="105" t="e">
        <f>IF(AND(Bias!$F$4=1,B56&lt;&gt;""),B56,NA())</f>
        <v>#N/A</v>
      </c>
      <c r="AH56" s="105" t="e">
        <f>IF(AND(Bias!$F$5=1,B56&lt;&gt;""),B56,NA())</f>
        <v>#N/A</v>
      </c>
      <c r="AI56" s="105" t="e">
        <f>IF(AND(Bias!$F$4=1,Bias!$F$6=1,B56&lt;&gt;""),B56,NA())</f>
        <v>#N/A</v>
      </c>
      <c r="AJ56" s="105" t="e">
        <f>IF(AND(Bias!$F$5=1,Bias!$F$6=1,B56&lt;&gt;""),B56,NA())</f>
        <v>#N/A</v>
      </c>
      <c r="AL56" t="str">
        <f>IF($B56&lt;&gt;"",(Tempo!B45-Tempo!C45)/2-(Tempo!AP45-Tempo!AQ45)/2,"")</f>
        <v/>
      </c>
      <c r="AM56" t="str">
        <f>IF($B56&lt;&gt;"",(Tempo!D45-Tempo!E45)/2-(Tempo!AR45-Tempo!AS45)/2,"")</f>
        <v/>
      </c>
    </row>
    <row r="57" spans="1:39" x14ac:dyDescent="0.3">
      <c r="A57" s="68">
        <v>44</v>
      </c>
      <c r="B57" s="69" t="str">
        <f>IF(Tempo!A46="","",Tempo!A46)</f>
        <v/>
      </c>
      <c r="C57" s="70">
        <f>Tempo!$A$2*(Tempo!AP46-Tempo!AQ46)/2+C58</f>
        <v>0</v>
      </c>
      <c r="D57" s="70">
        <f>Tempo!$A$2*(Tempo!AR46-Tempo!AS46)/2+D58</f>
        <v>0</v>
      </c>
      <c r="E57" s="83" t="str">
        <f>IF($B57&lt;=Bias!$K$5,IF(ABS(Tempo!AP46-Tempo!B46)+ABS(Tempo!AQ46-Tempo!C46)=0,0.5,ABS(Tempo!AP46-Tempo!B46)/(ABS(Tempo!AP46-Tempo!B46)+ABS(Tempo!AQ46-Tempo!C46))),IF($B57="","",0))</f>
        <v/>
      </c>
      <c r="F57" s="83" t="str">
        <f>IF($B57&lt;=Bias!$K$5,IF(ABS(Tempo!AP46-Tempo!B46)+ABS(Tempo!AQ46-Tempo!C46)=0,0.5,ABS(Tempo!AQ46-Tempo!C46)/(ABS(Tempo!AP46-Tempo!B46)+ABS(Tempo!AQ46-Tempo!C46))),IF($B57="","",0))</f>
        <v/>
      </c>
      <c r="G57" s="71">
        <f>IF(AND(Bias!$I$5=1,$B57&gt;=Bias!$J$5,$B57&lt;=Bias!$K$5),Tempo!B46-E57*$G$3,Tempo!B46)</f>
        <v>0</v>
      </c>
      <c r="H57" s="71">
        <f>IF(AND(Bias!$I$5=1,$B57&gt;=Bias!$J$5,$B57&lt;=Bias!$K$5),Tempo!C46+F57*$G$3,Tempo!C46)</f>
        <v>0</v>
      </c>
      <c r="I57" s="70">
        <f>IF($B57="",0,Tempo!$A$2*(G57-H57)/2+I58)</f>
        <v>0</v>
      </c>
      <c r="J57" s="70">
        <f t="shared" si="0"/>
        <v>0</v>
      </c>
      <c r="K57" s="83" t="str">
        <f>IF($B57&lt;=Bias!$K$6,IF(ABS(Tempo!AR46-Tempo!D46)+ABS(Tempo!AS46-Tempo!E46)=0,0.5,ABS(Tempo!AR46-Tempo!D46)/(ABS(Tempo!AR46-Tempo!D46)+ABS(Tempo!AS46-Tempo!E46))),IF($B57="","",0))</f>
        <v/>
      </c>
      <c r="L57" s="83" t="str">
        <f>IF($B57&lt;=Bias!$K$6,IF(ABS(Tempo!AR46-Tempo!D46)+ABS(Tempo!AS46-Tempo!E46)=0,0.5,ABS(Tempo!AS46-Tempo!E46)/(ABS(Tempo!AR46-Tempo!D46)+ABS(Tempo!AS46-Tempo!E46))),IF($B57="","",0))</f>
        <v/>
      </c>
      <c r="M57" s="153">
        <f>IF(AND(Bias!$I$6=1,$B57&gt;=Bias!$J$6,$B57&lt;=Bias!$K$6),Tempo!D46-2*K57*$L$5,Tempo!D46)</f>
        <v>0</v>
      </c>
      <c r="N57" s="153">
        <f>IF(AND(Bias!$I$6=1,$B57&gt;=Bias!$J$6,$B57&lt;=Bias!$K$6),Tempo!E46+2*L57*$L$5,Tempo!E46)</f>
        <v>0</v>
      </c>
      <c r="O57" s="70">
        <f>IF($B57="",0,Tempo!$A$2*(M57-N57)/2+O58)</f>
        <v>0</v>
      </c>
      <c r="P57" s="109">
        <f t="shared" si="1"/>
        <v>0</v>
      </c>
      <c r="Q57" s="111" t="str">
        <f>IF($B57&lt;=Bias!$P$5,IF(ABS(Tempo!AP46-G57)+ABS(Tempo!AQ46-H57)=0,0.5,ABS(Tempo!AP46-G57)/(ABS(Tempo!AP46-G57)+ABS(Tempo!AQ46-H57))),IF($B57="","",0))</f>
        <v/>
      </c>
      <c r="R57" s="71" t="str">
        <f>IF($B57&lt;=Bias!$P$5,IF(ABS(Tempo!AP46-G57)+ABS(Tempo!AQ46-H57)=0,0.5,ABS(Tempo!AQ46-H57)/(ABS(Tempo!AP46-G57)+ABS(Tempo!AQ46-H57))),IF($B57="","",0))</f>
        <v/>
      </c>
      <c r="S57" s="71">
        <f>IF(Bias!$N$5=0,G57,IF(AND(Bias!$N$5=1,$B57&gt;=Bias!$O$5,$B57&lt;=Bias!$P$5),G57-2*($N$5*Q57),G57))</f>
        <v>0</v>
      </c>
      <c r="T57" s="71">
        <f>IF(Bias!$N$5=0,H57,IF(AND(Bias!$N$5=1,$B57&gt;=Bias!$O$5,$B57&lt;=Bias!$P$5),H57+2*($N$5*R57),H57))</f>
        <v>0</v>
      </c>
      <c r="U57" s="70">
        <f>IF($B57="",0,Tempo!$A$2*(S57-T57)/2+U58)</f>
        <v>0</v>
      </c>
      <c r="V57" s="83">
        <f>IF(AND($B57&lt;&gt;"",$Q$11&lt;&gt;""),U57-C57+Tempo!AX46,0)</f>
        <v>0</v>
      </c>
      <c r="W57" s="83" t="str">
        <f>IF($B57&lt;=Bias!$P$6,IF(ABS(Tempo!AR46-M57)+ABS(Tempo!AS46-N57)=0,0.5,ABS(Tempo!AR46-M57)/(ABS(Tempo!AR46-M57)+ABS(Tempo!AS46-N57))),IF($B57="","",0))</f>
        <v/>
      </c>
      <c r="X57" s="83" t="str">
        <f>IF($B57&lt;=Bias!$P$6,IF(ABS(Tempo!AR46-M57)+ABS(Tempo!AS46-N57)=0,0.5,ABS(Tempo!AS46-N57)/(ABS(Tempo!AR46-M57)+ABS(Tempo!AS46-N57))),IF($B57="","",0))</f>
        <v/>
      </c>
      <c r="Y57" s="71">
        <f>IF(Bias!$N$6=0,M57,IF(AND(Bias!$N$6=1,$B57&gt;=Bias!$O$6,$B57&lt;=Bias!$P$6),M57-2*($P$5*W57),M57))</f>
        <v>0</v>
      </c>
      <c r="Z57" s="71">
        <f>IF(Bias!$N$6=0,N57,IF(AND(Bias!$N$6=1,$B57&gt;=Bias!$O$6,$B57&lt;=Bias!$P$6),N57+2*($P$5*X57),N57))</f>
        <v>0</v>
      </c>
      <c r="AA57" s="70">
        <f>IF($B57="",0,Tempo!$A$2*(Y57-Z57)/2+AA58)</f>
        <v>0</v>
      </c>
      <c r="AB57" s="83">
        <f>IF(AND($B57&lt;&gt;"",$Q$11&lt;&gt;""),AA57-D57+Tempo!AY46,0)</f>
        <v>0</v>
      </c>
      <c r="AC57" s="83">
        <f>Tempo!$A$2*(S57-T57)/2-Tempo!$A$2*(Tempo!AP46-Tempo!AQ46)/2</f>
        <v>0</v>
      </c>
      <c r="AD57" s="83">
        <f>Tempo!$A$2*(Y57-Z57)/2-Tempo!$A$2*(Tempo!AR46-Tempo!AS46)/2</f>
        <v>0</v>
      </c>
      <c r="AE57" s="83">
        <f>Tempo!$A$2*(S57+T57)/2-Tempo!$A$2*(Tempo!AP46+Tempo!AQ46)/2</f>
        <v>0</v>
      </c>
      <c r="AF57" s="83">
        <f>Tempo!$A$2*(Y57+Z57)/2-Tempo!$A$2*(Tempo!AR46+Tempo!AS46)/2</f>
        <v>0</v>
      </c>
      <c r="AG57" s="105" t="e">
        <f>IF(AND(Bias!$F$4=1,B57&lt;&gt;""),B57,NA())</f>
        <v>#N/A</v>
      </c>
      <c r="AH57" s="105" t="e">
        <f>IF(AND(Bias!$F$5=1,B57&lt;&gt;""),B57,NA())</f>
        <v>#N/A</v>
      </c>
      <c r="AI57" s="105" t="e">
        <f>IF(AND(Bias!$F$4=1,Bias!$F$6=1,B57&lt;&gt;""),B57,NA())</f>
        <v>#N/A</v>
      </c>
      <c r="AJ57" s="105" t="e">
        <f>IF(AND(Bias!$F$5=1,Bias!$F$6=1,B57&lt;&gt;""),B57,NA())</f>
        <v>#N/A</v>
      </c>
      <c r="AL57" t="str">
        <f>IF($B57&lt;&gt;"",(Tempo!B46-Tempo!C46)/2-(Tempo!AP46-Tempo!AQ46)/2,"")</f>
        <v/>
      </c>
      <c r="AM57" t="str">
        <f>IF($B57&lt;&gt;"",(Tempo!D46-Tempo!E46)/2-(Tempo!AR46-Tempo!AS46)/2,"")</f>
        <v/>
      </c>
    </row>
    <row r="58" spans="1:39" x14ac:dyDescent="0.3">
      <c r="A58" s="68">
        <v>45</v>
      </c>
      <c r="B58" s="69" t="str">
        <f>IF(Tempo!A47="","",Tempo!A47)</f>
        <v/>
      </c>
      <c r="C58" s="70">
        <f>Tempo!$A$2*(Tempo!AP47-Tempo!AQ47)/2+C59</f>
        <v>0</v>
      </c>
      <c r="D58" s="70">
        <f>Tempo!$A$2*(Tempo!AR47-Tempo!AS47)/2+D59</f>
        <v>0</v>
      </c>
      <c r="E58" s="83" t="str">
        <f>IF($B58&lt;=Bias!$K$5,IF(ABS(Tempo!AP47-Tempo!B47)+ABS(Tempo!AQ47-Tempo!C47)=0,0.5,ABS(Tempo!AP47-Tempo!B47)/(ABS(Tempo!AP47-Tempo!B47)+ABS(Tempo!AQ47-Tempo!C47))),IF($B58="","",0))</f>
        <v/>
      </c>
      <c r="F58" s="83" t="str">
        <f>IF($B58&lt;=Bias!$K$5,IF(ABS(Tempo!AP47-Tempo!B47)+ABS(Tempo!AQ47-Tempo!C47)=0,0.5,ABS(Tempo!AQ47-Tempo!C47)/(ABS(Tempo!AP47-Tempo!B47)+ABS(Tempo!AQ47-Tempo!C47))),IF($B58="","",0))</f>
        <v/>
      </c>
      <c r="G58" s="71">
        <f>IF(AND(Bias!$I$5=1,$B58&gt;=Bias!$J$5,$B58&lt;=Bias!$K$5),Tempo!B47-E58*$G$3,Tempo!B47)</f>
        <v>0</v>
      </c>
      <c r="H58" s="71">
        <f>IF(AND(Bias!$I$5=1,$B58&gt;=Bias!$J$5,$B58&lt;=Bias!$K$5),Tempo!C47+F58*$G$3,Tempo!C47)</f>
        <v>0</v>
      </c>
      <c r="I58" s="70">
        <f>IF($B58="",0,Tempo!$A$2*(G58-H58)/2+I59)</f>
        <v>0</v>
      </c>
      <c r="J58" s="70">
        <f t="shared" si="0"/>
        <v>0</v>
      </c>
      <c r="K58" s="83" t="str">
        <f>IF($B58&lt;=Bias!$K$6,IF(ABS(Tempo!AR47-Tempo!D47)+ABS(Tempo!AS47-Tempo!E47)=0,0.5,ABS(Tempo!AR47-Tempo!D47)/(ABS(Tempo!AR47-Tempo!D47)+ABS(Tempo!AS47-Tempo!E47))),IF($B58="","",0))</f>
        <v/>
      </c>
      <c r="L58" s="83" t="str">
        <f>IF($B58&lt;=Bias!$K$6,IF(ABS(Tempo!AR47-Tempo!D47)+ABS(Tempo!AS47-Tempo!E47)=0,0.5,ABS(Tempo!AS47-Tempo!E47)/(ABS(Tempo!AR47-Tempo!D47)+ABS(Tempo!AS47-Tempo!E47))),IF($B58="","",0))</f>
        <v/>
      </c>
      <c r="M58" s="153">
        <f>IF(AND(Bias!$I$6=1,$B58&gt;=Bias!$J$6,$B58&lt;=Bias!$K$6),Tempo!D47-2*K58*$L$5,Tempo!D47)</f>
        <v>0</v>
      </c>
      <c r="N58" s="153">
        <f>IF(AND(Bias!$I$6=1,$B58&gt;=Bias!$J$6,$B58&lt;=Bias!$K$6),Tempo!E47+2*L58*$L$5,Tempo!E47)</f>
        <v>0</v>
      </c>
      <c r="O58" s="70">
        <f>IF($B58="",0,Tempo!$A$2*(M58-N58)/2+O59)</f>
        <v>0</v>
      </c>
      <c r="P58" s="109">
        <f t="shared" si="1"/>
        <v>0</v>
      </c>
      <c r="Q58" s="111" t="str">
        <f>IF($B58&lt;=Bias!$P$5,IF(ABS(Tempo!AP47-G58)+ABS(Tempo!AQ47-H58)=0,0.5,ABS(Tempo!AP47-G58)/(ABS(Tempo!AP47-G58)+ABS(Tempo!AQ47-H58))),IF($B58="","",0))</f>
        <v/>
      </c>
      <c r="R58" s="71" t="str">
        <f>IF($B58&lt;=Bias!$P$5,IF(ABS(Tempo!AP47-G58)+ABS(Tempo!AQ47-H58)=0,0.5,ABS(Tempo!AQ47-H58)/(ABS(Tempo!AP47-G58)+ABS(Tempo!AQ47-H58))),IF($B58="","",0))</f>
        <v/>
      </c>
      <c r="S58" s="71">
        <f>IF(Bias!$N$5=0,G58,IF(AND(Bias!$N$5=1,$B58&gt;=Bias!$O$5,$B58&lt;=Bias!$P$5),G58-2*($N$5*Q58),G58))</f>
        <v>0</v>
      </c>
      <c r="T58" s="71">
        <f>IF(Bias!$N$5=0,H58,IF(AND(Bias!$N$5=1,$B58&gt;=Bias!$O$5,$B58&lt;=Bias!$P$5),H58+2*($N$5*R58),H58))</f>
        <v>0</v>
      </c>
      <c r="U58" s="70">
        <f>IF($B58="",0,Tempo!$A$2*(S58-T58)/2+U59)</f>
        <v>0</v>
      </c>
      <c r="V58" s="83">
        <f>IF(AND($B58&lt;&gt;"",$Q$11&lt;&gt;""),U58-C58+Tempo!AX47,0)</f>
        <v>0</v>
      </c>
      <c r="W58" s="83" t="str">
        <f>IF($B58&lt;=Bias!$P$6,IF(ABS(Tempo!AR47-M58)+ABS(Tempo!AS47-N58)=0,0.5,ABS(Tempo!AR47-M58)/(ABS(Tempo!AR47-M58)+ABS(Tempo!AS47-N58))),IF($B58="","",0))</f>
        <v/>
      </c>
      <c r="X58" s="83" t="str">
        <f>IF($B58&lt;=Bias!$P$6,IF(ABS(Tempo!AR47-M58)+ABS(Tempo!AS47-N58)=0,0.5,ABS(Tempo!AS47-N58)/(ABS(Tempo!AR47-M58)+ABS(Tempo!AS47-N58))),IF($B58="","",0))</f>
        <v/>
      </c>
      <c r="Y58" s="71">
        <f>IF(Bias!$N$6=0,M58,IF(AND(Bias!$N$6=1,$B58&gt;=Bias!$O$6,$B58&lt;=Bias!$P$6),M58-2*($P$5*W58),M58))</f>
        <v>0</v>
      </c>
      <c r="Z58" s="71">
        <f>IF(Bias!$N$6=0,N58,IF(AND(Bias!$N$6=1,$B58&gt;=Bias!$O$6,$B58&lt;=Bias!$P$6),N58+2*($P$5*X58),N58))</f>
        <v>0</v>
      </c>
      <c r="AA58" s="70">
        <f>IF($B58="",0,Tempo!$A$2*(Y58-Z58)/2+AA59)</f>
        <v>0</v>
      </c>
      <c r="AB58" s="83">
        <f>IF(AND($B58&lt;&gt;"",$Q$11&lt;&gt;""),AA58-D58+Tempo!AY47,0)</f>
        <v>0</v>
      </c>
      <c r="AC58" s="83">
        <f>Tempo!$A$2*(S58-T58)/2-Tempo!$A$2*(Tempo!AP47-Tempo!AQ47)/2</f>
        <v>0</v>
      </c>
      <c r="AD58" s="83">
        <f>Tempo!$A$2*(Y58-Z58)/2-Tempo!$A$2*(Tempo!AR47-Tempo!AS47)/2</f>
        <v>0</v>
      </c>
      <c r="AE58" s="83">
        <f>Tempo!$A$2*(S58+T58)/2-Tempo!$A$2*(Tempo!AP47+Tempo!AQ47)/2</f>
        <v>0</v>
      </c>
      <c r="AF58" s="83">
        <f>Tempo!$A$2*(Y58+Z58)/2-Tempo!$A$2*(Tempo!AR47+Tempo!AS47)/2</f>
        <v>0</v>
      </c>
      <c r="AG58" s="105" t="e">
        <f>IF(AND(Bias!$F$4=1,B58&lt;&gt;""),B58,NA())</f>
        <v>#N/A</v>
      </c>
      <c r="AH58" s="105" t="e">
        <f>IF(AND(Bias!$F$5=1,B58&lt;&gt;""),B58,NA())</f>
        <v>#N/A</v>
      </c>
      <c r="AI58" s="105" t="e">
        <f>IF(AND(Bias!$F$4=1,Bias!$F$6=1,B58&lt;&gt;""),B58,NA())</f>
        <v>#N/A</v>
      </c>
      <c r="AJ58" s="105" t="e">
        <f>IF(AND(Bias!$F$5=1,Bias!$F$6=1,B58&lt;&gt;""),B58,NA())</f>
        <v>#N/A</v>
      </c>
      <c r="AL58" t="str">
        <f>IF($B58&lt;&gt;"",(Tempo!B47-Tempo!C47)/2-(Tempo!AP47-Tempo!AQ47)/2,"")</f>
        <v/>
      </c>
      <c r="AM58" t="str">
        <f>IF($B58&lt;&gt;"",(Tempo!D47-Tempo!E47)/2-(Tempo!AR47-Tempo!AS47)/2,"")</f>
        <v/>
      </c>
    </row>
    <row r="59" spans="1:39" x14ac:dyDescent="0.3">
      <c r="A59" s="68">
        <v>46</v>
      </c>
      <c r="B59" s="69" t="str">
        <f>IF(Tempo!A48="","",Tempo!A48)</f>
        <v/>
      </c>
      <c r="C59" s="70">
        <f>Tempo!$A$2*(Tempo!AP48-Tempo!AQ48)/2+C60</f>
        <v>0</v>
      </c>
      <c r="D59" s="70">
        <f>Tempo!$A$2*(Tempo!AR48-Tempo!AS48)/2+D60</f>
        <v>0</v>
      </c>
      <c r="E59" s="83" t="str">
        <f>IF($B59&lt;=Bias!$K$5,IF(ABS(Tempo!AP48-Tempo!B48)+ABS(Tempo!AQ48-Tempo!C48)=0,0.5,ABS(Tempo!AP48-Tempo!B48)/(ABS(Tempo!AP48-Tempo!B48)+ABS(Tempo!AQ48-Tempo!C48))),IF($B59="","",0))</f>
        <v/>
      </c>
      <c r="F59" s="83" t="str">
        <f>IF($B59&lt;=Bias!$K$5,IF(ABS(Tempo!AP48-Tempo!B48)+ABS(Tempo!AQ48-Tempo!C48)=0,0.5,ABS(Tempo!AQ48-Tempo!C48)/(ABS(Tempo!AP48-Tempo!B48)+ABS(Tempo!AQ48-Tempo!C48))),IF($B59="","",0))</f>
        <v/>
      </c>
      <c r="G59" s="71">
        <f>IF(AND(Bias!$I$5=1,$B59&gt;=Bias!$J$5,$B59&lt;=Bias!$K$5),Tempo!B48-E59*$G$3,Tempo!B48)</f>
        <v>0</v>
      </c>
      <c r="H59" s="71">
        <f>IF(AND(Bias!$I$5=1,$B59&gt;=Bias!$J$5,$B59&lt;=Bias!$K$5),Tempo!C48+F59*$G$3,Tempo!C48)</f>
        <v>0</v>
      </c>
      <c r="I59" s="70">
        <f>IF($B59="",0,Tempo!$A$2*(G59-H59)/2+I60)</f>
        <v>0</v>
      </c>
      <c r="J59" s="70">
        <f t="shared" si="0"/>
        <v>0</v>
      </c>
      <c r="K59" s="83" t="str">
        <f>IF($B59&lt;=Bias!$K$6,IF(ABS(Tempo!AR48-Tempo!D48)+ABS(Tempo!AS48-Tempo!E48)=0,0.5,ABS(Tempo!AR48-Tempo!D48)/(ABS(Tempo!AR48-Tempo!D48)+ABS(Tempo!AS48-Tempo!E48))),IF($B59="","",0))</f>
        <v/>
      </c>
      <c r="L59" s="83" t="str">
        <f>IF($B59&lt;=Bias!$K$6,IF(ABS(Tempo!AR48-Tempo!D48)+ABS(Tempo!AS48-Tempo!E48)=0,0.5,ABS(Tempo!AS48-Tempo!E48)/(ABS(Tempo!AR48-Tempo!D48)+ABS(Tempo!AS48-Tempo!E48))),IF($B59="","",0))</f>
        <v/>
      </c>
      <c r="M59" s="153">
        <f>IF(AND(Bias!$I$6=1,$B59&gt;=Bias!$J$6,$B59&lt;=Bias!$K$6),Tempo!D48-2*K59*$L$5,Tempo!D48)</f>
        <v>0</v>
      </c>
      <c r="N59" s="153">
        <f>IF(AND(Bias!$I$6=1,$B59&gt;=Bias!$J$6,$B59&lt;=Bias!$K$6),Tempo!E48+2*L59*$L$5,Tempo!E48)</f>
        <v>0</v>
      </c>
      <c r="O59" s="70">
        <f>IF($B59="",0,Tempo!$A$2*(M59-N59)/2+O60)</f>
        <v>0</v>
      </c>
      <c r="P59" s="109">
        <f t="shared" si="1"/>
        <v>0</v>
      </c>
      <c r="Q59" s="111" t="str">
        <f>IF($B59&lt;=Bias!$P$5,IF(ABS(Tempo!AP48-G59)+ABS(Tempo!AQ48-H59)=0,0.5,ABS(Tempo!AP48-G59)/(ABS(Tempo!AP48-G59)+ABS(Tempo!AQ48-H59))),IF($B59="","",0))</f>
        <v/>
      </c>
      <c r="R59" s="71" t="str">
        <f>IF($B59&lt;=Bias!$P$5,IF(ABS(Tempo!AP48-G59)+ABS(Tempo!AQ48-H59)=0,0.5,ABS(Tempo!AQ48-H59)/(ABS(Tempo!AP48-G59)+ABS(Tempo!AQ48-H59))),IF($B59="","",0))</f>
        <v/>
      </c>
      <c r="S59" s="71">
        <f>IF(Bias!$N$5=0,G59,IF(AND(Bias!$N$5=1,$B59&gt;=Bias!$O$5,$B59&lt;=Bias!$P$5),G59-2*($N$5*Q59),G59))</f>
        <v>0</v>
      </c>
      <c r="T59" s="71">
        <f>IF(Bias!$N$5=0,H59,IF(AND(Bias!$N$5=1,$B59&gt;=Bias!$O$5,$B59&lt;=Bias!$P$5),H59+2*($N$5*R59),H59))</f>
        <v>0</v>
      </c>
      <c r="U59" s="70">
        <f>IF($B59="",0,Tempo!$A$2*(S59-T59)/2+U60)</f>
        <v>0</v>
      </c>
      <c r="V59" s="83">
        <f>IF(AND($B59&lt;&gt;"",$Q$11&lt;&gt;""),U59-C59+Tempo!AX48,0)</f>
        <v>0</v>
      </c>
      <c r="W59" s="83" t="str">
        <f>IF($B59&lt;=Bias!$P$6,IF(ABS(Tempo!AR48-M59)+ABS(Tempo!AS48-N59)=0,0.5,ABS(Tempo!AR48-M59)/(ABS(Tempo!AR48-M59)+ABS(Tempo!AS48-N59))),IF($B59="","",0))</f>
        <v/>
      </c>
      <c r="X59" s="83" t="str">
        <f>IF($B59&lt;=Bias!$P$6,IF(ABS(Tempo!AR48-M59)+ABS(Tempo!AS48-N59)=0,0.5,ABS(Tempo!AS48-N59)/(ABS(Tempo!AR48-M59)+ABS(Tempo!AS48-N59))),IF($B59="","",0))</f>
        <v/>
      </c>
      <c r="Y59" s="71">
        <f>IF(Bias!$N$6=0,M59,IF(AND(Bias!$N$6=1,$B59&gt;=Bias!$O$6,$B59&lt;=Bias!$P$6),M59-2*($P$5*W59),M59))</f>
        <v>0</v>
      </c>
      <c r="Z59" s="71">
        <f>IF(Bias!$N$6=0,N59,IF(AND(Bias!$N$6=1,$B59&gt;=Bias!$O$6,$B59&lt;=Bias!$P$6),N59+2*($P$5*X59),N59))</f>
        <v>0</v>
      </c>
      <c r="AA59" s="70">
        <f>IF($B59="",0,Tempo!$A$2*(Y59-Z59)/2+AA60)</f>
        <v>0</v>
      </c>
      <c r="AB59" s="83">
        <f>IF(AND($B59&lt;&gt;"",$Q$11&lt;&gt;""),AA59-D59+Tempo!AY48,0)</f>
        <v>0</v>
      </c>
      <c r="AC59" s="83">
        <f>Tempo!$A$2*(S59-T59)/2-Tempo!$A$2*(Tempo!AP48-Tempo!AQ48)/2</f>
        <v>0</v>
      </c>
      <c r="AD59" s="83">
        <f>Tempo!$A$2*(Y59-Z59)/2-Tempo!$A$2*(Tempo!AR48-Tempo!AS48)/2</f>
        <v>0</v>
      </c>
      <c r="AE59" s="83">
        <f>Tempo!$A$2*(S59+T59)/2-Tempo!$A$2*(Tempo!AP48+Tempo!AQ48)/2</f>
        <v>0</v>
      </c>
      <c r="AF59" s="83">
        <f>Tempo!$A$2*(Y59+Z59)/2-Tempo!$A$2*(Tempo!AR48+Tempo!AS48)/2</f>
        <v>0</v>
      </c>
      <c r="AG59" s="105" t="e">
        <f>IF(AND(Bias!$F$4=1,B59&lt;&gt;""),B59,NA())</f>
        <v>#N/A</v>
      </c>
      <c r="AH59" s="105" t="e">
        <f>IF(AND(Bias!$F$5=1,B59&lt;&gt;""),B59,NA())</f>
        <v>#N/A</v>
      </c>
      <c r="AI59" s="105" t="e">
        <f>IF(AND(Bias!$F$4=1,Bias!$F$6=1,B59&lt;&gt;""),B59,NA())</f>
        <v>#N/A</v>
      </c>
      <c r="AJ59" s="105" t="e">
        <f>IF(AND(Bias!$F$5=1,Bias!$F$6=1,B59&lt;&gt;""),B59,NA())</f>
        <v>#N/A</v>
      </c>
      <c r="AL59" t="str">
        <f>IF($B59&lt;&gt;"",(Tempo!B48-Tempo!C48)/2-(Tempo!AP48-Tempo!AQ48)/2,"")</f>
        <v/>
      </c>
      <c r="AM59" t="str">
        <f>IF($B59&lt;&gt;"",(Tempo!D48-Tempo!E48)/2-(Tempo!AR48-Tempo!AS48)/2,"")</f>
        <v/>
      </c>
    </row>
    <row r="60" spans="1:39" x14ac:dyDescent="0.3">
      <c r="A60" s="68">
        <v>47</v>
      </c>
      <c r="B60" s="69" t="str">
        <f>IF(Tempo!A49="","",Tempo!A49)</f>
        <v/>
      </c>
      <c r="C60" s="70">
        <f>Tempo!$A$2*(Tempo!AP49-Tempo!AQ49)/2+C61</f>
        <v>0</v>
      </c>
      <c r="D60" s="70">
        <f>Tempo!$A$2*(Tempo!AR49-Tempo!AS49)/2+D61</f>
        <v>0</v>
      </c>
      <c r="E60" s="83" t="str">
        <f>IF($B60&lt;=Bias!$K$5,IF(ABS(Tempo!AP49-Tempo!B49)+ABS(Tempo!AQ49-Tempo!C49)=0,0.5,ABS(Tempo!AP49-Tempo!B49)/(ABS(Tempo!AP49-Tempo!B49)+ABS(Tempo!AQ49-Tempo!C49))),IF($B60="","",0))</f>
        <v/>
      </c>
      <c r="F60" s="83" t="str">
        <f>IF($B60&lt;=Bias!$K$5,IF(ABS(Tempo!AP49-Tempo!B49)+ABS(Tempo!AQ49-Tempo!C49)=0,0.5,ABS(Tempo!AQ49-Tempo!C49)/(ABS(Tempo!AP49-Tempo!B49)+ABS(Tempo!AQ49-Tempo!C49))),IF($B60="","",0))</f>
        <v/>
      </c>
      <c r="G60" s="71">
        <f>IF(AND(Bias!$I$5=1,$B60&gt;=Bias!$J$5,$B60&lt;=Bias!$K$5),Tempo!B49-E60*$G$3,Tempo!B49)</f>
        <v>0</v>
      </c>
      <c r="H60" s="71">
        <f>IF(AND(Bias!$I$5=1,$B60&gt;=Bias!$J$5,$B60&lt;=Bias!$K$5),Tempo!C49+F60*$G$3,Tempo!C49)</f>
        <v>0</v>
      </c>
      <c r="I60" s="70">
        <f>IF($B60="",0,Tempo!$A$2*(G60-H60)/2+I61)</f>
        <v>0</v>
      </c>
      <c r="J60" s="70">
        <f t="shared" si="0"/>
        <v>0</v>
      </c>
      <c r="K60" s="83" t="str">
        <f>IF($B60&lt;=Bias!$K$6,IF(ABS(Tempo!AR49-Tempo!D49)+ABS(Tempo!AS49-Tempo!E49)=0,0.5,ABS(Tempo!AR49-Tempo!D49)/(ABS(Tempo!AR49-Tempo!D49)+ABS(Tempo!AS49-Tempo!E49))),IF($B60="","",0))</f>
        <v/>
      </c>
      <c r="L60" s="83" t="str">
        <f>IF($B60&lt;=Bias!$K$6,IF(ABS(Tempo!AR49-Tempo!D49)+ABS(Tempo!AS49-Tempo!E49)=0,0.5,ABS(Tempo!AS49-Tempo!E49)/(ABS(Tempo!AR49-Tempo!D49)+ABS(Tempo!AS49-Tempo!E49))),IF($B60="","",0))</f>
        <v/>
      </c>
      <c r="M60" s="153">
        <f>IF(AND(Bias!$I$6=1,$B60&gt;=Bias!$J$6,$B60&lt;=Bias!$K$6),Tempo!D49-2*K60*$L$5,Tempo!D49)</f>
        <v>0</v>
      </c>
      <c r="N60" s="153">
        <f>IF(AND(Bias!$I$6=1,$B60&gt;=Bias!$J$6,$B60&lt;=Bias!$K$6),Tempo!E49+2*L60*$L$5,Tempo!E49)</f>
        <v>0</v>
      </c>
      <c r="O60" s="70">
        <f>IF($B60="",0,Tempo!$A$2*(M60-N60)/2+O61)</f>
        <v>0</v>
      </c>
      <c r="P60" s="109">
        <f t="shared" si="1"/>
        <v>0</v>
      </c>
      <c r="Q60" s="111" t="str">
        <f>IF($B60&lt;=Bias!$P$5,IF(ABS(Tempo!AP49-G60)+ABS(Tempo!AQ49-H60)=0,0.5,ABS(Tempo!AP49-G60)/(ABS(Tempo!AP49-G60)+ABS(Tempo!AQ49-H60))),IF($B60="","",0))</f>
        <v/>
      </c>
      <c r="R60" s="71" t="str">
        <f>IF($B60&lt;=Bias!$P$5,IF(ABS(Tempo!AP49-G60)+ABS(Tempo!AQ49-H60)=0,0.5,ABS(Tempo!AQ49-H60)/(ABS(Tempo!AP49-G60)+ABS(Tempo!AQ49-H60))),IF($B60="","",0))</f>
        <v/>
      </c>
      <c r="S60" s="71">
        <f>IF(Bias!$N$5=0,G60,IF(AND(Bias!$N$5=1,$B60&gt;=Bias!$O$5,$B60&lt;=Bias!$P$5),G60-2*($N$5*Q60),G60))</f>
        <v>0</v>
      </c>
      <c r="T60" s="71">
        <f>IF(Bias!$N$5=0,H60,IF(AND(Bias!$N$5=1,$B60&gt;=Bias!$O$5,$B60&lt;=Bias!$P$5),H60+2*($N$5*R60),H60))</f>
        <v>0</v>
      </c>
      <c r="U60" s="70">
        <f>IF($B60="",0,Tempo!$A$2*(S60-T60)/2+U61)</f>
        <v>0</v>
      </c>
      <c r="V60" s="83">
        <f>IF(AND($B60&lt;&gt;"",$Q$11&lt;&gt;""),U60-C60+Tempo!AX49,0)</f>
        <v>0</v>
      </c>
      <c r="W60" s="83" t="str">
        <f>IF($B60&lt;=Bias!$P$6,IF(ABS(Tempo!AR49-M60)+ABS(Tempo!AS49-N60)=0,0.5,ABS(Tempo!AR49-M60)/(ABS(Tempo!AR49-M60)+ABS(Tempo!AS49-N60))),IF($B60="","",0))</f>
        <v/>
      </c>
      <c r="X60" s="83" t="str">
        <f>IF($B60&lt;=Bias!$P$6,IF(ABS(Tempo!AR49-M60)+ABS(Tempo!AS49-N60)=0,0.5,ABS(Tempo!AS49-N60)/(ABS(Tempo!AR49-M60)+ABS(Tempo!AS49-N60))),IF($B60="","",0))</f>
        <v/>
      </c>
      <c r="Y60" s="71">
        <f>IF(Bias!$N$6=0,M60,IF(AND(Bias!$N$6=1,$B60&gt;=Bias!$O$6,$B60&lt;=Bias!$P$6),M60-2*($P$5*W60),M60))</f>
        <v>0</v>
      </c>
      <c r="Z60" s="71">
        <f>IF(Bias!$N$6=0,N60,IF(AND(Bias!$N$6=1,$B60&gt;=Bias!$O$6,$B60&lt;=Bias!$P$6),N60+2*($P$5*X60),N60))</f>
        <v>0</v>
      </c>
      <c r="AA60" s="70">
        <f>IF($B60="",0,Tempo!$A$2*(Y60-Z60)/2+AA61)</f>
        <v>0</v>
      </c>
      <c r="AB60" s="83">
        <f>IF(AND($B60&lt;&gt;"",$Q$11&lt;&gt;""),AA60-D60+Tempo!AY49,0)</f>
        <v>0</v>
      </c>
      <c r="AC60" s="83">
        <f>Tempo!$A$2*(S60-T60)/2-Tempo!$A$2*(Tempo!AP49-Tempo!AQ49)/2</f>
        <v>0</v>
      </c>
      <c r="AD60" s="83">
        <f>Tempo!$A$2*(Y60-Z60)/2-Tempo!$A$2*(Tempo!AR49-Tempo!AS49)/2</f>
        <v>0</v>
      </c>
      <c r="AE60" s="83">
        <f>Tempo!$A$2*(S60+T60)/2-Tempo!$A$2*(Tempo!AP49+Tempo!AQ49)/2</f>
        <v>0</v>
      </c>
      <c r="AF60" s="83">
        <f>Tempo!$A$2*(Y60+Z60)/2-Tempo!$A$2*(Tempo!AR49+Tempo!AS49)/2</f>
        <v>0</v>
      </c>
      <c r="AG60" s="105" t="e">
        <f>IF(AND(Bias!$F$4=1,B60&lt;&gt;""),B60,NA())</f>
        <v>#N/A</v>
      </c>
      <c r="AH60" s="105" t="e">
        <f>IF(AND(Bias!$F$5=1,B60&lt;&gt;""),B60,NA())</f>
        <v>#N/A</v>
      </c>
      <c r="AI60" s="105" t="e">
        <f>IF(AND(Bias!$F$4=1,Bias!$F$6=1,B60&lt;&gt;""),B60,NA())</f>
        <v>#N/A</v>
      </c>
      <c r="AJ60" s="105" t="e">
        <f>IF(AND(Bias!$F$5=1,Bias!$F$6=1,B60&lt;&gt;""),B60,NA())</f>
        <v>#N/A</v>
      </c>
      <c r="AL60" t="str">
        <f>IF($B60&lt;&gt;"",(Tempo!B49-Tempo!C49)/2-(Tempo!AP49-Tempo!AQ49)/2,"")</f>
        <v/>
      </c>
      <c r="AM60" t="str">
        <f>IF($B60&lt;&gt;"",(Tempo!D49-Tempo!E49)/2-(Tempo!AR49-Tempo!AS49)/2,"")</f>
        <v/>
      </c>
    </row>
    <row r="61" spans="1:39" x14ac:dyDescent="0.3">
      <c r="A61" s="68">
        <v>48</v>
      </c>
      <c r="B61" s="69" t="str">
        <f>IF(Tempo!A50="","",Tempo!A50)</f>
        <v/>
      </c>
      <c r="C61" s="70">
        <f>Tempo!$A$2*(Tempo!AP50-Tempo!AQ50)/2+C62</f>
        <v>0</v>
      </c>
      <c r="D61" s="70">
        <f>Tempo!$A$2*(Tempo!AR50-Tempo!AS50)/2+D62</f>
        <v>0</v>
      </c>
      <c r="E61" s="83" t="str">
        <f>IF($B61&lt;=Bias!$K$5,IF(ABS(Tempo!AP50-Tempo!B50)+ABS(Tempo!AQ50-Tempo!C50)=0,0.5,ABS(Tempo!AP50-Tempo!B50)/(ABS(Tempo!AP50-Tempo!B50)+ABS(Tempo!AQ50-Tempo!C50))),IF($B61="","",0))</f>
        <v/>
      </c>
      <c r="F61" s="83" t="str">
        <f>IF($B61&lt;=Bias!$K$5,IF(ABS(Tempo!AP50-Tempo!B50)+ABS(Tempo!AQ50-Tempo!C50)=0,0.5,ABS(Tempo!AQ50-Tempo!C50)/(ABS(Tempo!AP50-Tempo!B50)+ABS(Tempo!AQ50-Tempo!C50))),IF($B61="","",0))</f>
        <v/>
      </c>
      <c r="G61" s="71">
        <f>IF(AND(Bias!$I$5=1,$B61&gt;=Bias!$J$5,$B61&lt;=Bias!$K$5),Tempo!B50-E61*$G$3,Tempo!B50)</f>
        <v>0</v>
      </c>
      <c r="H61" s="71">
        <f>IF(AND(Bias!$I$5=1,$B61&gt;=Bias!$J$5,$B61&lt;=Bias!$K$5),Tempo!C50+F61*$G$3,Tempo!C50)</f>
        <v>0</v>
      </c>
      <c r="I61" s="70">
        <f>IF($B61="",0,Tempo!$A$2*(G61-H61)/2+I62)</f>
        <v>0</v>
      </c>
      <c r="J61" s="70">
        <f t="shared" si="0"/>
        <v>0</v>
      </c>
      <c r="K61" s="83" t="str">
        <f>IF($B61&lt;=Bias!$K$6,IF(ABS(Tempo!AR50-Tempo!D50)+ABS(Tempo!AS50-Tempo!E50)=0,0.5,ABS(Tempo!AR50-Tempo!D50)/(ABS(Tempo!AR50-Tempo!D50)+ABS(Tempo!AS50-Tempo!E50))),IF($B61="","",0))</f>
        <v/>
      </c>
      <c r="L61" s="83" t="str">
        <f>IF($B61&lt;=Bias!$K$6,IF(ABS(Tempo!AR50-Tempo!D50)+ABS(Tempo!AS50-Tempo!E50)=0,0.5,ABS(Tempo!AS50-Tempo!E50)/(ABS(Tempo!AR50-Tempo!D50)+ABS(Tempo!AS50-Tempo!E50))),IF($B61="","",0))</f>
        <v/>
      </c>
      <c r="M61" s="153">
        <f>IF(AND(Bias!$I$6=1,$B61&gt;=Bias!$J$6,$B61&lt;=Bias!$K$6),Tempo!D50-2*K61*$L$5,Tempo!D50)</f>
        <v>0</v>
      </c>
      <c r="N61" s="153">
        <f>IF(AND(Bias!$I$6=1,$B61&gt;=Bias!$J$6,$B61&lt;=Bias!$K$6),Tempo!E50+2*L61*$L$5,Tempo!E50)</f>
        <v>0</v>
      </c>
      <c r="O61" s="70">
        <f>IF($B61="",0,Tempo!$A$2*(M61-N61)/2+O62)</f>
        <v>0</v>
      </c>
      <c r="P61" s="109">
        <f t="shared" si="1"/>
        <v>0</v>
      </c>
      <c r="Q61" s="111" t="str">
        <f>IF($B61&lt;=Bias!$P$5,IF(ABS(Tempo!AP50-G61)+ABS(Tempo!AQ50-H61)=0,0.5,ABS(Tempo!AP50-G61)/(ABS(Tempo!AP50-G61)+ABS(Tempo!AQ50-H61))),IF($B61="","",0))</f>
        <v/>
      </c>
      <c r="R61" s="71" t="str">
        <f>IF($B61&lt;=Bias!$P$5,IF(ABS(Tempo!AP50-G61)+ABS(Tempo!AQ50-H61)=0,0.5,ABS(Tempo!AQ50-H61)/(ABS(Tempo!AP50-G61)+ABS(Tempo!AQ50-H61))),IF($B61="","",0))</f>
        <v/>
      </c>
      <c r="S61" s="71">
        <f>IF(Bias!$N$5=0,G61,IF(AND(Bias!$N$5=1,$B61&gt;=Bias!$O$5,$B61&lt;=Bias!$P$5),G61-2*($N$5*Q61),G61))</f>
        <v>0</v>
      </c>
      <c r="T61" s="71">
        <f>IF(Bias!$N$5=0,H61,IF(AND(Bias!$N$5=1,$B61&gt;=Bias!$O$5,$B61&lt;=Bias!$P$5),H61+2*($N$5*R61),H61))</f>
        <v>0</v>
      </c>
      <c r="U61" s="70">
        <f>IF($B61="",0,Tempo!$A$2*(S61-T61)/2+U62)</f>
        <v>0</v>
      </c>
      <c r="V61" s="83">
        <f>IF(AND($B61&lt;&gt;"",$Q$11&lt;&gt;""),U61-C61+Tempo!AX50,0)</f>
        <v>0</v>
      </c>
      <c r="W61" s="83" t="str">
        <f>IF($B61&lt;=Bias!$P$6,IF(ABS(Tempo!AR50-M61)+ABS(Tempo!AS50-N61)=0,0.5,ABS(Tempo!AR50-M61)/(ABS(Tempo!AR50-M61)+ABS(Tempo!AS50-N61))),IF($B61="","",0))</f>
        <v/>
      </c>
      <c r="X61" s="83" t="str">
        <f>IF($B61&lt;=Bias!$P$6,IF(ABS(Tempo!AR50-M61)+ABS(Tempo!AS50-N61)=0,0.5,ABS(Tempo!AS50-N61)/(ABS(Tempo!AR50-M61)+ABS(Tempo!AS50-N61))),IF($B61="","",0))</f>
        <v/>
      </c>
      <c r="Y61" s="71">
        <f>IF(Bias!$N$6=0,M61,IF(AND(Bias!$N$6=1,$B61&gt;=Bias!$O$6,$B61&lt;=Bias!$P$6),M61-2*($P$5*W61),M61))</f>
        <v>0</v>
      </c>
      <c r="Z61" s="71">
        <f>IF(Bias!$N$6=0,N61,IF(AND(Bias!$N$6=1,$B61&gt;=Bias!$O$6,$B61&lt;=Bias!$P$6),N61+2*($P$5*X61),N61))</f>
        <v>0</v>
      </c>
      <c r="AA61" s="70">
        <f>IF($B61="",0,Tempo!$A$2*(Y61-Z61)/2+AA62)</f>
        <v>0</v>
      </c>
      <c r="AB61" s="83">
        <f>IF(AND($B61&lt;&gt;"",$Q$11&lt;&gt;""),AA61-D61+Tempo!AY50,0)</f>
        <v>0</v>
      </c>
      <c r="AC61" s="83">
        <f>Tempo!$A$2*(S61-T61)/2-Tempo!$A$2*(Tempo!AP50-Tempo!AQ50)/2</f>
        <v>0</v>
      </c>
      <c r="AD61" s="83">
        <f>Tempo!$A$2*(Y61-Z61)/2-Tempo!$A$2*(Tempo!AR50-Tempo!AS50)/2</f>
        <v>0</v>
      </c>
      <c r="AE61" s="83">
        <f>Tempo!$A$2*(S61+T61)/2-Tempo!$A$2*(Tempo!AP50+Tempo!AQ50)/2</f>
        <v>0</v>
      </c>
      <c r="AF61" s="83">
        <f>Tempo!$A$2*(Y61+Z61)/2-Tempo!$A$2*(Tempo!AR50+Tempo!AS50)/2</f>
        <v>0</v>
      </c>
      <c r="AG61" s="105" t="e">
        <f>IF(AND(Bias!$F$4=1,B61&lt;&gt;""),B61,NA())</f>
        <v>#N/A</v>
      </c>
      <c r="AH61" s="105" t="e">
        <f>IF(AND(Bias!$F$5=1,B61&lt;&gt;""),B61,NA())</f>
        <v>#N/A</v>
      </c>
      <c r="AI61" s="105" t="e">
        <f>IF(AND(Bias!$F$4=1,Bias!$F$6=1,B61&lt;&gt;""),B61,NA())</f>
        <v>#N/A</v>
      </c>
      <c r="AJ61" s="105" t="e">
        <f>IF(AND(Bias!$F$5=1,Bias!$F$6=1,B61&lt;&gt;""),B61,NA())</f>
        <v>#N/A</v>
      </c>
      <c r="AL61" t="str">
        <f>IF($B61&lt;&gt;"",(Tempo!B50-Tempo!C50)/2-(Tempo!AP50-Tempo!AQ50)/2,"")</f>
        <v/>
      </c>
      <c r="AM61" t="str">
        <f>IF($B61&lt;&gt;"",(Tempo!D50-Tempo!E50)/2-(Tempo!AR50-Tempo!AS50)/2,"")</f>
        <v/>
      </c>
    </row>
    <row r="62" spans="1:39" x14ac:dyDescent="0.3">
      <c r="A62" s="68">
        <v>49</v>
      </c>
      <c r="B62" s="69" t="str">
        <f>IF(Tempo!A51="","",Tempo!A51)</f>
        <v/>
      </c>
      <c r="C62" s="70">
        <f>Tempo!$A$2*(Tempo!AP51-Tempo!AQ51)/2+C63</f>
        <v>0</v>
      </c>
      <c r="D62" s="70">
        <f>Tempo!$A$2*(Tempo!AR51-Tempo!AS51)/2+D63</f>
        <v>0</v>
      </c>
      <c r="E62" s="83" t="str">
        <f>IF($B62&lt;=Bias!$K$5,IF(ABS(Tempo!AP51-Tempo!B51)+ABS(Tempo!AQ51-Tempo!C51)=0,0.5,ABS(Tempo!AP51-Tempo!B51)/(ABS(Tempo!AP51-Tempo!B51)+ABS(Tempo!AQ51-Tempo!C51))),IF($B62="","",0))</f>
        <v/>
      </c>
      <c r="F62" s="83" t="str">
        <f>IF($B62&lt;=Bias!$K$5,IF(ABS(Tempo!AP51-Tempo!B51)+ABS(Tempo!AQ51-Tempo!C51)=0,0.5,ABS(Tempo!AQ51-Tempo!C51)/(ABS(Tempo!AP51-Tempo!B51)+ABS(Tempo!AQ51-Tempo!C51))),IF($B62="","",0))</f>
        <v/>
      </c>
      <c r="G62" s="71">
        <f>IF(AND(Bias!$I$5=1,$B62&gt;=Bias!$J$5,$B62&lt;=Bias!$K$5),Tempo!B51-E62*$G$3,Tempo!B51)</f>
        <v>0</v>
      </c>
      <c r="H62" s="71">
        <f>IF(AND(Bias!$I$5=1,$B62&gt;=Bias!$J$5,$B62&lt;=Bias!$K$5),Tempo!C51+F62*$G$3,Tempo!C51)</f>
        <v>0</v>
      </c>
      <c r="I62" s="70">
        <f>IF($B62="",0,Tempo!$A$2*(G62-H62)/2+I63)</f>
        <v>0</v>
      </c>
      <c r="J62" s="70">
        <f t="shared" si="0"/>
        <v>0</v>
      </c>
      <c r="K62" s="83" t="str">
        <f>IF($B62&lt;=Bias!$K$6,IF(ABS(Tempo!AR51-Tempo!D51)+ABS(Tempo!AS51-Tempo!E51)=0,0.5,ABS(Tempo!AR51-Tempo!D51)/(ABS(Tempo!AR51-Tempo!D51)+ABS(Tempo!AS51-Tempo!E51))),IF($B62="","",0))</f>
        <v/>
      </c>
      <c r="L62" s="83" t="str">
        <f>IF($B62&lt;=Bias!$K$6,IF(ABS(Tempo!AR51-Tempo!D51)+ABS(Tempo!AS51-Tempo!E51)=0,0.5,ABS(Tempo!AS51-Tempo!E51)/(ABS(Tempo!AR51-Tempo!D51)+ABS(Tempo!AS51-Tempo!E51))),IF($B62="","",0))</f>
        <v/>
      </c>
      <c r="M62" s="153">
        <f>IF(AND(Bias!$I$6=1,$B62&gt;=Bias!$J$6,$B62&lt;=Bias!$K$6),Tempo!D51-2*K62*$L$5,Tempo!D51)</f>
        <v>0</v>
      </c>
      <c r="N62" s="153">
        <f>IF(AND(Bias!$I$6=1,$B62&gt;=Bias!$J$6,$B62&lt;=Bias!$K$6),Tempo!E51+2*L62*$L$5,Tempo!E51)</f>
        <v>0</v>
      </c>
      <c r="O62" s="70">
        <f>IF($B62="",0,Tempo!$A$2*(M62-N62)/2+O63)</f>
        <v>0</v>
      </c>
      <c r="P62" s="109">
        <f t="shared" si="1"/>
        <v>0</v>
      </c>
      <c r="Q62" s="111" t="str">
        <f>IF($B62&lt;=Bias!$P$5,IF(ABS(Tempo!AP51-G62)+ABS(Tempo!AQ51-H62)=0,0.5,ABS(Tempo!AP51-G62)/(ABS(Tempo!AP51-G62)+ABS(Tempo!AQ51-H62))),IF($B62="","",0))</f>
        <v/>
      </c>
      <c r="R62" s="71" t="str">
        <f>IF($B62&lt;=Bias!$P$5,IF(ABS(Tempo!AP51-G62)+ABS(Tempo!AQ51-H62)=0,0.5,ABS(Tempo!AQ51-H62)/(ABS(Tempo!AP51-G62)+ABS(Tempo!AQ51-H62))),IF($B62="","",0))</f>
        <v/>
      </c>
      <c r="S62" s="71">
        <f>IF(Bias!$N$5=0,G62,IF(AND(Bias!$N$5=1,$B62&gt;=Bias!$O$5,$B62&lt;=Bias!$P$5),G62-2*($N$5*Q62),G62))</f>
        <v>0</v>
      </c>
      <c r="T62" s="71">
        <f>IF(Bias!$N$5=0,H62,IF(AND(Bias!$N$5=1,$B62&gt;=Bias!$O$5,$B62&lt;=Bias!$P$5),H62+2*($N$5*R62),H62))</f>
        <v>0</v>
      </c>
      <c r="U62" s="70">
        <f>IF($B62="",0,Tempo!$A$2*(S62-T62)/2+U63)</f>
        <v>0</v>
      </c>
      <c r="V62" s="83">
        <f>IF(AND($B62&lt;&gt;"",$Q$11&lt;&gt;""),U62-C62+Tempo!AX51,0)</f>
        <v>0</v>
      </c>
      <c r="W62" s="83" t="str">
        <f>IF($B62&lt;=Bias!$P$6,IF(ABS(Tempo!AR51-M62)+ABS(Tempo!AS51-N62)=0,0.5,ABS(Tempo!AR51-M62)/(ABS(Tempo!AR51-M62)+ABS(Tempo!AS51-N62))),IF($B62="","",0))</f>
        <v/>
      </c>
      <c r="X62" s="83" t="str">
        <f>IF($B62&lt;=Bias!$P$6,IF(ABS(Tempo!AR51-M62)+ABS(Tempo!AS51-N62)=0,0.5,ABS(Tempo!AS51-N62)/(ABS(Tempo!AR51-M62)+ABS(Tempo!AS51-N62))),IF($B62="","",0))</f>
        <v/>
      </c>
      <c r="Y62" s="71">
        <f>IF(Bias!$N$6=0,M62,IF(AND(Bias!$N$6=1,$B62&gt;=Bias!$O$6,$B62&lt;=Bias!$P$6),M62-2*($P$5*W62),M62))</f>
        <v>0</v>
      </c>
      <c r="Z62" s="71">
        <f>IF(Bias!$N$6=0,N62,IF(AND(Bias!$N$6=1,$B62&gt;=Bias!$O$6,$B62&lt;=Bias!$P$6),N62+2*($P$5*X62),N62))</f>
        <v>0</v>
      </c>
      <c r="AA62" s="70">
        <f>IF($B62="",0,Tempo!$A$2*(Y62-Z62)/2+AA63)</f>
        <v>0</v>
      </c>
      <c r="AB62" s="83">
        <f>IF(AND($B62&lt;&gt;"",$Q$11&lt;&gt;""),AA62-D62+Tempo!AY51,0)</f>
        <v>0</v>
      </c>
      <c r="AC62" s="83">
        <f>Tempo!$A$2*(S62-T62)/2-Tempo!$A$2*(Tempo!AP51-Tempo!AQ51)/2</f>
        <v>0</v>
      </c>
      <c r="AD62" s="83">
        <f>Tempo!$A$2*(Y62-Z62)/2-Tempo!$A$2*(Tempo!AR51-Tempo!AS51)/2</f>
        <v>0</v>
      </c>
      <c r="AE62" s="83">
        <f>Tempo!$A$2*(S62+T62)/2-Tempo!$A$2*(Tempo!AP51+Tempo!AQ51)/2</f>
        <v>0</v>
      </c>
      <c r="AF62" s="83">
        <f>Tempo!$A$2*(Y62+Z62)/2-Tempo!$A$2*(Tempo!AR51+Tempo!AS51)/2</f>
        <v>0</v>
      </c>
      <c r="AG62" s="105" t="e">
        <f>IF(AND(Bias!$F$4=1,B62&lt;&gt;""),B62,NA())</f>
        <v>#N/A</v>
      </c>
      <c r="AH62" s="105" t="e">
        <f>IF(AND(Bias!$F$5=1,B62&lt;&gt;""),B62,NA())</f>
        <v>#N/A</v>
      </c>
      <c r="AI62" s="105" t="e">
        <f>IF(AND(Bias!$F$4=1,Bias!$F$6=1,B62&lt;&gt;""),B62,NA())</f>
        <v>#N/A</v>
      </c>
      <c r="AJ62" s="105" t="e">
        <f>IF(AND(Bias!$F$5=1,Bias!$F$6=1,B62&lt;&gt;""),B62,NA())</f>
        <v>#N/A</v>
      </c>
      <c r="AL62" t="str">
        <f>IF($B62&lt;&gt;"",(Tempo!B51-Tempo!C51)/2-(Tempo!AP51-Tempo!AQ51)/2,"")</f>
        <v/>
      </c>
      <c r="AM62" t="str">
        <f>IF($B62&lt;&gt;"",(Tempo!D51-Tempo!E51)/2-(Tempo!AR51-Tempo!AS51)/2,"")</f>
        <v/>
      </c>
    </row>
    <row r="63" spans="1:39" x14ac:dyDescent="0.3">
      <c r="A63" s="68">
        <v>50</v>
      </c>
      <c r="B63" s="69" t="str">
        <f>IF(Tempo!A52="","",Tempo!A52)</f>
        <v/>
      </c>
      <c r="C63" s="70">
        <f>Tempo!$A$2*(Tempo!AP52-Tempo!AQ52)/2+C64</f>
        <v>0</v>
      </c>
      <c r="D63" s="70">
        <f>Tempo!$A$2*(Tempo!AR52-Tempo!AS52)/2+D64</f>
        <v>0</v>
      </c>
      <c r="E63" s="83" t="str">
        <f>IF($B63&lt;=Bias!$K$5,IF(ABS(Tempo!AP52-Tempo!B52)+ABS(Tempo!AQ52-Tempo!C52)=0,0.5,ABS(Tempo!AP52-Tempo!B52)/(ABS(Tempo!AP52-Tempo!B52)+ABS(Tempo!AQ52-Tempo!C52))),IF($B63="","",0))</f>
        <v/>
      </c>
      <c r="F63" s="83" t="str">
        <f>IF($B63&lt;=Bias!$K$5,IF(ABS(Tempo!AP52-Tempo!B52)+ABS(Tempo!AQ52-Tempo!C52)=0,0.5,ABS(Tempo!AQ52-Tempo!C52)/(ABS(Tempo!AP52-Tempo!B52)+ABS(Tempo!AQ52-Tempo!C52))),IF($B63="","",0))</f>
        <v/>
      </c>
      <c r="G63" s="71">
        <f>IF(AND(Bias!$I$5=1,$B63&gt;=Bias!$J$5,$B63&lt;=Bias!$K$5),Tempo!B52-E63*$G$3,Tempo!B52)</f>
        <v>0</v>
      </c>
      <c r="H63" s="71">
        <f>IF(AND(Bias!$I$5=1,$B63&gt;=Bias!$J$5,$B63&lt;=Bias!$K$5),Tempo!C52+F63*$G$3,Tempo!C52)</f>
        <v>0</v>
      </c>
      <c r="I63" s="70">
        <f>IF($B63="",0,Tempo!$A$2*(G63-H63)/2+I64)</f>
        <v>0</v>
      </c>
      <c r="J63" s="70">
        <f t="shared" si="0"/>
        <v>0</v>
      </c>
      <c r="K63" s="83" t="str">
        <f>IF($B63&lt;=Bias!$K$6,IF(ABS(Tempo!AR52-Tempo!D52)+ABS(Tempo!AS52-Tempo!E52)=0,0.5,ABS(Tempo!AR52-Tempo!D52)/(ABS(Tempo!AR52-Tempo!D52)+ABS(Tempo!AS52-Tempo!E52))),IF($B63="","",0))</f>
        <v/>
      </c>
      <c r="L63" s="83" t="str">
        <f>IF($B63&lt;=Bias!$K$6,IF(ABS(Tempo!AR52-Tempo!D52)+ABS(Tempo!AS52-Tempo!E52)=0,0.5,ABS(Tempo!AS52-Tempo!E52)/(ABS(Tempo!AR52-Tempo!D52)+ABS(Tempo!AS52-Tempo!E52))),IF($B63="","",0))</f>
        <v/>
      </c>
      <c r="M63" s="153">
        <f>IF(AND(Bias!$I$6=1,$B63&gt;=Bias!$J$6,$B63&lt;=Bias!$K$6),Tempo!D52-2*K63*$L$5,Tempo!D52)</f>
        <v>0</v>
      </c>
      <c r="N63" s="153">
        <f>IF(AND(Bias!$I$6=1,$B63&gt;=Bias!$J$6,$B63&lt;=Bias!$K$6),Tempo!E52+2*L63*$L$5,Tempo!E52)</f>
        <v>0</v>
      </c>
      <c r="O63" s="70">
        <f>IF($B63="",0,Tempo!$A$2*(M63-N63)/2+O64)</f>
        <v>0</v>
      </c>
      <c r="P63" s="109">
        <f t="shared" si="1"/>
        <v>0</v>
      </c>
      <c r="Q63" s="111" t="str">
        <f>IF($B63&lt;=Bias!$P$5,IF(ABS(Tempo!AP52-G63)+ABS(Tempo!AQ52-H63)=0,0.5,ABS(Tempo!AP52-G63)/(ABS(Tempo!AP52-G63)+ABS(Tempo!AQ52-H63))),IF($B63="","",0))</f>
        <v/>
      </c>
      <c r="R63" s="71" t="str">
        <f>IF($B63&lt;=Bias!$P$5,IF(ABS(Tempo!AP52-G63)+ABS(Tempo!AQ52-H63)=0,0.5,ABS(Tempo!AQ52-H63)/(ABS(Tempo!AP52-G63)+ABS(Tempo!AQ52-H63))),IF($B63="","",0))</f>
        <v/>
      </c>
      <c r="S63" s="71">
        <f>IF(Bias!$N$5=0,G63,IF(AND(Bias!$N$5=1,$B63&gt;=Bias!$O$5,$B63&lt;=Bias!$P$5),G63-2*($N$5*Q63),G63))</f>
        <v>0</v>
      </c>
      <c r="T63" s="71">
        <f>IF(Bias!$N$5=0,H63,IF(AND(Bias!$N$5=1,$B63&gt;=Bias!$O$5,$B63&lt;=Bias!$P$5),H63+2*($N$5*R63),H63))</f>
        <v>0</v>
      </c>
      <c r="U63" s="70">
        <f>IF($B63="",0,Tempo!$A$2*(S63-T63)/2+U64)</f>
        <v>0</v>
      </c>
      <c r="V63" s="83">
        <f>IF(AND($B63&lt;&gt;"",$Q$11&lt;&gt;""),U63-C63+Tempo!AX52,0)</f>
        <v>0</v>
      </c>
      <c r="W63" s="83" t="str">
        <f>IF($B63&lt;=Bias!$P$6,IF(ABS(Tempo!AR52-M63)+ABS(Tempo!AS52-N63)=0,0.5,ABS(Tempo!AR52-M63)/(ABS(Tempo!AR52-M63)+ABS(Tempo!AS52-N63))),IF($B63="","",0))</f>
        <v/>
      </c>
      <c r="X63" s="83" t="str">
        <f>IF($B63&lt;=Bias!$P$6,IF(ABS(Tempo!AR52-M63)+ABS(Tempo!AS52-N63)=0,0.5,ABS(Tempo!AS52-N63)/(ABS(Tempo!AR52-M63)+ABS(Tempo!AS52-N63))),IF($B63="","",0))</f>
        <v/>
      </c>
      <c r="Y63" s="71">
        <f>IF(Bias!$N$6=0,M63,IF(AND(Bias!$N$6=1,$B63&gt;=Bias!$O$6,$B63&lt;=Bias!$P$6),M63-2*($P$5*W63),M63))</f>
        <v>0</v>
      </c>
      <c r="Z63" s="71">
        <f>IF(Bias!$N$6=0,N63,IF(AND(Bias!$N$6=1,$B63&gt;=Bias!$O$6,$B63&lt;=Bias!$P$6),N63+2*($P$5*X63),N63))</f>
        <v>0</v>
      </c>
      <c r="AA63" s="70">
        <f>IF($B63="",0,Tempo!$A$2*(Y63-Z63)/2+AA64)</f>
        <v>0</v>
      </c>
      <c r="AB63" s="83">
        <f>IF(AND($B63&lt;&gt;"",$Q$11&lt;&gt;""),AA63-D63+Tempo!AY52,0)</f>
        <v>0</v>
      </c>
      <c r="AC63" s="83">
        <f>Tempo!$A$2*(S63-T63)/2-Tempo!$A$2*(Tempo!AP52-Tempo!AQ52)/2</f>
        <v>0</v>
      </c>
      <c r="AD63" s="83">
        <f>Tempo!$A$2*(Y63-Z63)/2-Tempo!$A$2*(Tempo!AR52-Tempo!AS52)/2</f>
        <v>0</v>
      </c>
      <c r="AE63" s="83">
        <f>Tempo!$A$2*(S63+T63)/2-Tempo!$A$2*(Tempo!AP52+Tempo!AQ52)/2</f>
        <v>0</v>
      </c>
      <c r="AF63" s="83">
        <f>Tempo!$A$2*(Y63+Z63)/2-Tempo!$A$2*(Tempo!AR52+Tempo!AS52)/2</f>
        <v>0</v>
      </c>
      <c r="AG63" s="105" t="e">
        <f>IF(AND(Bias!$F$4=1,B63&lt;&gt;""),B63,NA())</f>
        <v>#N/A</v>
      </c>
      <c r="AH63" s="105" t="e">
        <f>IF(AND(Bias!$F$5=1,B63&lt;&gt;""),B63,NA())</f>
        <v>#N/A</v>
      </c>
      <c r="AI63" s="105" t="e">
        <f>IF(AND(Bias!$F$4=1,Bias!$F$6=1,B63&lt;&gt;""),B63,NA())</f>
        <v>#N/A</v>
      </c>
      <c r="AJ63" s="105" t="e">
        <f>IF(AND(Bias!$F$5=1,Bias!$F$6=1,B63&lt;&gt;""),B63,NA())</f>
        <v>#N/A</v>
      </c>
      <c r="AL63" t="str">
        <f>IF($B63&lt;&gt;"",(Tempo!B52-Tempo!C52)/2-(Tempo!AP52-Tempo!AQ52)/2,"")</f>
        <v/>
      </c>
      <c r="AM63" t="str">
        <f>IF($B63&lt;&gt;"",(Tempo!D52-Tempo!E52)/2-(Tempo!AR52-Tempo!AS52)/2,"")</f>
        <v/>
      </c>
    </row>
    <row r="64" spans="1:39" x14ac:dyDescent="0.3">
      <c r="A64" s="68">
        <v>51</v>
      </c>
      <c r="B64" s="69" t="str">
        <f>IF(Tempo!A53="","",Tempo!A53)</f>
        <v/>
      </c>
      <c r="C64" s="70">
        <f>Tempo!$A$2*(Tempo!AP53-Tempo!AQ53)/2+C65</f>
        <v>0</v>
      </c>
      <c r="D64" s="70">
        <f>Tempo!$A$2*(Tempo!AR53-Tempo!AS53)/2+D65</f>
        <v>0</v>
      </c>
      <c r="E64" s="83" t="str">
        <f>IF($B64&lt;=Bias!$K$5,IF(ABS(Tempo!AP53-Tempo!B53)+ABS(Tempo!AQ53-Tempo!C53)=0,0.5,ABS(Tempo!AP53-Tempo!B53)/(ABS(Tempo!AP53-Tempo!B53)+ABS(Tempo!AQ53-Tempo!C53))),IF($B64="","",0))</f>
        <v/>
      </c>
      <c r="F64" s="83" t="str">
        <f>IF($B64&lt;=Bias!$K$5,IF(ABS(Tempo!AP53-Tempo!B53)+ABS(Tempo!AQ53-Tempo!C53)=0,0.5,ABS(Tempo!AQ53-Tempo!C53)/(ABS(Tempo!AP53-Tempo!B53)+ABS(Tempo!AQ53-Tempo!C53))),IF($B64="","",0))</f>
        <v/>
      </c>
      <c r="G64" s="71">
        <f>IF(AND(Bias!$I$5=1,$B64&gt;=Bias!$J$5,$B64&lt;=Bias!$K$5),Tempo!B53-E64*$G$3,Tempo!B53)</f>
        <v>0</v>
      </c>
      <c r="H64" s="71">
        <f>IF(AND(Bias!$I$5=1,$B64&gt;=Bias!$J$5,$B64&lt;=Bias!$K$5),Tempo!C53+F64*$G$3,Tempo!C53)</f>
        <v>0</v>
      </c>
      <c r="I64" s="70">
        <f>IF($B64="",0,Tempo!$A$2*(G64-H64)/2+I65)</f>
        <v>0</v>
      </c>
      <c r="J64" s="70">
        <f t="shared" si="0"/>
        <v>0</v>
      </c>
      <c r="K64" s="83" t="str">
        <f>IF($B64&lt;=Bias!$K$6,IF(ABS(Tempo!AR53-Tempo!D53)+ABS(Tempo!AS53-Tempo!E53)=0,0.5,ABS(Tempo!AR53-Tempo!D53)/(ABS(Tempo!AR53-Tempo!D53)+ABS(Tempo!AS53-Tempo!E53))),IF($B64="","",0))</f>
        <v/>
      </c>
      <c r="L64" s="83" t="str">
        <f>IF($B64&lt;=Bias!$K$6,IF(ABS(Tempo!AR53-Tempo!D53)+ABS(Tempo!AS53-Tempo!E53)=0,0.5,ABS(Tempo!AS53-Tempo!E53)/(ABS(Tempo!AR53-Tempo!D53)+ABS(Tempo!AS53-Tempo!E53))),IF($B64="","",0))</f>
        <v/>
      </c>
      <c r="M64" s="153">
        <f>IF(AND(Bias!$I$6=1,$B64&gt;=Bias!$J$6,$B64&lt;=Bias!$K$6),Tempo!D53-2*K64*$L$5,Tempo!D53)</f>
        <v>0</v>
      </c>
      <c r="N64" s="153">
        <f>IF(AND(Bias!$I$6=1,$B64&gt;=Bias!$J$6,$B64&lt;=Bias!$K$6),Tempo!E53+2*L64*$L$5,Tempo!E53)</f>
        <v>0</v>
      </c>
      <c r="O64" s="70">
        <f>IF($B64="",0,Tempo!$A$2*(M64-N64)/2+O65)</f>
        <v>0</v>
      </c>
      <c r="P64" s="109">
        <f t="shared" si="1"/>
        <v>0</v>
      </c>
      <c r="Q64" s="111" t="str">
        <f>IF($B64&lt;=Bias!$P$5,IF(ABS(Tempo!AP53-G64)+ABS(Tempo!AQ53-H64)=0,0.5,ABS(Tempo!AP53-G64)/(ABS(Tempo!AP53-G64)+ABS(Tempo!AQ53-H64))),IF($B64="","",0))</f>
        <v/>
      </c>
      <c r="R64" s="71" t="str">
        <f>IF($B64&lt;=Bias!$P$5,IF(ABS(Tempo!AP53-G64)+ABS(Tempo!AQ53-H64)=0,0.5,ABS(Tempo!AQ53-H64)/(ABS(Tempo!AP53-G64)+ABS(Tempo!AQ53-H64))),IF($B64="","",0))</f>
        <v/>
      </c>
      <c r="S64" s="71">
        <f>IF(Bias!$N$5=0,G64,IF(AND(Bias!$N$5=1,$B64&gt;=Bias!$O$5,$B64&lt;=Bias!$P$5),G64-2*($N$5*Q64),G64))</f>
        <v>0</v>
      </c>
      <c r="T64" s="71">
        <f>IF(Bias!$N$5=0,H64,IF(AND(Bias!$N$5=1,$B64&gt;=Bias!$O$5,$B64&lt;=Bias!$P$5),H64+2*($N$5*R64),H64))</f>
        <v>0</v>
      </c>
      <c r="U64" s="70">
        <f>IF($B64="",0,Tempo!$A$2*(S64-T64)/2+U65)</f>
        <v>0</v>
      </c>
      <c r="V64" s="83">
        <f>IF(AND($B64&lt;&gt;"",$Q$11&lt;&gt;""),U64-C64+Tempo!AX53,0)</f>
        <v>0</v>
      </c>
      <c r="W64" s="83" t="str">
        <f>IF($B64&lt;=Bias!$P$6,IF(ABS(Tempo!AR53-M64)+ABS(Tempo!AS53-N64)=0,0.5,ABS(Tempo!AR53-M64)/(ABS(Tempo!AR53-M64)+ABS(Tempo!AS53-N64))),IF($B64="","",0))</f>
        <v/>
      </c>
      <c r="X64" s="83" t="str">
        <f>IF($B64&lt;=Bias!$P$6,IF(ABS(Tempo!AR53-M64)+ABS(Tempo!AS53-N64)=0,0.5,ABS(Tempo!AS53-N64)/(ABS(Tempo!AR53-M64)+ABS(Tempo!AS53-N64))),IF($B64="","",0))</f>
        <v/>
      </c>
      <c r="Y64" s="71">
        <f>IF(Bias!$N$6=0,M64,IF(AND(Bias!$N$6=1,$B64&gt;=Bias!$O$6,$B64&lt;=Bias!$P$6),M64-2*($P$5*W64),M64))</f>
        <v>0</v>
      </c>
      <c r="Z64" s="71">
        <f>IF(Bias!$N$6=0,N64,IF(AND(Bias!$N$6=1,$B64&gt;=Bias!$O$6,$B64&lt;=Bias!$P$6),N64+2*($P$5*X64),N64))</f>
        <v>0</v>
      </c>
      <c r="AA64" s="70">
        <f>IF($B64="",0,Tempo!$A$2*(Y64-Z64)/2+AA65)</f>
        <v>0</v>
      </c>
      <c r="AB64" s="83">
        <f>IF(AND($B64&lt;&gt;"",$Q$11&lt;&gt;""),AA64-D64+Tempo!AY53,0)</f>
        <v>0</v>
      </c>
      <c r="AC64" s="83">
        <f>Tempo!$A$2*(S64-T64)/2-Tempo!$A$2*(Tempo!AP53-Tempo!AQ53)/2</f>
        <v>0</v>
      </c>
      <c r="AD64" s="83">
        <f>Tempo!$A$2*(Y64-Z64)/2-Tempo!$A$2*(Tempo!AR53-Tempo!AS53)/2</f>
        <v>0</v>
      </c>
      <c r="AE64" s="83">
        <f>Tempo!$A$2*(S64+T64)/2-Tempo!$A$2*(Tempo!AP53+Tempo!AQ53)/2</f>
        <v>0</v>
      </c>
      <c r="AF64" s="83">
        <f>Tempo!$A$2*(Y64+Z64)/2-Tempo!$A$2*(Tempo!AR53+Tempo!AS53)/2</f>
        <v>0</v>
      </c>
      <c r="AG64" s="105" t="e">
        <f>IF(AND(Bias!$F$4=1,B64&lt;&gt;""),B64,NA())</f>
        <v>#N/A</v>
      </c>
      <c r="AH64" s="105" t="e">
        <f>IF(AND(Bias!$F$5=1,B64&lt;&gt;""),B64,NA())</f>
        <v>#N/A</v>
      </c>
      <c r="AI64" s="105" t="e">
        <f>IF(AND(Bias!$F$4=1,Bias!$F$6=1,B64&lt;&gt;""),B64,NA())</f>
        <v>#N/A</v>
      </c>
      <c r="AJ64" s="105" t="e">
        <f>IF(AND(Bias!$F$5=1,Bias!$F$6=1,B64&lt;&gt;""),B64,NA())</f>
        <v>#N/A</v>
      </c>
      <c r="AL64" t="str">
        <f>IF($B64&lt;&gt;"",(Tempo!B53-Tempo!C53)/2-(Tempo!AP53-Tempo!AQ53)/2,"")</f>
        <v/>
      </c>
      <c r="AM64" t="str">
        <f>IF($B64&lt;&gt;"",(Tempo!D53-Tempo!E53)/2-(Tempo!AR53-Tempo!AS53)/2,"")</f>
        <v/>
      </c>
    </row>
    <row r="65" spans="1:39" x14ac:dyDescent="0.3">
      <c r="A65" s="68">
        <v>52</v>
      </c>
      <c r="B65" s="69" t="str">
        <f>IF(Tempo!A54="","",Tempo!A54)</f>
        <v/>
      </c>
      <c r="C65" s="70">
        <f>Tempo!$A$2*(Tempo!AP54-Tempo!AQ54)/2+C66</f>
        <v>0</v>
      </c>
      <c r="D65" s="70">
        <f>Tempo!$A$2*(Tempo!AR54-Tempo!AS54)/2+D66</f>
        <v>0</v>
      </c>
      <c r="E65" s="83" t="str">
        <f>IF($B65&lt;=Bias!$K$5,IF(ABS(Tempo!AP54-Tempo!B54)+ABS(Tempo!AQ54-Tempo!C54)=0,0.5,ABS(Tempo!AP54-Tempo!B54)/(ABS(Tempo!AP54-Tempo!B54)+ABS(Tempo!AQ54-Tempo!C54))),IF($B65="","",0))</f>
        <v/>
      </c>
      <c r="F65" s="83" t="str">
        <f>IF($B65&lt;=Bias!$K$5,IF(ABS(Tempo!AP54-Tempo!B54)+ABS(Tempo!AQ54-Tempo!C54)=0,0.5,ABS(Tempo!AQ54-Tempo!C54)/(ABS(Tempo!AP54-Tempo!B54)+ABS(Tempo!AQ54-Tempo!C54))),IF($B65="","",0))</f>
        <v/>
      </c>
      <c r="G65" s="71">
        <f>IF(AND(Bias!$I$5=1,$B65&gt;=Bias!$J$5,$B65&lt;=Bias!$K$5),Tempo!B54-E65*$G$3,Tempo!B54)</f>
        <v>0</v>
      </c>
      <c r="H65" s="71">
        <f>IF(AND(Bias!$I$5=1,$B65&gt;=Bias!$J$5,$B65&lt;=Bias!$K$5),Tempo!C54+F65*$G$3,Tempo!C54)</f>
        <v>0</v>
      </c>
      <c r="I65" s="70">
        <f>IF($B65="",0,Tempo!$A$2*(G65-H65)/2+I66)</f>
        <v>0</v>
      </c>
      <c r="J65" s="70">
        <f t="shared" si="0"/>
        <v>0</v>
      </c>
      <c r="K65" s="83" t="str">
        <f>IF($B65&lt;=Bias!$K$6,IF(ABS(Tempo!AR54-Tempo!D54)+ABS(Tempo!AS54-Tempo!E54)=0,0.5,ABS(Tempo!AR54-Tempo!D54)/(ABS(Tempo!AR54-Tempo!D54)+ABS(Tempo!AS54-Tempo!E54))),IF($B65="","",0))</f>
        <v/>
      </c>
      <c r="L65" s="83" t="str">
        <f>IF($B65&lt;=Bias!$K$6,IF(ABS(Tempo!AR54-Tempo!D54)+ABS(Tempo!AS54-Tempo!E54)=0,0.5,ABS(Tempo!AS54-Tempo!E54)/(ABS(Tempo!AR54-Tempo!D54)+ABS(Tempo!AS54-Tempo!E54))),IF($B65="","",0))</f>
        <v/>
      </c>
      <c r="M65" s="153">
        <f>IF(AND(Bias!$I$6=1,$B65&gt;=Bias!$J$6,$B65&lt;=Bias!$K$6),Tempo!D54-2*K65*$L$5,Tempo!D54)</f>
        <v>0</v>
      </c>
      <c r="N65" s="153">
        <f>IF(AND(Bias!$I$6=1,$B65&gt;=Bias!$J$6,$B65&lt;=Bias!$K$6),Tempo!E54+2*L65*$L$5,Tempo!E54)</f>
        <v>0</v>
      </c>
      <c r="O65" s="70">
        <f>IF($B65="",0,Tempo!$A$2*(M65-N65)/2+O66)</f>
        <v>0</v>
      </c>
      <c r="P65" s="109">
        <f t="shared" si="1"/>
        <v>0</v>
      </c>
      <c r="Q65" s="111" t="str">
        <f>IF($B65&lt;=Bias!$P$5,IF(ABS(Tempo!AP54-G65)+ABS(Tempo!AQ54-H65)=0,0.5,ABS(Tempo!AP54-G65)/(ABS(Tempo!AP54-G65)+ABS(Tempo!AQ54-H65))),IF($B65="","",0))</f>
        <v/>
      </c>
      <c r="R65" s="71" t="str">
        <f>IF($B65&lt;=Bias!$P$5,IF(ABS(Tempo!AP54-G65)+ABS(Tempo!AQ54-H65)=0,0.5,ABS(Tempo!AQ54-H65)/(ABS(Tempo!AP54-G65)+ABS(Tempo!AQ54-H65))),IF($B65="","",0))</f>
        <v/>
      </c>
      <c r="S65" s="71">
        <f>IF(Bias!$N$5=0,G65,IF(AND(Bias!$N$5=1,$B65&gt;=Bias!$O$5,$B65&lt;=Bias!$P$5),G65-2*($N$5*Q65),G65))</f>
        <v>0</v>
      </c>
      <c r="T65" s="71">
        <f>IF(Bias!$N$5=0,H65,IF(AND(Bias!$N$5=1,$B65&gt;=Bias!$O$5,$B65&lt;=Bias!$P$5),H65+2*($N$5*R65),H65))</f>
        <v>0</v>
      </c>
      <c r="U65" s="70">
        <f>IF($B65="",0,Tempo!$A$2*(S65-T65)/2+U66)</f>
        <v>0</v>
      </c>
      <c r="V65" s="83">
        <f>IF(AND($B65&lt;&gt;"",$Q$11&lt;&gt;""),U65-C65+Tempo!AX54,0)</f>
        <v>0</v>
      </c>
      <c r="W65" s="83" t="str">
        <f>IF($B65&lt;=Bias!$P$6,IF(ABS(Tempo!AR54-M65)+ABS(Tempo!AS54-N65)=0,0.5,ABS(Tempo!AR54-M65)/(ABS(Tempo!AR54-M65)+ABS(Tempo!AS54-N65))),IF($B65="","",0))</f>
        <v/>
      </c>
      <c r="X65" s="83" t="str">
        <f>IF($B65&lt;=Bias!$P$6,IF(ABS(Tempo!AR54-M65)+ABS(Tempo!AS54-N65)=0,0.5,ABS(Tempo!AS54-N65)/(ABS(Tempo!AR54-M65)+ABS(Tempo!AS54-N65))),IF($B65="","",0))</f>
        <v/>
      </c>
      <c r="Y65" s="71">
        <f>IF(Bias!$N$6=0,M65,IF(AND(Bias!$N$6=1,$B65&gt;=Bias!$O$6,$B65&lt;=Bias!$P$6),M65-2*($P$5*W65),M65))</f>
        <v>0</v>
      </c>
      <c r="Z65" s="71">
        <f>IF(Bias!$N$6=0,N65,IF(AND(Bias!$N$6=1,$B65&gt;=Bias!$O$6,$B65&lt;=Bias!$P$6),N65+2*($P$5*X65),N65))</f>
        <v>0</v>
      </c>
      <c r="AA65" s="70">
        <f>IF($B65="",0,Tempo!$A$2*(Y65-Z65)/2+AA66)</f>
        <v>0</v>
      </c>
      <c r="AB65" s="83">
        <f>IF(AND($B65&lt;&gt;"",$Q$11&lt;&gt;""),AA65-D65+Tempo!AY54,0)</f>
        <v>0</v>
      </c>
      <c r="AC65" s="83">
        <f>Tempo!$A$2*(S65-T65)/2-Tempo!$A$2*(Tempo!AP54-Tempo!AQ54)/2</f>
        <v>0</v>
      </c>
      <c r="AD65" s="83">
        <f>Tempo!$A$2*(Y65-Z65)/2-Tempo!$A$2*(Tempo!AR54-Tempo!AS54)/2</f>
        <v>0</v>
      </c>
      <c r="AE65" s="83">
        <f>Tempo!$A$2*(S65+T65)/2-Tempo!$A$2*(Tempo!AP54+Tempo!AQ54)/2</f>
        <v>0</v>
      </c>
      <c r="AF65" s="83">
        <f>Tempo!$A$2*(Y65+Z65)/2-Tempo!$A$2*(Tempo!AR54+Tempo!AS54)/2</f>
        <v>0</v>
      </c>
      <c r="AG65" s="105" t="e">
        <f>IF(AND(Bias!$F$4=1,B65&lt;&gt;""),B65,NA())</f>
        <v>#N/A</v>
      </c>
      <c r="AH65" s="105" t="e">
        <f>IF(AND(Bias!$F$5=1,B65&lt;&gt;""),B65,NA())</f>
        <v>#N/A</v>
      </c>
      <c r="AI65" s="105" t="e">
        <f>IF(AND(Bias!$F$4=1,Bias!$F$6=1,B65&lt;&gt;""),B65,NA())</f>
        <v>#N/A</v>
      </c>
      <c r="AJ65" s="105" t="e">
        <f>IF(AND(Bias!$F$5=1,Bias!$F$6=1,B65&lt;&gt;""),B65,NA())</f>
        <v>#N/A</v>
      </c>
      <c r="AL65" t="str">
        <f>IF($B65&lt;&gt;"",(Tempo!B54-Tempo!C54)/2-(Tempo!AP54-Tempo!AQ54)/2,"")</f>
        <v/>
      </c>
      <c r="AM65" t="str">
        <f>IF($B65&lt;&gt;"",(Tempo!D54-Tempo!E54)/2-(Tempo!AR54-Tempo!AS54)/2,"")</f>
        <v/>
      </c>
    </row>
    <row r="66" spans="1:39" x14ac:dyDescent="0.3">
      <c r="A66" s="68">
        <v>53</v>
      </c>
      <c r="B66" s="69" t="str">
        <f>IF(Tempo!A55="","",Tempo!A55)</f>
        <v/>
      </c>
      <c r="C66" s="70">
        <f>Tempo!$A$2*(Tempo!AP55-Tempo!AQ55)/2+C67</f>
        <v>0</v>
      </c>
      <c r="D66" s="70">
        <f>Tempo!$A$2*(Tempo!AR55-Tempo!AS55)/2+D67</f>
        <v>0</v>
      </c>
      <c r="E66" s="83" t="str">
        <f>IF($B66&lt;=Bias!$K$5,IF(ABS(Tempo!AP55-Tempo!B55)+ABS(Tempo!AQ55-Tempo!C55)=0,0.5,ABS(Tempo!AP55-Tempo!B55)/(ABS(Tempo!AP55-Tempo!B55)+ABS(Tempo!AQ55-Tempo!C55))),IF($B66="","",0))</f>
        <v/>
      </c>
      <c r="F66" s="83" t="str">
        <f>IF($B66&lt;=Bias!$K$5,IF(ABS(Tempo!AP55-Tempo!B55)+ABS(Tempo!AQ55-Tempo!C55)=0,0.5,ABS(Tempo!AQ55-Tempo!C55)/(ABS(Tempo!AP55-Tempo!B55)+ABS(Tempo!AQ55-Tempo!C55))),IF($B66="","",0))</f>
        <v/>
      </c>
      <c r="G66" s="71">
        <f>IF(AND(Bias!$I$5=1,$B66&gt;=Bias!$J$5,$B66&lt;=Bias!$K$5),Tempo!B55-E66*$G$3,Tempo!B55)</f>
        <v>0</v>
      </c>
      <c r="H66" s="71">
        <f>IF(AND(Bias!$I$5=1,$B66&gt;=Bias!$J$5,$B66&lt;=Bias!$K$5),Tempo!C55+F66*$G$3,Tempo!C55)</f>
        <v>0</v>
      </c>
      <c r="I66" s="70">
        <f>IF($B66="",0,Tempo!$A$2*(G66-H66)/2+I67)</f>
        <v>0</v>
      </c>
      <c r="J66" s="70">
        <f t="shared" si="0"/>
        <v>0</v>
      </c>
      <c r="K66" s="83" t="str">
        <f>IF($B66&lt;=Bias!$K$6,IF(ABS(Tempo!AR55-Tempo!D55)+ABS(Tempo!AS55-Tempo!E55)=0,0.5,ABS(Tempo!AR55-Tempo!D55)/(ABS(Tempo!AR55-Tempo!D55)+ABS(Tempo!AS55-Tempo!E55))),IF($B66="","",0))</f>
        <v/>
      </c>
      <c r="L66" s="83" t="str">
        <f>IF($B66&lt;=Bias!$K$6,IF(ABS(Tempo!AR55-Tempo!D55)+ABS(Tempo!AS55-Tempo!E55)=0,0.5,ABS(Tempo!AS55-Tempo!E55)/(ABS(Tempo!AR55-Tempo!D55)+ABS(Tempo!AS55-Tempo!E55))),IF($B66="","",0))</f>
        <v/>
      </c>
      <c r="M66" s="153">
        <f>IF(AND(Bias!$I$6=1,$B66&gt;=Bias!$J$6,$B66&lt;=Bias!$K$6),Tempo!D55-2*K66*$L$5,Tempo!D55)</f>
        <v>0</v>
      </c>
      <c r="N66" s="153">
        <f>IF(AND(Bias!$I$6=1,$B66&gt;=Bias!$J$6,$B66&lt;=Bias!$K$6),Tempo!E55+2*L66*$L$5,Tempo!E55)</f>
        <v>0</v>
      </c>
      <c r="O66" s="70">
        <f>IF($B66="",0,Tempo!$A$2*(M66-N66)/2+O67)</f>
        <v>0</v>
      </c>
      <c r="P66" s="109">
        <f t="shared" si="1"/>
        <v>0</v>
      </c>
      <c r="Q66" s="111" t="str">
        <f>IF($B66&lt;=Bias!$P$5,IF(ABS(Tempo!AP55-G66)+ABS(Tempo!AQ55-H66)=0,0.5,ABS(Tempo!AP55-G66)/(ABS(Tempo!AP55-G66)+ABS(Tempo!AQ55-H66))),IF($B66="","",0))</f>
        <v/>
      </c>
      <c r="R66" s="71" t="str">
        <f>IF($B66&lt;=Bias!$P$5,IF(ABS(Tempo!AP55-G66)+ABS(Tempo!AQ55-H66)=0,0.5,ABS(Tempo!AQ55-H66)/(ABS(Tempo!AP55-G66)+ABS(Tempo!AQ55-H66))),IF($B66="","",0))</f>
        <v/>
      </c>
      <c r="S66" s="71">
        <f>IF(Bias!$N$5=0,G66,IF(AND(Bias!$N$5=1,$B66&gt;=Bias!$O$5,$B66&lt;=Bias!$P$5),G66-2*($N$5*Q66),G66))</f>
        <v>0</v>
      </c>
      <c r="T66" s="71">
        <f>IF(Bias!$N$5=0,H66,IF(AND(Bias!$N$5=1,$B66&gt;=Bias!$O$5,$B66&lt;=Bias!$P$5),H66+2*($N$5*R66),H66))</f>
        <v>0</v>
      </c>
      <c r="U66" s="70">
        <f>IF($B66="",0,Tempo!$A$2*(S66-T66)/2+U67)</f>
        <v>0</v>
      </c>
      <c r="V66" s="83">
        <f>IF(AND($B66&lt;&gt;"",$Q$11&lt;&gt;""),U66-C66+Tempo!AX55,0)</f>
        <v>0</v>
      </c>
      <c r="W66" s="83" t="str">
        <f>IF($B66&lt;=Bias!$P$6,IF(ABS(Tempo!AR55-M66)+ABS(Tempo!AS55-N66)=0,0.5,ABS(Tempo!AR55-M66)/(ABS(Tempo!AR55-M66)+ABS(Tempo!AS55-N66))),IF($B66="","",0))</f>
        <v/>
      </c>
      <c r="X66" s="83" t="str">
        <f>IF($B66&lt;=Bias!$P$6,IF(ABS(Tempo!AR55-M66)+ABS(Tempo!AS55-N66)=0,0.5,ABS(Tempo!AS55-N66)/(ABS(Tempo!AR55-M66)+ABS(Tempo!AS55-N66))),IF($B66="","",0))</f>
        <v/>
      </c>
      <c r="Y66" s="71">
        <f>IF(Bias!$N$6=0,M66,IF(AND(Bias!$N$6=1,$B66&gt;=Bias!$O$6,$B66&lt;=Bias!$P$6),M66-2*($P$5*W66),M66))</f>
        <v>0</v>
      </c>
      <c r="Z66" s="71">
        <f>IF(Bias!$N$6=0,N66,IF(AND(Bias!$N$6=1,$B66&gt;=Bias!$O$6,$B66&lt;=Bias!$P$6),N66+2*($P$5*X66),N66))</f>
        <v>0</v>
      </c>
      <c r="AA66" s="70">
        <f>IF($B66="",0,Tempo!$A$2*(Y66-Z66)/2+AA67)</f>
        <v>0</v>
      </c>
      <c r="AB66" s="83">
        <f>IF(AND($B66&lt;&gt;"",$Q$11&lt;&gt;""),AA66-D66+Tempo!AY55,0)</f>
        <v>0</v>
      </c>
      <c r="AC66" s="83">
        <f>Tempo!$A$2*(S66-T66)/2-Tempo!$A$2*(Tempo!AP55-Tempo!AQ55)/2</f>
        <v>0</v>
      </c>
      <c r="AD66" s="83">
        <f>Tempo!$A$2*(Y66-Z66)/2-Tempo!$A$2*(Tempo!AR55-Tempo!AS55)/2</f>
        <v>0</v>
      </c>
      <c r="AE66" s="83">
        <f>Tempo!$A$2*(S66+T66)/2-Tempo!$A$2*(Tempo!AP55+Tempo!AQ55)/2</f>
        <v>0</v>
      </c>
      <c r="AF66" s="83">
        <f>Tempo!$A$2*(Y66+Z66)/2-Tempo!$A$2*(Tempo!AR55+Tempo!AS55)/2</f>
        <v>0</v>
      </c>
      <c r="AG66" s="105" t="e">
        <f>IF(AND(Bias!$F$4=1,B66&lt;&gt;""),B66,NA())</f>
        <v>#N/A</v>
      </c>
      <c r="AH66" s="105" t="e">
        <f>IF(AND(Bias!$F$5=1,B66&lt;&gt;""),B66,NA())</f>
        <v>#N/A</v>
      </c>
      <c r="AI66" s="105" t="e">
        <f>IF(AND(Bias!$F$4=1,Bias!$F$6=1,B66&lt;&gt;""),B66,NA())</f>
        <v>#N/A</v>
      </c>
      <c r="AJ66" s="105" t="e">
        <f>IF(AND(Bias!$F$5=1,Bias!$F$6=1,B66&lt;&gt;""),B66,NA())</f>
        <v>#N/A</v>
      </c>
      <c r="AL66" t="str">
        <f>IF($B66&lt;&gt;"",(Tempo!B55-Tempo!C55)/2-(Tempo!AP55-Tempo!AQ55)/2,"")</f>
        <v/>
      </c>
      <c r="AM66" t="str">
        <f>IF($B66&lt;&gt;"",(Tempo!D55-Tempo!E55)/2-(Tempo!AR55-Tempo!AS55)/2,"")</f>
        <v/>
      </c>
    </row>
    <row r="67" spans="1:39" x14ac:dyDescent="0.3">
      <c r="A67" s="68">
        <v>54</v>
      </c>
      <c r="B67" s="69" t="str">
        <f>IF(Tempo!A56="","",Tempo!A56)</f>
        <v/>
      </c>
      <c r="C67" s="70">
        <f>Tempo!$A$2*(Tempo!AP56-Tempo!AQ56)/2+C68</f>
        <v>0</v>
      </c>
      <c r="D67" s="70">
        <f>Tempo!$A$2*(Tempo!AR56-Tempo!AS56)/2+D68</f>
        <v>0</v>
      </c>
      <c r="E67" s="83" t="str">
        <f>IF($B67&lt;=Bias!$K$5,IF(ABS(Tempo!AP56-Tempo!B56)+ABS(Tempo!AQ56-Tempo!C56)=0,0.5,ABS(Tempo!AP56-Tempo!B56)/(ABS(Tempo!AP56-Tempo!B56)+ABS(Tempo!AQ56-Tempo!C56))),IF($B67="","",0))</f>
        <v/>
      </c>
      <c r="F67" s="83" t="str">
        <f>IF($B67&lt;=Bias!$K$5,IF(ABS(Tempo!AP56-Tempo!B56)+ABS(Tempo!AQ56-Tempo!C56)=0,0.5,ABS(Tempo!AQ56-Tempo!C56)/(ABS(Tempo!AP56-Tempo!B56)+ABS(Tempo!AQ56-Tempo!C56))),IF($B67="","",0))</f>
        <v/>
      </c>
      <c r="G67" s="71">
        <f>IF(AND(Bias!$I$5=1,$B67&gt;=Bias!$J$5,$B67&lt;=Bias!$K$5),Tempo!B56-E67*$G$3,Tempo!B56)</f>
        <v>0</v>
      </c>
      <c r="H67" s="71">
        <f>IF(AND(Bias!$I$5=1,$B67&gt;=Bias!$J$5,$B67&lt;=Bias!$K$5),Tempo!C56+F67*$G$3,Tempo!C56)</f>
        <v>0</v>
      </c>
      <c r="I67" s="70">
        <f>IF($B67="",0,Tempo!$A$2*(G67-H67)/2+I68)</f>
        <v>0</v>
      </c>
      <c r="J67" s="70">
        <f t="shared" si="0"/>
        <v>0</v>
      </c>
      <c r="K67" s="83" t="str">
        <f>IF($B67&lt;=Bias!$K$6,IF(ABS(Tempo!AR56-Tempo!D56)+ABS(Tempo!AS56-Tempo!E56)=0,0.5,ABS(Tempo!AR56-Tempo!D56)/(ABS(Tempo!AR56-Tempo!D56)+ABS(Tempo!AS56-Tempo!E56))),IF($B67="","",0))</f>
        <v/>
      </c>
      <c r="L67" s="83" t="str">
        <f>IF($B67&lt;=Bias!$K$6,IF(ABS(Tempo!AR56-Tempo!D56)+ABS(Tempo!AS56-Tempo!E56)=0,0.5,ABS(Tempo!AS56-Tempo!E56)/(ABS(Tempo!AR56-Tempo!D56)+ABS(Tempo!AS56-Tempo!E56))),IF($B67="","",0))</f>
        <v/>
      </c>
      <c r="M67" s="153">
        <f>IF(AND(Bias!$I$6=1,$B67&gt;=Bias!$J$6,$B67&lt;=Bias!$K$6),Tempo!D56-2*K67*$L$5,Tempo!D56)</f>
        <v>0</v>
      </c>
      <c r="N67" s="153">
        <f>IF(AND(Bias!$I$6=1,$B67&gt;=Bias!$J$6,$B67&lt;=Bias!$K$6),Tempo!E56+2*L67*$L$5,Tempo!E56)</f>
        <v>0</v>
      </c>
      <c r="O67" s="70">
        <f>IF($B67="",0,Tempo!$A$2*(M67-N67)/2+O68)</f>
        <v>0</v>
      </c>
      <c r="P67" s="109">
        <f t="shared" si="1"/>
        <v>0</v>
      </c>
      <c r="Q67" s="111" t="str">
        <f>IF($B67&lt;=Bias!$P$5,IF(ABS(Tempo!AP56-G67)+ABS(Tempo!AQ56-H67)=0,0.5,ABS(Tempo!AP56-G67)/(ABS(Tempo!AP56-G67)+ABS(Tempo!AQ56-H67))),IF($B67="","",0))</f>
        <v/>
      </c>
      <c r="R67" s="71" t="str">
        <f>IF($B67&lt;=Bias!$P$5,IF(ABS(Tempo!AP56-G67)+ABS(Tempo!AQ56-H67)=0,0.5,ABS(Tempo!AQ56-H67)/(ABS(Tempo!AP56-G67)+ABS(Tempo!AQ56-H67))),IF($B67="","",0))</f>
        <v/>
      </c>
      <c r="S67" s="71">
        <f>IF(Bias!$N$5=0,G67,IF(AND(Bias!$N$5=1,$B67&gt;=Bias!$O$5,$B67&lt;=Bias!$P$5),G67-2*($N$5*Q67),G67))</f>
        <v>0</v>
      </c>
      <c r="T67" s="71">
        <f>IF(Bias!$N$5=0,H67,IF(AND(Bias!$N$5=1,$B67&gt;=Bias!$O$5,$B67&lt;=Bias!$P$5),H67+2*($N$5*R67),H67))</f>
        <v>0</v>
      </c>
      <c r="U67" s="70">
        <f>IF($B67="",0,Tempo!$A$2*(S67-T67)/2+U68)</f>
        <v>0</v>
      </c>
      <c r="V67" s="83">
        <f>IF(AND($B67&lt;&gt;"",$Q$11&lt;&gt;""),U67-C67+Tempo!AX56,0)</f>
        <v>0</v>
      </c>
      <c r="W67" s="83" t="str">
        <f>IF($B67&lt;=Bias!$P$6,IF(ABS(Tempo!AR56-M67)+ABS(Tempo!AS56-N67)=0,0.5,ABS(Tempo!AR56-M67)/(ABS(Tempo!AR56-M67)+ABS(Tempo!AS56-N67))),IF($B67="","",0))</f>
        <v/>
      </c>
      <c r="X67" s="83" t="str">
        <f>IF($B67&lt;=Bias!$P$6,IF(ABS(Tempo!AR56-M67)+ABS(Tempo!AS56-N67)=0,0.5,ABS(Tempo!AS56-N67)/(ABS(Tempo!AR56-M67)+ABS(Tempo!AS56-N67))),IF($B67="","",0))</f>
        <v/>
      </c>
      <c r="Y67" s="71">
        <f>IF(Bias!$N$6=0,M67,IF(AND(Bias!$N$6=1,$B67&gt;=Bias!$O$6,$B67&lt;=Bias!$P$6),M67-2*($P$5*W67),M67))</f>
        <v>0</v>
      </c>
      <c r="Z67" s="71">
        <f>IF(Bias!$N$6=0,N67,IF(AND(Bias!$N$6=1,$B67&gt;=Bias!$O$6,$B67&lt;=Bias!$P$6),N67+2*($P$5*X67),N67))</f>
        <v>0</v>
      </c>
      <c r="AA67" s="70">
        <f>IF($B67="",0,Tempo!$A$2*(Y67-Z67)/2+AA68)</f>
        <v>0</v>
      </c>
      <c r="AB67" s="83">
        <f>IF(AND($B67&lt;&gt;"",$Q$11&lt;&gt;""),AA67-D67+Tempo!AY56,0)</f>
        <v>0</v>
      </c>
      <c r="AC67" s="83">
        <f>Tempo!$A$2*(S67-T67)/2-Tempo!$A$2*(Tempo!AP56-Tempo!AQ56)/2</f>
        <v>0</v>
      </c>
      <c r="AD67" s="83">
        <f>Tempo!$A$2*(Y67-Z67)/2-Tempo!$A$2*(Tempo!AR56-Tempo!AS56)/2</f>
        <v>0</v>
      </c>
      <c r="AE67" s="83">
        <f>Tempo!$A$2*(S67+T67)/2-Tempo!$A$2*(Tempo!AP56+Tempo!AQ56)/2</f>
        <v>0</v>
      </c>
      <c r="AF67" s="83">
        <f>Tempo!$A$2*(Y67+Z67)/2-Tempo!$A$2*(Tempo!AR56+Tempo!AS56)/2</f>
        <v>0</v>
      </c>
      <c r="AG67" s="105" t="e">
        <f>IF(AND(Bias!$F$4=1,B67&lt;&gt;""),B67,NA())</f>
        <v>#N/A</v>
      </c>
      <c r="AH67" s="105" t="e">
        <f>IF(AND(Bias!$F$5=1,B67&lt;&gt;""),B67,NA())</f>
        <v>#N/A</v>
      </c>
      <c r="AI67" s="105" t="e">
        <f>IF(AND(Bias!$F$4=1,Bias!$F$6=1,B67&lt;&gt;""),B67,NA())</f>
        <v>#N/A</v>
      </c>
      <c r="AJ67" s="105" t="e">
        <f>IF(AND(Bias!$F$5=1,Bias!$F$6=1,B67&lt;&gt;""),B67,NA())</f>
        <v>#N/A</v>
      </c>
      <c r="AL67" t="str">
        <f>IF($B67&lt;&gt;"",(Tempo!B56-Tempo!C56)/2-(Tempo!AP56-Tempo!AQ56)/2,"")</f>
        <v/>
      </c>
      <c r="AM67" t="str">
        <f>IF($B67&lt;&gt;"",(Tempo!D56-Tempo!E56)/2-(Tempo!AR56-Tempo!AS56)/2,"")</f>
        <v/>
      </c>
    </row>
    <row r="68" spans="1:39" x14ac:dyDescent="0.3">
      <c r="A68" s="68">
        <v>55</v>
      </c>
      <c r="B68" s="69" t="str">
        <f>IF(Tempo!A57="","",Tempo!A57)</f>
        <v/>
      </c>
      <c r="C68" s="70">
        <f>Tempo!$A$2*(Tempo!AP57-Tempo!AQ57)/2+C69</f>
        <v>0</v>
      </c>
      <c r="D68" s="70">
        <f>Tempo!$A$2*(Tempo!AR57-Tempo!AS57)/2+D69</f>
        <v>0</v>
      </c>
      <c r="E68" s="83" t="str">
        <f>IF($B68&lt;=Bias!$K$5,IF(ABS(Tempo!AP57-Tempo!B57)+ABS(Tempo!AQ57-Tempo!C57)=0,0.5,ABS(Tempo!AP57-Tempo!B57)/(ABS(Tempo!AP57-Tempo!B57)+ABS(Tempo!AQ57-Tempo!C57))),IF($B68="","",0))</f>
        <v/>
      </c>
      <c r="F68" s="83" t="str">
        <f>IF($B68&lt;=Bias!$K$5,IF(ABS(Tempo!AP57-Tempo!B57)+ABS(Tempo!AQ57-Tempo!C57)=0,0.5,ABS(Tempo!AQ57-Tempo!C57)/(ABS(Tempo!AP57-Tempo!B57)+ABS(Tempo!AQ57-Tempo!C57))),IF($B68="","",0))</f>
        <v/>
      </c>
      <c r="G68" s="71">
        <f>IF(AND(Bias!$I$5=1,$B68&gt;=Bias!$J$5,$B68&lt;=Bias!$K$5),Tempo!B57-E68*$G$3,Tempo!B57)</f>
        <v>0</v>
      </c>
      <c r="H68" s="71">
        <f>IF(AND(Bias!$I$5=1,$B68&gt;=Bias!$J$5,$B68&lt;=Bias!$K$5),Tempo!C57+F68*$G$3,Tempo!C57)</f>
        <v>0</v>
      </c>
      <c r="I68" s="70">
        <f>IF($B68="",0,Tempo!$A$2*(G68-H68)/2+I69)</f>
        <v>0</v>
      </c>
      <c r="J68" s="70">
        <f t="shared" si="0"/>
        <v>0</v>
      </c>
      <c r="K68" s="83" t="str">
        <f>IF($B68&lt;=Bias!$K$6,IF(ABS(Tempo!AR57-Tempo!D57)+ABS(Tempo!AS57-Tempo!E57)=0,0.5,ABS(Tempo!AR57-Tempo!D57)/(ABS(Tempo!AR57-Tempo!D57)+ABS(Tempo!AS57-Tempo!E57))),IF($B68="","",0))</f>
        <v/>
      </c>
      <c r="L68" s="83" t="str">
        <f>IF($B68&lt;=Bias!$K$6,IF(ABS(Tempo!AR57-Tempo!D57)+ABS(Tempo!AS57-Tempo!E57)=0,0.5,ABS(Tempo!AS57-Tempo!E57)/(ABS(Tempo!AR57-Tempo!D57)+ABS(Tempo!AS57-Tempo!E57))),IF($B68="","",0))</f>
        <v/>
      </c>
      <c r="M68" s="153">
        <f>IF(AND(Bias!$I$6=1,$B68&gt;=Bias!$J$6,$B68&lt;=Bias!$K$6),Tempo!D57-2*K68*$L$5,Tempo!D57)</f>
        <v>0</v>
      </c>
      <c r="N68" s="153">
        <f>IF(AND(Bias!$I$6=1,$B68&gt;=Bias!$J$6,$B68&lt;=Bias!$K$6),Tempo!E57+2*L68*$L$5,Tempo!E57)</f>
        <v>0</v>
      </c>
      <c r="O68" s="70">
        <f>IF($B68="",0,Tempo!$A$2*(M68-N68)/2+O69)</f>
        <v>0</v>
      </c>
      <c r="P68" s="109">
        <f t="shared" si="1"/>
        <v>0</v>
      </c>
      <c r="Q68" s="111" t="str">
        <f>IF($B68&lt;=Bias!$P$5,IF(ABS(Tempo!AP57-G68)+ABS(Tempo!AQ57-H68)=0,0.5,ABS(Tempo!AP57-G68)/(ABS(Tempo!AP57-G68)+ABS(Tempo!AQ57-H68))),IF($B68="","",0))</f>
        <v/>
      </c>
      <c r="R68" s="71" t="str">
        <f>IF($B68&lt;=Bias!$P$5,IF(ABS(Tempo!AP57-G68)+ABS(Tempo!AQ57-H68)=0,0.5,ABS(Tempo!AQ57-H68)/(ABS(Tempo!AP57-G68)+ABS(Tempo!AQ57-H68))),IF($B68="","",0))</f>
        <v/>
      </c>
      <c r="S68" s="71">
        <f>IF(Bias!$N$5=0,G68,IF(AND(Bias!$N$5=1,$B68&gt;=Bias!$O$5,$B68&lt;=Bias!$P$5),G68-2*($N$5*Q68),G68))</f>
        <v>0</v>
      </c>
      <c r="T68" s="71">
        <f>IF(Bias!$N$5=0,H68,IF(AND(Bias!$N$5=1,$B68&gt;=Bias!$O$5,$B68&lt;=Bias!$P$5),H68+2*($N$5*R68),H68))</f>
        <v>0</v>
      </c>
      <c r="U68" s="70">
        <f>IF($B68="",0,Tempo!$A$2*(S68-T68)/2+U69)</f>
        <v>0</v>
      </c>
      <c r="V68" s="83">
        <f>IF(AND($B68&lt;&gt;"",$Q$11&lt;&gt;""),U68-C68+Tempo!AX57,0)</f>
        <v>0</v>
      </c>
      <c r="W68" s="83" t="str">
        <f>IF($B68&lt;=Bias!$P$6,IF(ABS(Tempo!AR57-M68)+ABS(Tempo!AS57-N68)=0,0.5,ABS(Tempo!AR57-M68)/(ABS(Tempo!AR57-M68)+ABS(Tempo!AS57-N68))),IF($B68="","",0))</f>
        <v/>
      </c>
      <c r="X68" s="83" t="str">
        <f>IF($B68&lt;=Bias!$P$6,IF(ABS(Tempo!AR57-M68)+ABS(Tempo!AS57-N68)=0,0.5,ABS(Tempo!AS57-N68)/(ABS(Tempo!AR57-M68)+ABS(Tempo!AS57-N68))),IF($B68="","",0))</f>
        <v/>
      </c>
      <c r="Y68" s="71">
        <f>IF(Bias!$N$6=0,M68,IF(AND(Bias!$N$6=1,$B68&gt;=Bias!$O$6,$B68&lt;=Bias!$P$6),M68-2*($P$5*W68),M68))</f>
        <v>0</v>
      </c>
      <c r="Z68" s="71">
        <f>IF(Bias!$N$6=0,N68,IF(AND(Bias!$N$6=1,$B68&gt;=Bias!$O$6,$B68&lt;=Bias!$P$6),N68+2*($P$5*X68),N68))</f>
        <v>0</v>
      </c>
      <c r="AA68" s="70">
        <f>IF($B68="",0,Tempo!$A$2*(Y68-Z68)/2+AA69)</f>
        <v>0</v>
      </c>
      <c r="AB68" s="83">
        <f>IF(AND($B68&lt;&gt;"",$Q$11&lt;&gt;""),AA68-D68+Tempo!AY57,0)</f>
        <v>0</v>
      </c>
      <c r="AC68" s="83">
        <f>Tempo!$A$2*(S68-T68)/2-Tempo!$A$2*(Tempo!AP57-Tempo!AQ57)/2</f>
        <v>0</v>
      </c>
      <c r="AD68" s="83">
        <f>Tempo!$A$2*(Y68-Z68)/2-Tempo!$A$2*(Tempo!AR57-Tempo!AS57)/2</f>
        <v>0</v>
      </c>
      <c r="AE68" s="83">
        <f>Tempo!$A$2*(S68+T68)/2-Tempo!$A$2*(Tempo!AP57+Tempo!AQ57)/2</f>
        <v>0</v>
      </c>
      <c r="AF68" s="83">
        <f>Tempo!$A$2*(Y68+Z68)/2-Tempo!$A$2*(Tempo!AR57+Tempo!AS57)/2</f>
        <v>0</v>
      </c>
      <c r="AG68" s="105" t="e">
        <f>IF(AND(Bias!$F$4=1,B68&lt;&gt;""),B68,NA())</f>
        <v>#N/A</v>
      </c>
      <c r="AH68" s="105" t="e">
        <f>IF(AND(Bias!$F$5=1,B68&lt;&gt;""),B68,NA())</f>
        <v>#N/A</v>
      </c>
      <c r="AI68" s="105" t="e">
        <f>IF(AND(Bias!$F$4=1,Bias!$F$6=1,B68&lt;&gt;""),B68,NA())</f>
        <v>#N/A</v>
      </c>
      <c r="AJ68" s="105" t="e">
        <f>IF(AND(Bias!$F$5=1,Bias!$F$6=1,B68&lt;&gt;""),B68,NA())</f>
        <v>#N/A</v>
      </c>
      <c r="AL68" t="str">
        <f>IF($B68&lt;&gt;"",(Tempo!B57-Tempo!C57)/2-(Tempo!AP57-Tempo!AQ57)/2,"")</f>
        <v/>
      </c>
      <c r="AM68" t="str">
        <f>IF($B68&lt;&gt;"",(Tempo!D57-Tempo!E57)/2-(Tempo!AR57-Tempo!AS57)/2,"")</f>
        <v/>
      </c>
    </row>
    <row r="69" spans="1:39" x14ac:dyDescent="0.3">
      <c r="A69" s="68">
        <v>56</v>
      </c>
      <c r="B69" s="69" t="str">
        <f>IF(Tempo!A58="","",Tempo!A58)</f>
        <v/>
      </c>
      <c r="C69" s="70">
        <f>Tempo!$A$2*(Tempo!AP58-Tempo!AQ58)/2+C70</f>
        <v>0</v>
      </c>
      <c r="D69" s="70">
        <f>Tempo!$A$2*(Tempo!AR58-Tempo!AS58)/2+D70</f>
        <v>0</v>
      </c>
      <c r="E69" s="83" t="str">
        <f>IF($B69&lt;=Bias!$K$5,IF(ABS(Tempo!AP58-Tempo!B58)+ABS(Tempo!AQ58-Tempo!C58)=0,0.5,ABS(Tempo!AP58-Tempo!B58)/(ABS(Tempo!AP58-Tempo!B58)+ABS(Tempo!AQ58-Tempo!C58))),IF($B69="","",0))</f>
        <v/>
      </c>
      <c r="F69" s="83" t="str">
        <f>IF($B69&lt;=Bias!$K$5,IF(ABS(Tempo!AP58-Tempo!B58)+ABS(Tempo!AQ58-Tempo!C58)=0,0.5,ABS(Tempo!AQ58-Tempo!C58)/(ABS(Tempo!AP58-Tempo!B58)+ABS(Tempo!AQ58-Tempo!C58))),IF($B69="","",0))</f>
        <v/>
      </c>
      <c r="G69" s="71">
        <f>IF(AND(Bias!$I$5=1,$B69&gt;=Bias!$J$5,$B69&lt;=Bias!$K$5),Tempo!B58-E69*$G$3,Tempo!B58)</f>
        <v>0</v>
      </c>
      <c r="H69" s="71">
        <f>IF(AND(Bias!$I$5=1,$B69&gt;=Bias!$J$5,$B69&lt;=Bias!$K$5),Tempo!C58+F69*$G$3,Tempo!C58)</f>
        <v>0</v>
      </c>
      <c r="I69" s="70">
        <f>IF($B69="",0,Tempo!$A$2*(G69-H69)/2+I70)</f>
        <v>0</v>
      </c>
      <c r="J69" s="70">
        <f t="shared" si="0"/>
        <v>0</v>
      </c>
      <c r="K69" s="83" t="str">
        <f>IF($B69&lt;=Bias!$K$6,IF(ABS(Tempo!AR58-Tempo!D58)+ABS(Tempo!AS58-Tempo!E58)=0,0.5,ABS(Tempo!AR58-Tempo!D58)/(ABS(Tempo!AR58-Tempo!D58)+ABS(Tempo!AS58-Tempo!E58))),IF($B69="","",0))</f>
        <v/>
      </c>
      <c r="L69" s="83" t="str">
        <f>IF($B69&lt;=Bias!$K$6,IF(ABS(Tempo!AR58-Tempo!D58)+ABS(Tempo!AS58-Tempo!E58)=0,0.5,ABS(Tempo!AS58-Tempo!E58)/(ABS(Tempo!AR58-Tempo!D58)+ABS(Tempo!AS58-Tempo!E58))),IF($B69="","",0))</f>
        <v/>
      </c>
      <c r="M69" s="153">
        <f>IF(AND(Bias!$I$6=1,$B69&gt;=Bias!$J$6,$B69&lt;=Bias!$K$6),Tempo!D58-2*K69*$L$5,Tempo!D58)</f>
        <v>0</v>
      </c>
      <c r="N69" s="153">
        <f>IF(AND(Bias!$I$6=1,$B69&gt;=Bias!$J$6,$B69&lt;=Bias!$K$6),Tempo!E58+2*L69*$L$5,Tempo!E58)</f>
        <v>0</v>
      </c>
      <c r="O69" s="70">
        <f>IF($B69="",0,Tempo!$A$2*(M69-N69)/2+O70)</f>
        <v>0</v>
      </c>
      <c r="P69" s="109">
        <f t="shared" si="1"/>
        <v>0</v>
      </c>
      <c r="Q69" s="111" t="str">
        <f>IF($B69&lt;=Bias!$P$5,IF(ABS(Tempo!AP58-G69)+ABS(Tempo!AQ58-H69)=0,0.5,ABS(Tempo!AP58-G69)/(ABS(Tempo!AP58-G69)+ABS(Tempo!AQ58-H69))),IF($B69="","",0))</f>
        <v/>
      </c>
      <c r="R69" s="71" t="str">
        <f>IF($B69&lt;=Bias!$P$5,IF(ABS(Tempo!AP58-G69)+ABS(Tempo!AQ58-H69)=0,0.5,ABS(Tempo!AQ58-H69)/(ABS(Tempo!AP58-G69)+ABS(Tempo!AQ58-H69))),IF($B69="","",0))</f>
        <v/>
      </c>
      <c r="S69" s="71">
        <f>IF(Bias!$N$5=0,G69,IF(AND(Bias!$N$5=1,$B69&gt;=Bias!$O$5,$B69&lt;=Bias!$P$5),G69-2*($N$5*Q69),G69))</f>
        <v>0</v>
      </c>
      <c r="T69" s="71">
        <f>IF(Bias!$N$5=0,H69,IF(AND(Bias!$N$5=1,$B69&gt;=Bias!$O$5,$B69&lt;=Bias!$P$5),H69+2*($N$5*R69),H69))</f>
        <v>0</v>
      </c>
      <c r="U69" s="70">
        <f>IF($B69="",0,Tempo!$A$2*(S69-T69)/2+U70)</f>
        <v>0</v>
      </c>
      <c r="V69" s="83">
        <f>IF(AND($B69&lt;&gt;"",$Q$11&lt;&gt;""),U69-C69+Tempo!AX58,0)</f>
        <v>0</v>
      </c>
      <c r="W69" s="83" t="str">
        <f>IF($B69&lt;=Bias!$P$6,IF(ABS(Tempo!AR58-M69)+ABS(Tempo!AS58-N69)=0,0.5,ABS(Tempo!AR58-M69)/(ABS(Tempo!AR58-M69)+ABS(Tempo!AS58-N69))),IF($B69="","",0))</f>
        <v/>
      </c>
      <c r="X69" s="83" t="str">
        <f>IF($B69&lt;=Bias!$P$6,IF(ABS(Tempo!AR58-M69)+ABS(Tempo!AS58-N69)=0,0.5,ABS(Tempo!AS58-N69)/(ABS(Tempo!AR58-M69)+ABS(Tempo!AS58-N69))),IF($B69="","",0))</f>
        <v/>
      </c>
      <c r="Y69" s="71">
        <f>IF(Bias!$N$6=0,M69,IF(AND(Bias!$N$6=1,$B69&gt;=Bias!$O$6,$B69&lt;=Bias!$P$6),M69-2*($P$5*W69),M69))</f>
        <v>0</v>
      </c>
      <c r="Z69" s="71">
        <f>IF(Bias!$N$6=0,N69,IF(AND(Bias!$N$6=1,$B69&gt;=Bias!$O$6,$B69&lt;=Bias!$P$6),N69+2*($P$5*X69),N69))</f>
        <v>0</v>
      </c>
      <c r="AA69" s="70">
        <f>IF($B69="",0,Tempo!$A$2*(Y69-Z69)/2+AA70)</f>
        <v>0</v>
      </c>
      <c r="AB69" s="83">
        <f>IF(AND($B69&lt;&gt;"",$Q$11&lt;&gt;""),AA69-D69+Tempo!AY58,0)</f>
        <v>0</v>
      </c>
      <c r="AC69" s="83">
        <f>Tempo!$A$2*(S69-T69)/2-Tempo!$A$2*(Tempo!AP58-Tempo!AQ58)/2</f>
        <v>0</v>
      </c>
      <c r="AD69" s="83">
        <f>Tempo!$A$2*(Y69-Z69)/2-Tempo!$A$2*(Tempo!AR58-Tempo!AS58)/2</f>
        <v>0</v>
      </c>
      <c r="AE69" s="83">
        <f>Tempo!$A$2*(S69+T69)/2-Tempo!$A$2*(Tempo!AP58+Tempo!AQ58)/2</f>
        <v>0</v>
      </c>
      <c r="AF69" s="83">
        <f>Tempo!$A$2*(Y69+Z69)/2-Tempo!$A$2*(Tempo!AR58+Tempo!AS58)/2</f>
        <v>0</v>
      </c>
      <c r="AG69" s="105" t="e">
        <f>IF(AND(Bias!$F$4=1,B69&lt;&gt;""),B69,NA())</f>
        <v>#N/A</v>
      </c>
      <c r="AH69" s="105" t="e">
        <f>IF(AND(Bias!$F$5=1,B69&lt;&gt;""),B69,NA())</f>
        <v>#N/A</v>
      </c>
      <c r="AI69" s="105" t="e">
        <f>IF(AND(Bias!$F$4=1,Bias!$F$6=1,B69&lt;&gt;""),B69,NA())</f>
        <v>#N/A</v>
      </c>
      <c r="AJ69" s="105" t="e">
        <f>IF(AND(Bias!$F$5=1,Bias!$F$6=1,B69&lt;&gt;""),B69,NA())</f>
        <v>#N/A</v>
      </c>
      <c r="AL69" t="str">
        <f>IF($B69&lt;&gt;"",(Tempo!B58-Tempo!C58)/2-(Tempo!AP58-Tempo!AQ58)/2,"")</f>
        <v/>
      </c>
      <c r="AM69" t="str">
        <f>IF($B69&lt;&gt;"",(Tempo!D58-Tempo!E58)/2-(Tempo!AR58-Tempo!AS58)/2,"")</f>
        <v/>
      </c>
    </row>
    <row r="70" spans="1:39" x14ac:dyDescent="0.3">
      <c r="A70" s="68">
        <v>57</v>
      </c>
      <c r="B70" s="69" t="str">
        <f>IF(Tempo!A59="","",Tempo!A59)</f>
        <v/>
      </c>
      <c r="C70" s="70">
        <f>Tempo!$A$2*(Tempo!AP59-Tempo!AQ59)/2+C71</f>
        <v>0</v>
      </c>
      <c r="D70" s="70">
        <f>Tempo!$A$2*(Tempo!AR59-Tempo!AS59)/2+D71</f>
        <v>0</v>
      </c>
      <c r="E70" s="83" t="str">
        <f>IF($B70&lt;=Bias!$K$5,IF(ABS(Tempo!AP59-Tempo!B59)+ABS(Tempo!AQ59-Tempo!C59)=0,0.5,ABS(Tempo!AP59-Tempo!B59)/(ABS(Tempo!AP59-Tempo!B59)+ABS(Tempo!AQ59-Tempo!C59))),IF($B70="","",0))</f>
        <v/>
      </c>
      <c r="F70" s="83" t="str">
        <f>IF($B70&lt;=Bias!$K$5,IF(ABS(Tempo!AP59-Tempo!B59)+ABS(Tempo!AQ59-Tempo!C59)=0,0.5,ABS(Tempo!AQ59-Tempo!C59)/(ABS(Tempo!AP59-Tempo!B59)+ABS(Tempo!AQ59-Tempo!C59))),IF($B70="","",0))</f>
        <v/>
      </c>
      <c r="G70" s="71">
        <f>IF(AND(Bias!$I$5=1,$B70&gt;=Bias!$J$5,$B70&lt;=Bias!$K$5),Tempo!B59-E70*$G$3,Tempo!B59)</f>
        <v>0</v>
      </c>
      <c r="H70" s="71">
        <f>IF(AND(Bias!$I$5=1,$B70&gt;=Bias!$J$5,$B70&lt;=Bias!$K$5),Tempo!C59+F70*$G$3,Tempo!C59)</f>
        <v>0</v>
      </c>
      <c r="I70" s="70">
        <f>IF($B70="",0,Tempo!$A$2*(G70-H70)/2+I71)</f>
        <v>0</v>
      </c>
      <c r="J70" s="70">
        <f t="shared" si="0"/>
        <v>0</v>
      </c>
      <c r="K70" s="83" t="str">
        <f>IF($B70&lt;=Bias!$K$6,IF(ABS(Tempo!AR59-Tempo!D59)+ABS(Tempo!AS59-Tempo!E59)=0,0.5,ABS(Tempo!AR59-Tempo!D59)/(ABS(Tempo!AR59-Tempo!D59)+ABS(Tempo!AS59-Tempo!E59))),IF($B70="","",0))</f>
        <v/>
      </c>
      <c r="L70" s="83" t="str">
        <f>IF($B70&lt;=Bias!$K$6,IF(ABS(Tempo!AR59-Tempo!D59)+ABS(Tempo!AS59-Tempo!E59)=0,0.5,ABS(Tempo!AS59-Tempo!E59)/(ABS(Tempo!AR59-Tempo!D59)+ABS(Tempo!AS59-Tempo!E59))),IF($B70="","",0))</f>
        <v/>
      </c>
      <c r="M70" s="153">
        <f>IF(AND(Bias!$I$6=1,$B70&gt;=Bias!$J$6,$B70&lt;=Bias!$K$6),Tempo!D59-2*K70*$L$5,Tempo!D59)</f>
        <v>0</v>
      </c>
      <c r="N70" s="153">
        <f>IF(AND(Bias!$I$6=1,$B70&gt;=Bias!$J$6,$B70&lt;=Bias!$K$6),Tempo!E59+2*L70*$L$5,Tempo!E59)</f>
        <v>0</v>
      </c>
      <c r="O70" s="70">
        <f>IF($B70="",0,Tempo!$A$2*(M70-N70)/2+O71)</f>
        <v>0</v>
      </c>
      <c r="P70" s="109">
        <f t="shared" si="1"/>
        <v>0</v>
      </c>
      <c r="Q70" s="111" t="str">
        <f>IF($B70&lt;=Bias!$P$5,IF(ABS(Tempo!AP59-G70)+ABS(Tempo!AQ59-H70)=0,0.5,ABS(Tempo!AP59-G70)/(ABS(Tempo!AP59-G70)+ABS(Tempo!AQ59-H70))),IF($B70="","",0))</f>
        <v/>
      </c>
      <c r="R70" s="71" t="str">
        <f>IF($B70&lt;=Bias!$P$5,IF(ABS(Tempo!AP59-G70)+ABS(Tempo!AQ59-H70)=0,0.5,ABS(Tempo!AQ59-H70)/(ABS(Tempo!AP59-G70)+ABS(Tempo!AQ59-H70))),IF($B70="","",0))</f>
        <v/>
      </c>
      <c r="S70" s="71">
        <f>IF(Bias!$N$5=0,G70,IF(AND(Bias!$N$5=1,$B70&gt;=Bias!$O$5,$B70&lt;=Bias!$P$5),G70-2*($N$5*Q70),G70))</f>
        <v>0</v>
      </c>
      <c r="T70" s="71">
        <f>IF(Bias!$N$5=0,H70,IF(AND(Bias!$N$5=1,$B70&gt;=Bias!$O$5,$B70&lt;=Bias!$P$5),H70+2*($N$5*R70),H70))</f>
        <v>0</v>
      </c>
      <c r="U70" s="70">
        <f>IF($B70="",0,Tempo!$A$2*(S70-T70)/2+U71)</f>
        <v>0</v>
      </c>
      <c r="V70" s="83">
        <f>IF(AND($B70&lt;&gt;"",$Q$11&lt;&gt;""),U70-C70+Tempo!AX59,0)</f>
        <v>0</v>
      </c>
      <c r="W70" s="83" t="str">
        <f>IF($B70&lt;=Bias!$P$6,IF(ABS(Tempo!AR59-M70)+ABS(Tempo!AS59-N70)=0,0.5,ABS(Tempo!AR59-M70)/(ABS(Tempo!AR59-M70)+ABS(Tempo!AS59-N70))),IF($B70="","",0))</f>
        <v/>
      </c>
      <c r="X70" s="83" t="str">
        <f>IF($B70&lt;=Bias!$P$6,IF(ABS(Tempo!AR59-M70)+ABS(Tempo!AS59-N70)=0,0.5,ABS(Tempo!AS59-N70)/(ABS(Tempo!AR59-M70)+ABS(Tempo!AS59-N70))),IF($B70="","",0))</f>
        <v/>
      </c>
      <c r="Y70" s="71">
        <f>IF(Bias!$N$6=0,M70,IF(AND(Bias!$N$6=1,$B70&gt;=Bias!$O$6,$B70&lt;=Bias!$P$6),M70-2*($P$5*W70),M70))</f>
        <v>0</v>
      </c>
      <c r="Z70" s="71">
        <f>IF(Bias!$N$6=0,N70,IF(AND(Bias!$N$6=1,$B70&gt;=Bias!$O$6,$B70&lt;=Bias!$P$6),N70+2*($P$5*X70),N70))</f>
        <v>0</v>
      </c>
      <c r="AA70" s="70">
        <f>IF($B70="",0,Tempo!$A$2*(Y70-Z70)/2+AA71)</f>
        <v>0</v>
      </c>
      <c r="AB70" s="83">
        <f>IF(AND($B70&lt;&gt;"",$Q$11&lt;&gt;""),AA70-D70+Tempo!AY59,0)</f>
        <v>0</v>
      </c>
      <c r="AC70" s="83">
        <f>Tempo!$A$2*(S70-T70)/2-Tempo!$A$2*(Tempo!AP59-Tempo!AQ59)/2</f>
        <v>0</v>
      </c>
      <c r="AD70" s="83">
        <f>Tempo!$A$2*(Y70-Z70)/2-Tempo!$A$2*(Tempo!AR59-Tempo!AS59)/2</f>
        <v>0</v>
      </c>
      <c r="AE70" s="83">
        <f>Tempo!$A$2*(S70+T70)/2-Tempo!$A$2*(Tempo!AP59+Tempo!AQ59)/2</f>
        <v>0</v>
      </c>
      <c r="AF70" s="83">
        <f>Tempo!$A$2*(Y70+Z70)/2-Tempo!$A$2*(Tempo!AR59+Tempo!AS59)/2</f>
        <v>0</v>
      </c>
      <c r="AG70" s="105" t="e">
        <f>IF(AND(Bias!$F$4=1,B70&lt;&gt;""),B70,NA())</f>
        <v>#N/A</v>
      </c>
      <c r="AH70" s="105" t="e">
        <f>IF(AND(Bias!$F$5=1,B70&lt;&gt;""),B70,NA())</f>
        <v>#N/A</v>
      </c>
      <c r="AI70" s="105" t="e">
        <f>IF(AND(Bias!$F$4=1,Bias!$F$6=1,B70&lt;&gt;""),B70,NA())</f>
        <v>#N/A</v>
      </c>
      <c r="AJ70" s="105" t="e">
        <f>IF(AND(Bias!$F$5=1,Bias!$F$6=1,B70&lt;&gt;""),B70,NA())</f>
        <v>#N/A</v>
      </c>
      <c r="AL70" t="str">
        <f>IF($B70&lt;&gt;"",(Tempo!B59-Tempo!C59)/2-(Tempo!AP59-Tempo!AQ59)/2,"")</f>
        <v/>
      </c>
      <c r="AM70" t="str">
        <f>IF($B70&lt;&gt;"",(Tempo!D59-Tempo!E59)/2-(Tempo!AR59-Tempo!AS59)/2,"")</f>
        <v/>
      </c>
    </row>
    <row r="71" spans="1:39" x14ac:dyDescent="0.3">
      <c r="A71" s="68">
        <v>58</v>
      </c>
      <c r="B71" s="69" t="str">
        <f>IF(Tempo!A60="","",Tempo!A60)</f>
        <v/>
      </c>
      <c r="C71" s="70">
        <f>Tempo!$A$2*(Tempo!AP60-Tempo!AQ60)/2+C72</f>
        <v>0</v>
      </c>
      <c r="D71" s="70">
        <f>Tempo!$A$2*(Tempo!AR60-Tempo!AS60)/2+D72</f>
        <v>0</v>
      </c>
      <c r="E71" s="83" t="str">
        <f>IF($B71&lt;=Bias!$K$5,IF(ABS(Tempo!AP60-Tempo!B60)+ABS(Tempo!AQ60-Tempo!C60)=0,0.5,ABS(Tempo!AP60-Tempo!B60)/(ABS(Tempo!AP60-Tempo!B60)+ABS(Tempo!AQ60-Tempo!C60))),IF($B71="","",0))</f>
        <v/>
      </c>
      <c r="F71" s="83" t="str">
        <f>IF($B71&lt;=Bias!$K$5,IF(ABS(Tempo!AP60-Tempo!B60)+ABS(Tempo!AQ60-Tempo!C60)=0,0.5,ABS(Tempo!AQ60-Tempo!C60)/(ABS(Tempo!AP60-Tempo!B60)+ABS(Tempo!AQ60-Tempo!C60))),IF($B71="","",0))</f>
        <v/>
      </c>
      <c r="G71" s="71">
        <f>IF(AND(Bias!$I$5=1,$B71&gt;=Bias!$J$5,$B71&lt;=Bias!$K$5),Tempo!B60-E71*$G$3,Tempo!B60)</f>
        <v>0</v>
      </c>
      <c r="H71" s="71">
        <f>IF(AND(Bias!$I$5=1,$B71&gt;=Bias!$J$5,$B71&lt;=Bias!$K$5),Tempo!C60+F71*$G$3,Tempo!C60)</f>
        <v>0</v>
      </c>
      <c r="I71" s="70">
        <f>IF($B71="",0,Tempo!$A$2*(G71-H71)/2+I72)</f>
        <v>0</v>
      </c>
      <c r="J71" s="70">
        <f t="shared" si="0"/>
        <v>0</v>
      </c>
      <c r="K71" s="83" t="str">
        <f>IF($B71&lt;=Bias!$K$6,IF(ABS(Tempo!AR60-Tempo!D60)+ABS(Tempo!AS60-Tempo!E60)=0,0.5,ABS(Tempo!AR60-Tempo!D60)/(ABS(Tempo!AR60-Tempo!D60)+ABS(Tempo!AS60-Tempo!E60))),IF($B71="","",0))</f>
        <v/>
      </c>
      <c r="L71" s="83" t="str">
        <f>IF($B71&lt;=Bias!$K$6,IF(ABS(Tempo!AR60-Tempo!D60)+ABS(Tempo!AS60-Tempo!E60)=0,0.5,ABS(Tempo!AS60-Tempo!E60)/(ABS(Tempo!AR60-Tempo!D60)+ABS(Tempo!AS60-Tempo!E60))),IF($B71="","",0))</f>
        <v/>
      </c>
      <c r="M71" s="153">
        <f>IF(AND(Bias!$I$6=1,$B71&gt;=Bias!$J$6,$B71&lt;=Bias!$K$6),Tempo!D60-2*K71*$L$5,Tempo!D60)</f>
        <v>0</v>
      </c>
      <c r="N71" s="153">
        <f>IF(AND(Bias!$I$6=1,$B71&gt;=Bias!$J$6,$B71&lt;=Bias!$K$6),Tempo!E60+2*L71*$L$5,Tempo!E60)</f>
        <v>0</v>
      </c>
      <c r="O71" s="70">
        <f>IF($B71="",0,Tempo!$A$2*(M71-N71)/2+O72)</f>
        <v>0</v>
      </c>
      <c r="P71" s="109">
        <f t="shared" si="1"/>
        <v>0</v>
      </c>
      <c r="Q71" s="111" t="str">
        <f>IF($B71&lt;=Bias!$P$5,IF(ABS(Tempo!AP60-G71)+ABS(Tempo!AQ60-H71)=0,0.5,ABS(Tempo!AP60-G71)/(ABS(Tempo!AP60-G71)+ABS(Tempo!AQ60-H71))),IF($B71="","",0))</f>
        <v/>
      </c>
      <c r="R71" s="71" t="str">
        <f>IF($B71&lt;=Bias!$P$5,IF(ABS(Tempo!AP60-G71)+ABS(Tempo!AQ60-H71)=0,0.5,ABS(Tempo!AQ60-H71)/(ABS(Tempo!AP60-G71)+ABS(Tempo!AQ60-H71))),IF($B71="","",0))</f>
        <v/>
      </c>
      <c r="S71" s="71">
        <f>IF(Bias!$N$5=0,G71,IF(AND(Bias!$N$5=1,$B71&gt;=Bias!$O$5,$B71&lt;=Bias!$P$5),G71-2*($N$5*Q71),G71))</f>
        <v>0</v>
      </c>
      <c r="T71" s="71">
        <f>IF(Bias!$N$5=0,H71,IF(AND(Bias!$N$5=1,$B71&gt;=Bias!$O$5,$B71&lt;=Bias!$P$5),H71+2*($N$5*R71),H71))</f>
        <v>0</v>
      </c>
      <c r="U71" s="70">
        <f>IF($B71="",0,Tempo!$A$2*(S71-T71)/2+U72)</f>
        <v>0</v>
      </c>
      <c r="V71" s="83">
        <f>IF(AND($B71&lt;&gt;"",$Q$11&lt;&gt;""),U71-C71+Tempo!AX60,0)</f>
        <v>0</v>
      </c>
      <c r="W71" s="83" t="str">
        <f>IF($B71&lt;=Bias!$P$6,IF(ABS(Tempo!AR60-M71)+ABS(Tempo!AS60-N71)=0,0.5,ABS(Tempo!AR60-M71)/(ABS(Tempo!AR60-M71)+ABS(Tempo!AS60-N71))),IF($B71="","",0))</f>
        <v/>
      </c>
      <c r="X71" s="83" t="str">
        <f>IF($B71&lt;=Bias!$P$6,IF(ABS(Tempo!AR60-M71)+ABS(Tempo!AS60-N71)=0,0.5,ABS(Tempo!AS60-N71)/(ABS(Tempo!AR60-M71)+ABS(Tempo!AS60-N71))),IF($B71="","",0))</f>
        <v/>
      </c>
      <c r="Y71" s="71">
        <f>IF(Bias!$N$6=0,M71,IF(AND(Bias!$N$6=1,$B71&gt;=Bias!$O$6,$B71&lt;=Bias!$P$6),M71-2*($P$5*W71),M71))</f>
        <v>0</v>
      </c>
      <c r="Z71" s="71">
        <f>IF(Bias!$N$6=0,N71,IF(AND(Bias!$N$6=1,$B71&gt;=Bias!$O$6,$B71&lt;=Bias!$P$6),N71+2*($P$5*X71),N71))</f>
        <v>0</v>
      </c>
      <c r="AA71" s="70">
        <f>IF($B71="",0,Tempo!$A$2*(Y71-Z71)/2+AA72)</f>
        <v>0</v>
      </c>
      <c r="AB71" s="83">
        <f>IF(AND($B71&lt;&gt;"",$Q$11&lt;&gt;""),AA71-D71+Tempo!AY60,0)</f>
        <v>0</v>
      </c>
      <c r="AC71" s="83">
        <f>Tempo!$A$2*(S71-T71)/2-Tempo!$A$2*(Tempo!AP60-Tempo!AQ60)/2</f>
        <v>0</v>
      </c>
      <c r="AD71" s="83">
        <f>Tempo!$A$2*(Y71-Z71)/2-Tempo!$A$2*(Tempo!AR60-Tempo!AS60)/2</f>
        <v>0</v>
      </c>
      <c r="AE71" s="83">
        <f>Tempo!$A$2*(S71+T71)/2-Tempo!$A$2*(Tempo!AP60+Tempo!AQ60)/2</f>
        <v>0</v>
      </c>
      <c r="AF71" s="83">
        <f>Tempo!$A$2*(Y71+Z71)/2-Tempo!$A$2*(Tempo!AR60+Tempo!AS60)/2</f>
        <v>0</v>
      </c>
      <c r="AG71" s="105" t="e">
        <f>IF(AND(Bias!$F$4=1,B71&lt;&gt;""),B71,NA())</f>
        <v>#N/A</v>
      </c>
      <c r="AH71" s="105" t="e">
        <f>IF(AND(Bias!$F$5=1,B71&lt;&gt;""),B71,NA())</f>
        <v>#N/A</v>
      </c>
      <c r="AI71" s="105" t="e">
        <f>IF(AND(Bias!$F$4=1,Bias!$F$6=1,B71&lt;&gt;""),B71,NA())</f>
        <v>#N/A</v>
      </c>
      <c r="AJ71" s="105" t="e">
        <f>IF(AND(Bias!$F$5=1,Bias!$F$6=1,B71&lt;&gt;""),B71,NA())</f>
        <v>#N/A</v>
      </c>
      <c r="AL71" t="str">
        <f>IF($B71&lt;&gt;"",(Tempo!B60-Tempo!C60)/2-(Tempo!AP60-Tempo!AQ60)/2,"")</f>
        <v/>
      </c>
      <c r="AM71" t="str">
        <f>IF($B71&lt;&gt;"",(Tempo!D60-Tempo!E60)/2-(Tempo!AR60-Tempo!AS60)/2,"")</f>
        <v/>
      </c>
    </row>
    <row r="72" spans="1:39" x14ac:dyDescent="0.3">
      <c r="A72" s="68">
        <v>59</v>
      </c>
      <c r="B72" s="69" t="str">
        <f>IF(Tempo!A61="","",Tempo!A61)</f>
        <v/>
      </c>
      <c r="C72" s="70">
        <f>Tempo!$A$2*(Tempo!AP61-Tempo!AQ61)/2+C73</f>
        <v>0</v>
      </c>
      <c r="D72" s="70">
        <f>Tempo!$A$2*(Tempo!AR61-Tempo!AS61)/2+D73</f>
        <v>0</v>
      </c>
      <c r="E72" s="83" t="str">
        <f>IF($B72&lt;=Bias!$K$5,IF(ABS(Tempo!AP61-Tempo!B61)+ABS(Tempo!AQ61-Tempo!C61)=0,0.5,ABS(Tempo!AP61-Tempo!B61)/(ABS(Tempo!AP61-Tempo!B61)+ABS(Tempo!AQ61-Tempo!C61))),IF($B72="","",0))</f>
        <v/>
      </c>
      <c r="F72" s="83" t="str">
        <f>IF($B72&lt;=Bias!$K$5,IF(ABS(Tempo!AP61-Tempo!B61)+ABS(Tempo!AQ61-Tempo!C61)=0,0.5,ABS(Tempo!AQ61-Tempo!C61)/(ABS(Tempo!AP61-Tempo!B61)+ABS(Tempo!AQ61-Tempo!C61))),IF($B72="","",0))</f>
        <v/>
      </c>
      <c r="G72" s="71">
        <f>IF(AND(Bias!$I$5=1,$B72&gt;=Bias!$J$5,$B72&lt;=Bias!$K$5),Tempo!B61-E72*$G$3,Tempo!B61)</f>
        <v>0</v>
      </c>
      <c r="H72" s="71">
        <f>IF(AND(Bias!$I$5=1,$B72&gt;=Bias!$J$5,$B72&lt;=Bias!$K$5),Tempo!C61+F72*$G$3,Tempo!C61)</f>
        <v>0</v>
      </c>
      <c r="I72" s="70">
        <f>IF($B72="",0,Tempo!$A$2*(G72-H72)/2+I73)</f>
        <v>0</v>
      </c>
      <c r="J72" s="70">
        <f t="shared" si="0"/>
        <v>0</v>
      </c>
      <c r="K72" s="83" t="str">
        <f>IF($B72&lt;=Bias!$K$6,IF(ABS(Tempo!AR61-Tempo!D61)+ABS(Tempo!AS61-Tempo!E61)=0,0.5,ABS(Tempo!AR61-Tempo!D61)/(ABS(Tempo!AR61-Tempo!D61)+ABS(Tempo!AS61-Tempo!E61))),IF($B72="","",0))</f>
        <v/>
      </c>
      <c r="L72" s="83" t="str">
        <f>IF($B72&lt;=Bias!$K$6,IF(ABS(Tempo!AR61-Tempo!D61)+ABS(Tempo!AS61-Tempo!E61)=0,0.5,ABS(Tempo!AS61-Tempo!E61)/(ABS(Tempo!AR61-Tempo!D61)+ABS(Tempo!AS61-Tempo!E61))),IF($B72="","",0))</f>
        <v/>
      </c>
      <c r="M72" s="153">
        <f>IF(AND(Bias!$I$6=1,$B72&gt;=Bias!$J$6,$B72&lt;=Bias!$K$6),Tempo!D61-2*K72*$L$5,Tempo!D61)</f>
        <v>0</v>
      </c>
      <c r="N72" s="153">
        <f>IF(AND(Bias!$I$6=1,$B72&gt;=Bias!$J$6,$B72&lt;=Bias!$K$6),Tempo!E61+2*L72*$L$5,Tempo!E61)</f>
        <v>0</v>
      </c>
      <c r="O72" s="70">
        <f>IF($B72="",0,Tempo!$A$2*(M72-N72)/2+O73)</f>
        <v>0</v>
      </c>
      <c r="P72" s="109">
        <f t="shared" si="1"/>
        <v>0</v>
      </c>
      <c r="Q72" s="111" t="str">
        <f>IF($B72&lt;=Bias!$P$5,IF(ABS(Tempo!AP61-G72)+ABS(Tempo!AQ61-H72)=0,0.5,ABS(Tempo!AP61-G72)/(ABS(Tempo!AP61-G72)+ABS(Tempo!AQ61-H72))),IF($B72="","",0))</f>
        <v/>
      </c>
      <c r="R72" s="71" t="str">
        <f>IF($B72&lt;=Bias!$P$5,IF(ABS(Tempo!AP61-G72)+ABS(Tempo!AQ61-H72)=0,0.5,ABS(Tempo!AQ61-H72)/(ABS(Tempo!AP61-G72)+ABS(Tempo!AQ61-H72))),IF($B72="","",0))</f>
        <v/>
      </c>
      <c r="S72" s="71">
        <f>IF(Bias!$N$5=0,G72,IF(AND(Bias!$N$5=1,$B72&gt;=Bias!$O$5,$B72&lt;=Bias!$P$5),G72-2*($N$5*Q72),G72))</f>
        <v>0</v>
      </c>
      <c r="T72" s="71">
        <f>IF(Bias!$N$5=0,H72,IF(AND(Bias!$N$5=1,$B72&gt;=Bias!$O$5,$B72&lt;=Bias!$P$5),H72+2*($N$5*R72),H72))</f>
        <v>0</v>
      </c>
      <c r="U72" s="70">
        <f>IF($B72="",0,Tempo!$A$2*(S72-T72)/2+U73)</f>
        <v>0</v>
      </c>
      <c r="V72" s="83">
        <f>IF(AND($B72&lt;&gt;"",$Q$11&lt;&gt;""),U72-C72+Tempo!AX61,0)</f>
        <v>0</v>
      </c>
      <c r="W72" s="83" t="str">
        <f>IF($B72&lt;=Bias!$P$6,IF(ABS(Tempo!AR61-M72)+ABS(Tempo!AS61-N72)=0,0.5,ABS(Tempo!AR61-M72)/(ABS(Tempo!AR61-M72)+ABS(Tempo!AS61-N72))),IF($B72="","",0))</f>
        <v/>
      </c>
      <c r="X72" s="83" t="str">
        <f>IF($B72&lt;=Bias!$P$6,IF(ABS(Tempo!AR61-M72)+ABS(Tempo!AS61-N72)=0,0.5,ABS(Tempo!AS61-N72)/(ABS(Tempo!AR61-M72)+ABS(Tempo!AS61-N72))),IF($B72="","",0))</f>
        <v/>
      </c>
      <c r="Y72" s="71">
        <f>IF(Bias!$N$6=0,M72,IF(AND(Bias!$N$6=1,$B72&gt;=Bias!$O$6,$B72&lt;=Bias!$P$6),M72-2*($P$5*W72),M72))</f>
        <v>0</v>
      </c>
      <c r="Z72" s="71">
        <f>IF(Bias!$N$6=0,N72,IF(AND(Bias!$N$6=1,$B72&gt;=Bias!$O$6,$B72&lt;=Bias!$P$6),N72+2*($P$5*X72),N72))</f>
        <v>0</v>
      </c>
      <c r="AA72" s="70">
        <f>IF($B72="",0,Tempo!$A$2*(Y72-Z72)/2+AA73)</f>
        <v>0</v>
      </c>
      <c r="AB72" s="83">
        <f>IF(AND($B72&lt;&gt;"",$Q$11&lt;&gt;""),AA72-D72+Tempo!AY61,0)</f>
        <v>0</v>
      </c>
      <c r="AC72" s="83">
        <f>Tempo!$A$2*(S72-T72)/2-Tempo!$A$2*(Tempo!AP61-Tempo!AQ61)/2</f>
        <v>0</v>
      </c>
      <c r="AD72" s="83">
        <f>Tempo!$A$2*(Y72-Z72)/2-Tempo!$A$2*(Tempo!AR61-Tempo!AS61)/2</f>
        <v>0</v>
      </c>
      <c r="AE72" s="83">
        <f>Tempo!$A$2*(S72+T72)/2-Tempo!$A$2*(Tempo!AP61+Tempo!AQ61)/2</f>
        <v>0</v>
      </c>
      <c r="AF72" s="83">
        <f>Tempo!$A$2*(Y72+Z72)/2-Tempo!$A$2*(Tempo!AR61+Tempo!AS61)/2</f>
        <v>0</v>
      </c>
      <c r="AG72" s="105" t="e">
        <f>IF(AND(Bias!$F$4=1,B72&lt;&gt;""),B72,NA())</f>
        <v>#N/A</v>
      </c>
      <c r="AH72" s="105" t="e">
        <f>IF(AND(Bias!$F$5=1,B72&lt;&gt;""),B72,NA())</f>
        <v>#N/A</v>
      </c>
      <c r="AI72" s="105" t="e">
        <f>IF(AND(Bias!$F$4=1,Bias!$F$6=1,B72&lt;&gt;""),B72,NA())</f>
        <v>#N/A</v>
      </c>
      <c r="AJ72" s="105" t="e">
        <f>IF(AND(Bias!$F$5=1,Bias!$F$6=1,B72&lt;&gt;""),B72,NA())</f>
        <v>#N/A</v>
      </c>
      <c r="AL72" t="str">
        <f>IF($B72&lt;&gt;"",(Tempo!B61-Tempo!C61)/2-(Tempo!AP61-Tempo!AQ61)/2,"")</f>
        <v/>
      </c>
      <c r="AM72" t="str">
        <f>IF($B72&lt;&gt;"",(Tempo!D61-Tempo!E61)/2-(Tempo!AR61-Tempo!AS61)/2,"")</f>
        <v/>
      </c>
    </row>
    <row r="73" spans="1:39" x14ac:dyDescent="0.3">
      <c r="A73" s="68">
        <v>60</v>
      </c>
      <c r="B73" s="69" t="str">
        <f>IF(Tempo!A62="","",Tempo!A62)</f>
        <v/>
      </c>
      <c r="C73" s="70">
        <f>Tempo!$A$2*(Tempo!AP62-Tempo!AQ62)/2+C74</f>
        <v>0</v>
      </c>
      <c r="D73" s="70">
        <f>Tempo!$A$2*(Tempo!AR62-Tempo!AS62)/2+D74</f>
        <v>0</v>
      </c>
      <c r="E73" s="83" t="str">
        <f>IF($B73&lt;=Bias!$K$5,IF(ABS(Tempo!AP62-Tempo!B62)+ABS(Tempo!AQ62-Tempo!C62)=0,0.5,ABS(Tempo!AP62-Tempo!B62)/(ABS(Tempo!AP62-Tempo!B62)+ABS(Tempo!AQ62-Tempo!C62))),IF($B73="","",0))</f>
        <v/>
      </c>
      <c r="F73" s="83" t="str">
        <f>IF($B73&lt;=Bias!$K$5,IF(ABS(Tempo!AP62-Tempo!B62)+ABS(Tempo!AQ62-Tempo!C62)=0,0.5,ABS(Tempo!AQ62-Tempo!C62)/(ABS(Tempo!AP62-Tempo!B62)+ABS(Tempo!AQ62-Tempo!C62))),IF($B73="","",0))</f>
        <v/>
      </c>
      <c r="G73" s="71">
        <f>IF(AND(Bias!$I$5=1,$B73&gt;=Bias!$J$5,$B73&lt;=Bias!$K$5),Tempo!B62-E73*$G$3,Tempo!B62)</f>
        <v>0</v>
      </c>
      <c r="H73" s="71">
        <f>IF(AND(Bias!$I$5=1,$B73&gt;=Bias!$J$5,$B73&lt;=Bias!$K$5),Tempo!C62+F73*$G$3,Tempo!C62)</f>
        <v>0</v>
      </c>
      <c r="I73" s="70">
        <f>IF($B73="",0,Tempo!$A$2*(G73-H73)/2+I74)</f>
        <v>0</v>
      </c>
      <c r="J73" s="70">
        <f t="shared" si="0"/>
        <v>0</v>
      </c>
      <c r="K73" s="83" t="str">
        <f>IF($B73&lt;=Bias!$K$6,IF(ABS(Tempo!AR62-Tempo!D62)+ABS(Tempo!AS62-Tempo!E62)=0,0.5,ABS(Tempo!AR62-Tempo!D62)/(ABS(Tempo!AR62-Tempo!D62)+ABS(Tempo!AS62-Tempo!E62))),IF($B73="","",0))</f>
        <v/>
      </c>
      <c r="L73" s="83" t="str">
        <f>IF($B73&lt;=Bias!$K$6,IF(ABS(Tempo!AR62-Tempo!D62)+ABS(Tempo!AS62-Tempo!E62)=0,0.5,ABS(Tempo!AS62-Tempo!E62)/(ABS(Tempo!AR62-Tempo!D62)+ABS(Tempo!AS62-Tempo!E62))),IF($B73="","",0))</f>
        <v/>
      </c>
      <c r="M73" s="153">
        <f>IF(AND(Bias!$I$6=1,$B73&gt;=Bias!$J$6,$B73&lt;=Bias!$K$6),Tempo!D62-2*K73*$L$5,Tempo!D62)</f>
        <v>0</v>
      </c>
      <c r="N73" s="153">
        <f>IF(AND(Bias!$I$6=1,$B73&gt;=Bias!$J$6,$B73&lt;=Bias!$K$6),Tempo!E62+2*L73*$L$5,Tempo!E62)</f>
        <v>0</v>
      </c>
      <c r="O73" s="70">
        <f>IF($B73="",0,Tempo!$A$2*(M73-N73)/2+O74)</f>
        <v>0</v>
      </c>
      <c r="P73" s="109">
        <f t="shared" si="1"/>
        <v>0</v>
      </c>
      <c r="Q73" s="111" t="str">
        <f>IF($B73&lt;=Bias!$P$5,IF(ABS(Tempo!AP62-G73)+ABS(Tempo!AQ62-H73)=0,0.5,ABS(Tempo!AP62-G73)/(ABS(Tempo!AP62-G73)+ABS(Tempo!AQ62-H73))),IF($B73="","",0))</f>
        <v/>
      </c>
      <c r="R73" s="71" t="str">
        <f>IF($B73&lt;=Bias!$P$5,IF(ABS(Tempo!AP62-G73)+ABS(Tempo!AQ62-H73)=0,0.5,ABS(Tempo!AQ62-H73)/(ABS(Tempo!AP62-G73)+ABS(Tempo!AQ62-H73))),IF($B73="","",0))</f>
        <v/>
      </c>
      <c r="S73" s="71">
        <f>IF(Bias!$N$5=0,G73,IF(AND(Bias!$N$5=1,$B73&gt;=Bias!$O$5,$B73&lt;=Bias!$P$5),G73-2*($N$5*Q73),G73))</f>
        <v>0</v>
      </c>
      <c r="T73" s="71">
        <f>IF(Bias!$N$5=0,H73,IF(AND(Bias!$N$5=1,$B73&gt;=Bias!$O$5,$B73&lt;=Bias!$P$5),H73+2*($N$5*R73),H73))</f>
        <v>0</v>
      </c>
      <c r="U73" s="70">
        <f>IF($B73="",0,Tempo!$A$2*(S73-T73)/2+U74)</f>
        <v>0</v>
      </c>
      <c r="V73" s="83">
        <f>IF(AND($B73&lt;&gt;"",$Q$11&lt;&gt;""),U73-C73+Tempo!AX62,0)</f>
        <v>0</v>
      </c>
      <c r="W73" s="83" t="str">
        <f>IF($B73&lt;=Bias!$P$6,IF(ABS(Tempo!AR62-M73)+ABS(Tempo!AS62-N73)=0,0.5,ABS(Tempo!AR62-M73)/(ABS(Tempo!AR62-M73)+ABS(Tempo!AS62-N73))),IF($B73="","",0))</f>
        <v/>
      </c>
      <c r="X73" s="83" t="str">
        <f>IF($B73&lt;=Bias!$P$6,IF(ABS(Tempo!AR62-M73)+ABS(Tempo!AS62-N73)=0,0.5,ABS(Tempo!AS62-N73)/(ABS(Tempo!AR62-M73)+ABS(Tempo!AS62-N73))),IF($B73="","",0))</f>
        <v/>
      </c>
      <c r="Y73" s="71">
        <f>IF(Bias!$N$6=0,M73,IF(AND(Bias!$N$6=1,$B73&gt;=Bias!$O$6,$B73&lt;=Bias!$P$6),M73-2*($P$5*W73),M73))</f>
        <v>0</v>
      </c>
      <c r="Z73" s="71">
        <f>IF(Bias!$N$6=0,N73,IF(AND(Bias!$N$6=1,$B73&gt;=Bias!$O$6,$B73&lt;=Bias!$P$6),N73+2*($P$5*X73),N73))</f>
        <v>0</v>
      </c>
      <c r="AA73" s="70">
        <f>IF($B73="",0,Tempo!$A$2*(Y73-Z73)/2+AA74)</f>
        <v>0</v>
      </c>
      <c r="AB73" s="83">
        <f>IF(AND($B73&lt;&gt;"",$Q$11&lt;&gt;""),AA73-D73+Tempo!AY62,0)</f>
        <v>0</v>
      </c>
      <c r="AC73" s="83">
        <f>Tempo!$A$2*(S73-T73)/2-Tempo!$A$2*(Tempo!AP62-Tempo!AQ62)/2</f>
        <v>0</v>
      </c>
      <c r="AD73" s="83">
        <f>Tempo!$A$2*(Y73-Z73)/2-Tempo!$A$2*(Tempo!AR62-Tempo!AS62)/2</f>
        <v>0</v>
      </c>
      <c r="AE73" s="83">
        <f>Tempo!$A$2*(S73+T73)/2-Tempo!$A$2*(Tempo!AP62+Tempo!AQ62)/2</f>
        <v>0</v>
      </c>
      <c r="AF73" s="83">
        <f>Tempo!$A$2*(Y73+Z73)/2-Tempo!$A$2*(Tempo!AR62+Tempo!AS62)/2</f>
        <v>0</v>
      </c>
      <c r="AG73" s="105" t="e">
        <f>IF(AND(Bias!$F$4=1,B73&lt;&gt;""),B73,NA())</f>
        <v>#N/A</v>
      </c>
      <c r="AH73" s="105" t="e">
        <f>IF(AND(Bias!$F$5=1,B73&lt;&gt;""),B73,NA())</f>
        <v>#N/A</v>
      </c>
      <c r="AI73" s="105" t="e">
        <f>IF(AND(Bias!$F$4=1,Bias!$F$6=1,B73&lt;&gt;""),B73,NA())</f>
        <v>#N/A</v>
      </c>
      <c r="AJ73" s="105" t="e">
        <f>IF(AND(Bias!$F$5=1,Bias!$F$6=1,B73&lt;&gt;""),B73,NA())</f>
        <v>#N/A</v>
      </c>
      <c r="AL73" t="str">
        <f>IF($B73&lt;&gt;"",(Tempo!B62-Tempo!C62)/2-(Tempo!AP62-Tempo!AQ62)/2,"")</f>
        <v/>
      </c>
      <c r="AM73" t="str">
        <f>IF($B73&lt;&gt;"",(Tempo!D62-Tempo!E62)/2-(Tempo!AR62-Tempo!AS62)/2,"")</f>
        <v/>
      </c>
    </row>
    <row r="74" spans="1:39" x14ac:dyDescent="0.3">
      <c r="A74" s="68">
        <v>61</v>
      </c>
      <c r="B74" s="69" t="str">
        <f>IF(Tempo!A63="","",Tempo!A63)</f>
        <v/>
      </c>
      <c r="C74" s="70">
        <f>Tempo!$A$2*(Tempo!AP63-Tempo!AQ63)/2+C75</f>
        <v>0</v>
      </c>
      <c r="D74" s="70">
        <f>Tempo!$A$2*(Tempo!AR63-Tempo!AS63)/2+D75</f>
        <v>0</v>
      </c>
      <c r="E74" s="83" t="str">
        <f>IF($B74&lt;=Bias!$K$5,IF(ABS(Tempo!AP63-Tempo!B63)+ABS(Tempo!AQ63-Tempo!C63)=0,0.5,ABS(Tempo!AP63-Tempo!B63)/(ABS(Tempo!AP63-Tempo!B63)+ABS(Tempo!AQ63-Tempo!C63))),IF($B74="","",0))</f>
        <v/>
      </c>
      <c r="F74" s="83" t="str">
        <f>IF($B74&lt;=Bias!$K$5,IF(ABS(Tempo!AP63-Tempo!B63)+ABS(Tempo!AQ63-Tempo!C63)=0,0.5,ABS(Tempo!AQ63-Tempo!C63)/(ABS(Tempo!AP63-Tempo!B63)+ABS(Tempo!AQ63-Tempo!C63))),IF($B74="","",0))</f>
        <v/>
      </c>
      <c r="G74" s="71">
        <f>IF(AND(Bias!$I$5=1,$B74&gt;=Bias!$J$5,$B74&lt;=Bias!$K$5),Tempo!B63-E74*$G$3,Tempo!B63)</f>
        <v>0</v>
      </c>
      <c r="H74" s="71">
        <f>IF(AND(Bias!$I$5=1,$B74&gt;=Bias!$J$5,$B74&lt;=Bias!$K$5),Tempo!C63+F74*$G$3,Tempo!C63)</f>
        <v>0</v>
      </c>
      <c r="I74" s="70">
        <f>IF($B74="",0,Tempo!$A$2*(G74-H74)/2+I75)</f>
        <v>0</v>
      </c>
      <c r="J74" s="70">
        <f t="shared" si="0"/>
        <v>0</v>
      </c>
      <c r="K74" s="83" t="str">
        <f>IF($B74&lt;=Bias!$K$6,IF(ABS(Tempo!AR63-Tempo!D63)+ABS(Tempo!AS63-Tempo!E63)=0,0.5,ABS(Tempo!AR63-Tempo!D63)/(ABS(Tempo!AR63-Tempo!D63)+ABS(Tempo!AS63-Tempo!E63))),IF($B74="","",0))</f>
        <v/>
      </c>
      <c r="L74" s="83" t="str">
        <f>IF($B74&lt;=Bias!$K$6,IF(ABS(Tempo!AR63-Tempo!D63)+ABS(Tempo!AS63-Tempo!E63)=0,0.5,ABS(Tempo!AS63-Tempo!E63)/(ABS(Tempo!AR63-Tempo!D63)+ABS(Tempo!AS63-Tempo!E63))),IF($B74="","",0))</f>
        <v/>
      </c>
      <c r="M74" s="153">
        <f>IF(AND(Bias!$I$6=1,$B74&gt;=Bias!$J$6,$B74&lt;=Bias!$K$6),Tempo!D63-2*K74*$L$5,Tempo!D63)</f>
        <v>0</v>
      </c>
      <c r="N74" s="153">
        <f>IF(AND(Bias!$I$6=1,$B74&gt;=Bias!$J$6,$B74&lt;=Bias!$K$6),Tempo!E63+2*L74*$L$5,Tempo!E63)</f>
        <v>0</v>
      </c>
      <c r="O74" s="70">
        <f>IF($B74="",0,Tempo!$A$2*(M74-N74)/2+O75)</f>
        <v>0</v>
      </c>
      <c r="P74" s="109">
        <f t="shared" si="1"/>
        <v>0</v>
      </c>
      <c r="Q74" s="111" t="str">
        <f>IF($B74&lt;=Bias!$P$5,IF(ABS(Tempo!AP63-G74)+ABS(Tempo!AQ63-H74)=0,0.5,ABS(Tempo!AP63-G74)/(ABS(Tempo!AP63-G74)+ABS(Tempo!AQ63-H74))),IF($B74="","",0))</f>
        <v/>
      </c>
      <c r="R74" s="71" t="str">
        <f>IF($B74&lt;=Bias!$P$5,IF(ABS(Tempo!AP63-G74)+ABS(Tempo!AQ63-H74)=0,0.5,ABS(Tempo!AQ63-H74)/(ABS(Tempo!AP63-G74)+ABS(Tempo!AQ63-H74))),IF($B74="","",0))</f>
        <v/>
      </c>
      <c r="S74" s="71">
        <f>IF(Bias!$N$5=0,G74,IF(AND(Bias!$N$5=1,$B74&gt;=Bias!$O$5,$B74&lt;=Bias!$P$5),G74-2*($N$5*Q74),G74))</f>
        <v>0</v>
      </c>
      <c r="T74" s="71">
        <f>IF(Bias!$N$5=0,H74,IF(AND(Bias!$N$5=1,$B74&gt;=Bias!$O$5,$B74&lt;=Bias!$P$5),H74+2*($N$5*R74),H74))</f>
        <v>0</v>
      </c>
      <c r="U74" s="70">
        <f>IF($B74="",0,Tempo!$A$2*(S74-T74)/2+U75)</f>
        <v>0</v>
      </c>
      <c r="V74" s="83">
        <f>IF(AND($B74&lt;&gt;"",$Q$11&lt;&gt;""),U74-C74+Tempo!AX63,0)</f>
        <v>0</v>
      </c>
      <c r="W74" s="83" t="str">
        <f>IF($B74&lt;=Bias!$P$6,IF(ABS(Tempo!AR63-M74)+ABS(Tempo!AS63-N74)=0,0.5,ABS(Tempo!AR63-M74)/(ABS(Tempo!AR63-M74)+ABS(Tempo!AS63-N74))),IF($B74="","",0))</f>
        <v/>
      </c>
      <c r="X74" s="83" t="str">
        <f>IF($B74&lt;=Bias!$P$6,IF(ABS(Tempo!AR63-M74)+ABS(Tempo!AS63-N74)=0,0.5,ABS(Tempo!AS63-N74)/(ABS(Tempo!AR63-M74)+ABS(Tempo!AS63-N74))),IF($B74="","",0))</f>
        <v/>
      </c>
      <c r="Y74" s="71">
        <f>IF(Bias!$N$6=0,M74,IF(AND(Bias!$N$6=1,$B74&gt;=Bias!$O$6,$B74&lt;=Bias!$P$6),M74-2*($P$5*W74),M74))</f>
        <v>0</v>
      </c>
      <c r="Z74" s="71">
        <f>IF(Bias!$N$6=0,N74,IF(AND(Bias!$N$6=1,$B74&gt;=Bias!$O$6,$B74&lt;=Bias!$P$6),N74+2*($P$5*X74),N74))</f>
        <v>0</v>
      </c>
      <c r="AA74" s="70">
        <f>IF($B74="",0,Tempo!$A$2*(Y74-Z74)/2+AA75)</f>
        <v>0</v>
      </c>
      <c r="AB74" s="83">
        <f>IF(AND($B74&lt;&gt;"",$Q$11&lt;&gt;""),AA74-D74+Tempo!AY63,0)</f>
        <v>0</v>
      </c>
      <c r="AC74" s="83">
        <f>Tempo!$A$2*(S74-T74)/2-Tempo!$A$2*(Tempo!AP63-Tempo!AQ63)/2</f>
        <v>0</v>
      </c>
      <c r="AD74" s="83">
        <f>Tempo!$A$2*(Y74-Z74)/2-Tempo!$A$2*(Tempo!AR63-Tempo!AS63)/2</f>
        <v>0</v>
      </c>
      <c r="AE74" s="83">
        <f>Tempo!$A$2*(S74+T74)/2-Tempo!$A$2*(Tempo!AP63+Tempo!AQ63)/2</f>
        <v>0</v>
      </c>
      <c r="AF74" s="83">
        <f>Tempo!$A$2*(Y74+Z74)/2-Tempo!$A$2*(Tempo!AR63+Tempo!AS63)/2</f>
        <v>0</v>
      </c>
      <c r="AG74" s="105" t="e">
        <f>IF(AND(Bias!$F$4=1,B74&lt;&gt;""),B74,NA())</f>
        <v>#N/A</v>
      </c>
      <c r="AH74" s="105" t="e">
        <f>IF(AND(Bias!$F$5=1,B74&lt;&gt;""),B74,NA())</f>
        <v>#N/A</v>
      </c>
      <c r="AI74" s="105" t="e">
        <f>IF(AND(Bias!$F$4=1,Bias!$F$6=1,B74&lt;&gt;""),B74,NA())</f>
        <v>#N/A</v>
      </c>
      <c r="AJ74" s="105" t="e">
        <f>IF(AND(Bias!$F$5=1,Bias!$F$6=1,B74&lt;&gt;""),B74,NA())</f>
        <v>#N/A</v>
      </c>
      <c r="AL74" t="str">
        <f>IF($B74&lt;&gt;"",(Tempo!B63-Tempo!C63)/2-(Tempo!AP63-Tempo!AQ63)/2,"")</f>
        <v/>
      </c>
      <c r="AM74" t="str">
        <f>IF($B74&lt;&gt;"",(Tempo!D63-Tempo!E63)/2-(Tempo!AR63-Tempo!AS63)/2,"")</f>
        <v/>
      </c>
    </row>
    <row r="75" spans="1:39" x14ac:dyDescent="0.3">
      <c r="A75" s="68">
        <v>62</v>
      </c>
      <c r="B75" s="69" t="str">
        <f>IF(Tempo!A64="","",Tempo!A64)</f>
        <v/>
      </c>
      <c r="C75" s="70">
        <f>Tempo!$A$2*(Tempo!AP64-Tempo!AQ64)/2+C76</f>
        <v>0</v>
      </c>
      <c r="D75" s="70">
        <f>Tempo!$A$2*(Tempo!AR64-Tempo!AS64)/2+D76</f>
        <v>0</v>
      </c>
      <c r="E75" s="83" t="str">
        <f>IF($B75&lt;=Bias!$K$5,IF(ABS(Tempo!AP64-Tempo!B64)+ABS(Tempo!AQ64-Tempo!C64)=0,0.5,ABS(Tempo!AP64-Tempo!B64)/(ABS(Tempo!AP64-Tempo!B64)+ABS(Tempo!AQ64-Tempo!C64))),IF($B75="","",0))</f>
        <v/>
      </c>
      <c r="F75" s="83" t="str">
        <f>IF($B75&lt;=Bias!$K$5,IF(ABS(Tempo!AP64-Tempo!B64)+ABS(Tempo!AQ64-Tempo!C64)=0,0.5,ABS(Tempo!AQ64-Tempo!C64)/(ABS(Tempo!AP64-Tempo!B64)+ABS(Tempo!AQ64-Tempo!C64))),IF($B75="","",0))</f>
        <v/>
      </c>
      <c r="G75" s="71">
        <f>IF(AND(Bias!$I$5=1,$B75&gt;=Bias!$J$5,$B75&lt;=Bias!$K$5),Tempo!B64-E75*$G$3,Tempo!B64)</f>
        <v>0</v>
      </c>
      <c r="H75" s="71">
        <f>IF(AND(Bias!$I$5=1,$B75&gt;=Bias!$J$5,$B75&lt;=Bias!$K$5),Tempo!C64+F75*$G$3,Tempo!C64)</f>
        <v>0</v>
      </c>
      <c r="I75" s="70">
        <f>IF($B75="",0,Tempo!$A$2*(G75-H75)/2+I76)</f>
        <v>0</v>
      </c>
      <c r="J75" s="70">
        <f t="shared" si="0"/>
        <v>0</v>
      </c>
      <c r="K75" s="83" t="str">
        <f>IF($B75&lt;=Bias!$K$6,IF(ABS(Tempo!AR64-Tempo!D64)+ABS(Tempo!AS64-Tempo!E64)=0,0.5,ABS(Tempo!AR64-Tempo!D64)/(ABS(Tempo!AR64-Tempo!D64)+ABS(Tempo!AS64-Tempo!E64))),IF($B75="","",0))</f>
        <v/>
      </c>
      <c r="L75" s="83" t="str">
        <f>IF($B75&lt;=Bias!$K$6,IF(ABS(Tempo!AR64-Tempo!D64)+ABS(Tempo!AS64-Tempo!E64)=0,0.5,ABS(Tempo!AS64-Tempo!E64)/(ABS(Tempo!AR64-Tempo!D64)+ABS(Tempo!AS64-Tempo!E64))),IF($B75="","",0))</f>
        <v/>
      </c>
      <c r="M75" s="153">
        <f>IF(AND(Bias!$I$6=1,$B75&gt;=Bias!$J$6,$B75&lt;=Bias!$K$6),Tempo!D64-2*K75*$L$5,Tempo!D64)</f>
        <v>0</v>
      </c>
      <c r="N75" s="153">
        <f>IF(AND(Bias!$I$6=1,$B75&gt;=Bias!$J$6,$B75&lt;=Bias!$K$6),Tempo!E64+2*L75*$L$5,Tempo!E64)</f>
        <v>0</v>
      </c>
      <c r="O75" s="70">
        <f>IF($B75="",0,Tempo!$A$2*(M75-N75)/2+O76)</f>
        <v>0</v>
      </c>
      <c r="P75" s="109">
        <f t="shared" si="1"/>
        <v>0</v>
      </c>
      <c r="Q75" s="111" t="str">
        <f>IF($B75&lt;=Bias!$P$5,IF(ABS(Tempo!AP64-G75)+ABS(Tempo!AQ64-H75)=0,0.5,ABS(Tempo!AP64-G75)/(ABS(Tempo!AP64-G75)+ABS(Tempo!AQ64-H75))),IF($B75="","",0))</f>
        <v/>
      </c>
      <c r="R75" s="71" t="str">
        <f>IF($B75&lt;=Bias!$P$5,IF(ABS(Tempo!AP64-G75)+ABS(Tempo!AQ64-H75)=0,0.5,ABS(Tempo!AQ64-H75)/(ABS(Tempo!AP64-G75)+ABS(Tempo!AQ64-H75))),IF($B75="","",0))</f>
        <v/>
      </c>
      <c r="S75" s="71">
        <f>IF(Bias!$N$5=0,G75,IF(AND(Bias!$N$5=1,$B75&gt;=Bias!$O$5,$B75&lt;=Bias!$P$5),G75-2*($N$5*Q75),G75))</f>
        <v>0</v>
      </c>
      <c r="T75" s="71">
        <f>IF(Bias!$N$5=0,H75,IF(AND(Bias!$N$5=1,$B75&gt;=Bias!$O$5,$B75&lt;=Bias!$P$5),H75+2*($N$5*R75),H75))</f>
        <v>0</v>
      </c>
      <c r="U75" s="70">
        <f>IF($B75="",0,Tempo!$A$2*(S75-T75)/2+U76)</f>
        <v>0</v>
      </c>
      <c r="V75" s="83">
        <f>IF(AND($B75&lt;&gt;"",$Q$11&lt;&gt;""),U75-C75+Tempo!AX64,0)</f>
        <v>0</v>
      </c>
      <c r="W75" s="83" t="str">
        <f>IF($B75&lt;=Bias!$P$6,IF(ABS(Tempo!AR64-M75)+ABS(Tempo!AS64-N75)=0,0.5,ABS(Tempo!AR64-M75)/(ABS(Tempo!AR64-M75)+ABS(Tempo!AS64-N75))),IF($B75="","",0))</f>
        <v/>
      </c>
      <c r="X75" s="83" t="str">
        <f>IF($B75&lt;=Bias!$P$6,IF(ABS(Tempo!AR64-M75)+ABS(Tempo!AS64-N75)=0,0.5,ABS(Tempo!AS64-N75)/(ABS(Tempo!AR64-M75)+ABS(Tempo!AS64-N75))),IF($B75="","",0))</f>
        <v/>
      </c>
      <c r="Y75" s="71">
        <f>IF(Bias!$N$6=0,M75,IF(AND(Bias!$N$6=1,$B75&gt;=Bias!$O$6,$B75&lt;=Bias!$P$6),M75-2*($P$5*W75),M75))</f>
        <v>0</v>
      </c>
      <c r="Z75" s="71">
        <f>IF(Bias!$N$6=0,N75,IF(AND(Bias!$N$6=1,$B75&gt;=Bias!$O$6,$B75&lt;=Bias!$P$6),N75+2*($P$5*X75),N75))</f>
        <v>0</v>
      </c>
      <c r="AA75" s="70">
        <f>IF($B75="",0,Tempo!$A$2*(Y75-Z75)/2+AA76)</f>
        <v>0</v>
      </c>
      <c r="AB75" s="83">
        <f>IF(AND($B75&lt;&gt;"",$Q$11&lt;&gt;""),AA75-D75+Tempo!AY64,0)</f>
        <v>0</v>
      </c>
      <c r="AC75" s="83">
        <f>Tempo!$A$2*(S75-T75)/2-Tempo!$A$2*(Tempo!AP64-Tempo!AQ64)/2</f>
        <v>0</v>
      </c>
      <c r="AD75" s="83">
        <f>Tempo!$A$2*(Y75-Z75)/2-Tempo!$A$2*(Tempo!AR64-Tempo!AS64)/2</f>
        <v>0</v>
      </c>
      <c r="AE75" s="83">
        <f>Tempo!$A$2*(S75+T75)/2-Tempo!$A$2*(Tempo!AP64+Tempo!AQ64)/2</f>
        <v>0</v>
      </c>
      <c r="AF75" s="83">
        <f>Tempo!$A$2*(Y75+Z75)/2-Tempo!$A$2*(Tempo!AR64+Tempo!AS64)/2</f>
        <v>0</v>
      </c>
      <c r="AG75" s="105" t="e">
        <f>IF(AND(Bias!$F$4=1,B75&lt;&gt;""),B75,NA())</f>
        <v>#N/A</v>
      </c>
      <c r="AH75" s="105" t="e">
        <f>IF(AND(Bias!$F$5=1,B75&lt;&gt;""),B75,NA())</f>
        <v>#N/A</v>
      </c>
      <c r="AI75" s="105" t="e">
        <f>IF(AND(Bias!$F$4=1,Bias!$F$6=1,B75&lt;&gt;""),B75,NA())</f>
        <v>#N/A</v>
      </c>
      <c r="AJ75" s="105" t="e">
        <f>IF(AND(Bias!$F$5=1,Bias!$F$6=1,B75&lt;&gt;""),B75,NA())</f>
        <v>#N/A</v>
      </c>
      <c r="AL75" t="str">
        <f>IF($B75&lt;&gt;"",(Tempo!B64-Tempo!C64)/2-(Tempo!AP64-Tempo!AQ64)/2,"")</f>
        <v/>
      </c>
      <c r="AM75" t="str">
        <f>IF($B75&lt;&gt;"",(Tempo!D64-Tempo!E64)/2-(Tempo!AR64-Tempo!AS64)/2,"")</f>
        <v/>
      </c>
    </row>
    <row r="76" spans="1:39" x14ac:dyDescent="0.3">
      <c r="A76" s="68">
        <v>63</v>
      </c>
      <c r="B76" s="69" t="str">
        <f>IF(Tempo!A65="","",Tempo!A65)</f>
        <v/>
      </c>
      <c r="C76" s="70">
        <f>Tempo!$A$2*(Tempo!AP65-Tempo!AQ65)/2+C77</f>
        <v>0</v>
      </c>
      <c r="D76" s="70">
        <f>Tempo!$A$2*(Tempo!AR65-Tempo!AS65)/2+D77</f>
        <v>0</v>
      </c>
      <c r="E76" s="83" t="str">
        <f>IF($B76&lt;=Bias!$K$5,IF(ABS(Tempo!AP65-Tempo!B65)+ABS(Tempo!AQ65-Tempo!C65)=0,0.5,ABS(Tempo!AP65-Tempo!B65)/(ABS(Tempo!AP65-Tempo!B65)+ABS(Tempo!AQ65-Tempo!C65))),IF($B76="","",0))</f>
        <v/>
      </c>
      <c r="F76" s="83" t="str">
        <f>IF($B76&lt;=Bias!$K$5,IF(ABS(Tempo!AP65-Tempo!B65)+ABS(Tempo!AQ65-Tempo!C65)=0,0.5,ABS(Tempo!AQ65-Tempo!C65)/(ABS(Tempo!AP65-Tempo!B65)+ABS(Tempo!AQ65-Tempo!C65))),IF($B76="","",0))</f>
        <v/>
      </c>
      <c r="G76" s="71">
        <f>IF(AND(Bias!$I$5=1,$B76&gt;=Bias!$J$5,$B76&lt;=Bias!$K$5),Tempo!B65-E76*$G$3,Tempo!B65)</f>
        <v>0</v>
      </c>
      <c r="H76" s="71">
        <f>IF(AND(Bias!$I$5=1,$B76&gt;=Bias!$J$5,$B76&lt;=Bias!$K$5),Tempo!C65+F76*$G$3,Tempo!C65)</f>
        <v>0</v>
      </c>
      <c r="I76" s="70">
        <f>IF($B76="",0,Tempo!$A$2*(G76-H76)/2+I77)</f>
        <v>0</v>
      </c>
      <c r="J76" s="70">
        <f t="shared" si="0"/>
        <v>0</v>
      </c>
      <c r="K76" s="83" t="str">
        <f>IF($B76&lt;=Bias!$K$6,IF(ABS(Tempo!AR65-Tempo!D65)+ABS(Tempo!AS65-Tempo!E65)=0,0.5,ABS(Tempo!AR65-Tempo!D65)/(ABS(Tempo!AR65-Tempo!D65)+ABS(Tempo!AS65-Tempo!E65))),IF($B76="","",0))</f>
        <v/>
      </c>
      <c r="L76" s="83" t="str">
        <f>IF($B76&lt;=Bias!$K$6,IF(ABS(Tempo!AR65-Tempo!D65)+ABS(Tempo!AS65-Tempo!E65)=0,0.5,ABS(Tempo!AS65-Tempo!E65)/(ABS(Tempo!AR65-Tempo!D65)+ABS(Tempo!AS65-Tempo!E65))),IF($B76="","",0))</f>
        <v/>
      </c>
      <c r="M76" s="153">
        <f>IF(AND(Bias!$I$6=1,$B76&gt;=Bias!$J$6,$B76&lt;=Bias!$K$6),Tempo!D65-2*K76*$L$5,Tempo!D65)</f>
        <v>0</v>
      </c>
      <c r="N76" s="153">
        <f>IF(AND(Bias!$I$6=1,$B76&gt;=Bias!$J$6,$B76&lt;=Bias!$K$6),Tempo!E65+2*L76*$L$5,Tempo!E65)</f>
        <v>0</v>
      </c>
      <c r="O76" s="70">
        <f>IF($B76="",0,Tempo!$A$2*(M76-N76)/2+O77)</f>
        <v>0</v>
      </c>
      <c r="P76" s="109">
        <f t="shared" si="1"/>
        <v>0</v>
      </c>
      <c r="Q76" s="111" t="str">
        <f>IF($B76&lt;=Bias!$P$5,IF(ABS(Tempo!AP65-G76)+ABS(Tempo!AQ65-H76)=0,0.5,ABS(Tempo!AP65-G76)/(ABS(Tempo!AP65-G76)+ABS(Tempo!AQ65-H76))),IF($B76="","",0))</f>
        <v/>
      </c>
      <c r="R76" s="71" t="str">
        <f>IF($B76&lt;=Bias!$P$5,IF(ABS(Tempo!AP65-G76)+ABS(Tempo!AQ65-H76)=0,0.5,ABS(Tempo!AQ65-H76)/(ABS(Tempo!AP65-G76)+ABS(Tempo!AQ65-H76))),IF($B76="","",0))</f>
        <v/>
      </c>
      <c r="S76" s="71">
        <f>IF(Bias!$N$5=0,G76,IF(AND(Bias!$N$5=1,$B76&gt;=Bias!$O$5,$B76&lt;=Bias!$P$5),G76-2*($N$5*Q76),G76))</f>
        <v>0</v>
      </c>
      <c r="T76" s="71">
        <f>IF(Bias!$N$5=0,H76,IF(AND(Bias!$N$5=1,$B76&gt;=Bias!$O$5,$B76&lt;=Bias!$P$5),H76+2*($N$5*R76),H76))</f>
        <v>0</v>
      </c>
      <c r="U76" s="70">
        <f>IF($B76="",0,Tempo!$A$2*(S76-T76)/2+U77)</f>
        <v>0</v>
      </c>
      <c r="V76" s="83">
        <f>IF(AND($B76&lt;&gt;"",$Q$11&lt;&gt;""),U76-C76+Tempo!AX65,0)</f>
        <v>0</v>
      </c>
      <c r="W76" s="83" t="str">
        <f>IF($B76&lt;=Bias!$P$6,IF(ABS(Tempo!AR65-M76)+ABS(Tempo!AS65-N76)=0,0.5,ABS(Tempo!AR65-M76)/(ABS(Tempo!AR65-M76)+ABS(Tempo!AS65-N76))),IF($B76="","",0))</f>
        <v/>
      </c>
      <c r="X76" s="83" t="str">
        <f>IF($B76&lt;=Bias!$P$6,IF(ABS(Tempo!AR65-M76)+ABS(Tempo!AS65-N76)=0,0.5,ABS(Tempo!AS65-N76)/(ABS(Tempo!AR65-M76)+ABS(Tempo!AS65-N76))),IF($B76="","",0))</f>
        <v/>
      </c>
      <c r="Y76" s="71">
        <f>IF(Bias!$N$6=0,M76,IF(AND(Bias!$N$6=1,$B76&gt;=Bias!$O$6,$B76&lt;=Bias!$P$6),M76-2*($P$5*W76),M76))</f>
        <v>0</v>
      </c>
      <c r="Z76" s="71">
        <f>IF(Bias!$N$6=0,N76,IF(AND(Bias!$N$6=1,$B76&gt;=Bias!$O$6,$B76&lt;=Bias!$P$6),N76+2*($P$5*X76),N76))</f>
        <v>0</v>
      </c>
      <c r="AA76" s="70">
        <f>IF($B76="",0,Tempo!$A$2*(Y76-Z76)/2+AA77)</f>
        <v>0</v>
      </c>
      <c r="AB76" s="83">
        <f>IF(AND($B76&lt;&gt;"",$Q$11&lt;&gt;""),AA76-D76+Tempo!AY65,0)</f>
        <v>0</v>
      </c>
      <c r="AC76" s="83">
        <f>Tempo!$A$2*(S76-T76)/2-Tempo!$A$2*(Tempo!AP65-Tempo!AQ65)/2</f>
        <v>0</v>
      </c>
      <c r="AD76" s="83">
        <f>Tempo!$A$2*(Y76-Z76)/2-Tempo!$A$2*(Tempo!AR65-Tempo!AS65)/2</f>
        <v>0</v>
      </c>
      <c r="AE76" s="83">
        <f>Tempo!$A$2*(S76+T76)/2-Tempo!$A$2*(Tempo!AP65+Tempo!AQ65)/2</f>
        <v>0</v>
      </c>
      <c r="AF76" s="83">
        <f>Tempo!$A$2*(Y76+Z76)/2-Tempo!$A$2*(Tempo!AR65+Tempo!AS65)/2</f>
        <v>0</v>
      </c>
      <c r="AG76" s="105" t="e">
        <f>IF(AND(Bias!$F$4=1,B76&lt;&gt;""),B76,NA())</f>
        <v>#N/A</v>
      </c>
      <c r="AH76" s="105" t="e">
        <f>IF(AND(Bias!$F$5=1,B76&lt;&gt;""),B76,NA())</f>
        <v>#N/A</v>
      </c>
      <c r="AI76" s="105" t="e">
        <f>IF(AND(Bias!$F$4=1,Bias!$F$6=1,B76&lt;&gt;""),B76,NA())</f>
        <v>#N/A</v>
      </c>
      <c r="AJ76" s="105" t="e">
        <f>IF(AND(Bias!$F$5=1,Bias!$F$6=1,B76&lt;&gt;""),B76,NA())</f>
        <v>#N/A</v>
      </c>
      <c r="AL76" t="str">
        <f>IF($B76&lt;&gt;"",(Tempo!B65-Tempo!C65)/2-(Tempo!AP65-Tempo!AQ65)/2,"")</f>
        <v/>
      </c>
      <c r="AM76" t="str">
        <f>IF($B76&lt;&gt;"",(Tempo!D65-Tempo!E65)/2-(Tempo!AR65-Tempo!AS65)/2,"")</f>
        <v/>
      </c>
    </row>
    <row r="77" spans="1:39" x14ac:dyDescent="0.3">
      <c r="A77" s="68">
        <v>64</v>
      </c>
      <c r="B77" s="69" t="str">
        <f>IF(Tempo!A66="","",Tempo!A66)</f>
        <v/>
      </c>
      <c r="C77" s="70">
        <f>Tempo!$A$2*(Tempo!AP66-Tempo!AQ66)/2+C78</f>
        <v>0</v>
      </c>
      <c r="D77" s="70">
        <f>Tempo!$A$2*(Tempo!AR66-Tempo!AS66)/2+D78</f>
        <v>0</v>
      </c>
      <c r="E77" s="83" t="str">
        <f>IF($B77&lt;=Bias!$K$5,IF(ABS(Tempo!AP66-Tempo!B66)+ABS(Tempo!AQ66-Tempo!C66)=0,0.5,ABS(Tempo!AP66-Tempo!B66)/(ABS(Tempo!AP66-Tempo!B66)+ABS(Tempo!AQ66-Tempo!C66))),IF($B77="","",0))</f>
        <v/>
      </c>
      <c r="F77" s="83" t="str">
        <f>IF($B77&lt;=Bias!$K$5,IF(ABS(Tempo!AP66-Tempo!B66)+ABS(Tempo!AQ66-Tempo!C66)=0,0.5,ABS(Tempo!AQ66-Tempo!C66)/(ABS(Tempo!AP66-Tempo!B66)+ABS(Tempo!AQ66-Tempo!C66))),IF($B77="","",0))</f>
        <v/>
      </c>
      <c r="G77" s="71">
        <f>IF(AND(Bias!$I$5=1,$B77&gt;=Bias!$J$5,$B77&lt;=Bias!$K$5),Tempo!B66-E77*$G$3,Tempo!B66)</f>
        <v>0</v>
      </c>
      <c r="H77" s="71">
        <f>IF(AND(Bias!$I$5=1,$B77&gt;=Bias!$J$5,$B77&lt;=Bias!$K$5),Tempo!C66+F77*$G$3,Tempo!C66)</f>
        <v>0</v>
      </c>
      <c r="I77" s="70">
        <f>IF($B77="",0,Tempo!$A$2*(G77-H77)/2+I78)</f>
        <v>0</v>
      </c>
      <c r="J77" s="70">
        <f t="shared" si="0"/>
        <v>0</v>
      </c>
      <c r="K77" s="83" t="str">
        <f>IF($B77&lt;=Bias!$K$6,IF(ABS(Tempo!AR66-Tempo!D66)+ABS(Tempo!AS66-Tempo!E66)=0,0.5,ABS(Tempo!AR66-Tempo!D66)/(ABS(Tempo!AR66-Tempo!D66)+ABS(Tempo!AS66-Tempo!E66))),IF($B77="","",0))</f>
        <v/>
      </c>
      <c r="L77" s="83" t="str">
        <f>IF($B77&lt;=Bias!$K$6,IF(ABS(Tempo!AR66-Tempo!D66)+ABS(Tempo!AS66-Tempo!E66)=0,0.5,ABS(Tempo!AS66-Tempo!E66)/(ABS(Tempo!AR66-Tempo!D66)+ABS(Tempo!AS66-Tempo!E66))),IF($B77="","",0))</f>
        <v/>
      </c>
      <c r="M77" s="153">
        <f>IF(AND(Bias!$I$6=1,$B77&gt;=Bias!$J$6,$B77&lt;=Bias!$K$6),Tempo!D66-2*K77*$L$5,Tempo!D66)</f>
        <v>0</v>
      </c>
      <c r="N77" s="153">
        <f>IF(AND(Bias!$I$6=1,$B77&gt;=Bias!$J$6,$B77&lt;=Bias!$K$6),Tempo!E66+2*L77*$L$5,Tempo!E66)</f>
        <v>0</v>
      </c>
      <c r="O77" s="70">
        <f>IF($B77="",0,Tempo!$A$2*(M77-N77)/2+O78)</f>
        <v>0</v>
      </c>
      <c r="P77" s="109">
        <f t="shared" si="1"/>
        <v>0</v>
      </c>
      <c r="Q77" s="111" t="str">
        <f>IF($B77&lt;=Bias!$P$5,IF(ABS(Tempo!AP66-G77)+ABS(Tempo!AQ66-H77)=0,0.5,ABS(Tempo!AP66-G77)/(ABS(Tempo!AP66-G77)+ABS(Tempo!AQ66-H77))),IF($B77="","",0))</f>
        <v/>
      </c>
      <c r="R77" s="71" t="str">
        <f>IF($B77&lt;=Bias!$P$5,IF(ABS(Tempo!AP66-G77)+ABS(Tempo!AQ66-H77)=0,0.5,ABS(Tempo!AQ66-H77)/(ABS(Tempo!AP66-G77)+ABS(Tempo!AQ66-H77))),IF($B77="","",0))</f>
        <v/>
      </c>
      <c r="S77" s="71">
        <f>IF(Bias!$N$5=0,G77,IF(AND(Bias!$N$5=1,$B77&gt;=Bias!$O$5,$B77&lt;=Bias!$P$5),G77-2*($N$5*Q77),G77))</f>
        <v>0</v>
      </c>
      <c r="T77" s="71">
        <f>IF(Bias!$N$5=0,H77,IF(AND(Bias!$N$5=1,$B77&gt;=Bias!$O$5,$B77&lt;=Bias!$P$5),H77+2*($N$5*R77),H77))</f>
        <v>0</v>
      </c>
      <c r="U77" s="70">
        <f>IF($B77="",0,Tempo!$A$2*(S77-T77)/2+U78)</f>
        <v>0</v>
      </c>
      <c r="V77" s="83">
        <f>IF(AND($B77&lt;&gt;"",$Q$11&lt;&gt;""),U77-C77+Tempo!AX66,0)</f>
        <v>0</v>
      </c>
      <c r="W77" s="83" t="str">
        <f>IF($B77&lt;=Bias!$P$6,IF(ABS(Tempo!AR66-M77)+ABS(Tempo!AS66-N77)=0,0.5,ABS(Tempo!AR66-M77)/(ABS(Tempo!AR66-M77)+ABS(Tempo!AS66-N77))),IF($B77="","",0))</f>
        <v/>
      </c>
      <c r="X77" s="83" t="str">
        <f>IF($B77&lt;=Bias!$P$6,IF(ABS(Tempo!AR66-M77)+ABS(Tempo!AS66-N77)=0,0.5,ABS(Tempo!AS66-N77)/(ABS(Tempo!AR66-M77)+ABS(Tempo!AS66-N77))),IF($B77="","",0))</f>
        <v/>
      </c>
      <c r="Y77" s="71">
        <f>IF(Bias!$N$6=0,M77,IF(AND(Bias!$N$6=1,$B77&gt;=Bias!$O$6,$B77&lt;=Bias!$P$6),M77-2*($P$5*W77),M77))</f>
        <v>0</v>
      </c>
      <c r="Z77" s="71">
        <f>IF(Bias!$N$6=0,N77,IF(AND(Bias!$N$6=1,$B77&gt;=Bias!$O$6,$B77&lt;=Bias!$P$6),N77+2*($P$5*X77),N77))</f>
        <v>0</v>
      </c>
      <c r="AA77" s="70">
        <f>IF($B77="",0,Tempo!$A$2*(Y77-Z77)/2+AA78)</f>
        <v>0</v>
      </c>
      <c r="AB77" s="83">
        <f>IF(AND($B77&lt;&gt;"",$Q$11&lt;&gt;""),AA77-D77+Tempo!AY66,0)</f>
        <v>0</v>
      </c>
      <c r="AC77" s="83">
        <f>Tempo!$A$2*(S77-T77)/2-Tempo!$A$2*(Tempo!AP66-Tempo!AQ66)/2</f>
        <v>0</v>
      </c>
      <c r="AD77" s="83">
        <f>Tempo!$A$2*(Y77-Z77)/2-Tempo!$A$2*(Tempo!AR66-Tempo!AS66)/2</f>
        <v>0</v>
      </c>
      <c r="AE77" s="83">
        <f>Tempo!$A$2*(S77+T77)/2-Tempo!$A$2*(Tempo!AP66+Tempo!AQ66)/2</f>
        <v>0</v>
      </c>
      <c r="AF77" s="83">
        <f>Tempo!$A$2*(Y77+Z77)/2-Tempo!$A$2*(Tempo!AR66+Tempo!AS66)/2</f>
        <v>0</v>
      </c>
      <c r="AG77" s="105" t="e">
        <f>IF(AND(Bias!$F$4=1,B77&lt;&gt;""),B77,NA())</f>
        <v>#N/A</v>
      </c>
      <c r="AH77" s="105" t="e">
        <f>IF(AND(Bias!$F$5=1,B77&lt;&gt;""),B77,NA())</f>
        <v>#N/A</v>
      </c>
      <c r="AI77" s="105" t="e">
        <f>IF(AND(Bias!$F$4=1,Bias!$F$6=1,B77&lt;&gt;""),B77,NA())</f>
        <v>#N/A</v>
      </c>
      <c r="AJ77" s="105" t="e">
        <f>IF(AND(Bias!$F$5=1,Bias!$F$6=1,B77&lt;&gt;""),B77,NA())</f>
        <v>#N/A</v>
      </c>
      <c r="AL77" t="str">
        <f>IF($B77&lt;&gt;"",(Tempo!B66-Tempo!C66)/2-(Tempo!AP66-Tempo!AQ66)/2,"")</f>
        <v/>
      </c>
      <c r="AM77" t="str">
        <f>IF($B77&lt;&gt;"",(Tempo!D66-Tempo!E66)/2-(Tempo!AR66-Tempo!AS66)/2,"")</f>
        <v/>
      </c>
    </row>
    <row r="78" spans="1:39" x14ac:dyDescent="0.3">
      <c r="A78" s="68">
        <v>65</v>
      </c>
      <c r="B78" s="69" t="str">
        <f>IF(Tempo!A67="","",Tempo!A67)</f>
        <v/>
      </c>
      <c r="C78" s="70">
        <f>Tempo!$A$2*(Tempo!AP67-Tempo!AQ67)/2+C79</f>
        <v>0</v>
      </c>
      <c r="D78" s="70">
        <f>Tempo!$A$2*(Tempo!AR67-Tempo!AS67)/2+D79</f>
        <v>0</v>
      </c>
      <c r="E78" s="83" t="str">
        <f>IF($B78&lt;=Bias!$K$5,IF(ABS(Tempo!AP67-Tempo!B67)+ABS(Tempo!AQ67-Tempo!C67)=0,0.5,ABS(Tempo!AP67-Tempo!B67)/(ABS(Tempo!AP67-Tempo!B67)+ABS(Tempo!AQ67-Tempo!C67))),IF($B78="","",0))</f>
        <v/>
      </c>
      <c r="F78" s="83" t="str">
        <f>IF($B78&lt;=Bias!$K$5,IF(ABS(Tempo!AP67-Tempo!B67)+ABS(Tempo!AQ67-Tempo!C67)=0,0.5,ABS(Tempo!AQ67-Tempo!C67)/(ABS(Tempo!AP67-Tempo!B67)+ABS(Tempo!AQ67-Tempo!C67))),IF($B78="","",0))</f>
        <v/>
      </c>
      <c r="G78" s="71">
        <f>IF(AND(Bias!$I$5=1,$B78&gt;=Bias!$J$5,$B78&lt;=Bias!$K$5),Tempo!B67-E78*$G$3,Tempo!B67)</f>
        <v>0</v>
      </c>
      <c r="H78" s="71">
        <f>IF(AND(Bias!$I$5=1,$B78&gt;=Bias!$J$5,$B78&lt;=Bias!$K$5),Tempo!C67+F78*$G$3,Tempo!C67)</f>
        <v>0</v>
      </c>
      <c r="I78" s="70">
        <f>IF($B78="",0,Tempo!$A$2*(G78-H78)/2+I79)</f>
        <v>0</v>
      </c>
      <c r="J78" s="70">
        <f t="shared" si="0"/>
        <v>0</v>
      </c>
      <c r="K78" s="83" t="str">
        <f>IF($B78&lt;=Bias!$K$6,IF(ABS(Tempo!AR67-Tempo!D67)+ABS(Tempo!AS67-Tempo!E67)=0,0.5,ABS(Tempo!AR67-Tempo!D67)/(ABS(Tempo!AR67-Tempo!D67)+ABS(Tempo!AS67-Tempo!E67))),IF($B78="","",0))</f>
        <v/>
      </c>
      <c r="L78" s="83" t="str">
        <f>IF($B78&lt;=Bias!$K$6,IF(ABS(Tempo!AR67-Tempo!D67)+ABS(Tempo!AS67-Tempo!E67)=0,0.5,ABS(Tempo!AS67-Tempo!E67)/(ABS(Tempo!AR67-Tempo!D67)+ABS(Tempo!AS67-Tempo!E67))),IF($B78="","",0))</f>
        <v/>
      </c>
      <c r="M78" s="153">
        <f>IF(AND(Bias!$I$6=1,$B78&gt;=Bias!$J$6,$B78&lt;=Bias!$K$6),Tempo!D67-2*K78*$L$5,Tempo!D67)</f>
        <v>0</v>
      </c>
      <c r="N78" s="153">
        <f>IF(AND(Bias!$I$6=1,$B78&gt;=Bias!$J$6,$B78&lt;=Bias!$K$6),Tempo!E67+2*L78*$L$5,Tempo!E67)</f>
        <v>0</v>
      </c>
      <c r="O78" s="70">
        <f>IF($B78="",0,Tempo!$A$2*(M78-N78)/2+O79)</f>
        <v>0</v>
      </c>
      <c r="P78" s="109">
        <f t="shared" si="1"/>
        <v>0</v>
      </c>
      <c r="Q78" s="111" t="str">
        <f>IF($B78&lt;=Bias!$P$5,IF(ABS(Tempo!AP67-G78)+ABS(Tempo!AQ67-H78)=0,0.5,ABS(Tempo!AP67-G78)/(ABS(Tempo!AP67-G78)+ABS(Tempo!AQ67-H78))),IF($B78="","",0))</f>
        <v/>
      </c>
      <c r="R78" s="71" t="str">
        <f>IF($B78&lt;=Bias!$P$5,IF(ABS(Tempo!AP67-G78)+ABS(Tempo!AQ67-H78)=0,0.5,ABS(Tempo!AQ67-H78)/(ABS(Tempo!AP67-G78)+ABS(Tempo!AQ67-H78))),IF($B78="","",0))</f>
        <v/>
      </c>
      <c r="S78" s="71">
        <f>IF(Bias!$N$5=0,G78,IF(AND(Bias!$N$5=1,$B78&gt;=Bias!$O$5,$B78&lt;=Bias!$P$5),G78-2*($N$5*Q78),G78))</f>
        <v>0</v>
      </c>
      <c r="T78" s="71">
        <f>IF(Bias!$N$5=0,H78,IF(AND(Bias!$N$5=1,$B78&gt;=Bias!$O$5,$B78&lt;=Bias!$P$5),H78+2*($N$5*R78),H78))</f>
        <v>0</v>
      </c>
      <c r="U78" s="70">
        <f>IF($B78="",0,Tempo!$A$2*(S78-T78)/2+U79)</f>
        <v>0</v>
      </c>
      <c r="V78" s="83">
        <f>IF(AND($B78&lt;&gt;"",$Q$11&lt;&gt;""),U78-C78+Tempo!AX67,0)</f>
        <v>0</v>
      </c>
      <c r="W78" s="83" t="str">
        <f>IF($B78&lt;=Bias!$P$6,IF(ABS(Tempo!AR67-M78)+ABS(Tempo!AS67-N78)=0,0.5,ABS(Tempo!AR67-M78)/(ABS(Tempo!AR67-M78)+ABS(Tempo!AS67-N78))),IF($B78="","",0))</f>
        <v/>
      </c>
      <c r="X78" s="83" t="str">
        <f>IF($B78&lt;=Bias!$P$6,IF(ABS(Tempo!AR67-M78)+ABS(Tempo!AS67-N78)=0,0.5,ABS(Tempo!AS67-N78)/(ABS(Tempo!AR67-M78)+ABS(Tempo!AS67-N78))),IF($B78="","",0))</f>
        <v/>
      </c>
      <c r="Y78" s="71">
        <f>IF(Bias!$N$6=0,M78,IF(AND(Bias!$N$6=1,$B78&gt;=Bias!$O$6,$B78&lt;=Bias!$P$6),M78-2*($P$5*W78),M78))</f>
        <v>0</v>
      </c>
      <c r="Z78" s="71">
        <f>IF(Bias!$N$6=0,N78,IF(AND(Bias!$N$6=1,$B78&gt;=Bias!$O$6,$B78&lt;=Bias!$P$6),N78+2*($P$5*X78),N78))</f>
        <v>0</v>
      </c>
      <c r="AA78" s="70">
        <f>IF($B78="",0,Tempo!$A$2*(Y78-Z78)/2+AA79)</f>
        <v>0</v>
      </c>
      <c r="AB78" s="83">
        <f>IF(AND($B78&lt;&gt;"",$Q$11&lt;&gt;""),AA78-D78+Tempo!AY67,0)</f>
        <v>0</v>
      </c>
      <c r="AC78" s="83">
        <f>Tempo!$A$2*(S78-T78)/2-Tempo!$A$2*(Tempo!AP67-Tempo!AQ67)/2</f>
        <v>0</v>
      </c>
      <c r="AD78" s="83">
        <f>Tempo!$A$2*(Y78-Z78)/2-Tempo!$A$2*(Tempo!AR67-Tempo!AS67)/2</f>
        <v>0</v>
      </c>
      <c r="AE78" s="83">
        <f>Tempo!$A$2*(S78+T78)/2-Tempo!$A$2*(Tempo!AP67+Tempo!AQ67)/2</f>
        <v>0</v>
      </c>
      <c r="AF78" s="83">
        <f>Tempo!$A$2*(Y78+Z78)/2-Tempo!$A$2*(Tempo!AR67+Tempo!AS67)/2</f>
        <v>0</v>
      </c>
      <c r="AG78" s="105" t="e">
        <f>IF(AND(Bias!$F$4=1,B78&lt;&gt;""),B78,NA())</f>
        <v>#N/A</v>
      </c>
      <c r="AH78" s="105" t="e">
        <f>IF(AND(Bias!$F$5=1,B78&lt;&gt;""),B78,NA())</f>
        <v>#N/A</v>
      </c>
      <c r="AI78" s="105" t="e">
        <f>IF(AND(Bias!$F$4=1,Bias!$F$6=1,B78&lt;&gt;""),B78,NA())</f>
        <v>#N/A</v>
      </c>
      <c r="AJ78" s="105" t="e">
        <f>IF(AND(Bias!$F$5=1,Bias!$F$6=1,B78&lt;&gt;""),B78,NA())</f>
        <v>#N/A</v>
      </c>
      <c r="AL78" t="str">
        <f>IF($B78&lt;&gt;"",(Tempo!B67-Tempo!C67)/2-(Tempo!AP67-Tempo!AQ67)/2,"")</f>
        <v/>
      </c>
      <c r="AM78" t="str">
        <f>IF($B78&lt;&gt;"",(Tempo!D67-Tempo!E67)/2-(Tempo!AR67-Tempo!AS67)/2,"")</f>
        <v/>
      </c>
    </row>
    <row r="79" spans="1:39" x14ac:dyDescent="0.3">
      <c r="A79" s="68">
        <v>66</v>
      </c>
      <c r="B79" s="69" t="str">
        <f>IF(Tempo!A68="","",Tempo!A68)</f>
        <v/>
      </c>
      <c r="C79" s="70">
        <f>Tempo!$A$2*(Tempo!AP68-Tempo!AQ68)/2+C80</f>
        <v>0</v>
      </c>
      <c r="D79" s="70">
        <f>Tempo!$A$2*(Tempo!AR68-Tempo!AS68)/2+D80</f>
        <v>0</v>
      </c>
      <c r="E79" s="83" t="str">
        <f>IF($B79&lt;=Bias!$K$5,IF(ABS(Tempo!AP68-Tempo!B68)+ABS(Tempo!AQ68-Tempo!C68)=0,0.5,ABS(Tempo!AP68-Tempo!B68)/(ABS(Tempo!AP68-Tempo!B68)+ABS(Tempo!AQ68-Tempo!C68))),IF($B79="","",0))</f>
        <v/>
      </c>
      <c r="F79" s="83" t="str">
        <f>IF($B79&lt;=Bias!$K$5,IF(ABS(Tempo!AP68-Tempo!B68)+ABS(Tempo!AQ68-Tempo!C68)=0,0.5,ABS(Tempo!AQ68-Tempo!C68)/(ABS(Tempo!AP68-Tempo!B68)+ABS(Tempo!AQ68-Tempo!C68))),IF($B79="","",0))</f>
        <v/>
      </c>
      <c r="G79" s="71">
        <f>IF(AND(Bias!$I$5=1,$B79&gt;=Bias!$J$5,$B79&lt;=Bias!$K$5),Tempo!B68-E79*$G$3,Tempo!B68)</f>
        <v>0</v>
      </c>
      <c r="H79" s="71">
        <f>IF(AND(Bias!$I$5=1,$B79&gt;=Bias!$J$5,$B79&lt;=Bias!$K$5),Tempo!C68+F79*$G$3,Tempo!C68)</f>
        <v>0</v>
      </c>
      <c r="I79" s="70">
        <f>IF($B79="",0,Tempo!$A$2*(G79-H79)/2+I80)</f>
        <v>0</v>
      </c>
      <c r="J79" s="70">
        <f t="shared" ref="J79:J142" si="2">IF(AND($B79&lt;&gt;"",$E$11&lt;&gt;""),I79-C79,0)</f>
        <v>0</v>
      </c>
      <c r="K79" s="83" t="str">
        <f>IF($B79&lt;=Bias!$K$6,IF(ABS(Tempo!AR68-Tempo!D68)+ABS(Tempo!AS68-Tempo!E68)=0,0.5,ABS(Tempo!AR68-Tempo!D68)/(ABS(Tempo!AR68-Tempo!D68)+ABS(Tempo!AS68-Tempo!E68))),IF($B79="","",0))</f>
        <v/>
      </c>
      <c r="L79" s="83" t="str">
        <f>IF($B79&lt;=Bias!$K$6,IF(ABS(Tempo!AR68-Tempo!D68)+ABS(Tempo!AS68-Tempo!E68)=0,0.5,ABS(Tempo!AS68-Tempo!E68)/(ABS(Tempo!AR68-Tempo!D68)+ABS(Tempo!AS68-Tempo!E68))),IF($B79="","",0))</f>
        <v/>
      </c>
      <c r="M79" s="153">
        <f>IF(AND(Bias!$I$6=1,$B79&gt;=Bias!$J$6,$B79&lt;=Bias!$K$6),Tempo!D68-2*K79*$L$5,Tempo!D68)</f>
        <v>0</v>
      </c>
      <c r="N79" s="153">
        <f>IF(AND(Bias!$I$6=1,$B79&gt;=Bias!$J$6,$B79&lt;=Bias!$K$6),Tempo!E68+2*L79*$L$5,Tempo!E68)</f>
        <v>0</v>
      </c>
      <c r="O79" s="70">
        <f>IF($B79="",0,Tempo!$A$2*(M79-N79)/2+O80)</f>
        <v>0</v>
      </c>
      <c r="P79" s="109">
        <f t="shared" ref="P79:P142" si="3">IF(AND($B79&lt;&gt;"",$E$11&lt;&gt;""),O79-D79,0)</f>
        <v>0</v>
      </c>
      <c r="Q79" s="111" t="str">
        <f>IF($B79&lt;=Bias!$P$5,IF(ABS(Tempo!AP68-G79)+ABS(Tempo!AQ68-H79)=0,0.5,ABS(Tempo!AP68-G79)/(ABS(Tempo!AP68-G79)+ABS(Tempo!AQ68-H79))),IF($B79="","",0))</f>
        <v/>
      </c>
      <c r="R79" s="71" t="str">
        <f>IF($B79&lt;=Bias!$P$5,IF(ABS(Tempo!AP68-G79)+ABS(Tempo!AQ68-H79)=0,0.5,ABS(Tempo!AQ68-H79)/(ABS(Tempo!AP68-G79)+ABS(Tempo!AQ68-H79))),IF($B79="","",0))</f>
        <v/>
      </c>
      <c r="S79" s="71">
        <f>IF(Bias!$N$5=0,G79,IF(AND(Bias!$N$5=1,$B79&gt;=Bias!$O$5,$B79&lt;=Bias!$P$5),G79-2*($N$5*Q79),G79))</f>
        <v>0</v>
      </c>
      <c r="T79" s="71">
        <f>IF(Bias!$N$5=0,H79,IF(AND(Bias!$N$5=1,$B79&gt;=Bias!$O$5,$B79&lt;=Bias!$P$5),H79+2*($N$5*R79),H79))</f>
        <v>0</v>
      </c>
      <c r="U79" s="70">
        <f>IF($B79="",0,Tempo!$A$2*(S79-T79)/2+U80)</f>
        <v>0</v>
      </c>
      <c r="V79" s="83">
        <f>IF(AND($B79&lt;&gt;"",$Q$11&lt;&gt;""),U79-C79+Tempo!AX68,0)</f>
        <v>0</v>
      </c>
      <c r="W79" s="83" t="str">
        <f>IF($B79&lt;=Bias!$P$6,IF(ABS(Tempo!AR68-M79)+ABS(Tempo!AS68-N79)=0,0.5,ABS(Tempo!AR68-M79)/(ABS(Tempo!AR68-M79)+ABS(Tempo!AS68-N79))),IF($B79="","",0))</f>
        <v/>
      </c>
      <c r="X79" s="83" t="str">
        <f>IF($B79&lt;=Bias!$P$6,IF(ABS(Tempo!AR68-M79)+ABS(Tempo!AS68-N79)=0,0.5,ABS(Tempo!AS68-N79)/(ABS(Tempo!AR68-M79)+ABS(Tempo!AS68-N79))),IF($B79="","",0))</f>
        <v/>
      </c>
      <c r="Y79" s="71">
        <f>IF(Bias!$N$6=0,M79,IF(AND(Bias!$N$6=1,$B79&gt;=Bias!$O$6,$B79&lt;=Bias!$P$6),M79-2*($P$5*W79),M79))</f>
        <v>0</v>
      </c>
      <c r="Z79" s="71">
        <f>IF(Bias!$N$6=0,N79,IF(AND(Bias!$N$6=1,$B79&gt;=Bias!$O$6,$B79&lt;=Bias!$P$6),N79+2*($P$5*X79),N79))</f>
        <v>0</v>
      </c>
      <c r="AA79" s="70">
        <f>IF($B79="",0,Tempo!$A$2*(Y79-Z79)/2+AA80)</f>
        <v>0</v>
      </c>
      <c r="AB79" s="83">
        <f>IF(AND($B79&lt;&gt;"",$Q$11&lt;&gt;""),AA79-D79+Tempo!AY68,0)</f>
        <v>0</v>
      </c>
      <c r="AC79" s="83">
        <f>Tempo!$A$2*(S79-T79)/2-Tempo!$A$2*(Tempo!AP68-Tempo!AQ68)/2</f>
        <v>0</v>
      </c>
      <c r="AD79" s="83">
        <f>Tempo!$A$2*(Y79-Z79)/2-Tempo!$A$2*(Tempo!AR68-Tempo!AS68)/2</f>
        <v>0</v>
      </c>
      <c r="AE79" s="83">
        <f>Tempo!$A$2*(S79+T79)/2-Tempo!$A$2*(Tempo!AP68+Tempo!AQ68)/2</f>
        <v>0</v>
      </c>
      <c r="AF79" s="83">
        <f>Tempo!$A$2*(Y79+Z79)/2-Tempo!$A$2*(Tempo!AR68+Tempo!AS68)/2</f>
        <v>0</v>
      </c>
      <c r="AG79" s="105" t="e">
        <f>IF(AND(Bias!$F$4=1,B79&lt;&gt;""),B79,NA())</f>
        <v>#N/A</v>
      </c>
      <c r="AH79" s="105" t="e">
        <f>IF(AND(Bias!$F$5=1,B79&lt;&gt;""),B79,NA())</f>
        <v>#N/A</v>
      </c>
      <c r="AI79" s="105" t="e">
        <f>IF(AND(Bias!$F$4=1,Bias!$F$6=1,B79&lt;&gt;""),B79,NA())</f>
        <v>#N/A</v>
      </c>
      <c r="AJ79" s="105" t="e">
        <f>IF(AND(Bias!$F$5=1,Bias!$F$6=1,B79&lt;&gt;""),B79,NA())</f>
        <v>#N/A</v>
      </c>
      <c r="AL79" t="str">
        <f>IF($B79&lt;&gt;"",(Tempo!B68-Tempo!C68)/2-(Tempo!AP68-Tempo!AQ68)/2,"")</f>
        <v/>
      </c>
      <c r="AM79" t="str">
        <f>IF($B79&lt;&gt;"",(Tempo!D68-Tempo!E68)/2-(Tempo!AR68-Tempo!AS68)/2,"")</f>
        <v/>
      </c>
    </row>
    <row r="80" spans="1:39" x14ac:dyDescent="0.3">
      <c r="A80" s="68">
        <v>67</v>
      </c>
      <c r="B80" s="69" t="str">
        <f>IF(Tempo!A69="","",Tempo!A69)</f>
        <v/>
      </c>
      <c r="C80" s="70">
        <f>Tempo!$A$2*(Tempo!AP69-Tempo!AQ69)/2+C81</f>
        <v>0</v>
      </c>
      <c r="D80" s="70">
        <f>Tempo!$A$2*(Tempo!AR69-Tempo!AS69)/2+D81</f>
        <v>0</v>
      </c>
      <c r="E80" s="83" t="str">
        <f>IF($B80&lt;=Bias!$K$5,IF(ABS(Tempo!AP69-Tempo!B69)+ABS(Tempo!AQ69-Tempo!C69)=0,0.5,ABS(Tempo!AP69-Tempo!B69)/(ABS(Tempo!AP69-Tempo!B69)+ABS(Tempo!AQ69-Tempo!C69))),IF($B80="","",0))</f>
        <v/>
      </c>
      <c r="F80" s="83" t="str">
        <f>IF($B80&lt;=Bias!$K$5,IF(ABS(Tempo!AP69-Tempo!B69)+ABS(Tempo!AQ69-Tempo!C69)=0,0.5,ABS(Tempo!AQ69-Tempo!C69)/(ABS(Tempo!AP69-Tempo!B69)+ABS(Tempo!AQ69-Tempo!C69))),IF($B80="","",0))</f>
        <v/>
      </c>
      <c r="G80" s="71">
        <f>IF(AND(Bias!$I$5=1,$B80&gt;=Bias!$J$5,$B80&lt;=Bias!$K$5),Tempo!B69-E80*$G$3,Tempo!B69)</f>
        <v>0</v>
      </c>
      <c r="H80" s="71">
        <f>IF(AND(Bias!$I$5=1,$B80&gt;=Bias!$J$5,$B80&lt;=Bias!$K$5),Tempo!C69+F80*$G$3,Tempo!C69)</f>
        <v>0</v>
      </c>
      <c r="I80" s="70">
        <f>IF($B80="",0,Tempo!$A$2*(G80-H80)/2+I81)</f>
        <v>0</v>
      </c>
      <c r="J80" s="70">
        <f t="shared" si="2"/>
        <v>0</v>
      </c>
      <c r="K80" s="83" t="str">
        <f>IF($B80&lt;=Bias!$K$6,IF(ABS(Tempo!AR69-Tempo!D69)+ABS(Tempo!AS69-Tempo!E69)=0,0.5,ABS(Tempo!AR69-Tempo!D69)/(ABS(Tempo!AR69-Tempo!D69)+ABS(Tempo!AS69-Tempo!E69))),IF($B80="","",0))</f>
        <v/>
      </c>
      <c r="L80" s="83" t="str">
        <f>IF($B80&lt;=Bias!$K$6,IF(ABS(Tempo!AR69-Tempo!D69)+ABS(Tempo!AS69-Tempo!E69)=0,0.5,ABS(Tempo!AS69-Tempo!E69)/(ABS(Tempo!AR69-Tempo!D69)+ABS(Tempo!AS69-Tempo!E69))),IF($B80="","",0))</f>
        <v/>
      </c>
      <c r="M80" s="153">
        <f>IF(AND(Bias!$I$6=1,$B80&gt;=Bias!$J$6,$B80&lt;=Bias!$K$6),Tempo!D69-2*K80*$L$5,Tempo!D69)</f>
        <v>0</v>
      </c>
      <c r="N80" s="153">
        <f>IF(AND(Bias!$I$6=1,$B80&gt;=Bias!$J$6,$B80&lt;=Bias!$K$6),Tempo!E69+2*L80*$L$5,Tempo!E69)</f>
        <v>0</v>
      </c>
      <c r="O80" s="70">
        <f>IF($B80="",0,Tempo!$A$2*(M80-N80)/2+O81)</f>
        <v>0</v>
      </c>
      <c r="P80" s="109">
        <f t="shared" si="3"/>
        <v>0</v>
      </c>
      <c r="Q80" s="111" t="str">
        <f>IF($B80&lt;=Bias!$P$5,IF(ABS(Tempo!AP69-G80)+ABS(Tempo!AQ69-H80)=0,0.5,ABS(Tempo!AP69-G80)/(ABS(Tempo!AP69-G80)+ABS(Tempo!AQ69-H80))),IF($B80="","",0))</f>
        <v/>
      </c>
      <c r="R80" s="71" t="str">
        <f>IF($B80&lt;=Bias!$P$5,IF(ABS(Tempo!AP69-G80)+ABS(Tempo!AQ69-H80)=0,0.5,ABS(Tempo!AQ69-H80)/(ABS(Tempo!AP69-G80)+ABS(Tempo!AQ69-H80))),IF($B80="","",0))</f>
        <v/>
      </c>
      <c r="S80" s="71">
        <f>IF(Bias!$N$5=0,G80,IF(AND(Bias!$N$5=1,$B80&gt;=Bias!$O$5,$B80&lt;=Bias!$P$5),G80-2*($N$5*Q80),G80))</f>
        <v>0</v>
      </c>
      <c r="T80" s="71">
        <f>IF(Bias!$N$5=0,H80,IF(AND(Bias!$N$5=1,$B80&gt;=Bias!$O$5,$B80&lt;=Bias!$P$5),H80+2*($N$5*R80),H80))</f>
        <v>0</v>
      </c>
      <c r="U80" s="70">
        <f>IF($B80="",0,Tempo!$A$2*(S80-T80)/2+U81)</f>
        <v>0</v>
      </c>
      <c r="V80" s="83">
        <f>IF(AND($B80&lt;&gt;"",$Q$11&lt;&gt;""),U80-C80+Tempo!AX69,0)</f>
        <v>0</v>
      </c>
      <c r="W80" s="83" t="str">
        <f>IF($B80&lt;=Bias!$P$6,IF(ABS(Tempo!AR69-M80)+ABS(Tempo!AS69-N80)=0,0.5,ABS(Tempo!AR69-M80)/(ABS(Tempo!AR69-M80)+ABS(Tempo!AS69-N80))),IF($B80="","",0))</f>
        <v/>
      </c>
      <c r="X80" s="83" t="str">
        <f>IF($B80&lt;=Bias!$P$6,IF(ABS(Tempo!AR69-M80)+ABS(Tempo!AS69-N80)=0,0.5,ABS(Tempo!AS69-N80)/(ABS(Tempo!AR69-M80)+ABS(Tempo!AS69-N80))),IF($B80="","",0))</f>
        <v/>
      </c>
      <c r="Y80" s="71">
        <f>IF(Bias!$N$6=0,M80,IF(AND(Bias!$N$6=1,$B80&gt;=Bias!$O$6,$B80&lt;=Bias!$P$6),M80-2*($P$5*W80),M80))</f>
        <v>0</v>
      </c>
      <c r="Z80" s="71">
        <f>IF(Bias!$N$6=0,N80,IF(AND(Bias!$N$6=1,$B80&gt;=Bias!$O$6,$B80&lt;=Bias!$P$6),N80+2*($P$5*X80),N80))</f>
        <v>0</v>
      </c>
      <c r="AA80" s="70">
        <f>IF($B80="",0,Tempo!$A$2*(Y80-Z80)/2+AA81)</f>
        <v>0</v>
      </c>
      <c r="AB80" s="83">
        <f>IF(AND($B80&lt;&gt;"",$Q$11&lt;&gt;""),AA80-D80+Tempo!AY69,0)</f>
        <v>0</v>
      </c>
      <c r="AC80" s="83">
        <f>Tempo!$A$2*(S80-T80)/2-Tempo!$A$2*(Tempo!AP69-Tempo!AQ69)/2</f>
        <v>0</v>
      </c>
      <c r="AD80" s="83">
        <f>Tempo!$A$2*(Y80-Z80)/2-Tempo!$A$2*(Tempo!AR69-Tempo!AS69)/2</f>
        <v>0</v>
      </c>
      <c r="AE80" s="83">
        <f>Tempo!$A$2*(S80+T80)/2-Tempo!$A$2*(Tempo!AP69+Tempo!AQ69)/2</f>
        <v>0</v>
      </c>
      <c r="AF80" s="83">
        <f>Tempo!$A$2*(Y80+Z80)/2-Tempo!$A$2*(Tempo!AR69+Tempo!AS69)/2</f>
        <v>0</v>
      </c>
      <c r="AG80" s="105" t="e">
        <f>IF(AND(Bias!$F$4=1,B80&lt;&gt;""),B80,NA())</f>
        <v>#N/A</v>
      </c>
      <c r="AH80" s="105" t="e">
        <f>IF(AND(Bias!$F$5=1,B80&lt;&gt;""),B80,NA())</f>
        <v>#N/A</v>
      </c>
      <c r="AI80" s="105" t="e">
        <f>IF(AND(Bias!$F$4=1,Bias!$F$6=1,B80&lt;&gt;""),B80,NA())</f>
        <v>#N/A</v>
      </c>
      <c r="AJ80" s="105" t="e">
        <f>IF(AND(Bias!$F$5=1,Bias!$F$6=1,B80&lt;&gt;""),B80,NA())</f>
        <v>#N/A</v>
      </c>
      <c r="AL80" t="str">
        <f>IF($B80&lt;&gt;"",(Tempo!B69-Tempo!C69)/2-(Tempo!AP69-Tempo!AQ69)/2,"")</f>
        <v/>
      </c>
      <c r="AM80" t="str">
        <f>IF($B80&lt;&gt;"",(Tempo!D69-Tempo!E69)/2-(Tempo!AR69-Tempo!AS69)/2,"")</f>
        <v/>
      </c>
    </row>
    <row r="81" spans="1:39" x14ac:dyDescent="0.3">
      <c r="A81" s="68">
        <v>68</v>
      </c>
      <c r="B81" s="69" t="str">
        <f>IF(Tempo!A70="","",Tempo!A70)</f>
        <v/>
      </c>
      <c r="C81" s="70">
        <f>Tempo!$A$2*(Tempo!AP70-Tempo!AQ70)/2+C82</f>
        <v>0</v>
      </c>
      <c r="D81" s="70">
        <f>Tempo!$A$2*(Tempo!AR70-Tempo!AS70)/2+D82</f>
        <v>0</v>
      </c>
      <c r="E81" s="83" t="str">
        <f>IF($B81&lt;=Bias!$K$5,IF(ABS(Tempo!AP70-Tempo!B70)+ABS(Tempo!AQ70-Tempo!C70)=0,0.5,ABS(Tempo!AP70-Tempo!B70)/(ABS(Tempo!AP70-Tempo!B70)+ABS(Tempo!AQ70-Tempo!C70))),IF($B81="","",0))</f>
        <v/>
      </c>
      <c r="F81" s="83" t="str">
        <f>IF($B81&lt;=Bias!$K$5,IF(ABS(Tempo!AP70-Tempo!B70)+ABS(Tempo!AQ70-Tempo!C70)=0,0.5,ABS(Tempo!AQ70-Tempo!C70)/(ABS(Tempo!AP70-Tempo!B70)+ABS(Tempo!AQ70-Tempo!C70))),IF($B81="","",0))</f>
        <v/>
      </c>
      <c r="G81" s="71">
        <f>IF(AND(Bias!$I$5=1,$B81&gt;=Bias!$J$5,$B81&lt;=Bias!$K$5),Tempo!B70-E81*$G$3,Tempo!B70)</f>
        <v>0</v>
      </c>
      <c r="H81" s="71">
        <f>IF(AND(Bias!$I$5=1,$B81&gt;=Bias!$J$5,$B81&lt;=Bias!$K$5),Tempo!C70+F81*$G$3,Tempo!C70)</f>
        <v>0</v>
      </c>
      <c r="I81" s="70">
        <f>IF($B81="",0,Tempo!$A$2*(G81-H81)/2+I82)</f>
        <v>0</v>
      </c>
      <c r="J81" s="70">
        <f t="shared" si="2"/>
        <v>0</v>
      </c>
      <c r="K81" s="83" t="str">
        <f>IF($B81&lt;=Bias!$K$6,IF(ABS(Tempo!AR70-Tempo!D70)+ABS(Tempo!AS70-Tempo!E70)=0,0.5,ABS(Tempo!AR70-Tempo!D70)/(ABS(Tempo!AR70-Tempo!D70)+ABS(Tempo!AS70-Tempo!E70))),IF($B81="","",0))</f>
        <v/>
      </c>
      <c r="L81" s="83" t="str">
        <f>IF($B81&lt;=Bias!$K$6,IF(ABS(Tempo!AR70-Tempo!D70)+ABS(Tempo!AS70-Tempo!E70)=0,0.5,ABS(Tempo!AS70-Tempo!E70)/(ABS(Tempo!AR70-Tempo!D70)+ABS(Tempo!AS70-Tempo!E70))),IF($B81="","",0))</f>
        <v/>
      </c>
      <c r="M81" s="153">
        <f>IF(AND(Bias!$I$6=1,$B81&gt;=Bias!$J$6,$B81&lt;=Bias!$K$6),Tempo!D70-2*K81*$L$5,Tempo!D70)</f>
        <v>0</v>
      </c>
      <c r="N81" s="153">
        <f>IF(AND(Bias!$I$6=1,$B81&gt;=Bias!$J$6,$B81&lt;=Bias!$K$6),Tempo!E70+2*L81*$L$5,Tempo!E70)</f>
        <v>0</v>
      </c>
      <c r="O81" s="70">
        <f>IF($B81="",0,Tempo!$A$2*(M81-N81)/2+O82)</f>
        <v>0</v>
      </c>
      <c r="P81" s="109">
        <f t="shared" si="3"/>
        <v>0</v>
      </c>
      <c r="Q81" s="111" t="str">
        <f>IF($B81&lt;=Bias!$P$5,IF(ABS(Tempo!AP70-G81)+ABS(Tempo!AQ70-H81)=0,0.5,ABS(Tempo!AP70-G81)/(ABS(Tempo!AP70-G81)+ABS(Tempo!AQ70-H81))),IF($B81="","",0))</f>
        <v/>
      </c>
      <c r="R81" s="71" t="str">
        <f>IF($B81&lt;=Bias!$P$5,IF(ABS(Tempo!AP70-G81)+ABS(Tempo!AQ70-H81)=0,0.5,ABS(Tempo!AQ70-H81)/(ABS(Tempo!AP70-G81)+ABS(Tempo!AQ70-H81))),IF($B81="","",0))</f>
        <v/>
      </c>
      <c r="S81" s="71">
        <f>IF(Bias!$N$5=0,G81,IF(AND(Bias!$N$5=1,$B81&gt;=Bias!$O$5,$B81&lt;=Bias!$P$5),G81-2*($N$5*Q81),G81))</f>
        <v>0</v>
      </c>
      <c r="T81" s="71">
        <f>IF(Bias!$N$5=0,H81,IF(AND(Bias!$N$5=1,$B81&gt;=Bias!$O$5,$B81&lt;=Bias!$P$5),H81+2*($N$5*R81),H81))</f>
        <v>0</v>
      </c>
      <c r="U81" s="70">
        <f>IF($B81="",0,Tempo!$A$2*(S81-T81)/2+U82)</f>
        <v>0</v>
      </c>
      <c r="V81" s="83">
        <f>IF(AND($B81&lt;&gt;"",$Q$11&lt;&gt;""),U81-C81+Tempo!AX70,0)</f>
        <v>0</v>
      </c>
      <c r="W81" s="83" t="str">
        <f>IF($B81&lt;=Bias!$P$6,IF(ABS(Tempo!AR70-M81)+ABS(Tempo!AS70-N81)=0,0.5,ABS(Tempo!AR70-M81)/(ABS(Tempo!AR70-M81)+ABS(Tempo!AS70-N81))),IF($B81="","",0))</f>
        <v/>
      </c>
      <c r="X81" s="83" t="str">
        <f>IF($B81&lt;=Bias!$P$6,IF(ABS(Tempo!AR70-M81)+ABS(Tempo!AS70-N81)=0,0.5,ABS(Tempo!AS70-N81)/(ABS(Tempo!AR70-M81)+ABS(Tempo!AS70-N81))),IF($B81="","",0))</f>
        <v/>
      </c>
      <c r="Y81" s="71">
        <f>IF(Bias!$N$6=0,M81,IF(AND(Bias!$N$6=1,$B81&gt;=Bias!$O$6,$B81&lt;=Bias!$P$6),M81-2*($P$5*W81),M81))</f>
        <v>0</v>
      </c>
      <c r="Z81" s="71">
        <f>IF(Bias!$N$6=0,N81,IF(AND(Bias!$N$6=1,$B81&gt;=Bias!$O$6,$B81&lt;=Bias!$P$6),N81+2*($P$5*X81),N81))</f>
        <v>0</v>
      </c>
      <c r="AA81" s="70">
        <f>IF($B81="",0,Tempo!$A$2*(Y81-Z81)/2+AA82)</f>
        <v>0</v>
      </c>
      <c r="AB81" s="83">
        <f>IF(AND($B81&lt;&gt;"",$Q$11&lt;&gt;""),AA81-D81+Tempo!AY70,0)</f>
        <v>0</v>
      </c>
      <c r="AC81" s="83">
        <f>Tempo!$A$2*(S81-T81)/2-Tempo!$A$2*(Tempo!AP70-Tempo!AQ70)/2</f>
        <v>0</v>
      </c>
      <c r="AD81" s="83">
        <f>Tempo!$A$2*(Y81-Z81)/2-Tempo!$A$2*(Tempo!AR70-Tempo!AS70)/2</f>
        <v>0</v>
      </c>
      <c r="AE81" s="83">
        <f>Tempo!$A$2*(S81+T81)/2-Tempo!$A$2*(Tempo!AP70+Tempo!AQ70)/2</f>
        <v>0</v>
      </c>
      <c r="AF81" s="83">
        <f>Tempo!$A$2*(Y81+Z81)/2-Tempo!$A$2*(Tempo!AR70+Tempo!AS70)/2</f>
        <v>0</v>
      </c>
      <c r="AG81" s="105" t="e">
        <f>IF(AND(Bias!$F$4=1,B81&lt;&gt;""),B81,NA())</f>
        <v>#N/A</v>
      </c>
      <c r="AH81" s="105" t="e">
        <f>IF(AND(Bias!$F$5=1,B81&lt;&gt;""),B81,NA())</f>
        <v>#N/A</v>
      </c>
      <c r="AI81" s="105" t="e">
        <f>IF(AND(Bias!$F$4=1,Bias!$F$6=1,B81&lt;&gt;""),B81,NA())</f>
        <v>#N/A</v>
      </c>
      <c r="AJ81" s="105" t="e">
        <f>IF(AND(Bias!$F$5=1,Bias!$F$6=1,B81&lt;&gt;""),B81,NA())</f>
        <v>#N/A</v>
      </c>
      <c r="AL81" t="str">
        <f>IF($B81&lt;&gt;"",(Tempo!B70-Tempo!C70)/2-(Tempo!AP70-Tempo!AQ70)/2,"")</f>
        <v/>
      </c>
      <c r="AM81" t="str">
        <f>IF($B81&lt;&gt;"",(Tempo!D70-Tempo!E70)/2-(Tempo!AR70-Tempo!AS70)/2,"")</f>
        <v/>
      </c>
    </row>
    <row r="82" spans="1:39" x14ac:dyDescent="0.3">
      <c r="A82" s="68">
        <v>69</v>
      </c>
      <c r="B82" s="69" t="str">
        <f>IF(Tempo!A71="","",Tempo!A71)</f>
        <v/>
      </c>
      <c r="C82" s="70">
        <f>Tempo!$A$2*(Tempo!AP71-Tempo!AQ71)/2+C83</f>
        <v>0</v>
      </c>
      <c r="D82" s="70">
        <f>Tempo!$A$2*(Tempo!AR71-Tempo!AS71)/2+D83</f>
        <v>0</v>
      </c>
      <c r="E82" s="83" t="str">
        <f>IF($B82&lt;=Bias!$K$5,IF(ABS(Tempo!AP71-Tempo!B71)+ABS(Tempo!AQ71-Tempo!C71)=0,0.5,ABS(Tempo!AP71-Tempo!B71)/(ABS(Tempo!AP71-Tempo!B71)+ABS(Tempo!AQ71-Tempo!C71))),IF($B82="","",0))</f>
        <v/>
      </c>
      <c r="F82" s="83" t="str">
        <f>IF($B82&lt;=Bias!$K$5,IF(ABS(Tempo!AP71-Tempo!B71)+ABS(Tempo!AQ71-Tempo!C71)=0,0.5,ABS(Tempo!AQ71-Tempo!C71)/(ABS(Tempo!AP71-Tempo!B71)+ABS(Tempo!AQ71-Tempo!C71))),IF($B82="","",0))</f>
        <v/>
      </c>
      <c r="G82" s="71">
        <f>IF(AND(Bias!$I$5=1,$B82&gt;=Bias!$J$5,$B82&lt;=Bias!$K$5),Tempo!B71-E82*$G$3,Tempo!B71)</f>
        <v>0</v>
      </c>
      <c r="H82" s="71">
        <f>IF(AND(Bias!$I$5=1,$B82&gt;=Bias!$J$5,$B82&lt;=Bias!$K$5),Tempo!C71+F82*$G$3,Tempo!C71)</f>
        <v>0</v>
      </c>
      <c r="I82" s="70">
        <f>IF($B82="",0,Tempo!$A$2*(G82-H82)/2+I83)</f>
        <v>0</v>
      </c>
      <c r="J82" s="70">
        <f t="shared" si="2"/>
        <v>0</v>
      </c>
      <c r="K82" s="83" t="str">
        <f>IF($B82&lt;=Bias!$K$6,IF(ABS(Tempo!AR71-Tempo!D71)+ABS(Tempo!AS71-Tempo!E71)=0,0.5,ABS(Tempo!AR71-Tempo!D71)/(ABS(Tempo!AR71-Tempo!D71)+ABS(Tempo!AS71-Tempo!E71))),IF($B82="","",0))</f>
        <v/>
      </c>
      <c r="L82" s="83" t="str">
        <f>IF($B82&lt;=Bias!$K$6,IF(ABS(Tempo!AR71-Tempo!D71)+ABS(Tempo!AS71-Tempo!E71)=0,0.5,ABS(Tempo!AS71-Tempo!E71)/(ABS(Tempo!AR71-Tempo!D71)+ABS(Tempo!AS71-Tempo!E71))),IF($B82="","",0))</f>
        <v/>
      </c>
      <c r="M82" s="153">
        <f>IF(AND(Bias!$I$6=1,$B82&gt;=Bias!$J$6,$B82&lt;=Bias!$K$6),Tempo!D71-2*K82*$L$5,Tempo!D71)</f>
        <v>0</v>
      </c>
      <c r="N82" s="153">
        <f>IF(AND(Bias!$I$6=1,$B82&gt;=Bias!$J$6,$B82&lt;=Bias!$K$6),Tempo!E71+2*L82*$L$5,Tempo!E71)</f>
        <v>0</v>
      </c>
      <c r="O82" s="70">
        <f>IF($B82="",0,Tempo!$A$2*(M82-N82)/2+O83)</f>
        <v>0</v>
      </c>
      <c r="P82" s="109">
        <f t="shared" si="3"/>
        <v>0</v>
      </c>
      <c r="Q82" s="111" t="str">
        <f>IF($B82&lt;=Bias!$P$5,IF(ABS(Tempo!AP71-G82)+ABS(Tempo!AQ71-H82)=0,0.5,ABS(Tempo!AP71-G82)/(ABS(Tempo!AP71-G82)+ABS(Tempo!AQ71-H82))),IF($B82="","",0))</f>
        <v/>
      </c>
      <c r="R82" s="71" t="str">
        <f>IF($B82&lt;=Bias!$P$5,IF(ABS(Tempo!AP71-G82)+ABS(Tempo!AQ71-H82)=0,0.5,ABS(Tempo!AQ71-H82)/(ABS(Tempo!AP71-G82)+ABS(Tempo!AQ71-H82))),IF($B82="","",0))</f>
        <v/>
      </c>
      <c r="S82" s="71">
        <f>IF(Bias!$N$5=0,G82,IF(AND(Bias!$N$5=1,$B82&gt;=Bias!$O$5,$B82&lt;=Bias!$P$5),G82-2*($N$5*Q82),G82))</f>
        <v>0</v>
      </c>
      <c r="T82" s="71">
        <f>IF(Bias!$N$5=0,H82,IF(AND(Bias!$N$5=1,$B82&gt;=Bias!$O$5,$B82&lt;=Bias!$P$5),H82+2*($N$5*R82),H82))</f>
        <v>0</v>
      </c>
      <c r="U82" s="70">
        <f>IF($B82="",0,Tempo!$A$2*(S82-T82)/2+U83)</f>
        <v>0</v>
      </c>
      <c r="V82" s="83">
        <f>IF(AND($B82&lt;&gt;"",$Q$11&lt;&gt;""),U82-C82+Tempo!AX71,0)</f>
        <v>0</v>
      </c>
      <c r="W82" s="83" t="str">
        <f>IF($B82&lt;=Bias!$P$6,IF(ABS(Tempo!AR71-M82)+ABS(Tempo!AS71-N82)=0,0.5,ABS(Tempo!AR71-M82)/(ABS(Tempo!AR71-M82)+ABS(Tempo!AS71-N82))),IF($B82="","",0))</f>
        <v/>
      </c>
      <c r="X82" s="83" t="str">
        <f>IF($B82&lt;=Bias!$P$6,IF(ABS(Tempo!AR71-M82)+ABS(Tempo!AS71-N82)=0,0.5,ABS(Tempo!AS71-N82)/(ABS(Tempo!AR71-M82)+ABS(Tempo!AS71-N82))),IF($B82="","",0))</f>
        <v/>
      </c>
      <c r="Y82" s="71">
        <f>IF(Bias!$N$6=0,M82,IF(AND(Bias!$N$6=1,$B82&gt;=Bias!$O$6,$B82&lt;=Bias!$P$6),M82-2*($P$5*W82),M82))</f>
        <v>0</v>
      </c>
      <c r="Z82" s="71">
        <f>IF(Bias!$N$6=0,N82,IF(AND(Bias!$N$6=1,$B82&gt;=Bias!$O$6,$B82&lt;=Bias!$P$6),N82+2*($P$5*X82),N82))</f>
        <v>0</v>
      </c>
      <c r="AA82" s="70">
        <f>IF($B82="",0,Tempo!$A$2*(Y82-Z82)/2+AA83)</f>
        <v>0</v>
      </c>
      <c r="AB82" s="83">
        <f>IF(AND($B82&lt;&gt;"",$Q$11&lt;&gt;""),AA82-D82+Tempo!AY71,0)</f>
        <v>0</v>
      </c>
      <c r="AC82" s="83">
        <f>Tempo!$A$2*(S82-T82)/2-Tempo!$A$2*(Tempo!AP71-Tempo!AQ71)/2</f>
        <v>0</v>
      </c>
      <c r="AD82" s="83">
        <f>Tempo!$A$2*(Y82-Z82)/2-Tempo!$A$2*(Tempo!AR71-Tempo!AS71)/2</f>
        <v>0</v>
      </c>
      <c r="AE82" s="83">
        <f>Tempo!$A$2*(S82+T82)/2-Tempo!$A$2*(Tempo!AP71+Tempo!AQ71)/2</f>
        <v>0</v>
      </c>
      <c r="AF82" s="83">
        <f>Tempo!$A$2*(Y82+Z82)/2-Tempo!$A$2*(Tempo!AR71+Tempo!AS71)/2</f>
        <v>0</v>
      </c>
      <c r="AG82" s="105" t="e">
        <f>IF(AND(Bias!$F$4=1,B82&lt;&gt;""),B82,NA())</f>
        <v>#N/A</v>
      </c>
      <c r="AH82" s="105" t="e">
        <f>IF(AND(Bias!$F$5=1,B82&lt;&gt;""),B82,NA())</f>
        <v>#N/A</v>
      </c>
      <c r="AI82" s="105" t="e">
        <f>IF(AND(Bias!$F$4=1,Bias!$F$6=1,B82&lt;&gt;""),B82,NA())</f>
        <v>#N/A</v>
      </c>
      <c r="AJ82" s="105" t="e">
        <f>IF(AND(Bias!$F$5=1,Bias!$F$6=1,B82&lt;&gt;""),B82,NA())</f>
        <v>#N/A</v>
      </c>
      <c r="AL82" t="str">
        <f>IF($B82&lt;&gt;"",(Tempo!B71-Tempo!C71)/2-(Tempo!AP71-Tempo!AQ71)/2,"")</f>
        <v/>
      </c>
      <c r="AM82" t="str">
        <f>IF($B82&lt;&gt;"",(Tempo!D71-Tempo!E71)/2-(Tempo!AR71-Tempo!AS71)/2,"")</f>
        <v/>
      </c>
    </row>
    <row r="83" spans="1:39" x14ac:dyDescent="0.3">
      <c r="A83" s="68">
        <v>70</v>
      </c>
      <c r="B83" s="69" t="str">
        <f>IF(Tempo!A72="","",Tempo!A72)</f>
        <v/>
      </c>
      <c r="C83" s="70">
        <f>Tempo!$A$2*(Tempo!AP72-Tempo!AQ72)/2+C84</f>
        <v>0</v>
      </c>
      <c r="D83" s="70">
        <f>Tempo!$A$2*(Tempo!AR72-Tempo!AS72)/2+D84</f>
        <v>0</v>
      </c>
      <c r="E83" s="83" t="str">
        <f>IF($B83&lt;=Bias!$K$5,IF(ABS(Tempo!AP72-Tempo!B72)+ABS(Tempo!AQ72-Tempo!C72)=0,0.5,ABS(Tempo!AP72-Tempo!B72)/(ABS(Tempo!AP72-Tempo!B72)+ABS(Tempo!AQ72-Tempo!C72))),IF($B83="","",0))</f>
        <v/>
      </c>
      <c r="F83" s="83" t="str">
        <f>IF($B83&lt;=Bias!$K$5,IF(ABS(Tempo!AP72-Tempo!B72)+ABS(Tempo!AQ72-Tempo!C72)=0,0.5,ABS(Tempo!AQ72-Tempo!C72)/(ABS(Tempo!AP72-Tempo!B72)+ABS(Tempo!AQ72-Tempo!C72))),IF($B83="","",0))</f>
        <v/>
      </c>
      <c r="G83" s="71">
        <f>IF(AND(Bias!$I$5=1,$B83&gt;=Bias!$J$5,$B83&lt;=Bias!$K$5),Tempo!B72-E83*$G$3,Tempo!B72)</f>
        <v>0</v>
      </c>
      <c r="H83" s="71">
        <f>IF(AND(Bias!$I$5=1,$B83&gt;=Bias!$J$5,$B83&lt;=Bias!$K$5),Tempo!C72+F83*$G$3,Tempo!C72)</f>
        <v>0</v>
      </c>
      <c r="I83" s="70">
        <f>IF($B83="",0,Tempo!$A$2*(G83-H83)/2+I84)</f>
        <v>0</v>
      </c>
      <c r="J83" s="70">
        <f t="shared" si="2"/>
        <v>0</v>
      </c>
      <c r="K83" s="83" t="str">
        <f>IF($B83&lt;=Bias!$K$6,IF(ABS(Tempo!AR72-Tempo!D72)+ABS(Tempo!AS72-Tempo!E72)=0,0.5,ABS(Tempo!AR72-Tempo!D72)/(ABS(Tempo!AR72-Tempo!D72)+ABS(Tempo!AS72-Tempo!E72))),IF($B83="","",0))</f>
        <v/>
      </c>
      <c r="L83" s="83" t="str">
        <f>IF($B83&lt;=Bias!$K$6,IF(ABS(Tempo!AR72-Tempo!D72)+ABS(Tempo!AS72-Tempo!E72)=0,0.5,ABS(Tempo!AS72-Tempo!E72)/(ABS(Tempo!AR72-Tempo!D72)+ABS(Tempo!AS72-Tempo!E72))),IF($B83="","",0))</f>
        <v/>
      </c>
      <c r="M83" s="153">
        <f>IF(AND(Bias!$I$6=1,$B83&gt;=Bias!$J$6,$B83&lt;=Bias!$K$6),Tempo!D72-2*K83*$L$5,Tempo!D72)</f>
        <v>0</v>
      </c>
      <c r="N83" s="153">
        <f>IF(AND(Bias!$I$6=1,$B83&gt;=Bias!$J$6,$B83&lt;=Bias!$K$6),Tempo!E72+2*L83*$L$5,Tempo!E72)</f>
        <v>0</v>
      </c>
      <c r="O83" s="70">
        <f>IF($B83="",0,Tempo!$A$2*(M83-N83)/2+O84)</f>
        <v>0</v>
      </c>
      <c r="P83" s="109">
        <f t="shared" si="3"/>
        <v>0</v>
      </c>
      <c r="Q83" s="111" t="str">
        <f>IF($B83&lt;=Bias!$P$5,IF(ABS(Tempo!AP72-G83)+ABS(Tempo!AQ72-H83)=0,0.5,ABS(Tempo!AP72-G83)/(ABS(Tempo!AP72-G83)+ABS(Tempo!AQ72-H83))),IF($B83="","",0))</f>
        <v/>
      </c>
      <c r="R83" s="71" t="str">
        <f>IF($B83&lt;=Bias!$P$5,IF(ABS(Tempo!AP72-G83)+ABS(Tempo!AQ72-H83)=0,0.5,ABS(Tempo!AQ72-H83)/(ABS(Tempo!AP72-G83)+ABS(Tempo!AQ72-H83))),IF($B83="","",0))</f>
        <v/>
      </c>
      <c r="S83" s="71">
        <f>IF(Bias!$N$5=0,G83,IF(AND(Bias!$N$5=1,$B83&gt;=Bias!$O$5,$B83&lt;=Bias!$P$5),G83-2*($N$5*Q83),G83))</f>
        <v>0</v>
      </c>
      <c r="T83" s="71">
        <f>IF(Bias!$N$5=0,H83,IF(AND(Bias!$N$5=1,$B83&gt;=Bias!$O$5,$B83&lt;=Bias!$P$5),H83+2*($N$5*R83),H83))</f>
        <v>0</v>
      </c>
      <c r="U83" s="70">
        <f>IF($B83="",0,Tempo!$A$2*(S83-T83)/2+U84)</f>
        <v>0</v>
      </c>
      <c r="V83" s="83">
        <f>IF(AND($B83&lt;&gt;"",$Q$11&lt;&gt;""),U83-C83+Tempo!AX72,0)</f>
        <v>0</v>
      </c>
      <c r="W83" s="83" t="str">
        <f>IF($B83&lt;=Bias!$P$6,IF(ABS(Tempo!AR72-M83)+ABS(Tempo!AS72-N83)=0,0.5,ABS(Tempo!AR72-M83)/(ABS(Tempo!AR72-M83)+ABS(Tempo!AS72-N83))),IF($B83="","",0))</f>
        <v/>
      </c>
      <c r="X83" s="83" t="str">
        <f>IF($B83&lt;=Bias!$P$6,IF(ABS(Tempo!AR72-M83)+ABS(Tempo!AS72-N83)=0,0.5,ABS(Tempo!AS72-N83)/(ABS(Tempo!AR72-M83)+ABS(Tempo!AS72-N83))),IF($B83="","",0))</f>
        <v/>
      </c>
      <c r="Y83" s="71">
        <f>IF(Bias!$N$6=0,M83,IF(AND(Bias!$N$6=1,$B83&gt;=Bias!$O$6,$B83&lt;=Bias!$P$6),M83-2*($P$5*W83),M83))</f>
        <v>0</v>
      </c>
      <c r="Z83" s="71">
        <f>IF(Bias!$N$6=0,N83,IF(AND(Bias!$N$6=1,$B83&gt;=Bias!$O$6,$B83&lt;=Bias!$P$6),N83+2*($P$5*X83),N83))</f>
        <v>0</v>
      </c>
      <c r="AA83" s="70">
        <f>IF($B83="",0,Tempo!$A$2*(Y83-Z83)/2+AA84)</f>
        <v>0</v>
      </c>
      <c r="AB83" s="83">
        <f>IF(AND($B83&lt;&gt;"",$Q$11&lt;&gt;""),AA83-D83+Tempo!AY72,0)</f>
        <v>0</v>
      </c>
      <c r="AC83" s="83">
        <f>Tempo!$A$2*(S83-T83)/2-Tempo!$A$2*(Tempo!AP72-Tempo!AQ72)/2</f>
        <v>0</v>
      </c>
      <c r="AD83" s="83">
        <f>Tempo!$A$2*(Y83-Z83)/2-Tempo!$A$2*(Tempo!AR72-Tempo!AS72)/2</f>
        <v>0</v>
      </c>
      <c r="AE83" s="83">
        <f>Tempo!$A$2*(S83+T83)/2-Tempo!$A$2*(Tempo!AP72+Tempo!AQ72)/2</f>
        <v>0</v>
      </c>
      <c r="AF83" s="83">
        <f>Tempo!$A$2*(Y83+Z83)/2-Tempo!$A$2*(Tempo!AR72+Tempo!AS72)/2</f>
        <v>0</v>
      </c>
      <c r="AG83" s="105" t="e">
        <f>IF(AND(Bias!$F$4=1,B83&lt;&gt;""),B83,NA())</f>
        <v>#N/A</v>
      </c>
      <c r="AH83" s="105" t="e">
        <f>IF(AND(Bias!$F$5=1,B83&lt;&gt;""),B83,NA())</f>
        <v>#N/A</v>
      </c>
      <c r="AI83" s="105" t="e">
        <f>IF(AND(Bias!$F$4=1,Bias!$F$6=1,B83&lt;&gt;""),B83,NA())</f>
        <v>#N/A</v>
      </c>
      <c r="AJ83" s="105" t="e">
        <f>IF(AND(Bias!$F$5=1,Bias!$F$6=1,B83&lt;&gt;""),B83,NA())</f>
        <v>#N/A</v>
      </c>
      <c r="AL83" t="str">
        <f>IF($B83&lt;&gt;"",(Tempo!B72-Tempo!C72)/2-(Tempo!AP72-Tempo!AQ72)/2,"")</f>
        <v/>
      </c>
      <c r="AM83" t="str">
        <f>IF($B83&lt;&gt;"",(Tempo!D72-Tempo!E72)/2-(Tempo!AR72-Tempo!AS72)/2,"")</f>
        <v/>
      </c>
    </row>
    <row r="84" spans="1:39" x14ac:dyDescent="0.3">
      <c r="A84" s="68">
        <v>71</v>
      </c>
      <c r="B84" s="69" t="str">
        <f>IF(Tempo!A73="","",Tempo!A73)</f>
        <v/>
      </c>
      <c r="C84" s="70">
        <f>Tempo!$A$2*(Tempo!AP73-Tempo!AQ73)/2+C85</f>
        <v>0</v>
      </c>
      <c r="D84" s="70">
        <f>Tempo!$A$2*(Tempo!AR73-Tempo!AS73)/2+D85</f>
        <v>0</v>
      </c>
      <c r="E84" s="83" t="str">
        <f>IF($B84&lt;=Bias!$K$5,IF(ABS(Tempo!AP73-Tempo!B73)+ABS(Tempo!AQ73-Tempo!C73)=0,0.5,ABS(Tempo!AP73-Tempo!B73)/(ABS(Tempo!AP73-Tempo!B73)+ABS(Tempo!AQ73-Tempo!C73))),IF($B84="","",0))</f>
        <v/>
      </c>
      <c r="F84" s="83" t="str">
        <f>IF($B84&lt;=Bias!$K$5,IF(ABS(Tempo!AP73-Tempo!B73)+ABS(Tempo!AQ73-Tempo!C73)=0,0.5,ABS(Tempo!AQ73-Tempo!C73)/(ABS(Tempo!AP73-Tempo!B73)+ABS(Tempo!AQ73-Tempo!C73))),IF($B84="","",0))</f>
        <v/>
      </c>
      <c r="G84" s="71">
        <f>IF(AND(Bias!$I$5=1,$B84&gt;=Bias!$J$5,$B84&lt;=Bias!$K$5),Tempo!B73-E84*$G$3,Tempo!B73)</f>
        <v>0</v>
      </c>
      <c r="H84" s="71">
        <f>IF(AND(Bias!$I$5=1,$B84&gt;=Bias!$J$5,$B84&lt;=Bias!$K$5),Tempo!C73+F84*$G$3,Tempo!C73)</f>
        <v>0</v>
      </c>
      <c r="I84" s="70">
        <f>IF($B84="",0,Tempo!$A$2*(G84-H84)/2+I85)</f>
        <v>0</v>
      </c>
      <c r="J84" s="70">
        <f t="shared" si="2"/>
        <v>0</v>
      </c>
      <c r="K84" s="83" t="str">
        <f>IF($B84&lt;=Bias!$K$6,IF(ABS(Tempo!AR73-Tempo!D73)+ABS(Tempo!AS73-Tempo!E73)=0,0.5,ABS(Tempo!AR73-Tempo!D73)/(ABS(Tempo!AR73-Tempo!D73)+ABS(Tempo!AS73-Tempo!E73))),IF($B84="","",0))</f>
        <v/>
      </c>
      <c r="L84" s="83" t="str">
        <f>IF($B84&lt;=Bias!$K$6,IF(ABS(Tempo!AR73-Tempo!D73)+ABS(Tempo!AS73-Tempo!E73)=0,0.5,ABS(Tempo!AS73-Tempo!E73)/(ABS(Tempo!AR73-Tempo!D73)+ABS(Tempo!AS73-Tempo!E73))),IF($B84="","",0))</f>
        <v/>
      </c>
      <c r="M84" s="153">
        <f>IF(AND(Bias!$I$6=1,$B84&gt;=Bias!$J$6,$B84&lt;=Bias!$K$6),Tempo!D73-2*K84*$L$5,Tempo!D73)</f>
        <v>0</v>
      </c>
      <c r="N84" s="153">
        <f>IF(AND(Bias!$I$6=1,$B84&gt;=Bias!$J$6,$B84&lt;=Bias!$K$6),Tempo!E73+2*L84*$L$5,Tempo!E73)</f>
        <v>0</v>
      </c>
      <c r="O84" s="70">
        <f>IF($B84="",0,Tempo!$A$2*(M84-N84)/2+O85)</f>
        <v>0</v>
      </c>
      <c r="P84" s="109">
        <f t="shared" si="3"/>
        <v>0</v>
      </c>
      <c r="Q84" s="111" t="str">
        <f>IF($B84&lt;=Bias!$P$5,IF(ABS(Tempo!AP73-G84)+ABS(Tempo!AQ73-H84)=0,0.5,ABS(Tempo!AP73-G84)/(ABS(Tempo!AP73-G84)+ABS(Tempo!AQ73-H84))),IF($B84="","",0))</f>
        <v/>
      </c>
      <c r="R84" s="71" t="str">
        <f>IF($B84&lt;=Bias!$P$5,IF(ABS(Tempo!AP73-G84)+ABS(Tempo!AQ73-H84)=0,0.5,ABS(Tempo!AQ73-H84)/(ABS(Tempo!AP73-G84)+ABS(Tempo!AQ73-H84))),IF($B84="","",0))</f>
        <v/>
      </c>
      <c r="S84" s="71">
        <f>IF(Bias!$N$5=0,G84,IF(AND(Bias!$N$5=1,$B84&gt;=Bias!$O$5,$B84&lt;=Bias!$P$5),G84-2*($N$5*Q84),G84))</f>
        <v>0</v>
      </c>
      <c r="T84" s="71">
        <f>IF(Bias!$N$5=0,H84,IF(AND(Bias!$N$5=1,$B84&gt;=Bias!$O$5,$B84&lt;=Bias!$P$5),H84+2*($N$5*R84),H84))</f>
        <v>0</v>
      </c>
      <c r="U84" s="70">
        <f>IF($B84="",0,Tempo!$A$2*(S84-T84)/2+U85)</f>
        <v>0</v>
      </c>
      <c r="V84" s="83">
        <f>IF(AND($B84&lt;&gt;"",$Q$11&lt;&gt;""),U84-C84+Tempo!AX73,0)</f>
        <v>0</v>
      </c>
      <c r="W84" s="83" t="str">
        <f>IF($B84&lt;=Bias!$P$6,IF(ABS(Tempo!AR73-M84)+ABS(Tempo!AS73-N84)=0,0.5,ABS(Tempo!AR73-M84)/(ABS(Tempo!AR73-M84)+ABS(Tempo!AS73-N84))),IF($B84="","",0))</f>
        <v/>
      </c>
      <c r="X84" s="83" t="str">
        <f>IF($B84&lt;=Bias!$P$6,IF(ABS(Tempo!AR73-M84)+ABS(Tempo!AS73-N84)=0,0.5,ABS(Tempo!AS73-N84)/(ABS(Tempo!AR73-M84)+ABS(Tempo!AS73-N84))),IF($B84="","",0))</f>
        <v/>
      </c>
      <c r="Y84" s="71">
        <f>IF(Bias!$N$6=0,M84,IF(AND(Bias!$N$6=1,$B84&gt;=Bias!$O$6,$B84&lt;=Bias!$P$6),M84-2*($P$5*W84),M84))</f>
        <v>0</v>
      </c>
      <c r="Z84" s="71">
        <f>IF(Bias!$N$6=0,N84,IF(AND(Bias!$N$6=1,$B84&gt;=Bias!$O$6,$B84&lt;=Bias!$P$6),N84+2*($P$5*X84),N84))</f>
        <v>0</v>
      </c>
      <c r="AA84" s="70">
        <f>IF($B84="",0,Tempo!$A$2*(Y84-Z84)/2+AA85)</f>
        <v>0</v>
      </c>
      <c r="AB84" s="83">
        <f>IF(AND($B84&lt;&gt;"",$Q$11&lt;&gt;""),AA84-D84+Tempo!AY73,0)</f>
        <v>0</v>
      </c>
      <c r="AC84" s="83">
        <f>Tempo!$A$2*(S84-T84)/2-Tempo!$A$2*(Tempo!AP73-Tempo!AQ73)/2</f>
        <v>0</v>
      </c>
      <c r="AD84" s="83">
        <f>Tempo!$A$2*(Y84-Z84)/2-Tempo!$A$2*(Tempo!AR73-Tempo!AS73)/2</f>
        <v>0</v>
      </c>
      <c r="AE84" s="83">
        <f>Tempo!$A$2*(S84+T84)/2-Tempo!$A$2*(Tempo!AP73+Tempo!AQ73)/2</f>
        <v>0</v>
      </c>
      <c r="AF84" s="83">
        <f>Tempo!$A$2*(Y84+Z84)/2-Tempo!$A$2*(Tempo!AR73+Tempo!AS73)/2</f>
        <v>0</v>
      </c>
      <c r="AG84" s="105" t="e">
        <f>IF(AND(Bias!$F$4=1,B84&lt;&gt;""),B84,NA())</f>
        <v>#N/A</v>
      </c>
      <c r="AH84" s="105" t="e">
        <f>IF(AND(Bias!$F$5=1,B84&lt;&gt;""),B84,NA())</f>
        <v>#N/A</v>
      </c>
      <c r="AI84" s="105" t="e">
        <f>IF(AND(Bias!$F$4=1,Bias!$F$6=1,B84&lt;&gt;""),B84,NA())</f>
        <v>#N/A</v>
      </c>
      <c r="AJ84" s="105" t="e">
        <f>IF(AND(Bias!$F$5=1,Bias!$F$6=1,B84&lt;&gt;""),B84,NA())</f>
        <v>#N/A</v>
      </c>
      <c r="AL84" t="str">
        <f>IF($B84&lt;&gt;"",(Tempo!B73-Tempo!C73)/2-(Tempo!AP73-Tempo!AQ73)/2,"")</f>
        <v/>
      </c>
      <c r="AM84" t="str">
        <f>IF($B84&lt;&gt;"",(Tempo!D73-Tempo!E73)/2-(Tempo!AR73-Tempo!AS73)/2,"")</f>
        <v/>
      </c>
    </row>
    <row r="85" spans="1:39" x14ac:dyDescent="0.3">
      <c r="A85" s="68">
        <v>72</v>
      </c>
      <c r="B85" s="69" t="str">
        <f>IF(Tempo!A74="","",Tempo!A74)</f>
        <v/>
      </c>
      <c r="C85" s="70">
        <f>Tempo!$A$2*(Tempo!AP74-Tempo!AQ74)/2+C86</f>
        <v>0</v>
      </c>
      <c r="D85" s="70">
        <f>Tempo!$A$2*(Tempo!AR74-Tempo!AS74)/2+D86</f>
        <v>0</v>
      </c>
      <c r="E85" s="83" t="str">
        <f>IF($B85&lt;=Bias!$K$5,IF(ABS(Tempo!AP74-Tempo!B74)+ABS(Tempo!AQ74-Tempo!C74)=0,0.5,ABS(Tempo!AP74-Tempo!B74)/(ABS(Tempo!AP74-Tempo!B74)+ABS(Tempo!AQ74-Tempo!C74))),IF($B85="","",0))</f>
        <v/>
      </c>
      <c r="F85" s="83" t="str">
        <f>IF($B85&lt;=Bias!$K$5,IF(ABS(Tempo!AP74-Tempo!B74)+ABS(Tempo!AQ74-Tempo!C74)=0,0.5,ABS(Tempo!AQ74-Tempo!C74)/(ABS(Tempo!AP74-Tempo!B74)+ABS(Tempo!AQ74-Tempo!C74))),IF($B85="","",0))</f>
        <v/>
      </c>
      <c r="G85" s="71">
        <f>IF(AND(Bias!$I$5=1,$B85&gt;=Bias!$J$5,$B85&lt;=Bias!$K$5),Tempo!B74-E85*$G$3,Tempo!B74)</f>
        <v>0</v>
      </c>
      <c r="H85" s="71">
        <f>IF(AND(Bias!$I$5=1,$B85&gt;=Bias!$J$5,$B85&lt;=Bias!$K$5),Tempo!C74+F85*$G$3,Tempo!C74)</f>
        <v>0</v>
      </c>
      <c r="I85" s="70">
        <f>IF($B85="",0,Tempo!$A$2*(G85-H85)/2+I86)</f>
        <v>0</v>
      </c>
      <c r="J85" s="70">
        <f t="shared" si="2"/>
        <v>0</v>
      </c>
      <c r="K85" s="83" t="str">
        <f>IF($B85&lt;=Bias!$K$6,IF(ABS(Tempo!AR74-Tempo!D74)+ABS(Tempo!AS74-Tempo!E74)=0,0.5,ABS(Tempo!AR74-Tempo!D74)/(ABS(Tempo!AR74-Tempo!D74)+ABS(Tempo!AS74-Tempo!E74))),IF($B85="","",0))</f>
        <v/>
      </c>
      <c r="L85" s="83" t="str">
        <f>IF($B85&lt;=Bias!$K$6,IF(ABS(Tempo!AR74-Tempo!D74)+ABS(Tempo!AS74-Tempo!E74)=0,0.5,ABS(Tempo!AS74-Tempo!E74)/(ABS(Tempo!AR74-Tempo!D74)+ABS(Tempo!AS74-Tempo!E74))),IF($B85="","",0))</f>
        <v/>
      </c>
      <c r="M85" s="153">
        <f>IF(AND(Bias!$I$6=1,$B85&gt;=Bias!$J$6,$B85&lt;=Bias!$K$6),Tempo!D74-2*K85*$L$5,Tempo!D74)</f>
        <v>0</v>
      </c>
      <c r="N85" s="153">
        <f>IF(AND(Bias!$I$6=1,$B85&gt;=Bias!$J$6,$B85&lt;=Bias!$K$6),Tempo!E74+2*L85*$L$5,Tempo!E74)</f>
        <v>0</v>
      </c>
      <c r="O85" s="70">
        <f>IF($B85="",0,Tempo!$A$2*(M85-N85)/2+O86)</f>
        <v>0</v>
      </c>
      <c r="P85" s="109">
        <f t="shared" si="3"/>
        <v>0</v>
      </c>
      <c r="Q85" s="111" t="str">
        <f>IF($B85&lt;=Bias!$P$5,IF(ABS(Tempo!AP74-G85)+ABS(Tempo!AQ74-H85)=0,0.5,ABS(Tempo!AP74-G85)/(ABS(Tempo!AP74-G85)+ABS(Tempo!AQ74-H85))),IF($B85="","",0))</f>
        <v/>
      </c>
      <c r="R85" s="71" t="str">
        <f>IF($B85&lt;=Bias!$P$5,IF(ABS(Tempo!AP74-G85)+ABS(Tempo!AQ74-H85)=0,0.5,ABS(Tempo!AQ74-H85)/(ABS(Tempo!AP74-G85)+ABS(Tempo!AQ74-H85))),IF($B85="","",0))</f>
        <v/>
      </c>
      <c r="S85" s="71">
        <f>IF(Bias!$N$5=0,G85,IF(AND(Bias!$N$5=1,$B85&gt;=Bias!$O$5,$B85&lt;=Bias!$P$5),G85-2*($N$5*Q85),G85))</f>
        <v>0</v>
      </c>
      <c r="T85" s="71">
        <f>IF(Bias!$N$5=0,H85,IF(AND(Bias!$N$5=1,$B85&gt;=Bias!$O$5,$B85&lt;=Bias!$P$5),H85+2*($N$5*R85),H85))</f>
        <v>0</v>
      </c>
      <c r="U85" s="70">
        <f>IF($B85="",0,Tempo!$A$2*(S85-T85)/2+U86)</f>
        <v>0</v>
      </c>
      <c r="V85" s="83">
        <f>IF(AND($B85&lt;&gt;"",$Q$11&lt;&gt;""),U85-C85+Tempo!AX74,0)</f>
        <v>0</v>
      </c>
      <c r="W85" s="83" t="str">
        <f>IF($B85&lt;=Bias!$P$6,IF(ABS(Tempo!AR74-M85)+ABS(Tempo!AS74-N85)=0,0.5,ABS(Tempo!AR74-M85)/(ABS(Tempo!AR74-M85)+ABS(Tempo!AS74-N85))),IF($B85="","",0))</f>
        <v/>
      </c>
      <c r="X85" s="83" t="str">
        <f>IF($B85&lt;=Bias!$P$6,IF(ABS(Tempo!AR74-M85)+ABS(Tempo!AS74-N85)=0,0.5,ABS(Tempo!AS74-N85)/(ABS(Tempo!AR74-M85)+ABS(Tempo!AS74-N85))),IF($B85="","",0))</f>
        <v/>
      </c>
      <c r="Y85" s="71">
        <f>IF(Bias!$N$6=0,M85,IF(AND(Bias!$N$6=1,$B85&gt;=Bias!$O$6,$B85&lt;=Bias!$P$6),M85-2*($P$5*W85),M85))</f>
        <v>0</v>
      </c>
      <c r="Z85" s="71">
        <f>IF(Bias!$N$6=0,N85,IF(AND(Bias!$N$6=1,$B85&gt;=Bias!$O$6,$B85&lt;=Bias!$P$6),N85+2*($P$5*X85),N85))</f>
        <v>0</v>
      </c>
      <c r="AA85" s="70">
        <f>IF($B85="",0,Tempo!$A$2*(Y85-Z85)/2+AA86)</f>
        <v>0</v>
      </c>
      <c r="AB85" s="83">
        <f>IF(AND($B85&lt;&gt;"",$Q$11&lt;&gt;""),AA85-D85+Tempo!AY74,0)</f>
        <v>0</v>
      </c>
      <c r="AC85" s="83">
        <f>Tempo!$A$2*(S85-T85)/2-Tempo!$A$2*(Tempo!AP74-Tempo!AQ74)/2</f>
        <v>0</v>
      </c>
      <c r="AD85" s="83">
        <f>Tempo!$A$2*(Y85-Z85)/2-Tempo!$A$2*(Tempo!AR74-Tempo!AS74)/2</f>
        <v>0</v>
      </c>
      <c r="AE85" s="83">
        <f>Tempo!$A$2*(S85+T85)/2-Tempo!$A$2*(Tempo!AP74+Tempo!AQ74)/2</f>
        <v>0</v>
      </c>
      <c r="AF85" s="83">
        <f>Tempo!$A$2*(Y85+Z85)/2-Tempo!$A$2*(Tempo!AR74+Tempo!AS74)/2</f>
        <v>0</v>
      </c>
      <c r="AG85" s="105" t="e">
        <f>IF(AND(Bias!$F$4=1,B85&lt;&gt;""),B85,NA())</f>
        <v>#N/A</v>
      </c>
      <c r="AH85" s="105" t="e">
        <f>IF(AND(Bias!$F$5=1,B85&lt;&gt;""),B85,NA())</f>
        <v>#N/A</v>
      </c>
      <c r="AI85" s="105" t="e">
        <f>IF(AND(Bias!$F$4=1,Bias!$F$6=1,B85&lt;&gt;""),B85,NA())</f>
        <v>#N/A</v>
      </c>
      <c r="AJ85" s="105" t="e">
        <f>IF(AND(Bias!$F$5=1,Bias!$F$6=1,B85&lt;&gt;""),B85,NA())</f>
        <v>#N/A</v>
      </c>
      <c r="AL85" t="str">
        <f>IF($B85&lt;&gt;"",(Tempo!B74-Tempo!C74)/2-(Tempo!AP74-Tempo!AQ74)/2,"")</f>
        <v/>
      </c>
      <c r="AM85" t="str">
        <f>IF($B85&lt;&gt;"",(Tempo!D74-Tempo!E74)/2-(Tempo!AR74-Tempo!AS74)/2,"")</f>
        <v/>
      </c>
    </row>
    <row r="86" spans="1:39" x14ac:dyDescent="0.3">
      <c r="A86" s="68">
        <v>73</v>
      </c>
      <c r="B86" s="69" t="str">
        <f>IF(Tempo!A75="","",Tempo!A75)</f>
        <v/>
      </c>
      <c r="C86" s="70">
        <f>Tempo!$A$2*(Tempo!AP75-Tempo!AQ75)/2+C87</f>
        <v>0</v>
      </c>
      <c r="D86" s="70">
        <f>Tempo!$A$2*(Tempo!AR75-Tempo!AS75)/2+D87</f>
        <v>0</v>
      </c>
      <c r="E86" s="83" t="str">
        <f>IF($B86&lt;=Bias!$K$5,IF(ABS(Tempo!AP75-Tempo!B75)+ABS(Tempo!AQ75-Tempo!C75)=0,0.5,ABS(Tempo!AP75-Tempo!B75)/(ABS(Tempo!AP75-Tempo!B75)+ABS(Tempo!AQ75-Tempo!C75))),IF($B86="","",0))</f>
        <v/>
      </c>
      <c r="F86" s="83" t="str">
        <f>IF($B86&lt;=Bias!$K$5,IF(ABS(Tempo!AP75-Tempo!B75)+ABS(Tempo!AQ75-Tempo!C75)=0,0.5,ABS(Tempo!AQ75-Tempo!C75)/(ABS(Tempo!AP75-Tempo!B75)+ABS(Tempo!AQ75-Tempo!C75))),IF($B86="","",0))</f>
        <v/>
      </c>
      <c r="G86" s="71">
        <f>IF(AND(Bias!$I$5=1,$B86&gt;=Bias!$J$5,$B86&lt;=Bias!$K$5),Tempo!B75-E86*$G$3,Tempo!B75)</f>
        <v>0</v>
      </c>
      <c r="H86" s="71">
        <f>IF(AND(Bias!$I$5=1,$B86&gt;=Bias!$J$5,$B86&lt;=Bias!$K$5),Tempo!C75+F86*$G$3,Tempo!C75)</f>
        <v>0</v>
      </c>
      <c r="I86" s="70">
        <f>IF($B86="",0,Tempo!$A$2*(G86-H86)/2+I87)</f>
        <v>0</v>
      </c>
      <c r="J86" s="70">
        <f t="shared" si="2"/>
        <v>0</v>
      </c>
      <c r="K86" s="83" t="str">
        <f>IF($B86&lt;=Bias!$K$6,IF(ABS(Tempo!AR75-Tempo!D75)+ABS(Tempo!AS75-Tempo!E75)=0,0.5,ABS(Tempo!AR75-Tempo!D75)/(ABS(Tempo!AR75-Tempo!D75)+ABS(Tempo!AS75-Tempo!E75))),IF($B86="","",0))</f>
        <v/>
      </c>
      <c r="L86" s="83" t="str">
        <f>IF($B86&lt;=Bias!$K$6,IF(ABS(Tempo!AR75-Tempo!D75)+ABS(Tempo!AS75-Tempo!E75)=0,0.5,ABS(Tempo!AS75-Tempo!E75)/(ABS(Tempo!AR75-Tempo!D75)+ABS(Tempo!AS75-Tempo!E75))),IF($B86="","",0))</f>
        <v/>
      </c>
      <c r="M86" s="153">
        <f>IF(AND(Bias!$I$6=1,$B86&gt;=Bias!$J$6,$B86&lt;=Bias!$K$6),Tempo!D75-2*K86*$L$5,Tempo!D75)</f>
        <v>0</v>
      </c>
      <c r="N86" s="153">
        <f>IF(AND(Bias!$I$6=1,$B86&gt;=Bias!$J$6,$B86&lt;=Bias!$K$6),Tempo!E75+2*L86*$L$5,Tempo!E75)</f>
        <v>0</v>
      </c>
      <c r="O86" s="70">
        <f>IF($B86="",0,Tempo!$A$2*(M86-N86)/2+O87)</f>
        <v>0</v>
      </c>
      <c r="P86" s="109">
        <f t="shared" si="3"/>
        <v>0</v>
      </c>
      <c r="Q86" s="111" t="str">
        <f>IF($B86&lt;=Bias!$P$5,IF(ABS(Tempo!AP75-G86)+ABS(Tempo!AQ75-H86)=0,0.5,ABS(Tempo!AP75-G86)/(ABS(Tempo!AP75-G86)+ABS(Tempo!AQ75-H86))),IF($B86="","",0))</f>
        <v/>
      </c>
      <c r="R86" s="71" t="str">
        <f>IF($B86&lt;=Bias!$P$5,IF(ABS(Tempo!AP75-G86)+ABS(Tempo!AQ75-H86)=0,0.5,ABS(Tempo!AQ75-H86)/(ABS(Tempo!AP75-G86)+ABS(Tempo!AQ75-H86))),IF($B86="","",0))</f>
        <v/>
      </c>
      <c r="S86" s="71">
        <f>IF(Bias!$N$5=0,G86,IF(AND(Bias!$N$5=1,$B86&gt;=Bias!$O$5,$B86&lt;=Bias!$P$5),G86-2*($N$5*Q86),G86))</f>
        <v>0</v>
      </c>
      <c r="T86" s="71">
        <f>IF(Bias!$N$5=0,H86,IF(AND(Bias!$N$5=1,$B86&gt;=Bias!$O$5,$B86&lt;=Bias!$P$5),H86+2*($N$5*R86),H86))</f>
        <v>0</v>
      </c>
      <c r="U86" s="70">
        <f>IF($B86="",0,Tempo!$A$2*(S86-T86)/2+U87)</f>
        <v>0</v>
      </c>
      <c r="V86" s="83">
        <f>IF(AND($B86&lt;&gt;"",$Q$11&lt;&gt;""),U86-C86+Tempo!AX75,0)</f>
        <v>0</v>
      </c>
      <c r="W86" s="83" t="str">
        <f>IF($B86&lt;=Bias!$P$6,IF(ABS(Tempo!AR75-M86)+ABS(Tempo!AS75-N86)=0,0.5,ABS(Tempo!AR75-M86)/(ABS(Tempo!AR75-M86)+ABS(Tempo!AS75-N86))),IF($B86="","",0))</f>
        <v/>
      </c>
      <c r="X86" s="83" t="str">
        <f>IF($B86&lt;=Bias!$P$6,IF(ABS(Tempo!AR75-M86)+ABS(Tempo!AS75-N86)=0,0.5,ABS(Tempo!AS75-N86)/(ABS(Tempo!AR75-M86)+ABS(Tempo!AS75-N86))),IF($B86="","",0))</f>
        <v/>
      </c>
      <c r="Y86" s="71">
        <f>IF(Bias!$N$6=0,M86,IF(AND(Bias!$N$6=1,$B86&gt;=Bias!$O$6,$B86&lt;=Bias!$P$6),M86-2*($P$5*W86),M86))</f>
        <v>0</v>
      </c>
      <c r="Z86" s="71">
        <f>IF(Bias!$N$6=0,N86,IF(AND(Bias!$N$6=1,$B86&gt;=Bias!$O$6,$B86&lt;=Bias!$P$6),N86+2*($P$5*X86),N86))</f>
        <v>0</v>
      </c>
      <c r="AA86" s="70">
        <f>IF($B86="",0,Tempo!$A$2*(Y86-Z86)/2+AA87)</f>
        <v>0</v>
      </c>
      <c r="AB86" s="83">
        <f>IF(AND($B86&lt;&gt;"",$Q$11&lt;&gt;""),AA86-D86+Tempo!AY75,0)</f>
        <v>0</v>
      </c>
      <c r="AC86" s="83">
        <f>Tempo!$A$2*(S86-T86)/2-Tempo!$A$2*(Tempo!AP75-Tempo!AQ75)/2</f>
        <v>0</v>
      </c>
      <c r="AD86" s="83">
        <f>Tempo!$A$2*(Y86-Z86)/2-Tempo!$A$2*(Tempo!AR75-Tempo!AS75)/2</f>
        <v>0</v>
      </c>
      <c r="AE86" s="83">
        <f>Tempo!$A$2*(S86+T86)/2-Tempo!$A$2*(Tempo!AP75+Tempo!AQ75)/2</f>
        <v>0</v>
      </c>
      <c r="AF86" s="83">
        <f>Tempo!$A$2*(Y86+Z86)/2-Tempo!$A$2*(Tempo!AR75+Tempo!AS75)/2</f>
        <v>0</v>
      </c>
      <c r="AG86" s="105" t="e">
        <f>IF(AND(Bias!$F$4=1,B86&lt;&gt;""),B86,NA())</f>
        <v>#N/A</v>
      </c>
      <c r="AH86" s="105" t="e">
        <f>IF(AND(Bias!$F$5=1,B86&lt;&gt;""),B86,NA())</f>
        <v>#N/A</v>
      </c>
      <c r="AI86" s="105" t="e">
        <f>IF(AND(Bias!$F$4=1,Bias!$F$6=1,B86&lt;&gt;""),B86,NA())</f>
        <v>#N/A</v>
      </c>
      <c r="AJ86" s="105" t="e">
        <f>IF(AND(Bias!$F$5=1,Bias!$F$6=1,B86&lt;&gt;""),B86,NA())</f>
        <v>#N/A</v>
      </c>
      <c r="AL86" t="str">
        <f>IF($B86&lt;&gt;"",(Tempo!B75-Tempo!C75)/2-(Tempo!AP75-Tempo!AQ75)/2,"")</f>
        <v/>
      </c>
      <c r="AM86" t="str">
        <f>IF($B86&lt;&gt;"",(Tempo!D75-Tempo!E75)/2-(Tempo!AR75-Tempo!AS75)/2,"")</f>
        <v/>
      </c>
    </row>
    <row r="87" spans="1:39" x14ac:dyDescent="0.3">
      <c r="A87" s="68">
        <v>74</v>
      </c>
      <c r="B87" s="69" t="str">
        <f>IF(Tempo!A76="","",Tempo!A76)</f>
        <v/>
      </c>
      <c r="C87" s="70">
        <f>Tempo!$A$2*(Tempo!AP76-Tempo!AQ76)/2+C88</f>
        <v>0</v>
      </c>
      <c r="D87" s="70">
        <f>Tempo!$A$2*(Tempo!AR76-Tempo!AS76)/2+D88</f>
        <v>0</v>
      </c>
      <c r="E87" s="83" t="str">
        <f>IF($B87&lt;=Bias!$K$5,IF(ABS(Tempo!AP76-Tempo!B76)+ABS(Tempo!AQ76-Tempo!C76)=0,0.5,ABS(Tempo!AP76-Tempo!B76)/(ABS(Tempo!AP76-Tempo!B76)+ABS(Tempo!AQ76-Tempo!C76))),IF($B87="","",0))</f>
        <v/>
      </c>
      <c r="F87" s="83" t="str">
        <f>IF($B87&lt;=Bias!$K$5,IF(ABS(Tempo!AP76-Tempo!B76)+ABS(Tempo!AQ76-Tempo!C76)=0,0.5,ABS(Tempo!AQ76-Tempo!C76)/(ABS(Tempo!AP76-Tempo!B76)+ABS(Tempo!AQ76-Tempo!C76))),IF($B87="","",0))</f>
        <v/>
      </c>
      <c r="G87" s="71">
        <f>IF(AND(Bias!$I$5=1,$B87&gt;=Bias!$J$5,$B87&lt;=Bias!$K$5),Tempo!B76-E87*$G$3,Tempo!B76)</f>
        <v>0</v>
      </c>
      <c r="H87" s="71">
        <f>IF(AND(Bias!$I$5=1,$B87&gt;=Bias!$J$5,$B87&lt;=Bias!$K$5),Tempo!C76+F87*$G$3,Tempo!C76)</f>
        <v>0</v>
      </c>
      <c r="I87" s="70">
        <f>IF($B87="",0,Tempo!$A$2*(G87-H87)/2+I88)</f>
        <v>0</v>
      </c>
      <c r="J87" s="70">
        <f t="shared" si="2"/>
        <v>0</v>
      </c>
      <c r="K87" s="83" t="str">
        <f>IF($B87&lt;=Bias!$K$6,IF(ABS(Tempo!AR76-Tempo!D76)+ABS(Tempo!AS76-Tempo!E76)=0,0.5,ABS(Tempo!AR76-Tempo!D76)/(ABS(Tempo!AR76-Tempo!D76)+ABS(Tempo!AS76-Tempo!E76))),IF($B87="","",0))</f>
        <v/>
      </c>
      <c r="L87" s="83" t="str">
        <f>IF($B87&lt;=Bias!$K$6,IF(ABS(Tempo!AR76-Tempo!D76)+ABS(Tempo!AS76-Tempo!E76)=0,0.5,ABS(Tempo!AS76-Tempo!E76)/(ABS(Tempo!AR76-Tempo!D76)+ABS(Tempo!AS76-Tempo!E76))),IF($B87="","",0))</f>
        <v/>
      </c>
      <c r="M87" s="153">
        <f>IF(AND(Bias!$I$6=1,$B87&gt;=Bias!$J$6,$B87&lt;=Bias!$K$6),Tempo!D76-2*K87*$L$5,Tempo!D76)</f>
        <v>0</v>
      </c>
      <c r="N87" s="153">
        <f>IF(AND(Bias!$I$6=1,$B87&gt;=Bias!$J$6,$B87&lt;=Bias!$K$6),Tempo!E76+2*L87*$L$5,Tempo!E76)</f>
        <v>0</v>
      </c>
      <c r="O87" s="70">
        <f>IF($B87="",0,Tempo!$A$2*(M87-N87)/2+O88)</f>
        <v>0</v>
      </c>
      <c r="P87" s="109">
        <f t="shared" si="3"/>
        <v>0</v>
      </c>
      <c r="Q87" s="111" t="str">
        <f>IF($B87&lt;=Bias!$P$5,IF(ABS(Tempo!AP76-G87)+ABS(Tempo!AQ76-H87)=0,0.5,ABS(Tempo!AP76-G87)/(ABS(Tempo!AP76-G87)+ABS(Tempo!AQ76-H87))),IF($B87="","",0))</f>
        <v/>
      </c>
      <c r="R87" s="71" t="str">
        <f>IF($B87&lt;=Bias!$P$5,IF(ABS(Tempo!AP76-G87)+ABS(Tempo!AQ76-H87)=0,0.5,ABS(Tempo!AQ76-H87)/(ABS(Tempo!AP76-G87)+ABS(Tempo!AQ76-H87))),IF($B87="","",0))</f>
        <v/>
      </c>
      <c r="S87" s="71">
        <f>IF(Bias!$N$5=0,G87,IF(AND(Bias!$N$5=1,$B87&gt;=Bias!$O$5,$B87&lt;=Bias!$P$5),G87-2*($N$5*Q87),G87))</f>
        <v>0</v>
      </c>
      <c r="T87" s="71">
        <f>IF(Bias!$N$5=0,H87,IF(AND(Bias!$N$5=1,$B87&gt;=Bias!$O$5,$B87&lt;=Bias!$P$5),H87+2*($N$5*R87),H87))</f>
        <v>0</v>
      </c>
      <c r="U87" s="70">
        <f>IF($B87="",0,Tempo!$A$2*(S87-T87)/2+U88)</f>
        <v>0</v>
      </c>
      <c r="V87" s="83">
        <f>IF(AND($B87&lt;&gt;"",$Q$11&lt;&gt;""),U87-C87+Tempo!AX76,0)</f>
        <v>0</v>
      </c>
      <c r="W87" s="83" t="str">
        <f>IF($B87&lt;=Bias!$P$6,IF(ABS(Tempo!AR76-M87)+ABS(Tempo!AS76-N87)=0,0.5,ABS(Tempo!AR76-M87)/(ABS(Tempo!AR76-M87)+ABS(Tempo!AS76-N87))),IF($B87="","",0))</f>
        <v/>
      </c>
      <c r="X87" s="83" t="str">
        <f>IF($B87&lt;=Bias!$P$6,IF(ABS(Tempo!AR76-M87)+ABS(Tempo!AS76-N87)=0,0.5,ABS(Tempo!AS76-N87)/(ABS(Tempo!AR76-M87)+ABS(Tempo!AS76-N87))),IF($B87="","",0))</f>
        <v/>
      </c>
      <c r="Y87" s="71">
        <f>IF(Bias!$N$6=0,M87,IF(AND(Bias!$N$6=1,$B87&gt;=Bias!$O$6,$B87&lt;=Bias!$P$6),M87-2*($P$5*W87),M87))</f>
        <v>0</v>
      </c>
      <c r="Z87" s="71">
        <f>IF(Bias!$N$6=0,N87,IF(AND(Bias!$N$6=1,$B87&gt;=Bias!$O$6,$B87&lt;=Bias!$P$6),N87+2*($P$5*X87),N87))</f>
        <v>0</v>
      </c>
      <c r="AA87" s="70">
        <f>IF($B87="",0,Tempo!$A$2*(Y87-Z87)/2+AA88)</f>
        <v>0</v>
      </c>
      <c r="AB87" s="83">
        <f>IF(AND($B87&lt;&gt;"",$Q$11&lt;&gt;""),AA87-D87+Tempo!AY76,0)</f>
        <v>0</v>
      </c>
      <c r="AC87" s="83">
        <f>Tempo!$A$2*(S87-T87)/2-Tempo!$A$2*(Tempo!AP76-Tempo!AQ76)/2</f>
        <v>0</v>
      </c>
      <c r="AD87" s="83">
        <f>Tempo!$A$2*(Y87-Z87)/2-Tempo!$A$2*(Tempo!AR76-Tempo!AS76)/2</f>
        <v>0</v>
      </c>
      <c r="AE87" s="83">
        <f>Tempo!$A$2*(S87+T87)/2-Tempo!$A$2*(Tempo!AP76+Tempo!AQ76)/2</f>
        <v>0</v>
      </c>
      <c r="AF87" s="83">
        <f>Tempo!$A$2*(Y87+Z87)/2-Tempo!$A$2*(Tempo!AR76+Tempo!AS76)/2</f>
        <v>0</v>
      </c>
      <c r="AG87" s="105" t="e">
        <f>IF(AND(Bias!$F$4=1,B87&lt;&gt;""),B87,NA())</f>
        <v>#N/A</v>
      </c>
      <c r="AH87" s="105" t="e">
        <f>IF(AND(Bias!$F$5=1,B87&lt;&gt;""),B87,NA())</f>
        <v>#N/A</v>
      </c>
      <c r="AI87" s="105" t="e">
        <f>IF(AND(Bias!$F$4=1,Bias!$F$6=1,B87&lt;&gt;""),B87,NA())</f>
        <v>#N/A</v>
      </c>
      <c r="AJ87" s="105" t="e">
        <f>IF(AND(Bias!$F$5=1,Bias!$F$6=1,B87&lt;&gt;""),B87,NA())</f>
        <v>#N/A</v>
      </c>
      <c r="AL87" t="str">
        <f>IF($B87&lt;&gt;"",(Tempo!B76-Tempo!C76)/2-(Tempo!AP76-Tempo!AQ76)/2,"")</f>
        <v/>
      </c>
      <c r="AM87" t="str">
        <f>IF($B87&lt;&gt;"",(Tempo!D76-Tempo!E76)/2-(Tempo!AR76-Tempo!AS76)/2,"")</f>
        <v/>
      </c>
    </row>
    <row r="88" spans="1:39" x14ac:dyDescent="0.3">
      <c r="A88" s="68">
        <v>75</v>
      </c>
      <c r="B88" s="69" t="str">
        <f>IF(Tempo!A77="","",Tempo!A77)</f>
        <v/>
      </c>
      <c r="C88" s="70">
        <f>Tempo!$A$2*(Tempo!AP77-Tempo!AQ77)/2+C89</f>
        <v>0</v>
      </c>
      <c r="D88" s="70">
        <f>Tempo!$A$2*(Tempo!AR77-Tempo!AS77)/2+D89</f>
        <v>0</v>
      </c>
      <c r="E88" s="83" t="str">
        <f>IF($B88&lt;=Bias!$K$5,IF(ABS(Tempo!AP77-Tempo!B77)+ABS(Tempo!AQ77-Tempo!C77)=0,0.5,ABS(Tempo!AP77-Tempo!B77)/(ABS(Tempo!AP77-Tempo!B77)+ABS(Tempo!AQ77-Tempo!C77))),IF($B88="","",0))</f>
        <v/>
      </c>
      <c r="F88" s="83" t="str">
        <f>IF($B88&lt;=Bias!$K$5,IF(ABS(Tempo!AP77-Tempo!B77)+ABS(Tempo!AQ77-Tempo!C77)=0,0.5,ABS(Tempo!AQ77-Tempo!C77)/(ABS(Tempo!AP77-Tempo!B77)+ABS(Tempo!AQ77-Tempo!C77))),IF($B88="","",0))</f>
        <v/>
      </c>
      <c r="G88" s="71">
        <f>IF(AND(Bias!$I$5=1,$B88&gt;=Bias!$J$5,$B88&lt;=Bias!$K$5),Tempo!B77-E88*$G$3,Tempo!B77)</f>
        <v>0</v>
      </c>
      <c r="H88" s="71">
        <f>IF(AND(Bias!$I$5=1,$B88&gt;=Bias!$J$5,$B88&lt;=Bias!$K$5),Tempo!C77+F88*$G$3,Tempo!C77)</f>
        <v>0</v>
      </c>
      <c r="I88" s="70">
        <f>IF($B88="",0,Tempo!$A$2*(G88-H88)/2+I89)</f>
        <v>0</v>
      </c>
      <c r="J88" s="70">
        <f t="shared" si="2"/>
        <v>0</v>
      </c>
      <c r="K88" s="83" t="str">
        <f>IF($B88&lt;=Bias!$K$6,IF(ABS(Tempo!AR77-Tempo!D77)+ABS(Tempo!AS77-Tempo!E77)=0,0.5,ABS(Tempo!AR77-Tempo!D77)/(ABS(Tempo!AR77-Tempo!D77)+ABS(Tempo!AS77-Tempo!E77))),IF($B88="","",0))</f>
        <v/>
      </c>
      <c r="L88" s="83" t="str">
        <f>IF($B88&lt;=Bias!$K$6,IF(ABS(Tempo!AR77-Tempo!D77)+ABS(Tempo!AS77-Tempo!E77)=0,0.5,ABS(Tempo!AS77-Tempo!E77)/(ABS(Tempo!AR77-Tempo!D77)+ABS(Tempo!AS77-Tempo!E77))),IF($B88="","",0))</f>
        <v/>
      </c>
      <c r="M88" s="153">
        <f>IF(AND(Bias!$I$6=1,$B88&gt;=Bias!$J$6,$B88&lt;=Bias!$K$6),Tempo!D77-2*K88*$L$5,Tempo!D77)</f>
        <v>0</v>
      </c>
      <c r="N88" s="153">
        <f>IF(AND(Bias!$I$6=1,$B88&gt;=Bias!$J$6,$B88&lt;=Bias!$K$6),Tempo!E77+2*L88*$L$5,Tempo!E77)</f>
        <v>0</v>
      </c>
      <c r="O88" s="70">
        <f>IF($B88="",0,Tempo!$A$2*(M88-N88)/2+O89)</f>
        <v>0</v>
      </c>
      <c r="P88" s="109">
        <f t="shared" si="3"/>
        <v>0</v>
      </c>
      <c r="Q88" s="111" t="str">
        <f>IF($B88&lt;=Bias!$P$5,IF(ABS(Tempo!AP77-G88)+ABS(Tempo!AQ77-H88)=0,0.5,ABS(Tempo!AP77-G88)/(ABS(Tempo!AP77-G88)+ABS(Tempo!AQ77-H88))),IF($B88="","",0))</f>
        <v/>
      </c>
      <c r="R88" s="71" t="str">
        <f>IF($B88&lt;=Bias!$P$5,IF(ABS(Tempo!AP77-G88)+ABS(Tempo!AQ77-H88)=0,0.5,ABS(Tempo!AQ77-H88)/(ABS(Tempo!AP77-G88)+ABS(Tempo!AQ77-H88))),IF($B88="","",0))</f>
        <v/>
      </c>
      <c r="S88" s="71">
        <f>IF(Bias!$N$5=0,G88,IF(AND(Bias!$N$5=1,$B88&gt;=Bias!$O$5,$B88&lt;=Bias!$P$5),G88-2*($N$5*Q88),G88))</f>
        <v>0</v>
      </c>
      <c r="T88" s="71">
        <f>IF(Bias!$N$5=0,H88,IF(AND(Bias!$N$5=1,$B88&gt;=Bias!$O$5,$B88&lt;=Bias!$P$5),H88+2*($N$5*R88),H88))</f>
        <v>0</v>
      </c>
      <c r="U88" s="70">
        <f>IF($B88="",0,Tempo!$A$2*(S88-T88)/2+U89)</f>
        <v>0</v>
      </c>
      <c r="V88" s="83">
        <f>IF(AND($B88&lt;&gt;"",$Q$11&lt;&gt;""),U88-C88+Tempo!AX77,0)</f>
        <v>0</v>
      </c>
      <c r="W88" s="83" t="str">
        <f>IF($B88&lt;=Bias!$P$6,IF(ABS(Tempo!AR77-M88)+ABS(Tempo!AS77-N88)=0,0.5,ABS(Tempo!AR77-M88)/(ABS(Tempo!AR77-M88)+ABS(Tempo!AS77-N88))),IF($B88="","",0))</f>
        <v/>
      </c>
      <c r="X88" s="83" t="str">
        <f>IF($B88&lt;=Bias!$P$6,IF(ABS(Tempo!AR77-M88)+ABS(Tempo!AS77-N88)=0,0.5,ABS(Tempo!AS77-N88)/(ABS(Tempo!AR77-M88)+ABS(Tempo!AS77-N88))),IF($B88="","",0))</f>
        <v/>
      </c>
      <c r="Y88" s="71">
        <f>IF(Bias!$N$6=0,M88,IF(AND(Bias!$N$6=1,$B88&gt;=Bias!$O$6,$B88&lt;=Bias!$P$6),M88-2*($P$5*W88),M88))</f>
        <v>0</v>
      </c>
      <c r="Z88" s="71">
        <f>IF(Bias!$N$6=0,N88,IF(AND(Bias!$N$6=1,$B88&gt;=Bias!$O$6,$B88&lt;=Bias!$P$6),N88+2*($P$5*X88),N88))</f>
        <v>0</v>
      </c>
      <c r="AA88" s="70">
        <f>IF($B88="",0,Tempo!$A$2*(Y88-Z88)/2+AA89)</f>
        <v>0</v>
      </c>
      <c r="AB88" s="83">
        <f>IF(AND($B88&lt;&gt;"",$Q$11&lt;&gt;""),AA88-D88+Tempo!AY77,0)</f>
        <v>0</v>
      </c>
      <c r="AC88" s="83">
        <f>Tempo!$A$2*(S88-T88)/2-Tempo!$A$2*(Tempo!AP77-Tempo!AQ77)/2</f>
        <v>0</v>
      </c>
      <c r="AD88" s="83">
        <f>Tempo!$A$2*(Y88-Z88)/2-Tempo!$A$2*(Tempo!AR77-Tempo!AS77)/2</f>
        <v>0</v>
      </c>
      <c r="AE88" s="83">
        <f>Tempo!$A$2*(S88+T88)/2-Tempo!$A$2*(Tempo!AP77+Tempo!AQ77)/2</f>
        <v>0</v>
      </c>
      <c r="AF88" s="83">
        <f>Tempo!$A$2*(Y88+Z88)/2-Tempo!$A$2*(Tempo!AR77+Tempo!AS77)/2</f>
        <v>0</v>
      </c>
      <c r="AG88" s="105" t="e">
        <f>IF(AND(Bias!$F$4=1,B88&lt;&gt;""),B88,NA())</f>
        <v>#N/A</v>
      </c>
      <c r="AH88" s="105" t="e">
        <f>IF(AND(Bias!$F$5=1,B88&lt;&gt;""),B88,NA())</f>
        <v>#N/A</v>
      </c>
      <c r="AI88" s="105" t="e">
        <f>IF(AND(Bias!$F$4=1,Bias!$F$6=1,B88&lt;&gt;""),B88,NA())</f>
        <v>#N/A</v>
      </c>
      <c r="AJ88" s="105" t="e">
        <f>IF(AND(Bias!$F$5=1,Bias!$F$6=1,B88&lt;&gt;""),B88,NA())</f>
        <v>#N/A</v>
      </c>
      <c r="AL88" t="str">
        <f>IF($B88&lt;&gt;"",(Tempo!B77-Tempo!C77)/2-(Tempo!AP77-Tempo!AQ77)/2,"")</f>
        <v/>
      </c>
      <c r="AM88" t="str">
        <f>IF($B88&lt;&gt;"",(Tempo!D77-Tempo!E77)/2-(Tempo!AR77-Tempo!AS77)/2,"")</f>
        <v/>
      </c>
    </row>
    <row r="89" spans="1:39" x14ac:dyDescent="0.3">
      <c r="A89" s="68">
        <v>76</v>
      </c>
      <c r="B89" s="69" t="str">
        <f>IF(Tempo!A78="","",Tempo!A78)</f>
        <v/>
      </c>
      <c r="C89" s="70">
        <f>Tempo!$A$2*(Tempo!AP78-Tempo!AQ78)/2+C90</f>
        <v>0</v>
      </c>
      <c r="D89" s="70">
        <f>Tempo!$A$2*(Tempo!AR78-Tempo!AS78)/2+D90</f>
        <v>0</v>
      </c>
      <c r="E89" s="83" t="str">
        <f>IF($B89&lt;=Bias!$K$5,IF(ABS(Tempo!AP78-Tempo!B78)+ABS(Tempo!AQ78-Tempo!C78)=0,0.5,ABS(Tempo!AP78-Tempo!B78)/(ABS(Tempo!AP78-Tempo!B78)+ABS(Tempo!AQ78-Tempo!C78))),IF($B89="","",0))</f>
        <v/>
      </c>
      <c r="F89" s="83" t="str">
        <f>IF($B89&lt;=Bias!$K$5,IF(ABS(Tempo!AP78-Tempo!B78)+ABS(Tempo!AQ78-Tempo!C78)=0,0.5,ABS(Tempo!AQ78-Tempo!C78)/(ABS(Tempo!AP78-Tempo!B78)+ABS(Tempo!AQ78-Tempo!C78))),IF($B89="","",0))</f>
        <v/>
      </c>
      <c r="G89" s="71">
        <f>IF(AND(Bias!$I$5=1,$B89&gt;=Bias!$J$5,$B89&lt;=Bias!$K$5),Tempo!B78-E89*$G$3,Tempo!B78)</f>
        <v>0</v>
      </c>
      <c r="H89" s="71">
        <f>IF(AND(Bias!$I$5=1,$B89&gt;=Bias!$J$5,$B89&lt;=Bias!$K$5),Tempo!C78+F89*$G$3,Tempo!C78)</f>
        <v>0</v>
      </c>
      <c r="I89" s="70">
        <f>IF($B89="",0,Tempo!$A$2*(G89-H89)/2+I90)</f>
        <v>0</v>
      </c>
      <c r="J89" s="70">
        <f t="shared" si="2"/>
        <v>0</v>
      </c>
      <c r="K89" s="83" t="str">
        <f>IF($B89&lt;=Bias!$K$6,IF(ABS(Tempo!AR78-Tempo!D78)+ABS(Tempo!AS78-Tempo!E78)=0,0.5,ABS(Tempo!AR78-Tempo!D78)/(ABS(Tempo!AR78-Tempo!D78)+ABS(Tempo!AS78-Tempo!E78))),IF($B89="","",0))</f>
        <v/>
      </c>
      <c r="L89" s="83" t="str">
        <f>IF($B89&lt;=Bias!$K$6,IF(ABS(Tempo!AR78-Tempo!D78)+ABS(Tempo!AS78-Tempo!E78)=0,0.5,ABS(Tempo!AS78-Tempo!E78)/(ABS(Tempo!AR78-Tempo!D78)+ABS(Tempo!AS78-Tempo!E78))),IF($B89="","",0))</f>
        <v/>
      </c>
      <c r="M89" s="153">
        <f>IF(AND(Bias!$I$6=1,$B89&gt;=Bias!$J$6,$B89&lt;=Bias!$K$6),Tempo!D78-2*K89*$L$5,Tempo!D78)</f>
        <v>0</v>
      </c>
      <c r="N89" s="153">
        <f>IF(AND(Bias!$I$6=1,$B89&gt;=Bias!$J$6,$B89&lt;=Bias!$K$6),Tempo!E78+2*L89*$L$5,Tempo!E78)</f>
        <v>0</v>
      </c>
      <c r="O89" s="70">
        <f>IF($B89="",0,Tempo!$A$2*(M89-N89)/2+O90)</f>
        <v>0</v>
      </c>
      <c r="P89" s="109">
        <f t="shared" si="3"/>
        <v>0</v>
      </c>
      <c r="Q89" s="111" t="str">
        <f>IF($B89&lt;=Bias!$P$5,IF(ABS(Tempo!AP78-G89)+ABS(Tempo!AQ78-H89)=0,0.5,ABS(Tempo!AP78-G89)/(ABS(Tempo!AP78-G89)+ABS(Tempo!AQ78-H89))),IF($B89="","",0))</f>
        <v/>
      </c>
      <c r="R89" s="71" t="str">
        <f>IF($B89&lt;=Bias!$P$5,IF(ABS(Tempo!AP78-G89)+ABS(Tempo!AQ78-H89)=0,0.5,ABS(Tempo!AQ78-H89)/(ABS(Tempo!AP78-G89)+ABS(Tempo!AQ78-H89))),IF($B89="","",0))</f>
        <v/>
      </c>
      <c r="S89" s="71">
        <f>IF(Bias!$N$5=0,G89,IF(AND(Bias!$N$5=1,$B89&gt;=Bias!$O$5,$B89&lt;=Bias!$P$5),G89-2*($N$5*Q89),G89))</f>
        <v>0</v>
      </c>
      <c r="T89" s="71">
        <f>IF(Bias!$N$5=0,H89,IF(AND(Bias!$N$5=1,$B89&gt;=Bias!$O$5,$B89&lt;=Bias!$P$5),H89+2*($N$5*R89),H89))</f>
        <v>0</v>
      </c>
      <c r="U89" s="70">
        <f>IF($B89="",0,Tempo!$A$2*(S89-T89)/2+U90)</f>
        <v>0</v>
      </c>
      <c r="V89" s="83">
        <f>IF(AND($B89&lt;&gt;"",$Q$11&lt;&gt;""),U89-C89+Tempo!AX78,0)</f>
        <v>0</v>
      </c>
      <c r="W89" s="83" t="str">
        <f>IF($B89&lt;=Bias!$P$6,IF(ABS(Tempo!AR78-M89)+ABS(Tempo!AS78-N89)=0,0.5,ABS(Tempo!AR78-M89)/(ABS(Tempo!AR78-M89)+ABS(Tempo!AS78-N89))),IF($B89="","",0))</f>
        <v/>
      </c>
      <c r="X89" s="83" t="str">
        <f>IF($B89&lt;=Bias!$P$6,IF(ABS(Tempo!AR78-M89)+ABS(Tempo!AS78-N89)=0,0.5,ABS(Tempo!AS78-N89)/(ABS(Tempo!AR78-M89)+ABS(Tempo!AS78-N89))),IF($B89="","",0))</f>
        <v/>
      </c>
      <c r="Y89" s="71">
        <f>IF(Bias!$N$6=0,M89,IF(AND(Bias!$N$6=1,$B89&gt;=Bias!$O$6,$B89&lt;=Bias!$P$6),M89-2*($P$5*W89),M89))</f>
        <v>0</v>
      </c>
      <c r="Z89" s="71">
        <f>IF(Bias!$N$6=0,N89,IF(AND(Bias!$N$6=1,$B89&gt;=Bias!$O$6,$B89&lt;=Bias!$P$6),N89+2*($P$5*X89),N89))</f>
        <v>0</v>
      </c>
      <c r="AA89" s="70">
        <f>IF($B89="",0,Tempo!$A$2*(Y89-Z89)/2+AA90)</f>
        <v>0</v>
      </c>
      <c r="AB89" s="83">
        <f>IF(AND($B89&lt;&gt;"",$Q$11&lt;&gt;""),AA89-D89+Tempo!AY78,0)</f>
        <v>0</v>
      </c>
      <c r="AC89" s="83">
        <f>Tempo!$A$2*(S89-T89)/2-Tempo!$A$2*(Tempo!AP78-Tempo!AQ78)/2</f>
        <v>0</v>
      </c>
      <c r="AD89" s="83">
        <f>Tempo!$A$2*(Y89-Z89)/2-Tempo!$A$2*(Tempo!AR78-Tempo!AS78)/2</f>
        <v>0</v>
      </c>
      <c r="AE89" s="83">
        <f>Tempo!$A$2*(S89+T89)/2-Tempo!$A$2*(Tempo!AP78+Tempo!AQ78)/2</f>
        <v>0</v>
      </c>
      <c r="AF89" s="83">
        <f>Tempo!$A$2*(Y89+Z89)/2-Tempo!$A$2*(Tempo!AR78+Tempo!AS78)/2</f>
        <v>0</v>
      </c>
      <c r="AG89" s="105" t="e">
        <f>IF(AND(Bias!$F$4=1,B89&lt;&gt;""),B89,NA())</f>
        <v>#N/A</v>
      </c>
      <c r="AH89" s="105" t="e">
        <f>IF(AND(Bias!$F$5=1,B89&lt;&gt;""),B89,NA())</f>
        <v>#N/A</v>
      </c>
      <c r="AI89" s="105" t="e">
        <f>IF(AND(Bias!$F$4=1,Bias!$F$6=1,B89&lt;&gt;""),B89,NA())</f>
        <v>#N/A</v>
      </c>
      <c r="AJ89" s="105" t="e">
        <f>IF(AND(Bias!$F$5=1,Bias!$F$6=1,B89&lt;&gt;""),B89,NA())</f>
        <v>#N/A</v>
      </c>
      <c r="AL89" t="str">
        <f>IF($B89&lt;&gt;"",(Tempo!B78-Tempo!C78)/2-(Tempo!AP78-Tempo!AQ78)/2,"")</f>
        <v/>
      </c>
      <c r="AM89" t="str">
        <f>IF($B89&lt;&gt;"",(Tempo!D78-Tempo!E78)/2-(Tempo!AR78-Tempo!AS78)/2,"")</f>
        <v/>
      </c>
    </row>
    <row r="90" spans="1:39" x14ac:dyDescent="0.3">
      <c r="A90" s="68">
        <v>77</v>
      </c>
      <c r="B90" s="69" t="str">
        <f>IF(Tempo!A79="","",Tempo!A79)</f>
        <v/>
      </c>
      <c r="C90" s="70">
        <f>Tempo!$A$2*(Tempo!AP79-Tempo!AQ79)/2+C91</f>
        <v>0</v>
      </c>
      <c r="D90" s="70">
        <f>Tempo!$A$2*(Tempo!AR79-Tempo!AS79)/2+D91</f>
        <v>0</v>
      </c>
      <c r="E90" s="83" t="str">
        <f>IF($B90&lt;=Bias!$K$5,IF(ABS(Tempo!AP79-Tempo!B79)+ABS(Tempo!AQ79-Tempo!C79)=0,0.5,ABS(Tempo!AP79-Tempo!B79)/(ABS(Tempo!AP79-Tempo!B79)+ABS(Tempo!AQ79-Tempo!C79))),IF($B90="","",0))</f>
        <v/>
      </c>
      <c r="F90" s="83" t="str">
        <f>IF($B90&lt;=Bias!$K$5,IF(ABS(Tempo!AP79-Tempo!B79)+ABS(Tempo!AQ79-Tempo!C79)=0,0.5,ABS(Tempo!AQ79-Tempo!C79)/(ABS(Tempo!AP79-Tempo!B79)+ABS(Tempo!AQ79-Tempo!C79))),IF($B90="","",0))</f>
        <v/>
      </c>
      <c r="G90" s="71">
        <f>IF(AND(Bias!$I$5=1,$B90&gt;=Bias!$J$5,$B90&lt;=Bias!$K$5),Tempo!B79-E90*$G$3,Tempo!B79)</f>
        <v>0</v>
      </c>
      <c r="H90" s="71">
        <f>IF(AND(Bias!$I$5=1,$B90&gt;=Bias!$J$5,$B90&lt;=Bias!$K$5),Tempo!C79+F90*$G$3,Tempo!C79)</f>
        <v>0</v>
      </c>
      <c r="I90" s="70">
        <f>IF($B90="",0,Tempo!$A$2*(G90-H90)/2+I91)</f>
        <v>0</v>
      </c>
      <c r="J90" s="70">
        <f t="shared" si="2"/>
        <v>0</v>
      </c>
      <c r="K90" s="83" t="str">
        <f>IF($B90&lt;=Bias!$K$6,IF(ABS(Tempo!AR79-Tempo!D79)+ABS(Tempo!AS79-Tempo!E79)=0,0.5,ABS(Tempo!AR79-Tempo!D79)/(ABS(Tempo!AR79-Tempo!D79)+ABS(Tempo!AS79-Tempo!E79))),IF($B90="","",0))</f>
        <v/>
      </c>
      <c r="L90" s="83" t="str">
        <f>IF($B90&lt;=Bias!$K$6,IF(ABS(Tempo!AR79-Tempo!D79)+ABS(Tempo!AS79-Tempo!E79)=0,0.5,ABS(Tempo!AS79-Tempo!E79)/(ABS(Tempo!AR79-Tempo!D79)+ABS(Tempo!AS79-Tempo!E79))),IF($B90="","",0))</f>
        <v/>
      </c>
      <c r="M90" s="153">
        <f>IF(AND(Bias!$I$6=1,$B90&gt;=Bias!$J$6,$B90&lt;=Bias!$K$6),Tempo!D79-2*K90*$L$5,Tempo!D79)</f>
        <v>0</v>
      </c>
      <c r="N90" s="153">
        <f>IF(AND(Bias!$I$6=1,$B90&gt;=Bias!$J$6,$B90&lt;=Bias!$K$6),Tempo!E79+2*L90*$L$5,Tempo!E79)</f>
        <v>0</v>
      </c>
      <c r="O90" s="70">
        <f>IF($B90="",0,Tempo!$A$2*(M90-N90)/2+O91)</f>
        <v>0</v>
      </c>
      <c r="P90" s="109">
        <f t="shared" si="3"/>
        <v>0</v>
      </c>
      <c r="Q90" s="111" t="str">
        <f>IF($B90&lt;=Bias!$P$5,IF(ABS(Tempo!AP79-G90)+ABS(Tempo!AQ79-H90)=0,0.5,ABS(Tempo!AP79-G90)/(ABS(Tempo!AP79-G90)+ABS(Tempo!AQ79-H90))),IF($B90="","",0))</f>
        <v/>
      </c>
      <c r="R90" s="71" t="str">
        <f>IF($B90&lt;=Bias!$P$5,IF(ABS(Tempo!AP79-G90)+ABS(Tempo!AQ79-H90)=0,0.5,ABS(Tempo!AQ79-H90)/(ABS(Tempo!AP79-G90)+ABS(Tempo!AQ79-H90))),IF($B90="","",0))</f>
        <v/>
      </c>
      <c r="S90" s="71">
        <f>IF(Bias!$N$5=0,G90,IF(AND(Bias!$N$5=1,$B90&gt;=Bias!$O$5,$B90&lt;=Bias!$P$5),G90-2*($N$5*Q90),G90))</f>
        <v>0</v>
      </c>
      <c r="T90" s="71">
        <f>IF(Bias!$N$5=0,H90,IF(AND(Bias!$N$5=1,$B90&gt;=Bias!$O$5,$B90&lt;=Bias!$P$5),H90+2*($N$5*R90),H90))</f>
        <v>0</v>
      </c>
      <c r="U90" s="70">
        <f>IF($B90="",0,Tempo!$A$2*(S90-T90)/2+U91)</f>
        <v>0</v>
      </c>
      <c r="V90" s="83">
        <f>IF(AND($B90&lt;&gt;"",$Q$11&lt;&gt;""),U90-C90+Tempo!AX79,0)</f>
        <v>0</v>
      </c>
      <c r="W90" s="83" t="str">
        <f>IF($B90&lt;=Bias!$P$6,IF(ABS(Tempo!AR79-M90)+ABS(Tempo!AS79-N90)=0,0.5,ABS(Tempo!AR79-M90)/(ABS(Tempo!AR79-M90)+ABS(Tempo!AS79-N90))),IF($B90="","",0))</f>
        <v/>
      </c>
      <c r="X90" s="83" t="str">
        <f>IF($B90&lt;=Bias!$P$6,IF(ABS(Tempo!AR79-M90)+ABS(Tempo!AS79-N90)=0,0.5,ABS(Tempo!AS79-N90)/(ABS(Tempo!AR79-M90)+ABS(Tempo!AS79-N90))),IF($B90="","",0))</f>
        <v/>
      </c>
      <c r="Y90" s="71">
        <f>IF(Bias!$N$6=0,M90,IF(AND(Bias!$N$6=1,$B90&gt;=Bias!$O$6,$B90&lt;=Bias!$P$6),M90-2*($P$5*W90),M90))</f>
        <v>0</v>
      </c>
      <c r="Z90" s="71">
        <f>IF(Bias!$N$6=0,N90,IF(AND(Bias!$N$6=1,$B90&gt;=Bias!$O$6,$B90&lt;=Bias!$P$6),N90+2*($P$5*X90),N90))</f>
        <v>0</v>
      </c>
      <c r="AA90" s="70">
        <f>IF($B90="",0,Tempo!$A$2*(Y90-Z90)/2+AA91)</f>
        <v>0</v>
      </c>
      <c r="AB90" s="83">
        <f>IF(AND($B90&lt;&gt;"",$Q$11&lt;&gt;""),AA90-D90+Tempo!AY79,0)</f>
        <v>0</v>
      </c>
      <c r="AC90" s="83">
        <f>Tempo!$A$2*(S90-T90)/2-Tempo!$A$2*(Tempo!AP79-Tempo!AQ79)/2</f>
        <v>0</v>
      </c>
      <c r="AD90" s="83">
        <f>Tempo!$A$2*(Y90-Z90)/2-Tempo!$A$2*(Tempo!AR79-Tempo!AS79)/2</f>
        <v>0</v>
      </c>
      <c r="AE90" s="83">
        <f>Tempo!$A$2*(S90+T90)/2-Tempo!$A$2*(Tempo!AP79+Tempo!AQ79)/2</f>
        <v>0</v>
      </c>
      <c r="AF90" s="83">
        <f>Tempo!$A$2*(Y90+Z90)/2-Tempo!$A$2*(Tempo!AR79+Tempo!AS79)/2</f>
        <v>0</v>
      </c>
      <c r="AG90" s="105" t="e">
        <f>IF(AND(Bias!$F$4=1,B90&lt;&gt;""),B90,NA())</f>
        <v>#N/A</v>
      </c>
      <c r="AH90" s="105" t="e">
        <f>IF(AND(Bias!$F$5=1,B90&lt;&gt;""),B90,NA())</f>
        <v>#N/A</v>
      </c>
      <c r="AI90" s="105" t="e">
        <f>IF(AND(Bias!$F$4=1,Bias!$F$6=1,B90&lt;&gt;""),B90,NA())</f>
        <v>#N/A</v>
      </c>
      <c r="AJ90" s="105" t="e">
        <f>IF(AND(Bias!$F$5=1,Bias!$F$6=1,B90&lt;&gt;""),B90,NA())</f>
        <v>#N/A</v>
      </c>
      <c r="AL90" t="str">
        <f>IF($B90&lt;&gt;"",(Tempo!B79-Tempo!C79)/2-(Tempo!AP79-Tempo!AQ79)/2,"")</f>
        <v/>
      </c>
      <c r="AM90" t="str">
        <f>IF($B90&lt;&gt;"",(Tempo!D79-Tempo!E79)/2-(Tempo!AR79-Tempo!AS79)/2,"")</f>
        <v/>
      </c>
    </row>
    <row r="91" spans="1:39" x14ac:dyDescent="0.3">
      <c r="A91" s="68">
        <v>78</v>
      </c>
      <c r="B91" s="69" t="str">
        <f>IF(Tempo!A80="","",Tempo!A80)</f>
        <v/>
      </c>
      <c r="C91" s="70">
        <f>Tempo!$A$2*(Tempo!AP80-Tempo!AQ80)/2+C92</f>
        <v>0</v>
      </c>
      <c r="D91" s="70">
        <f>Tempo!$A$2*(Tempo!AR80-Tempo!AS80)/2+D92</f>
        <v>0</v>
      </c>
      <c r="E91" s="83" t="str">
        <f>IF($B91&lt;=Bias!$K$5,IF(ABS(Tempo!AP80-Tempo!B80)+ABS(Tempo!AQ80-Tempo!C80)=0,0.5,ABS(Tempo!AP80-Tempo!B80)/(ABS(Tempo!AP80-Tempo!B80)+ABS(Tempo!AQ80-Tempo!C80))),IF($B91="","",0))</f>
        <v/>
      </c>
      <c r="F91" s="83" t="str">
        <f>IF($B91&lt;=Bias!$K$5,IF(ABS(Tempo!AP80-Tempo!B80)+ABS(Tempo!AQ80-Tempo!C80)=0,0.5,ABS(Tempo!AQ80-Tempo!C80)/(ABS(Tempo!AP80-Tempo!B80)+ABS(Tempo!AQ80-Tempo!C80))),IF($B91="","",0))</f>
        <v/>
      </c>
      <c r="G91" s="71">
        <f>IF(AND(Bias!$I$5=1,$B91&gt;=Bias!$J$5,$B91&lt;=Bias!$K$5),Tempo!B80-E91*$G$3,Tempo!B80)</f>
        <v>0</v>
      </c>
      <c r="H91" s="71">
        <f>IF(AND(Bias!$I$5=1,$B91&gt;=Bias!$J$5,$B91&lt;=Bias!$K$5),Tempo!C80+F91*$G$3,Tempo!C80)</f>
        <v>0</v>
      </c>
      <c r="I91" s="70">
        <f>IF($B91="",0,Tempo!$A$2*(G91-H91)/2+I92)</f>
        <v>0</v>
      </c>
      <c r="J91" s="70">
        <f t="shared" si="2"/>
        <v>0</v>
      </c>
      <c r="K91" s="83" t="str">
        <f>IF($B91&lt;=Bias!$K$6,IF(ABS(Tempo!AR80-Tempo!D80)+ABS(Tempo!AS80-Tempo!E80)=0,0.5,ABS(Tempo!AR80-Tempo!D80)/(ABS(Tempo!AR80-Tempo!D80)+ABS(Tempo!AS80-Tempo!E80))),IF($B91="","",0))</f>
        <v/>
      </c>
      <c r="L91" s="83" t="str">
        <f>IF($B91&lt;=Bias!$K$6,IF(ABS(Tempo!AR80-Tempo!D80)+ABS(Tempo!AS80-Tempo!E80)=0,0.5,ABS(Tempo!AS80-Tempo!E80)/(ABS(Tempo!AR80-Tempo!D80)+ABS(Tempo!AS80-Tempo!E80))),IF($B91="","",0))</f>
        <v/>
      </c>
      <c r="M91" s="153">
        <f>IF(AND(Bias!$I$6=1,$B91&gt;=Bias!$J$6,$B91&lt;=Bias!$K$6),Tempo!D80-2*K91*$L$5,Tempo!D80)</f>
        <v>0</v>
      </c>
      <c r="N91" s="153">
        <f>IF(AND(Bias!$I$6=1,$B91&gt;=Bias!$J$6,$B91&lt;=Bias!$K$6),Tempo!E80+2*L91*$L$5,Tempo!E80)</f>
        <v>0</v>
      </c>
      <c r="O91" s="70">
        <f>IF($B91="",0,Tempo!$A$2*(M91-N91)/2+O92)</f>
        <v>0</v>
      </c>
      <c r="P91" s="109">
        <f t="shared" si="3"/>
        <v>0</v>
      </c>
      <c r="Q91" s="111" t="str">
        <f>IF($B91&lt;=Bias!$P$5,IF(ABS(Tempo!AP80-G91)+ABS(Tempo!AQ80-H91)=0,0.5,ABS(Tempo!AP80-G91)/(ABS(Tempo!AP80-G91)+ABS(Tempo!AQ80-H91))),IF($B91="","",0))</f>
        <v/>
      </c>
      <c r="R91" s="71" t="str">
        <f>IF($B91&lt;=Bias!$P$5,IF(ABS(Tempo!AP80-G91)+ABS(Tempo!AQ80-H91)=0,0.5,ABS(Tempo!AQ80-H91)/(ABS(Tempo!AP80-G91)+ABS(Tempo!AQ80-H91))),IF($B91="","",0))</f>
        <v/>
      </c>
      <c r="S91" s="71">
        <f>IF(Bias!$N$5=0,G91,IF(AND(Bias!$N$5=1,$B91&gt;=Bias!$O$5,$B91&lt;=Bias!$P$5),G91-2*($N$5*Q91),G91))</f>
        <v>0</v>
      </c>
      <c r="T91" s="71">
        <f>IF(Bias!$N$5=0,H91,IF(AND(Bias!$N$5=1,$B91&gt;=Bias!$O$5,$B91&lt;=Bias!$P$5),H91+2*($N$5*R91),H91))</f>
        <v>0</v>
      </c>
      <c r="U91" s="70">
        <f>IF($B91="",0,Tempo!$A$2*(S91-T91)/2+U92)</f>
        <v>0</v>
      </c>
      <c r="V91" s="83">
        <f>IF(AND($B91&lt;&gt;"",$Q$11&lt;&gt;""),U91-C91+Tempo!AX80,0)</f>
        <v>0</v>
      </c>
      <c r="W91" s="83" t="str">
        <f>IF($B91&lt;=Bias!$P$6,IF(ABS(Tempo!AR80-M91)+ABS(Tempo!AS80-N91)=0,0.5,ABS(Tempo!AR80-M91)/(ABS(Tempo!AR80-M91)+ABS(Tempo!AS80-N91))),IF($B91="","",0))</f>
        <v/>
      </c>
      <c r="X91" s="83" t="str">
        <f>IF($B91&lt;=Bias!$P$6,IF(ABS(Tempo!AR80-M91)+ABS(Tempo!AS80-N91)=0,0.5,ABS(Tempo!AS80-N91)/(ABS(Tempo!AR80-M91)+ABS(Tempo!AS80-N91))),IF($B91="","",0))</f>
        <v/>
      </c>
      <c r="Y91" s="71">
        <f>IF(Bias!$N$6=0,M91,IF(AND(Bias!$N$6=1,$B91&gt;=Bias!$O$6,$B91&lt;=Bias!$P$6),M91-2*($P$5*W91),M91))</f>
        <v>0</v>
      </c>
      <c r="Z91" s="71">
        <f>IF(Bias!$N$6=0,N91,IF(AND(Bias!$N$6=1,$B91&gt;=Bias!$O$6,$B91&lt;=Bias!$P$6),N91+2*($P$5*X91),N91))</f>
        <v>0</v>
      </c>
      <c r="AA91" s="70">
        <f>IF($B91="",0,Tempo!$A$2*(Y91-Z91)/2+AA92)</f>
        <v>0</v>
      </c>
      <c r="AB91" s="83">
        <f>IF(AND($B91&lt;&gt;"",$Q$11&lt;&gt;""),AA91-D91+Tempo!AY80,0)</f>
        <v>0</v>
      </c>
      <c r="AC91" s="83">
        <f>Tempo!$A$2*(S91-T91)/2-Tempo!$A$2*(Tempo!AP80-Tempo!AQ80)/2</f>
        <v>0</v>
      </c>
      <c r="AD91" s="83">
        <f>Tempo!$A$2*(Y91-Z91)/2-Tempo!$A$2*(Tempo!AR80-Tempo!AS80)/2</f>
        <v>0</v>
      </c>
      <c r="AE91" s="83">
        <f>Tempo!$A$2*(S91+T91)/2-Tempo!$A$2*(Tempo!AP80+Tempo!AQ80)/2</f>
        <v>0</v>
      </c>
      <c r="AF91" s="83">
        <f>Tempo!$A$2*(Y91+Z91)/2-Tempo!$A$2*(Tempo!AR80+Tempo!AS80)/2</f>
        <v>0</v>
      </c>
      <c r="AG91" s="105" t="e">
        <f>IF(AND(Bias!$F$4=1,B91&lt;&gt;""),B91,NA())</f>
        <v>#N/A</v>
      </c>
      <c r="AH91" s="105" t="e">
        <f>IF(AND(Bias!$F$5=1,B91&lt;&gt;""),B91,NA())</f>
        <v>#N/A</v>
      </c>
      <c r="AI91" s="105" t="e">
        <f>IF(AND(Bias!$F$4=1,Bias!$F$6=1,B91&lt;&gt;""),B91,NA())</f>
        <v>#N/A</v>
      </c>
      <c r="AJ91" s="105" t="e">
        <f>IF(AND(Bias!$F$5=1,Bias!$F$6=1,B91&lt;&gt;""),B91,NA())</f>
        <v>#N/A</v>
      </c>
      <c r="AL91" t="str">
        <f>IF($B91&lt;&gt;"",(Tempo!B80-Tempo!C80)/2-(Tempo!AP80-Tempo!AQ80)/2,"")</f>
        <v/>
      </c>
      <c r="AM91" t="str">
        <f>IF($B91&lt;&gt;"",(Tempo!D80-Tempo!E80)/2-(Tempo!AR80-Tempo!AS80)/2,"")</f>
        <v/>
      </c>
    </row>
    <row r="92" spans="1:39" x14ac:dyDescent="0.3">
      <c r="A92" s="68">
        <v>79</v>
      </c>
      <c r="B92" s="69" t="str">
        <f>IF(Tempo!A81="","",Tempo!A81)</f>
        <v/>
      </c>
      <c r="C92" s="70">
        <f>Tempo!$A$2*(Tempo!AP81-Tempo!AQ81)/2+C93</f>
        <v>0</v>
      </c>
      <c r="D92" s="70">
        <f>Tempo!$A$2*(Tempo!AR81-Tempo!AS81)/2+D93</f>
        <v>0</v>
      </c>
      <c r="E92" s="83" t="str">
        <f>IF($B92&lt;=Bias!$K$5,IF(ABS(Tempo!AP81-Tempo!B81)+ABS(Tempo!AQ81-Tempo!C81)=0,0.5,ABS(Tempo!AP81-Tempo!B81)/(ABS(Tempo!AP81-Tempo!B81)+ABS(Tempo!AQ81-Tempo!C81))),IF($B92="","",0))</f>
        <v/>
      </c>
      <c r="F92" s="83" t="str">
        <f>IF($B92&lt;=Bias!$K$5,IF(ABS(Tempo!AP81-Tempo!B81)+ABS(Tempo!AQ81-Tempo!C81)=0,0.5,ABS(Tempo!AQ81-Tempo!C81)/(ABS(Tempo!AP81-Tempo!B81)+ABS(Tempo!AQ81-Tempo!C81))),IF($B92="","",0))</f>
        <v/>
      </c>
      <c r="G92" s="71">
        <f>IF(AND(Bias!$I$5=1,$B92&gt;=Bias!$J$5,$B92&lt;=Bias!$K$5),Tempo!B81-E92*$G$3,Tempo!B81)</f>
        <v>0</v>
      </c>
      <c r="H92" s="71">
        <f>IF(AND(Bias!$I$5=1,$B92&gt;=Bias!$J$5,$B92&lt;=Bias!$K$5),Tempo!C81+F92*$G$3,Tempo!C81)</f>
        <v>0</v>
      </c>
      <c r="I92" s="70">
        <f>IF($B92="",0,Tempo!$A$2*(G92-H92)/2+I93)</f>
        <v>0</v>
      </c>
      <c r="J92" s="70">
        <f t="shared" si="2"/>
        <v>0</v>
      </c>
      <c r="K92" s="83" t="str">
        <f>IF($B92&lt;=Bias!$K$6,IF(ABS(Tempo!AR81-Tempo!D81)+ABS(Tempo!AS81-Tempo!E81)=0,0.5,ABS(Tempo!AR81-Tempo!D81)/(ABS(Tempo!AR81-Tempo!D81)+ABS(Tempo!AS81-Tempo!E81))),IF($B92="","",0))</f>
        <v/>
      </c>
      <c r="L92" s="83" t="str">
        <f>IF($B92&lt;=Bias!$K$6,IF(ABS(Tempo!AR81-Tempo!D81)+ABS(Tempo!AS81-Tempo!E81)=0,0.5,ABS(Tempo!AS81-Tempo!E81)/(ABS(Tempo!AR81-Tempo!D81)+ABS(Tempo!AS81-Tempo!E81))),IF($B92="","",0))</f>
        <v/>
      </c>
      <c r="M92" s="153">
        <f>IF(AND(Bias!$I$6=1,$B92&gt;=Bias!$J$6,$B92&lt;=Bias!$K$6),Tempo!D81-2*K92*$L$5,Tempo!D81)</f>
        <v>0</v>
      </c>
      <c r="N92" s="153">
        <f>IF(AND(Bias!$I$6=1,$B92&gt;=Bias!$J$6,$B92&lt;=Bias!$K$6),Tempo!E81+2*L92*$L$5,Tempo!E81)</f>
        <v>0</v>
      </c>
      <c r="O92" s="70">
        <f>IF($B92="",0,Tempo!$A$2*(M92-N92)/2+O93)</f>
        <v>0</v>
      </c>
      <c r="P92" s="109">
        <f t="shared" si="3"/>
        <v>0</v>
      </c>
      <c r="Q92" s="111" t="str">
        <f>IF($B92&lt;=Bias!$P$5,IF(ABS(Tempo!AP81-G92)+ABS(Tempo!AQ81-H92)=0,0.5,ABS(Tempo!AP81-G92)/(ABS(Tempo!AP81-G92)+ABS(Tempo!AQ81-H92))),IF($B92="","",0))</f>
        <v/>
      </c>
      <c r="R92" s="71" t="str">
        <f>IF($B92&lt;=Bias!$P$5,IF(ABS(Tempo!AP81-G92)+ABS(Tempo!AQ81-H92)=0,0.5,ABS(Tempo!AQ81-H92)/(ABS(Tempo!AP81-G92)+ABS(Tempo!AQ81-H92))),IF($B92="","",0))</f>
        <v/>
      </c>
      <c r="S92" s="71">
        <f>IF(Bias!$N$5=0,G92,IF(AND(Bias!$N$5=1,$B92&gt;=Bias!$O$5,$B92&lt;=Bias!$P$5),G92-2*($N$5*Q92),G92))</f>
        <v>0</v>
      </c>
      <c r="T92" s="71">
        <f>IF(Bias!$N$5=0,H92,IF(AND(Bias!$N$5=1,$B92&gt;=Bias!$O$5,$B92&lt;=Bias!$P$5),H92+2*($N$5*R92),H92))</f>
        <v>0</v>
      </c>
      <c r="U92" s="70">
        <f>IF($B92="",0,Tempo!$A$2*(S92-T92)/2+U93)</f>
        <v>0</v>
      </c>
      <c r="V92" s="83">
        <f>IF(AND($B92&lt;&gt;"",$Q$11&lt;&gt;""),U92-C92+Tempo!AX81,0)</f>
        <v>0</v>
      </c>
      <c r="W92" s="83" t="str">
        <f>IF($B92&lt;=Bias!$P$6,IF(ABS(Tempo!AR81-M92)+ABS(Tempo!AS81-N92)=0,0.5,ABS(Tempo!AR81-M92)/(ABS(Tempo!AR81-M92)+ABS(Tempo!AS81-N92))),IF($B92="","",0))</f>
        <v/>
      </c>
      <c r="X92" s="83" t="str">
        <f>IF($B92&lt;=Bias!$P$6,IF(ABS(Tempo!AR81-M92)+ABS(Tempo!AS81-N92)=0,0.5,ABS(Tempo!AS81-N92)/(ABS(Tempo!AR81-M92)+ABS(Tempo!AS81-N92))),IF($B92="","",0))</f>
        <v/>
      </c>
      <c r="Y92" s="71">
        <f>IF(Bias!$N$6=0,M92,IF(AND(Bias!$N$6=1,$B92&gt;=Bias!$O$6,$B92&lt;=Bias!$P$6),M92-2*($P$5*W92),M92))</f>
        <v>0</v>
      </c>
      <c r="Z92" s="71">
        <f>IF(Bias!$N$6=0,N92,IF(AND(Bias!$N$6=1,$B92&gt;=Bias!$O$6,$B92&lt;=Bias!$P$6),N92+2*($P$5*X92),N92))</f>
        <v>0</v>
      </c>
      <c r="AA92" s="70">
        <f>IF($B92="",0,Tempo!$A$2*(Y92-Z92)/2+AA93)</f>
        <v>0</v>
      </c>
      <c r="AB92" s="83">
        <f>IF(AND($B92&lt;&gt;"",$Q$11&lt;&gt;""),AA92-D92+Tempo!AY81,0)</f>
        <v>0</v>
      </c>
      <c r="AC92" s="83">
        <f>Tempo!$A$2*(S92-T92)/2-Tempo!$A$2*(Tempo!AP81-Tempo!AQ81)/2</f>
        <v>0</v>
      </c>
      <c r="AD92" s="83">
        <f>Tempo!$A$2*(Y92-Z92)/2-Tempo!$A$2*(Tempo!AR81-Tempo!AS81)/2</f>
        <v>0</v>
      </c>
      <c r="AE92" s="83">
        <f>Tempo!$A$2*(S92+T92)/2-Tempo!$A$2*(Tempo!AP81+Tempo!AQ81)/2</f>
        <v>0</v>
      </c>
      <c r="AF92" s="83">
        <f>Tempo!$A$2*(Y92+Z92)/2-Tempo!$A$2*(Tempo!AR81+Tempo!AS81)/2</f>
        <v>0</v>
      </c>
      <c r="AG92" s="105" t="e">
        <f>IF(AND(Bias!$F$4=1,B92&lt;&gt;""),B92,NA())</f>
        <v>#N/A</v>
      </c>
      <c r="AH92" s="105" t="e">
        <f>IF(AND(Bias!$F$5=1,B92&lt;&gt;""),B92,NA())</f>
        <v>#N/A</v>
      </c>
      <c r="AI92" s="105" t="e">
        <f>IF(AND(Bias!$F$4=1,Bias!$F$6=1,B92&lt;&gt;""),B92,NA())</f>
        <v>#N/A</v>
      </c>
      <c r="AJ92" s="105" t="e">
        <f>IF(AND(Bias!$F$5=1,Bias!$F$6=1,B92&lt;&gt;""),B92,NA())</f>
        <v>#N/A</v>
      </c>
      <c r="AL92" t="str">
        <f>IF($B92&lt;&gt;"",(Tempo!B81-Tempo!C81)/2-(Tempo!AP81-Tempo!AQ81)/2,"")</f>
        <v/>
      </c>
      <c r="AM92" t="str">
        <f>IF($B92&lt;&gt;"",(Tempo!D81-Tempo!E81)/2-(Tempo!AR81-Tempo!AS81)/2,"")</f>
        <v/>
      </c>
    </row>
    <row r="93" spans="1:39" x14ac:dyDescent="0.3">
      <c r="A93" s="68">
        <v>80</v>
      </c>
      <c r="B93" s="69" t="str">
        <f>IF(Tempo!A82="","",Tempo!A82)</f>
        <v/>
      </c>
      <c r="C93" s="70">
        <f>Tempo!$A$2*(Tempo!AP82-Tempo!AQ82)/2+C94</f>
        <v>0</v>
      </c>
      <c r="D93" s="70">
        <f>Tempo!$A$2*(Tempo!AR82-Tempo!AS82)/2+D94</f>
        <v>0</v>
      </c>
      <c r="E93" s="83" t="str">
        <f>IF($B93&lt;=Bias!$K$5,IF(ABS(Tempo!AP82-Tempo!B82)+ABS(Tempo!AQ82-Tempo!C82)=0,0.5,ABS(Tempo!AP82-Tempo!B82)/(ABS(Tempo!AP82-Tempo!B82)+ABS(Tempo!AQ82-Tempo!C82))),IF($B93="","",0))</f>
        <v/>
      </c>
      <c r="F93" s="83" t="str">
        <f>IF($B93&lt;=Bias!$K$5,IF(ABS(Tempo!AP82-Tempo!B82)+ABS(Tempo!AQ82-Tempo!C82)=0,0.5,ABS(Tempo!AQ82-Tempo!C82)/(ABS(Tempo!AP82-Tempo!B82)+ABS(Tempo!AQ82-Tempo!C82))),IF($B93="","",0))</f>
        <v/>
      </c>
      <c r="G93" s="71">
        <f>IF(AND(Bias!$I$5=1,$B93&gt;=Bias!$J$5,$B93&lt;=Bias!$K$5),Tempo!B82-E93*$G$3,Tempo!B82)</f>
        <v>0</v>
      </c>
      <c r="H93" s="71">
        <f>IF(AND(Bias!$I$5=1,$B93&gt;=Bias!$J$5,$B93&lt;=Bias!$K$5),Tempo!C82+F93*$G$3,Tempo!C82)</f>
        <v>0</v>
      </c>
      <c r="I93" s="70">
        <f>IF($B93="",0,Tempo!$A$2*(G93-H93)/2+I94)</f>
        <v>0</v>
      </c>
      <c r="J93" s="70">
        <f t="shared" si="2"/>
        <v>0</v>
      </c>
      <c r="K93" s="83" t="str">
        <f>IF($B93&lt;=Bias!$K$6,IF(ABS(Tempo!AR82-Tempo!D82)+ABS(Tempo!AS82-Tempo!E82)=0,0.5,ABS(Tempo!AR82-Tempo!D82)/(ABS(Tempo!AR82-Tempo!D82)+ABS(Tempo!AS82-Tempo!E82))),IF($B93="","",0))</f>
        <v/>
      </c>
      <c r="L93" s="83" t="str">
        <f>IF($B93&lt;=Bias!$K$6,IF(ABS(Tempo!AR82-Tempo!D82)+ABS(Tempo!AS82-Tempo!E82)=0,0.5,ABS(Tempo!AS82-Tempo!E82)/(ABS(Tempo!AR82-Tempo!D82)+ABS(Tempo!AS82-Tempo!E82))),IF($B93="","",0))</f>
        <v/>
      </c>
      <c r="M93" s="153">
        <f>IF(AND(Bias!$I$6=1,$B93&gt;=Bias!$J$6,$B93&lt;=Bias!$K$6),Tempo!D82-2*K93*$L$5,Tempo!D82)</f>
        <v>0</v>
      </c>
      <c r="N93" s="153">
        <f>IF(AND(Bias!$I$6=1,$B93&gt;=Bias!$J$6,$B93&lt;=Bias!$K$6),Tempo!E82+2*L93*$L$5,Tempo!E82)</f>
        <v>0</v>
      </c>
      <c r="O93" s="70">
        <f>IF($B93="",0,Tempo!$A$2*(M93-N93)/2+O94)</f>
        <v>0</v>
      </c>
      <c r="P93" s="109">
        <f t="shared" si="3"/>
        <v>0</v>
      </c>
      <c r="Q93" s="111" t="str">
        <f>IF($B93&lt;=Bias!$P$5,IF(ABS(Tempo!AP82-G93)+ABS(Tempo!AQ82-H93)=0,0.5,ABS(Tempo!AP82-G93)/(ABS(Tempo!AP82-G93)+ABS(Tempo!AQ82-H93))),IF($B93="","",0))</f>
        <v/>
      </c>
      <c r="R93" s="71" t="str">
        <f>IF($B93&lt;=Bias!$P$5,IF(ABS(Tempo!AP82-G93)+ABS(Tempo!AQ82-H93)=0,0.5,ABS(Tempo!AQ82-H93)/(ABS(Tempo!AP82-G93)+ABS(Tempo!AQ82-H93))),IF($B93="","",0))</f>
        <v/>
      </c>
      <c r="S93" s="71">
        <f>IF(Bias!$N$5=0,G93,IF(AND(Bias!$N$5=1,$B93&gt;=Bias!$O$5,$B93&lt;=Bias!$P$5),G93-2*($N$5*Q93),G93))</f>
        <v>0</v>
      </c>
      <c r="T93" s="71">
        <f>IF(Bias!$N$5=0,H93,IF(AND(Bias!$N$5=1,$B93&gt;=Bias!$O$5,$B93&lt;=Bias!$P$5),H93+2*($N$5*R93),H93))</f>
        <v>0</v>
      </c>
      <c r="U93" s="70">
        <f>IF($B93="",0,Tempo!$A$2*(S93-T93)/2+U94)</f>
        <v>0</v>
      </c>
      <c r="V93" s="83">
        <f>IF(AND($B93&lt;&gt;"",$Q$11&lt;&gt;""),U93-C93+Tempo!AX82,0)</f>
        <v>0</v>
      </c>
      <c r="W93" s="83" t="str">
        <f>IF($B93&lt;=Bias!$P$6,IF(ABS(Tempo!AR82-M93)+ABS(Tempo!AS82-N93)=0,0.5,ABS(Tempo!AR82-M93)/(ABS(Tempo!AR82-M93)+ABS(Tempo!AS82-N93))),IF($B93="","",0))</f>
        <v/>
      </c>
      <c r="X93" s="83" t="str">
        <f>IF($B93&lt;=Bias!$P$6,IF(ABS(Tempo!AR82-M93)+ABS(Tempo!AS82-N93)=0,0.5,ABS(Tempo!AS82-N93)/(ABS(Tempo!AR82-M93)+ABS(Tempo!AS82-N93))),IF($B93="","",0))</f>
        <v/>
      </c>
      <c r="Y93" s="71">
        <f>IF(Bias!$N$6=0,M93,IF(AND(Bias!$N$6=1,$B93&gt;=Bias!$O$6,$B93&lt;=Bias!$P$6),M93-2*($P$5*W93),M93))</f>
        <v>0</v>
      </c>
      <c r="Z93" s="71">
        <f>IF(Bias!$N$6=0,N93,IF(AND(Bias!$N$6=1,$B93&gt;=Bias!$O$6,$B93&lt;=Bias!$P$6),N93+2*($P$5*X93),N93))</f>
        <v>0</v>
      </c>
      <c r="AA93" s="70">
        <f>IF($B93="",0,Tempo!$A$2*(Y93-Z93)/2+AA94)</f>
        <v>0</v>
      </c>
      <c r="AB93" s="83">
        <f>IF(AND($B93&lt;&gt;"",$Q$11&lt;&gt;""),AA93-D93+Tempo!AY82,0)</f>
        <v>0</v>
      </c>
      <c r="AC93" s="83">
        <f>Tempo!$A$2*(S93-T93)/2-Tempo!$A$2*(Tempo!AP82-Tempo!AQ82)/2</f>
        <v>0</v>
      </c>
      <c r="AD93" s="83">
        <f>Tempo!$A$2*(Y93-Z93)/2-Tempo!$A$2*(Tempo!AR82-Tempo!AS82)/2</f>
        <v>0</v>
      </c>
      <c r="AE93" s="83">
        <f>Tempo!$A$2*(S93+T93)/2-Tempo!$A$2*(Tempo!AP82+Tempo!AQ82)/2</f>
        <v>0</v>
      </c>
      <c r="AF93" s="83">
        <f>Tempo!$A$2*(Y93+Z93)/2-Tempo!$A$2*(Tempo!AR82+Tempo!AS82)/2</f>
        <v>0</v>
      </c>
      <c r="AG93" s="105" t="e">
        <f>IF(AND(Bias!$F$4=1,B93&lt;&gt;""),B93,NA())</f>
        <v>#N/A</v>
      </c>
      <c r="AH93" s="105" t="e">
        <f>IF(AND(Bias!$F$5=1,B93&lt;&gt;""),B93,NA())</f>
        <v>#N/A</v>
      </c>
      <c r="AI93" s="105" t="e">
        <f>IF(AND(Bias!$F$4=1,Bias!$F$6=1,B93&lt;&gt;""),B93,NA())</f>
        <v>#N/A</v>
      </c>
      <c r="AJ93" s="105" t="e">
        <f>IF(AND(Bias!$F$5=1,Bias!$F$6=1,B93&lt;&gt;""),B93,NA())</f>
        <v>#N/A</v>
      </c>
      <c r="AL93" t="str">
        <f>IF($B93&lt;&gt;"",(Tempo!B82-Tempo!C82)/2-(Tempo!AP82-Tempo!AQ82)/2,"")</f>
        <v/>
      </c>
      <c r="AM93" t="str">
        <f>IF($B93&lt;&gt;"",(Tempo!D82-Tempo!E82)/2-(Tempo!AR82-Tempo!AS82)/2,"")</f>
        <v/>
      </c>
    </row>
    <row r="94" spans="1:39" x14ac:dyDescent="0.3">
      <c r="A94" s="68">
        <v>81</v>
      </c>
      <c r="B94" s="69" t="str">
        <f>IF(Tempo!A83="","",Tempo!A83)</f>
        <v/>
      </c>
      <c r="C94" s="70">
        <f>Tempo!$A$2*(Tempo!AP83-Tempo!AQ83)/2+C95</f>
        <v>0</v>
      </c>
      <c r="D94" s="70">
        <f>Tempo!$A$2*(Tempo!AR83-Tempo!AS83)/2+D95</f>
        <v>0</v>
      </c>
      <c r="E94" s="83" t="str">
        <f>IF($B94&lt;=Bias!$K$5,IF(ABS(Tempo!AP83-Tempo!B83)+ABS(Tempo!AQ83-Tempo!C83)=0,0.5,ABS(Tempo!AP83-Tempo!B83)/(ABS(Tempo!AP83-Tempo!B83)+ABS(Tempo!AQ83-Tempo!C83))),IF($B94="","",0))</f>
        <v/>
      </c>
      <c r="F94" s="83" t="str">
        <f>IF($B94&lt;=Bias!$K$5,IF(ABS(Tempo!AP83-Tempo!B83)+ABS(Tempo!AQ83-Tempo!C83)=0,0.5,ABS(Tempo!AQ83-Tempo!C83)/(ABS(Tempo!AP83-Tempo!B83)+ABS(Tempo!AQ83-Tempo!C83))),IF($B94="","",0))</f>
        <v/>
      </c>
      <c r="G94" s="71">
        <f>IF(AND(Bias!$I$5=1,$B94&gt;=Bias!$J$5,$B94&lt;=Bias!$K$5),Tempo!B83-E94*$G$3,Tempo!B83)</f>
        <v>0</v>
      </c>
      <c r="H94" s="71">
        <f>IF(AND(Bias!$I$5=1,$B94&gt;=Bias!$J$5,$B94&lt;=Bias!$K$5),Tempo!C83+F94*$G$3,Tempo!C83)</f>
        <v>0</v>
      </c>
      <c r="I94" s="70">
        <f>IF($B94="",0,Tempo!$A$2*(G94-H94)/2+I95)</f>
        <v>0</v>
      </c>
      <c r="J94" s="70">
        <f t="shared" si="2"/>
        <v>0</v>
      </c>
      <c r="K94" s="83" t="str">
        <f>IF($B94&lt;=Bias!$K$6,IF(ABS(Tempo!AR83-Tempo!D83)+ABS(Tempo!AS83-Tempo!E83)=0,0.5,ABS(Tempo!AR83-Tempo!D83)/(ABS(Tempo!AR83-Tempo!D83)+ABS(Tempo!AS83-Tempo!E83))),IF($B94="","",0))</f>
        <v/>
      </c>
      <c r="L94" s="83" t="str">
        <f>IF($B94&lt;=Bias!$K$6,IF(ABS(Tempo!AR83-Tempo!D83)+ABS(Tempo!AS83-Tempo!E83)=0,0.5,ABS(Tempo!AS83-Tempo!E83)/(ABS(Tempo!AR83-Tempo!D83)+ABS(Tempo!AS83-Tempo!E83))),IF($B94="","",0))</f>
        <v/>
      </c>
      <c r="M94" s="153">
        <f>IF(AND(Bias!$I$6=1,$B94&gt;=Bias!$J$6,$B94&lt;=Bias!$K$6),Tempo!D83-2*K94*$L$5,Tempo!D83)</f>
        <v>0</v>
      </c>
      <c r="N94" s="153">
        <f>IF(AND(Bias!$I$6=1,$B94&gt;=Bias!$J$6,$B94&lt;=Bias!$K$6),Tempo!E83+2*L94*$L$5,Tempo!E83)</f>
        <v>0</v>
      </c>
      <c r="O94" s="70">
        <f>IF($B94="",0,Tempo!$A$2*(M94-N94)/2+O95)</f>
        <v>0</v>
      </c>
      <c r="P94" s="109">
        <f t="shared" si="3"/>
        <v>0</v>
      </c>
      <c r="Q94" s="111" t="str">
        <f>IF($B94&lt;=Bias!$P$5,IF(ABS(Tempo!AP83-G94)+ABS(Tempo!AQ83-H94)=0,0.5,ABS(Tempo!AP83-G94)/(ABS(Tempo!AP83-G94)+ABS(Tempo!AQ83-H94))),IF($B94="","",0))</f>
        <v/>
      </c>
      <c r="R94" s="71" t="str">
        <f>IF($B94&lt;=Bias!$P$5,IF(ABS(Tempo!AP83-G94)+ABS(Tempo!AQ83-H94)=0,0.5,ABS(Tempo!AQ83-H94)/(ABS(Tempo!AP83-G94)+ABS(Tempo!AQ83-H94))),IF($B94="","",0))</f>
        <v/>
      </c>
      <c r="S94" s="71">
        <f>IF(Bias!$N$5=0,G94,IF(AND(Bias!$N$5=1,$B94&gt;=Bias!$O$5,$B94&lt;=Bias!$P$5),G94-2*($N$5*Q94),G94))</f>
        <v>0</v>
      </c>
      <c r="T94" s="71">
        <f>IF(Bias!$N$5=0,H94,IF(AND(Bias!$N$5=1,$B94&gt;=Bias!$O$5,$B94&lt;=Bias!$P$5),H94+2*($N$5*R94),H94))</f>
        <v>0</v>
      </c>
      <c r="U94" s="70">
        <f>IF($B94="",0,Tempo!$A$2*(S94-T94)/2+U95)</f>
        <v>0</v>
      </c>
      <c r="V94" s="83">
        <f>IF(AND($B94&lt;&gt;"",$Q$11&lt;&gt;""),U94-C94+Tempo!AX83,0)</f>
        <v>0</v>
      </c>
      <c r="W94" s="83" t="str">
        <f>IF($B94&lt;=Bias!$P$6,IF(ABS(Tempo!AR83-M94)+ABS(Tempo!AS83-N94)=0,0.5,ABS(Tempo!AR83-M94)/(ABS(Tempo!AR83-M94)+ABS(Tempo!AS83-N94))),IF($B94="","",0))</f>
        <v/>
      </c>
      <c r="X94" s="83" t="str">
        <f>IF($B94&lt;=Bias!$P$6,IF(ABS(Tempo!AR83-M94)+ABS(Tempo!AS83-N94)=0,0.5,ABS(Tempo!AS83-N94)/(ABS(Tempo!AR83-M94)+ABS(Tempo!AS83-N94))),IF($B94="","",0))</f>
        <v/>
      </c>
      <c r="Y94" s="71">
        <f>IF(Bias!$N$6=0,M94,IF(AND(Bias!$N$6=1,$B94&gt;=Bias!$O$6,$B94&lt;=Bias!$P$6),M94-2*($P$5*W94),M94))</f>
        <v>0</v>
      </c>
      <c r="Z94" s="71">
        <f>IF(Bias!$N$6=0,N94,IF(AND(Bias!$N$6=1,$B94&gt;=Bias!$O$6,$B94&lt;=Bias!$P$6),N94+2*($P$5*X94),N94))</f>
        <v>0</v>
      </c>
      <c r="AA94" s="70">
        <f>IF($B94="",0,Tempo!$A$2*(Y94-Z94)/2+AA95)</f>
        <v>0</v>
      </c>
      <c r="AB94" s="83">
        <f>IF(AND($B94&lt;&gt;"",$Q$11&lt;&gt;""),AA94-D94+Tempo!AY83,0)</f>
        <v>0</v>
      </c>
      <c r="AC94" s="83">
        <f>Tempo!$A$2*(S94-T94)/2-Tempo!$A$2*(Tempo!AP83-Tempo!AQ83)/2</f>
        <v>0</v>
      </c>
      <c r="AD94" s="83">
        <f>Tempo!$A$2*(Y94-Z94)/2-Tempo!$A$2*(Tempo!AR83-Tempo!AS83)/2</f>
        <v>0</v>
      </c>
      <c r="AE94" s="83">
        <f>Tempo!$A$2*(S94+T94)/2-Tempo!$A$2*(Tempo!AP83+Tempo!AQ83)/2</f>
        <v>0</v>
      </c>
      <c r="AF94" s="83">
        <f>Tempo!$A$2*(Y94+Z94)/2-Tempo!$A$2*(Tempo!AR83+Tempo!AS83)/2</f>
        <v>0</v>
      </c>
      <c r="AG94" s="105" t="e">
        <f>IF(AND(Bias!$F$4=1,B94&lt;&gt;""),B94,NA())</f>
        <v>#N/A</v>
      </c>
      <c r="AH94" s="105" t="e">
        <f>IF(AND(Bias!$F$5=1,B94&lt;&gt;""),B94,NA())</f>
        <v>#N/A</v>
      </c>
      <c r="AI94" s="105" t="e">
        <f>IF(AND(Bias!$F$4=1,Bias!$F$6=1,B94&lt;&gt;""),B94,NA())</f>
        <v>#N/A</v>
      </c>
      <c r="AJ94" s="105" t="e">
        <f>IF(AND(Bias!$F$5=1,Bias!$F$6=1,B94&lt;&gt;""),B94,NA())</f>
        <v>#N/A</v>
      </c>
      <c r="AL94" t="str">
        <f>IF($B94&lt;&gt;"",(Tempo!B83-Tempo!C83)/2-(Tempo!AP83-Tempo!AQ83)/2,"")</f>
        <v/>
      </c>
      <c r="AM94" t="str">
        <f>IF($B94&lt;&gt;"",(Tempo!D83-Tempo!E83)/2-(Tempo!AR83-Tempo!AS83)/2,"")</f>
        <v/>
      </c>
    </row>
    <row r="95" spans="1:39" x14ac:dyDescent="0.3">
      <c r="A95" s="68">
        <v>82</v>
      </c>
      <c r="B95" s="69" t="str">
        <f>IF(Tempo!A84="","",Tempo!A84)</f>
        <v/>
      </c>
      <c r="C95" s="70">
        <f>Tempo!$A$2*(Tempo!AP84-Tempo!AQ84)/2+C96</f>
        <v>0</v>
      </c>
      <c r="D95" s="70">
        <f>Tempo!$A$2*(Tempo!AR84-Tempo!AS84)/2+D96</f>
        <v>0</v>
      </c>
      <c r="E95" s="83" t="str">
        <f>IF($B95&lt;=Bias!$K$5,IF(ABS(Tempo!AP84-Tempo!B84)+ABS(Tempo!AQ84-Tempo!C84)=0,0.5,ABS(Tempo!AP84-Tempo!B84)/(ABS(Tempo!AP84-Tempo!B84)+ABS(Tempo!AQ84-Tempo!C84))),IF($B95="","",0))</f>
        <v/>
      </c>
      <c r="F95" s="83" t="str">
        <f>IF($B95&lt;=Bias!$K$5,IF(ABS(Tempo!AP84-Tempo!B84)+ABS(Tempo!AQ84-Tempo!C84)=0,0.5,ABS(Tempo!AQ84-Tempo!C84)/(ABS(Tempo!AP84-Tempo!B84)+ABS(Tempo!AQ84-Tempo!C84))),IF($B95="","",0))</f>
        <v/>
      </c>
      <c r="G95" s="71">
        <f>IF(AND(Bias!$I$5=1,$B95&gt;=Bias!$J$5,$B95&lt;=Bias!$K$5),Tempo!B84-E95*$G$3,Tempo!B84)</f>
        <v>0</v>
      </c>
      <c r="H95" s="71">
        <f>IF(AND(Bias!$I$5=1,$B95&gt;=Bias!$J$5,$B95&lt;=Bias!$K$5),Tempo!C84+F95*$G$3,Tempo!C84)</f>
        <v>0</v>
      </c>
      <c r="I95" s="70">
        <f>IF($B95="",0,Tempo!$A$2*(G95-H95)/2+I96)</f>
        <v>0</v>
      </c>
      <c r="J95" s="70">
        <f t="shared" si="2"/>
        <v>0</v>
      </c>
      <c r="K95" s="83" t="str">
        <f>IF($B95&lt;=Bias!$K$6,IF(ABS(Tempo!AR84-Tempo!D84)+ABS(Tempo!AS84-Tempo!E84)=0,0.5,ABS(Tempo!AR84-Tempo!D84)/(ABS(Tempo!AR84-Tempo!D84)+ABS(Tempo!AS84-Tempo!E84))),IF($B95="","",0))</f>
        <v/>
      </c>
      <c r="L95" s="83" t="str">
        <f>IF($B95&lt;=Bias!$K$6,IF(ABS(Tempo!AR84-Tempo!D84)+ABS(Tempo!AS84-Tempo!E84)=0,0.5,ABS(Tempo!AS84-Tempo!E84)/(ABS(Tempo!AR84-Tempo!D84)+ABS(Tempo!AS84-Tempo!E84))),IF($B95="","",0))</f>
        <v/>
      </c>
      <c r="M95" s="153">
        <f>IF(AND(Bias!$I$6=1,$B95&gt;=Bias!$J$6,$B95&lt;=Bias!$K$6),Tempo!D84-2*K95*$L$5,Tempo!D84)</f>
        <v>0</v>
      </c>
      <c r="N95" s="153">
        <f>IF(AND(Bias!$I$6=1,$B95&gt;=Bias!$J$6,$B95&lt;=Bias!$K$6),Tempo!E84+2*L95*$L$5,Tempo!E84)</f>
        <v>0</v>
      </c>
      <c r="O95" s="70">
        <f>IF($B95="",0,Tempo!$A$2*(M95-N95)/2+O96)</f>
        <v>0</v>
      </c>
      <c r="P95" s="109">
        <f t="shared" si="3"/>
        <v>0</v>
      </c>
      <c r="Q95" s="111" t="str">
        <f>IF($B95&lt;=Bias!$P$5,IF(ABS(Tempo!AP84-G95)+ABS(Tempo!AQ84-H95)=0,0.5,ABS(Tempo!AP84-G95)/(ABS(Tempo!AP84-G95)+ABS(Tempo!AQ84-H95))),IF($B95="","",0))</f>
        <v/>
      </c>
      <c r="R95" s="71" t="str">
        <f>IF($B95&lt;=Bias!$P$5,IF(ABS(Tempo!AP84-G95)+ABS(Tempo!AQ84-H95)=0,0.5,ABS(Tempo!AQ84-H95)/(ABS(Tempo!AP84-G95)+ABS(Tempo!AQ84-H95))),IF($B95="","",0))</f>
        <v/>
      </c>
      <c r="S95" s="71">
        <f>IF(Bias!$N$5=0,G95,IF(AND(Bias!$N$5=1,$B95&gt;=Bias!$O$5,$B95&lt;=Bias!$P$5),G95-2*($N$5*Q95),G95))</f>
        <v>0</v>
      </c>
      <c r="T95" s="71">
        <f>IF(Bias!$N$5=0,H95,IF(AND(Bias!$N$5=1,$B95&gt;=Bias!$O$5,$B95&lt;=Bias!$P$5),H95+2*($N$5*R95),H95))</f>
        <v>0</v>
      </c>
      <c r="U95" s="70">
        <f>IF($B95="",0,Tempo!$A$2*(S95-T95)/2+U96)</f>
        <v>0</v>
      </c>
      <c r="V95" s="83">
        <f>IF(AND($B95&lt;&gt;"",$Q$11&lt;&gt;""),U95-C95+Tempo!AX84,0)</f>
        <v>0</v>
      </c>
      <c r="W95" s="83" t="str">
        <f>IF($B95&lt;=Bias!$P$6,IF(ABS(Tempo!AR84-M95)+ABS(Tempo!AS84-N95)=0,0.5,ABS(Tempo!AR84-M95)/(ABS(Tempo!AR84-M95)+ABS(Tempo!AS84-N95))),IF($B95="","",0))</f>
        <v/>
      </c>
      <c r="X95" s="83" t="str">
        <f>IF($B95&lt;=Bias!$P$6,IF(ABS(Tempo!AR84-M95)+ABS(Tempo!AS84-N95)=0,0.5,ABS(Tempo!AS84-N95)/(ABS(Tempo!AR84-M95)+ABS(Tempo!AS84-N95))),IF($B95="","",0))</f>
        <v/>
      </c>
      <c r="Y95" s="71">
        <f>IF(Bias!$N$6=0,M95,IF(AND(Bias!$N$6=1,$B95&gt;=Bias!$O$6,$B95&lt;=Bias!$P$6),M95-2*($P$5*W95),M95))</f>
        <v>0</v>
      </c>
      <c r="Z95" s="71">
        <f>IF(Bias!$N$6=0,N95,IF(AND(Bias!$N$6=1,$B95&gt;=Bias!$O$6,$B95&lt;=Bias!$P$6),N95+2*($P$5*X95),N95))</f>
        <v>0</v>
      </c>
      <c r="AA95" s="70">
        <f>IF($B95="",0,Tempo!$A$2*(Y95-Z95)/2+AA96)</f>
        <v>0</v>
      </c>
      <c r="AB95" s="83">
        <f>IF(AND($B95&lt;&gt;"",$Q$11&lt;&gt;""),AA95-D95+Tempo!AY84,0)</f>
        <v>0</v>
      </c>
      <c r="AC95" s="83">
        <f>Tempo!$A$2*(S95-T95)/2-Tempo!$A$2*(Tempo!AP84-Tempo!AQ84)/2</f>
        <v>0</v>
      </c>
      <c r="AD95" s="83">
        <f>Tempo!$A$2*(Y95-Z95)/2-Tempo!$A$2*(Tempo!AR84-Tempo!AS84)/2</f>
        <v>0</v>
      </c>
      <c r="AE95" s="83">
        <f>Tempo!$A$2*(S95+T95)/2-Tempo!$A$2*(Tempo!AP84+Tempo!AQ84)/2</f>
        <v>0</v>
      </c>
      <c r="AF95" s="83">
        <f>Tempo!$A$2*(Y95+Z95)/2-Tempo!$A$2*(Tempo!AR84+Tempo!AS84)/2</f>
        <v>0</v>
      </c>
      <c r="AG95" s="105" t="e">
        <f>IF(AND(Bias!$F$4=1,B95&lt;&gt;""),B95,NA())</f>
        <v>#N/A</v>
      </c>
      <c r="AH95" s="105" t="e">
        <f>IF(AND(Bias!$F$5=1,B95&lt;&gt;""),B95,NA())</f>
        <v>#N/A</v>
      </c>
      <c r="AI95" s="105" t="e">
        <f>IF(AND(Bias!$F$4=1,Bias!$F$6=1,B95&lt;&gt;""),B95,NA())</f>
        <v>#N/A</v>
      </c>
      <c r="AJ95" s="105" t="e">
        <f>IF(AND(Bias!$F$5=1,Bias!$F$6=1,B95&lt;&gt;""),B95,NA())</f>
        <v>#N/A</v>
      </c>
      <c r="AL95" t="str">
        <f>IF($B95&lt;&gt;"",(Tempo!B84-Tempo!C84)/2-(Tempo!AP84-Tempo!AQ84)/2,"")</f>
        <v/>
      </c>
      <c r="AM95" t="str">
        <f>IF($B95&lt;&gt;"",(Tempo!D84-Tempo!E84)/2-(Tempo!AR84-Tempo!AS84)/2,"")</f>
        <v/>
      </c>
    </row>
    <row r="96" spans="1:39" x14ac:dyDescent="0.3">
      <c r="A96" s="68">
        <v>83</v>
      </c>
      <c r="B96" s="69" t="str">
        <f>IF(Tempo!A85="","",Tempo!A85)</f>
        <v/>
      </c>
      <c r="C96" s="70">
        <f>Tempo!$A$2*(Tempo!AP85-Tempo!AQ85)/2+C97</f>
        <v>0</v>
      </c>
      <c r="D96" s="70">
        <f>Tempo!$A$2*(Tempo!AR85-Tempo!AS85)/2+D97</f>
        <v>0</v>
      </c>
      <c r="E96" s="83" t="str">
        <f>IF($B96&lt;=Bias!$K$5,IF(ABS(Tempo!AP85-Tempo!B85)+ABS(Tempo!AQ85-Tempo!C85)=0,0.5,ABS(Tempo!AP85-Tempo!B85)/(ABS(Tempo!AP85-Tempo!B85)+ABS(Tempo!AQ85-Tempo!C85))),IF($B96="","",0))</f>
        <v/>
      </c>
      <c r="F96" s="83" t="str">
        <f>IF($B96&lt;=Bias!$K$5,IF(ABS(Tempo!AP85-Tempo!B85)+ABS(Tempo!AQ85-Tempo!C85)=0,0.5,ABS(Tempo!AQ85-Tempo!C85)/(ABS(Tempo!AP85-Tempo!B85)+ABS(Tempo!AQ85-Tempo!C85))),IF($B96="","",0))</f>
        <v/>
      </c>
      <c r="G96" s="71">
        <f>IF(AND(Bias!$I$5=1,$B96&gt;=Bias!$J$5,$B96&lt;=Bias!$K$5),Tempo!B85-E96*$G$3,Tempo!B85)</f>
        <v>0</v>
      </c>
      <c r="H96" s="71">
        <f>IF(AND(Bias!$I$5=1,$B96&gt;=Bias!$J$5,$B96&lt;=Bias!$K$5),Tempo!C85+F96*$G$3,Tempo!C85)</f>
        <v>0</v>
      </c>
      <c r="I96" s="70">
        <f>IF($B96="",0,Tempo!$A$2*(G96-H96)/2+I97)</f>
        <v>0</v>
      </c>
      <c r="J96" s="70">
        <f t="shared" si="2"/>
        <v>0</v>
      </c>
      <c r="K96" s="83" t="str">
        <f>IF($B96&lt;=Bias!$K$6,IF(ABS(Tempo!AR85-Tempo!D85)+ABS(Tempo!AS85-Tempo!E85)=0,0.5,ABS(Tempo!AR85-Tempo!D85)/(ABS(Tempo!AR85-Tempo!D85)+ABS(Tempo!AS85-Tempo!E85))),IF($B96="","",0))</f>
        <v/>
      </c>
      <c r="L96" s="83" t="str">
        <f>IF($B96&lt;=Bias!$K$6,IF(ABS(Tempo!AR85-Tempo!D85)+ABS(Tempo!AS85-Tempo!E85)=0,0.5,ABS(Tempo!AS85-Tempo!E85)/(ABS(Tempo!AR85-Tempo!D85)+ABS(Tempo!AS85-Tempo!E85))),IF($B96="","",0))</f>
        <v/>
      </c>
      <c r="M96" s="153">
        <f>IF(AND(Bias!$I$6=1,$B96&gt;=Bias!$J$6,$B96&lt;=Bias!$K$6),Tempo!D85-2*K96*$L$5,Tempo!D85)</f>
        <v>0</v>
      </c>
      <c r="N96" s="153">
        <f>IF(AND(Bias!$I$6=1,$B96&gt;=Bias!$J$6,$B96&lt;=Bias!$K$6),Tempo!E85+2*L96*$L$5,Tempo!E85)</f>
        <v>0</v>
      </c>
      <c r="O96" s="70">
        <f>IF($B96="",0,Tempo!$A$2*(M96-N96)/2+O97)</f>
        <v>0</v>
      </c>
      <c r="P96" s="109">
        <f t="shared" si="3"/>
        <v>0</v>
      </c>
      <c r="Q96" s="111" t="str">
        <f>IF($B96&lt;=Bias!$P$5,IF(ABS(Tempo!AP85-G96)+ABS(Tempo!AQ85-H96)=0,0.5,ABS(Tempo!AP85-G96)/(ABS(Tempo!AP85-G96)+ABS(Tempo!AQ85-H96))),IF($B96="","",0))</f>
        <v/>
      </c>
      <c r="R96" s="71" t="str">
        <f>IF($B96&lt;=Bias!$P$5,IF(ABS(Tempo!AP85-G96)+ABS(Tempo!AQ85-H96)=0,0.5,ABS(Tempo!AQ85-H96)/(ABS(Tempo!AP85-G96)+ABS(Tempo!AQ85-H96))),IF($B96="","",0))</f>
        <v/>
      </c>
      <c r="S96" s="71">
        <f>IF(Bias!$N$5=0,G96,IF(AND(Bias!$N$5=1,$B96&gt;=Bias!$O$5,$B96&lt;=Bias!$P$5),G96-2*($N$5*Q96),G96))</f>
        <v>0</v>
      </c>
      <c r="T96" s="71">
        <f>IF(Bias!$N$5=0,H96,IF(AND(Bias!$N$5=1,$B96&gt;=Bias!$O$5,$B96&lt;=Bias!$P$5),H96+2*($N$5*R96),H96))</f>
        <v>0</v>
      </c>
      <c r="U96" s="70">
        <f>IF($B96="",0,Tempo!$A$2*(S96-T96)/2+U97)</f>
        <v>0</v>
      </c>
      <c r="V96" s="83">
        <f>IF(AND($B96&lt;&gt;"",$Q$11&lt;&gt;""),U96-C96+Tempo!AX85,0)</f>
        <v>0</v>
      </c>
      <c r="W96" s="83" t="str">
        <f>IF($B96&lt;=Bias!$P$6,IF(ABS(Tempo!AR85-M96)+ABS(Tempo!AS85-N96)=0,0.5,ABS(Tempo!AR85-M96)/(ABS(Tempo!AR85-M96)+ABS(Tempo!AS85-N96))),IF($B96="","",0))</f>
        <v/>
      </c>
      <c r="X96" s="83" t="str">
        <f>IF($B96&lt;=Bias!$P$6,IF(ABS(Tempo!AR85-M96)+ABS(Tempo!AS85-N96)=0,0.5,ABS(Tempo!AS85-N96)/(ABS(Tempo!AR85-M96)+ABS(Tempo!AS85-N96))),IF($B96="","",0))</f>
        <v/>
      </c>
      <c r="Y96" s="71">
        <f>IF(Bias!$N$6=0,M96,IF(AND(Bias!$N$6=1,$B96&gt;=Bias!$O$6,$B96&lt;=Bias!$P$6),M96-2*($P$5*W96),M96))</f>
        <v>0</v>
      </c>
      <c r="Z96" s="71">
        <f>IF(Bias!$N$6=0,N96,IF(AND(Bias!$N$6=1,$B96&gt;=Bias!$O$6,$B96&lt;=Bias!$P$6),N96+2*($P$5*X96),N96))</f>
        <v>0</v>
      </c>
      <c r="AA96" s="70">
        <f>IF($B96="",0,Tempo!$A$2*(Y96-Z96)/2+AA97)</f>
        <v>0</v>
      </c>
      <c r="AB96" s="83">
        <f>IF(AND($B96&lt;&gt;"",$Q$11&lt;&gt;""),AA96-D96+Tempo!AY85,0)</f>
        <v>0</v>
      </c>
      <c r="AC96" s="83">
        <f>Tempo!$A$2*(S96-T96)/2-Tempo!$A$2*(Tempo!AP85-Tempo!AQ85)/2</f>
        <v>0</v>
      </c>
      <c r="AD96" s="83">
        <f>Tempo!$A$2*(Y96-Z96)/2-Tempo!$A$2*(Tempo!AR85-Tempo!AS85)/2</f>
        <v>0</v>
      </c>
      <c r="AE96" s="83">
        <f>Tempo!$A$2*(S96+T96)/2-Tempo!$A$2*(Tempo!AP85+Tempo!AQ85)/2</f>
        <v>0</v>
      </c>
      <c r="AF96" s="83">
        <f>Tempo!$A$2*(Y96+Z96)/2-Tempo!$A$2*(Tempo!AR85+Tempo!AS85)/2</f>
        <v>0</v>
      </c>
      <c r="AG96" s="105" t="e">
        <f>IF(AND(Bias!$F$4=1,B96&lt;&gt;""),B96,NA())</f>
        <v>#N/A</v>
      </c>
      <c r="AH96" s="105" t="e">
        <f>IF(AND(Bias!$F$5=1,B96&lt;&gt;""),B96,NA())</f>
        <v>#N/A</v>
      </c>
      <c r="AI96" s="105" t="e">
        <f>IF(AND(Bias!$F$4=1,Bias!$F$6=1,B96&lt;&gt;""),B96,NA())</f>
        <v>#N/A</v>
      </c>
      <c r="AJ96" s="105" t="e">
        <f>IF(AND(Bias!$F$5=1,Bias!$F$6=1,B96&lt;&gt;""),B96,NA())</f>
        <v>#N/A</v>
      </c>
      <c r="AL96" t="str">
        <f>IF($B96&lt;&gt;"",(Tempo!B85-Tempo!C85)/2-(Tempo!AP85-Tempo!AQ85)/2,"")</f>
        <v/>
      </c>
      <c r="AM96" t="str">
        <f>IF($B96&lt;&gt;"",(Tempo!D85-Tempo!E85)/2-(Tempo!AR85-Tempo!AS85)/2,"")</f>
        <v/>
      </c>
    </row>
    <row r="97" spans="1:39" x14ac:dyDescent="0.3">
      <c r="A97" s="68">
        <v>84</v>
      </c>
      <c r="B97" s="69" t="str">
        <f>IF(Tempo!A86="","",Tempo!A86)</f>
        <v/>
      </c>
      <c r="C97" s="70">
        <f>Tempo!$A$2*(Tempo!AP86-Tempo!AQ86)/2+C98</f>
        <v>0</v>
      </c>
      <c r="D97" s="70">
        <f>Tempo!$A$2*(Tempo!AR86-Tempo!AS86)/2+D98</f>
        <v>0</v>
      </c>
      <c r="E97" s="83" t="str">
        <f>IF($B97&lt;=Bias!$K$5,IF(ABS(Tempo!AP86-Tempo!B86)+ABS(Tempo!AQ86-Tempo!C86)=0,0.5,ABS(Tempo!AP86-Tempo!B86)/(ABS(Tempo!AP86-Tempo!B86)+ABS(Tempo!AQ86-Tempo!C86))),IF($B97="","",0))</f>
        <v/>
      </c>
      <c r="F97" s="83" t="str">
        <f>IF($B97&lt;=Bias!$K$5,IF(ABS(Tempo!AP86-Tempo!B86)+ABS(Tempo!AQ86-Tempo!C86)=0,0.5,ABS(Tempo!AQ86-Tempo!C86)/(ABS(Tempo!AP86-Tempo!B86)+ABS(Tempo!AQ86-Tempo!C86))),IF($B97="","",0))</f>
        <v/>
      </c>
      <c r="G97" s="71">
        <f>IF(AND(Bias!$I$5=1,$B97&gt;=Bias!$J$5,$B97&lt;=Bias!$K$5),Tempo!B86-E97*$G$3,Tempo!B86)</f>
        <v>0</v>
      </c>
      <c r="H97" s="71">
        <f>IF(AND(Bias!$I$5=1,$B97&gt;=Bias!$J$5,$B97&lt;=Bias!$K$5),Tempo!C86+F97*$G$3,Tempo!C86)</f>
        <v>0</v>
      </c>
      <c r="I97" s="70">
        <f>IF($B97="",0,Tempo!$A$2*(G97-H97)/2+I98)</f>
        <v>0</v>
      </c>
      <c r="J97" s="70">
        <f t="shared" si="2"/>
        <v>0</v>
      </c>
      <c r="K97" s="83" t="str">
        <f>IF($B97&lt;=Bias!$K$6,IF(ABS(Tempo!AR86-Tempo!D86)+ABS(Tempo!AS86-Tempo!E86)=0,0.5,ABS(Tempo!AR86-Tempo!D86)/(ABS(Tempo!AR86-Tempo!D86)+ABS(Tempo!AS86-Tempo!E86))),IF($B97="","",0))</f>
        <v/>
      </c>
      <c r="L97" s="83" t="str">
        <f>IF($B97&lt;=Bias!$K$6,IF(ABS(Tempo!AR86-Tempo!D86)+ABS(Tempo!AS86-Tempo!E86)=0,0.5,ABS(Tempo!AS86-Tempo!E86)/(ABS(Tempo!AR86-Tempo!D86)+ABS(Tempo!AS86-Tempo!E86))),IF($B97="","",0))</f>
        <v/>
      </c>
      <c r="M97" s="153">
        <f>IF(AND(Bias!$I$6=1,$B97&gt;=Bias!$J$6,$B97&lt;=Bias!$K$6),Tempo!D86-2*K97*$L$5,Tempo!D86)</f>
        <v>0</v>
      </c>
      <c r="N97" s="153">
        <f>IF(AND(Bias!$I$6=1,$B97&gt;=Bias!$J$6,$B97&lt;=Bias!$K$6),Tempo!E86+2*L97*$L$5,Tempo!E86)</f>
        <v>0</v>
      </c>
      <c r="O97" s="70">
        <f>IF($B97="",0,Tempo!$A$2*(M97-N97)/2+O98)</f>
        <v>0</v>
      </c>
      <c r="P97" s="109">
        <f t="shared" si="3"/>
        <v>0</v>
      </c>
      <c r="Q97" s="111" t="str">
        <f>IF($B97&lt;=Bias!$P$5,IF(ABS(Tempo!AP86-G97)+ABS(Tempo!AQ86-H97)=0,0.5,ABS(Tempo!AP86-G97)/(ABS(Tempo!AP86-G97)+ABS(Tempo!AQ86-H97))),IF($B97="","",0))</f>
        <v/>
      </c>
      <c r="R97" s="71" t="str">
        <f>IF($B97&lt;=Bias!$P$5,IF(ABS(Tempo!AP86-G97)+ABS(Tempo!AQ86-H97)=0,0.5,ABS(Tempo!AQ86-H97)/(ABS(Tempo!AP86-G97)+ABS(Tempo!AQ86-H97))),IF($B97="","",0))</f>
        <v/>
      </c>
      <c r="S97" s="71">
        <f>IF(Bias!$N$5=0,G97,IF(AND(Bias!$N$5=1,$B97&gt;=Bias!$O$5,$B97&lt;=Bias!$P$5),G97-2*($N$5*Q97),G97))</f>
        <v>0</v>
      </c>
      <c r="T97" s="71">
        <f>IF(Bias!$N$5=0,H97,IF(AND(Bias!$N$5=1,$B97&gt;=Bias!$O$5,$B97&lt;=Bias!$P$5),H97+2*($N$5*R97),H97))</f>
        <v>0</v>
      </c>
      <c r="U97" s="70">
        <f>IF($B97="",0,Tempo!$A$2*(S97-T97)/2+U98)</f>
        <v>0</v>
      </c>
      <c r="V97" s="83">
        <f>IF(AND($B97&lt;&gt;"",$Q$11&lt;&gt;""),U97-C97+Tempo!AX86,0)</f>
        <v>0</v>
      </c>
      <c r="W97" s="83" t="str">
        <f>IF($B97&lt;=Bias!$P$6,IF(ABS(Tempo!AR86-M97)+ABS(Tempo!AS86-N97)=0,0.5,ABS(Tempo!AR86-M97)/(ABS(Tempo!AR86-M97)+ABS(Tempo!AS86-N97))),IF($B97="","",0))</f>
        <v/>
      </c>
      <c r="X97" s="83" t="str">
        <f>IF($B97&lt;=Bias!$P$6,IF(ABS(Tempo!AR86-M97)+ABS(Tempo!AS86-N97)=0,0.5,ABS(Tempo!AS86-N97)/(ABS(Tempo!AR86-M97)+ABS(Tempo!AS86-N97))),IF($B97="","",0))</f>
        <v/>
      </c>
      <c r="Y97" s="71">
        <f>IF(Bias!$N$6=0,M97,IF(AND(Bias!$N$6=1,$B97&gt;=Bias!$O$6,$B97&lt;=Bias!$P$6),M97-2*($P$5*W97),M97))</f>
        <v>0</v>
      </c>
      <c r="Z97" s="71">
        <f>IF(Bias!$N$6=0,N97,IF(AND(Bias!$N$6=1,$B97&gt;=Bias!$O$6,$B97&lt;=Bias!$P$6),N97+2*($P$5*X97),N97))</f>
        <v>0</v>
      </c>
      <c r="AA97" s="70">
        <f>IF($B97="",0,Tempo!$A$2*(Y97-Z97)/2+AA98)</f>
        <v>0</v>
      </c>
      <c r="AB97" s="83">
        <f>IF(AND($B97&lt;&gt;"",$Q$11&lt;&gt;""),AA97-D97+Tempo!AY86,0)</f>
        <v>0</v>
      </c>
      <c r="AC97" s="83">
        <f>Tempo!$A$2*(S97-T97)/2-Tempo!$A$2*(Tempo!AP86-Tempo!AQ86)/2</f>
        <v>0</v>
      </c>
      <c r="AD97" s="83">
        <f>Tempo!$A$2*(Y97-Z97)/2-Tempo!$A$2*(Tempo!AR86-Tempo!AS86)/2</f>
        <v>0</v>
      </c>
      <c r="AE97" s="83">
        <f>Tempo!$A$2*(S97+T97)/2-Tempo!$A$2*(Tempo!AP86+Tempo!AQ86)/2</f>
        <v>0</v>
      </c>
      <c r="AF97" s="83">
        <f>Tempo!$A$2*(Y97+Z97)/2-Tempo!$A$2*(Tempo!AR86+Tempo!AS86)/2</f>
        <v>0</v>
      </c>
      <c r="AG97" s="105" t="e">
        <f>IF(AND(Bias!$F$4=1,B97&lt;&gt;""),B97,NA())</f>
        <v>#N/A</v>
      </c>
      <c r="AH97" s="105" t="e">
        <f>IF(AND(Bias!$F$5=1,B97&lt;&gt;""),B97,NA())</f>
        <v>#N/A</v>
      </c>
      <c r="AI97" s="105" t="e">
        <f>IF(AND(Bias!$F$4=1,Bias!$F$6=1,B97&lt;&gt;""),B97,NA())</f>
        <v>#N/A</v>
      </c>
      <c r="AJ97" s="105" t="e">
        <f>IF(AND(Bias!$F$5=1,Bias!$F$6=1,B97&lt;&gt;""),B97,NA())</f>
        <v>#N/A</v>
      </c>
      <c r="AL97" t="str">
        <f>IF($B97&lt;&gt;"",(Tempo!B86-Tempo!C86)/2-(Tempo!AP86-Tempo!AQ86)/2,"")</f>
        <v/>
      </c>
      <c r="AM97" t="str">
        <f>IF($B97&lt;&gt;"",(Tempo!D86-Tempo!E86)/2-(Tempo!AR86-Tempo!AS86)/2,"")</f>
        <v/>
      </c>
    </row>
    <row r="98" spans="1:39" x14ac:dyDescent="0.3">
      <c r="A98" s="68">
        <v>85</v>
      </c>
      <c r="B98" s="69" t="str">
        <f>IF(Tempo!A87="","",Tempo!A87)</f>
        <v/>
      </c>
      <c r="C98" s="70">
        <f>Tempo!$A$2*(Tempo!AP87-Tempo!AQ87)/2+C99</f>
        <v>0</v>
      </c>
      <c r="D98" s="70">
        <f>Tempo!$A$2*(Tempo!AR87-Tempo!AS87)/2+D99</f>
        <v>0</v>
      </c>
      <c r="E98" s="83" t="str">
        <f>IF($B98&lt;=Bias!$K$5,IF(ABS(Tempo!AP87-Tempo!B87)+ABS(Tempo!AQ87-Tempo!C87)=0,0.5,ABS(Tempo!AP87-Tempo!B87)/(ABS(Tempo!AP87-Tempo!B87)+ABS(Tempo!AQ87-Tempo!C87))),IF($B98="","",0))</f>
        <v/>
      </c>
      <c r="F98" s="83" t="str">
        <f>IF($B98&lt;=Bias!$K$5,IF(ABS(Tempo!AP87-Tempo!B87)+ABS(Tempo!AQ87-Tempo!C87)=0,0.5,ABS(Tempo!AQ87-Tempo!C87)/(ABS(Tempo!AP87-Tempo!B87)+ABS(Tempo!AQ87-Tempo!C87))),IF($B98="","",0))</f>
        <v/>
      </c>
      <c r="G98" s="71">
        <f>IF(AND(Bias!$I$5=1,$B98&gt;=Bias!$J$5,$B98&lt;=Bias!$K$5),Tempo!B87-E98*$G$3,Tempo!B87)</f>
        <v>0</v>
      </c>
      <c r="H98" s="71">
        <f>IF(AND(Bias!$I$5=1,$B98&gt;=Bias!$J$5,$B98&lt;=Bias!$K$5),Tempo!C87+F98*$G$3,Tempo!C87)</f>
        <v>0</v>
      </c>
      <c r="I98" s="70">
        <f>IF($B98="",0,Tempo!$A$2*(G98-H98)/2+I99)</f>
        <v>0</v>
      </c>
      <c r="J98" s="70">
        <f t="shared" si="2"/>
        <v>0</v>
      </c>
      <c r="K98" s="83" t="str">
        <f>IF($B98&lt;=Bias!$K$6,IF(ABS(Tempo!AR87-Tempo!D87)+ABS(Tempo!AS87-Tempo!E87)=0,0.5,ABS(Tempo!AR87-Tempo!D87)/(ABS(Tempo!AR87-Tempo!D87)+ABS(Tempo!AS87-Tempo!E87))),IF($B98="","",0))</f>
        <v/>
      </c>
      <c r="L98" s="83" t="str">
        <f>IF($B98&lt;=Bias!$K$6,IF(ABS(Tempo!AR87-Tempo!D87)+ABS(Tempo!AS87-Tempo!E87)=0,0.5,ABS(Tempo!AS87-Tempo!E87)/(ABS(Tempo!AR87-Tempo!D87)+ABS(Tempo!AS87-Tempo!E87))),IF($B98="","",0))</f>
        <v/>
      </c>
      <c r="M98" s="153">
        <f>IF(AND(Bias!$I$6=1,$B98&gt;=Bias!$J$6,$B98&lt;=Bias!$K$6),Tempo!D87-2*K98*$L$5,Tempo!D87)</f>
        <v>0</v>
      </c>
      <c r="N98" s="153">
        <f>IF(AND(Bias!$I$6=1,$B98&gt;=Bias!$J$6,$B98&lt;=Bias!$K$6),Tempo!E87+2*L98*$L$5,Tempo!E87)</f>
        <v>0</v>
      </c>
      <c r="O98" s="70">
        <f>IF($B98="",0,Tempo!$A$2*(M98-N98)/2+O99)</f>
        <v>0</v>
      </c>
      <c r="P98" s="109">
        <f t="shared" si="3"/>
        <v>0</v>
      </c>
      <c r="Q98" s="111" t="str">
        <f>IF($B98&lt;=Bias!$P$5,IF(ABS(Tempo!AP87-G98)+ABS(Tempo!AQ87-H98)=0,0.5,ABS(Tempo!AP87-G98)/(ABS(Tempo!AP87-G98)+ABS(Tempo!AQ87-H98))),IF($B98="","",0))</f>
        <v/>
      </c>
      <c r="R98" s="71" t="str">
        <f>IF($B98&lt;=Bias!$P$5,IF(ABS(Tempo!AP87-G98)+ABS(Tempo!AQ87-H98)=0,0.5,ABS(Tempo!AQ87-H98)/(ABS(Tempo!AP87-G98)+ABS(Tempo!AQ87-H98))),IF($B98="","",0))</f>
        <v/>
      </c>
      <c r="S98" s="71">
        <f>IF(Bias!$N$5=0,G98,IF(AND(Bias!$N$5=1,$B98&gt;=Bias!$O$5,$B98&lt;=Bias!$P$5),G98-2*($N$5*Q98),G98))</f>
        <v>0</v>
      </c>
      <c r="T98" s="71">
        <f>IF(Bias!$N$5=0,H98,IF(AND(Bias!$N$5=1,$B98&gt;=Bias!$O$5,$B98&lt;=Bias!$P$5),H98+2*($N$5*R98),H98))</f>
        <v>0</v>
      </c>
      <c r="U98" s="70">
        <f>IF($B98="",0,Tempo!$A$2*(S98-T98)/2+U99)</f>
        <v>0</v>
      </c>
      <c r="V98" s="83">
        <f>IF(AND($B98&lt;&gt;"",$Q$11&lt;&gt;""),U98-C98+Tempo!AX87,0)</f>
        <v>0</v>
      </c>
      <c r="W98" s="83" t="str">
        <f>IF($B98&lt;=Bias!$P$6,IF(ABS(Tempo!AR87-M98)+ABS(Tempo!AS87-N98)=0,0.5,ABS(Tempo!AR87-M98)/(ABS(Tempo!AR87-M98)+ABS(Tempo!AS87-N98))),IF($B98="","",0))</f>
        <v/>
      </c>
      <c r="X98" s="83" t="str">
        <f>IF($B98&lt;=Bias!$P$6,IF(ABS(Tempo!AR87-M98)+ABS(Tempo!AS87-N98)=0,0.5,ABS(Tempo!AS87-N98)/(ABS(Tempo!AR87-M98)+ABS(Tempo!AS87-N98))),IF($B98="","",0))</f>
        <v/>
      </c>
      <c r="Y98" s="71">
        <f>IF(Bias!$N$6=0,M98,IF(AND(Bias!$N$6=1,$B98&gt;=Bias!$O$6,$B98&lt;=Bias!$P$6),M98-2*($P$5*W98),M98))</f>
        <v>0</v>
      </c>
      <c r="Z98" s="71">
        <f>IF(Bias!$N$6=0,N98,IF(AND(Bias!$N$6=1,$B98&gt;=Bias!$O$6,$B98&lt;=Bias!$P$6),N98+2*($P$5*X98),N98))</f>
        <v>0</v>
      </c>
      <c r="AA98" s="70">
        <f>IF($B98="",0,Tempo!$A$2*(Y98-Z98)/2+AA99)</f>
        <v>0</v>
      </c>
      <c r="AB98" s="83">
        <f>IF(AND($B98&lt;&gt;"",$Q$11&lt;&gt;""),AA98-D98+Tempo!AY87,0)</f>
        <v>0</v>
      </c>
      <c r="AC98" s="83">
        <f>Tempo!$A$2*(S98-T98)/2-Tempo!$A$2*(Tempo!AP87-Tempo!AQ87)/2</f>
        <v>0</v>
      </c>
      <c r="AD98" s="83">
        <f>Tempo!$A$2*(Y98-Z98)/2-Tempo!$A$2*(Tempo!AR87-Tempo!AS87)/2</f>
        <v>0</v>
      </c>
      <c r="AE98" s="83">
        <f>Tempo!$A$2*(S98+T98)/2-Tempo!$A$2*(Tempo!AP87+Tempo!AQ87)/2</f>
        <v>0</v>
      </c>
      <c r="AF98" s="83">
        <f>Tempo!$A$2*(Y98+Z98)/2-Tempo!$A$2*(Tempo!AR87+Tempo!AS87)/2</f>
        <v>0</v>
      </c>
      <c r="AG98" s="105" t="e">
        <f>IF(AND(Bias!$F$4=1,B98&lt;&gt;""),B98,NA())</f>
        <v>#N/A</v>
      </c>
      <c r="AH98" s="105" t="e">
        <f>IF(AND(Bias!$F$5=1,B98&lt;&gt;""),B98,NA())</f>
        <v>#N/A</v>
      </c>
      <c r="AI98" s="105" t="e">
        <f>IF(AND(Bias!$F$4=1,Bias!$F$6=1,B98&lt;&gt;""),B98,NA())</f>
        <v>#N/A</v>
      </c>
      <c r="AJ98" s="105" t="e">
        <f>IF(AND(Bias!$F$5=1,Bias!$F$6=1,B98&lt;&gt;""),B98,NA())</f>
        <v>#N/A</v>
      </c>
      <c r="AL98" t="str">
        <f>IF($B98&lt;&gt;"",(Tempo!B87-Tempo!C87)/2-(Tempo!AP87-Tempo!AQ87)/2,"")</f>
        <v/>
      </c>
      <c r="AM98" t="str">
        <f>IF($B98&lt;&gt;"",(Tempo!D87-Tempo!E87)/2-(Tempo!AR87-Tempo!AS87)/2,"")</f>
        <v/>
      </c>
    </row>
    <row r="99" spans="1:39" x14ac:dyDescent="0.3">
      <c r="A99" s="68">
        <v>86</v>
      </c>
      <c r="B99" s="69" t="str">
        <f>IF(Tempo!A88="","",Tempo!A88)</f>
        <v/>
      </c>
      <c r="C99" s="70">
        <f>Tempo!$A$2*(Tempo!AP88-Tempo!AQ88)/2+C100</f>
        <v>0</v>
      </c>
      <c r="D99" s="70">
        <f>Tempo!$A$2*(Tempo!AR88-Tempo!AS88)/2+D100</f>
        <v>0</v>
      </c>
      <c r="E99" s="83" t="str">
        <f>IF($B99&lt;=Bias!$K$5,IF(ABS(Tempo!AP88-Tempo!B88)+ABS(Tempo!AQ88-Tempo!C88)=0,0.5,ABS(Tempo!AP88-Tempo!B88)/(ABS(Tempo!AP88-Tempo!B88)+ABS(Tempo!AQ88-Tempo!C88))),IF($B99="","",0))</f>
        <v/>
      </c>
      <c r="F99" s="83" t="str">
        <f>IF($B99&lt;=Bias!$K$5,IF(ABS(Tempo!AP88-Tempo!B88)+ABS(Tempo!AQ88-Tempo!C88)=0,0.5,ABS(Tempo!AQ88-Tempo!C88)/(ABS(Tempo!AP88-Tempo!B88)+ABS(Tempo!AQ88-Tempo!C88))),IF($B99="","",0))</f>
        <v/>
      </c>
      <c r="G99" s="71">
        <f>IF(AND(Bias!$I$5=1,$B99&gt;=Bias!$J$5,$B99&lt;=Bias!$K$5),Tempo!B88-E99*$G$3,Tempo!B88)</f>
        <v>0</v>
      </c>
      <c r="H99" s="71">
        <f>IF(AND(Bias!$I$5=1,$B99&gt;=Bias!$J$5,$B99&lt;=Bias!$K$5),Tempo!C88+F99*$G$3,Tempo!C88)</f>
        <v>0</v>
      </c>
      <c r="I99" s="70">
        <f>IF($B99="",0,Tempo!$A$2*(G99-H99)/2+I100)</f>
        <v>0</v>
      </c>
      <c r="J99" s="70">
        <f t="shared" si="2"/>
        <v>0</v>
      </c>
      <c r="K99" s="83" t="str">
        <f>IF($B99&lt;=Bias!$K$6,IF(ABS(Tempo!AR88-Tempo!D88)+ABS(Tempo!AS88-Tempo!E88)=0,0.5,ABS(Tempo!AR88-Tempo!D88)/(ABS(Tempo!AR88-Tempo!D88)+ABS(Tempo!AS88-Tempo!E88))),IF($B99="","",0))</f>
        <v/>
      </c>
      <c r="L99" s="83" t="str">
        <f>IF($B99&lt;=Bias!$K$6,IF(ABS(Tempo!AR88-Tempo!D88)+ABS(Tempo!AS88-Tempo!E88)=0,0.5,ABS(Tempo!AS88-Tempo!E88)/(ABS(Tempo!AR88-Tempo!D88)+ABS(Tempo!AS88-Tempo!E88))),IF($B99="","",0))</f>
        <v/>
      </c>
      <c r="M99" s="153">
        <f>IF(AND(Bias!$I$6=1,$B99&gt;=Bias!$J$6,$B99&lt;=Bias!$K$6),Tempo!D88-2*K99*$L$5,Tempo!D88)</f>
        <v>0</v>
      </c>
      <c r="N99" s="153">
        <f>IF(AND(Bias!$I$6=1,$B99&gt;=Bias!$J$6,$B99&lt;=Bias!$K$6),Tempo!E88+2*L99*$L$5,Tempo!E88)</f>
        <v>0</v>
      </c>
      <c r="O99" s="70">
        <f>IF($B99="",0,Tempo!$A$2*(M99-N99)/2+O100)</f>
        <v>0</v>
      </c>
      <c r="P99" s="109">
        <f t="shared" si="3"/>
        <v>0</v>
      </c>
      <c r="Q99" s="111" t="str">
        <f>IF($B99&lt;=Bias!$P$5,IF(ABS(Tempo!AP88-G99)+ABS(Tempo!AQ88-H99)=0,0.5,ABS(Tempo!AP88-G99)/(ABS(Tempo!AP88-G99)+ABS(Tempo!AQ88-H99))),IF($B99="","",0))</f>
        <v/>
      </c>
      <c r="R99" s="71" t="str">
        <f>IF($B99&lt;=Bias!$P$5,IF(ABS(Tempo!AP88-G99)+ABS(Tempo!AQ88-H99)=0,0.5,ABS(Tempo!AQ88-H99)/(ABS(Tempo!AP88-G99)+ABS(Tempo!AQ88-H99))),IF($B99="","",0))</f>
        <v/>
      </c>
      <c r="S99" s="71">
        <f>IF(Bias!$N$5=0,G99,IF(AND(Bias!$N$5=1,$B99&gt;=Bias!$O$5,$B99&lt;=Bias!$P$5),G99-2*($N$5*Q99),G99))</f>
        <v>0</v>
      </c>
      <c r="T99" s="71">
        <f>IF(Bias!$N$5=0,H99,IF(AND(Bias!$N$5=1,$B99&gt;=Bias!$O$5,$B99&lt;=Bias!$P$5),H99+2*($N$5*R99),H99))</f>
        <v>0</v>
      </c>
      <c r="U99" s="70">
        <f>IF($B99="",0,Tempo!$A$2*(S99-T99)/2+U100)</f>
        <v>0</v>
      </c>
      <c r="V99" s="83">
        <f>IF(AND($B99&lt;&gt;"",$Q$11&lt;&gt;""),U99-C99+Tempo!AX88,0)</f>
        <v>0</v>
      </c>
      <c r="W99" s="83" t="str">
        <f>IF($B99&lt;=Bias!$P$6,IF(ABS(Tempo!AR88-M99)+ABS(Tempo!AS88-N99)=0,0.5,ABS(Tempo!AR88-M99)/(ABS(Tempo!AR88-M99)+ABS(Tempo!AS88-N99))),IF($B99="","",0))</f>
        <v/>
      </c>
      <c r="X99" s="83" t="str">
        <f>IF($B99&lt;=Bias!$P$6,IF(ABS(Tempo!AR88-M99)+ABS(Tempo!AS88-N99)=0,0.5,ABS(Tempo!AS88-N99)/(ABS(Tempo!AR88-M99)+ABS(Tempo!AS88-N99))),IF($B99="","",0))</f>
        <v/>
      </c>
      <c r="Y99" s="71">
        <f>IF(Bias!$N$6=0,M99,IF(AND(Bias!$N$6=1,$B99&gt;=Bias!$O$6,$B99&lt;=Bias!$P$6),M99-2*($P$5*W99),M99))</f>
        <v>0</v>
      </c>
      <c r="Z99" s="71">
        <f>IF(Bias!$N$6=0,N99,IF(AND(Bias!$N$6=1,$B99&gt;=Bias!$O$6,$B99&lt;=Bias!$P$6),N99+2*($P$5*X99),N99))</f>
        <v>0</v>
      </c>
      <c r="AA99" s="70">
        <f>IF($B99="",0,Tempo!$A$2*(Y99-Z99)/2+AA100)</f>
        <v>0</v>
      </c>
      <c r="AB99" s="83">
        <f>IF(AND($B99&lt;&gt;"",$Q$11&lt;&gt;""),AA99-D99+Tempo!AY88,0)</f>
        <v>0</v>
      </c>
      <c r="AC99" s="83">
        <f>Tempo!$A$2*(S99-T99)/2-Tempo!$A$2*(Tempo!AP88-Tempo!AQ88)/2</f>
        <v>0</v>
      </c>
      <c r="AD99" s="83">
        <f>Tempo!$A$2*(Y99-Z99)/2-Tempo!$A$2*(Tempo!AR88-Tempo!AS88)/2</f>
        <v>0</v>
      </c>
      <c r="AE99" s="83">
        <f>Tempo!$A$2*(S99+T99)/2-Tempo!$A$2*(Tempo!AP88+Tempo!AQ88)/2</f>
        <v>0</v>
      </c>
      <c r="AF99" s="83">
        <f>Tempo!$A$2*(Y99+Z99)/2-Tempo!$A$2*(Tempo!AR88+Tempo!AS88)/2</f>
        <v>0</v>
      </c>
      <c r="AG99" s="105" t="e">
        <f>IF(AND(Bias!$F$4=1,B99&lt;&gt;""),B99,NA())</f>
        <v>#N/A</v>
      </c>
      <c r="AH99" s="105" t="e">
        <f>IF(AND(Bias!$F$5=1,B99&lt;&gt;""),B99,NA())</f>
        <v>#N/A</v>
      </c>
      <c r="AI99" s="105" t="e">
        <f>IF(AND(Bias!$F$4=1,Bias!$F$6=1,B99&lt;&gt;""),B99,NA())</f>
        <v>#N/A</v>
      </c>
      <c r="AJ99" s="105" t="e">
        <f>IF(AND(Bias!$F$5=1,Bias!$F$6=1,B99&lt;&gt;""),B99,NA())</f>
        <v>#N/A</v>
      </c>
      <c r="AL99" t="str">
        <f>IF($B99&lt;&gt;"",(Tempo!B88-Tempo!C88)/2-(Tempo!AP88-Tempo!AQ88)/2,"")</f>
        <v/>
      </c>
      <c r="AM99" t="str">
        <f>IF($B99&lt;&gt;"",(Tempo!D88-Tempo!E88)/2-(Tempo!AR88-Tempo!AS88)/2,"")</f>
        <v/>
      </c>
    </row>
    <row r="100" spans="1:39" x14ac:dyDescent="0.3">
      <c r="A100" s="68">
        <v>87</v>
      </c>
      <c r="B100" s="69" t="str">
        <f>IF(Tempo!A89="","",Tempo!A89)</f>
        <v/>
      </c>
      <c r="C100" s="70">
        <f>Tempo!$A$2*(Tempo!AP89-Tempo!AQ89)/2+C101</f>
        <v>0</v>
      </c>
      <c r="D100" s="70">
        <f>Tempo!$A$2*(Tempo!AR89-Tempo!AS89)/2+D101</f>
        <v>0</v>
      </c>
      <c r="E100" s="83" t="str">
        <f>IF($B100&lt;=Bias!$K$5,IF(ABS(Tempo!AP89-Tempo!B89)+ABS(Tempo!AQ89-Tempo!C89)=0,0.5,ABS(Tempo!AP89-Tempo!B89)/(ABS(Tempo!AP89-Tempo!B89)+ABS(Tempo!AQ89-Tempo!C89))),IF($B100="","",0))</f>
        <v/>
      </c>
      <c r="F100" s="83" t="str">
        <f>IF($B100&lt;=Bias!$K$5,IF(ABS(Tempo!AP89-Tempo!B89)+ABS(Tempo!AQ89-Tempo!C89)=0,0.5,ABS(Tempo!AQ89-Tempo!C89)/(ABS(Tempo!AP89-Tempo!B89)+ABS(Tempo!AQ89-Tempo!C89))),IF($B100="","",0))</f>
        <v/>
      </c>
      <c r="G100" s="71">
        <f>IF(AND(Bias!$I$5=1,$B100&gt;=Bias!$J$5,$B100&lt;=Bias!$K$5),Tempo!B89-E100*$G$3,Tempo!B89)</f>
        <v>0</v>
      </c>
      <c r="H100" s="71">
        <f>IF(AND(Bias!$I$5=1,$B100&gt;=Bias!$J$5,$B100&lt;=Bias!$K$5),Tempo!C89+F100*$G$3,Tempo!C89)</f>
        <v>0</v>
      </c>
      <c r="I100" s="70">
        <f>IF($B100="",0,Tempo!$A$2*(G100-H100)/2+I101)</f>
        <v>0</v>
      </c>
      <c r="J100" s="70">
        <f t="shared" si="2"/>
        <v>0</v>
      </c>
      <c r="K100" s="83" t="str">
        <f>IF($B100&lt;=Bias!$K$6,IF(ABS(Tempo!AR89-Tempo!D89)+ABS(Tempo!AS89-Tempo!E89)=0,0.5,ABS(Tempo!AR89-Tempo!D89)/(ABS(Tempo!AR89-Tempo!D89)+ABS(Tempo!AS89-Tempo!E89))),IF($B100="","",0))</f>
        <v/>
      </c>
      <c r="L100" s="83" t="str">
        <f>IF($B100&lt;=Bias!$K$6,IF(ABS(Tempo!AR89-Tempo!D89)+ABS(Tempo!AS89-Tempo!E89)=0,0.5,ABS(Tempo!AS89-Tempo!E89)/(ABS(Tempo!AR89-Tempo!D89)+ABS(Tempo!AS89-Tempo!E89))),IF($B100="","",0))</f>
        <v/>
      </c>
      <c r="M100" s="153">
        <f>IF(AND(Bias!$I$6=1,$B100&gt;=Bias!$J$6,$B100&lt;=Bias!$K$6),Tempo!D89-2*K100*$L$5,Tempo!D89)</f>
        <v>0</v>
      </c>
      <c r="N100" s="153">
        <f>IF(AND(Bias!$I$6=1,$B100&gt;=Bias!$J$6,$B100&lt;=Bias!$K$6),Tempo!E89+2*L100*$L$5,Tempo!E89)</f>
        <v>0</v>
      </c>
      <c r="O100" s="70">
        <f>IF($B100="",0,Tempo!$A$2*(M100-N100)/2+O101)</f>
        <v>0</v>
      </c>
      <c r="P100" s="109">
        <f t="shared" si="3"/>
        <v>0</v>
      </c>
      <c r="Q100" s="111" t="str">
        <f>IF($B100&lt;=Bias!$P$5,IF(ABS(Tempo!AP89-G100)+ABS(Tempo!AQ89-H100)=0,0.5,ABS(Tempo!AP89-G100)/(ABS(Tempo!AP89-G100)+ABS(Tempo!AQ89-H100))),IF($B100="","",0))</f>
        <v/>
      </c>
      <c r="R100" s="71" t="str">
        <f>IF($B100&lt;=Bias!$P$5,IF(ABS(Tempo!AP89-G100)+ABS(Tempo!AQ89-H100)=0,0.5,ABS(Tempo!AQ89-H100)/(ABS(Tempo!AP89-G100)+ABS(Tempo!AQ89-H100))),IF($B100="","",0))</f>
        <v/>
      </c>
      <c r="S100" s="71">
        <f>IF(Bias!$N$5=0,G100,IF(AND(Bias!$N$5=1,$B100&gt;=Bias!$O$5,$B100&lt;=Bias!$P$5),G100-2*($N$5*Q100),G100))</f>
        <v>0</v>
      </c>
      <c r="T100" s="71">
        <f>IF(Bias!$N$5=0,H100,IF(AND(Bias!$N$5=1,$B100&gt;=Bias!$O$5,$B100&lt;=Bias!$P$5),H100+2*($N$5*R100),H100))</f>
        <v>0</v>
      </c>
      <c r="U100" s="70">
        <f>IF($B100="",0,Tempo!$A$2*(S100-T100)/2+U101)</f>
        <v>0</v>
      </c>
      <c r="V100" s="83">
        <f>IF(AND($B100&lt;&gt;"",$Q$11&lt;&gt;""),U100-C100+Tempo!AX89,0)</f>
        <v>0</v>
      </c>
      <c r="W100" s="83" t="str">
        <f>IF($B100&lt;=Bias!$P$6,IF(ABS(Tempo!AR89-M100)+ABS(Tempo!AS89-N100)=0,0.5,ABS(Tempo!AR89-M100)/(ABS(Tempo!AR89-M100)+ABS(Tempo!AS89-N100))),IF($B100="","",0))</f>
        <v/>
      </c>
      <c r="X100" s="83" t="str">
        <f>IF($B100&lt;=Bias!$P$6,IF(ABS(Tempo!AR89-M100)+ABS(Tempo!AS89-N100)=0,0.5,ABS(Tempo!AS89-N100)/(ABS(Tempo!AR89-M100)+ABS(Tempo!AS89-N100))),IF($B100="","",0))</f>
        <v/>
      </c>
      <c r="Y100" s="71">
        <f>IF(Bias!$N$6=0,M100,IF(AND(Bias!$N$6=1,$B100&gt;=Bias!$O$6,$B100&lt;=Bias!$P$6),M100-2*($P$5*W100),M100))</f>
        <v>0</v>
      </c>
      <c r="Z100" s="71">
        <f>IF(Bias!$N$6=0,N100,IF(AND(Bias!$N$6=1,$B100&gt;=Bias!$O$6,$B100&lt;=Bias!$P$6),N100+2*($P$5*X100),N100))</f>
        <v>0</v>
      </c>
      <c r="AA100" s="70">
        <f>IF($B100="",0,Tempo!$A$2*(Y100-Z100)/2+AA101)</f>
        <v>0</v>
      </c>
      <c r="AB100" s="83">
        <f>IF(AND($B100&lt;&gt;"",$Q$11&lt;&gt;""),AA100-D100+Tempo!AY89,0)</f>
        <v>0</v>
      </c>
      <c r="AC100" s="83">
        <f>Tempo!$A$2*(S100-T100)/2-Tempo!$A$2*(Tempo!AP89-Tempo!AQ89)/2</f>
        <v>0</v>
      </c>
      <c r="AD100" s="83">
        <f>Tempo!$A$2*(Y100-Z100)/2-Tempo!$A$2*(Tempo!AR89-Tempo!AS89)/2</f>
        <v>0</v>
      </c>
      <c r="AE100" s="83">
        <f>Tempo!$A$2*(S100+T100)/2-Tempo!$A$2*(Tempo!AP89+Tempo!AQ89)/2</f>
        <v>0</v>
      </c>
      <c r="AF100" s="83">
        <f>Tempo!$A$2*(Y100+Z100)/2-Tempo!$A$2*(Tempo!AR89+Tempo!AS89)/2</f>
        <v>0</v>
      </c>
      <c r="AG100" s="105" t="e">
        <f>IF(AND(Bias!$F$4=1,B100&lt;&gt;""),B100,NA())</f>
        <v>#N/A</v>
      </c>
      <c r="AH100" s="105" t="e">
        <f>IF(AND(Bias!$F$5=1,B100&lt;&gt;""),B100,NA())</f>
        <v>#N/A</v>
      </c>
      <c r="AI100" s="105" t="e">
        <f>IF(AND(Bias!$F$4=1,Bias!$F$6=1,B100&lt;&gt;""),B100,NA())</f>
        <v>#N/A</v>
      </c>
      <c r="AJ100" s="105" t="e">
        <f>IF(AND(Bias!$F$5=1,Bias!$F$6=1,B100&lt;&gt;""),B100,NA())</f>
        <v>#N/A</v>
      </c>
      <c r="AL100" t="str">
        <f>IF($B100&lt;&gt;"",(Tempo!B89-Tempo!C89)/2-(Tempo!AP89-Tempo!AQ89)/2,"")</f>
        <v/>
      </c>
      <c r="AM100" t="str">
        <f>IF($B100&lt;&gt;"",(Tempo!D89-Tempo!E89)/2-(Tempo!AR89-Tempo!AS89)/2,"")</f>
        <v/>
      </c>
    </row>
    <row r="101" spans="1:39" x14ac:dyDescent="0.3">
      <c r="A101" s="68">
        <v>88</v>
      </c>
      <c r="B101" s="69" t="str">
        <f>IF(Tempo!A90="","",Tempo!A90)</f>
        <v/>
      </c>
      <c r="C101" s="70">
        <f>Tempo!$A$2*(Tempo!AP90-Tempo!AQ90)/2+C102</f>
        <v>0</v>
      </c>
      <c r="D101" s="70">
        <f>Tempo!$A$2*(Tempo!AR90-Tempo!AS90)/2+D102</f>
        <v>0</v>
      </c>
      <c r="E101" s="83" t="str">
        <f>IF($B101&lt;=Bias!$K$5,IF(ABS(Tempo!AP90-Tempo!B90)+ABS(Tempo!AQ90-Tempo!C90)=0,0.5,ABS(Tempo!AP90-Tempo!B90)/(ABS(Tempo!AP90-Tempo!B90)+ABS(Tempo!AQ90-Tempo!C90))),IF($B101="","",0))</f>
        <v/>
      </c>
      <c r="F101" s="83" t="str">
        <f>IF($B101&lt;=Bias!$K$5,IF(ABS(Tempo!AP90-Tempo!B90)+ABS(Tempo!AQ90-Tempo!C90)=0,0.5,ABS(Tempo!AQ90-Tempo!C90)/(ABS(Tempo!AP90-Tempo!B90)+ABS(Tempo!AQ90-Tempo!C90))),IF($B101="","",0))</f>
        <v/>
      </c>
      <c r="G101" s="71">
        <f>IF(AND(Bias!$I$5=1,$B101&gt;=Bias!$J$5,$B101&lt;=Bias!$K$5),Tempo!B90-E101*$G$3,Tempo!B90)</f>
        <v>0</v>
      </c>
      <c r="H101" s="71">
        <f>IF(AND(Bias!$I$5=1,$B101&gt;=Bias!$J$5,$B101&lt;=Bias!$K$5),Tempo!C90+F101*$G$3,Tempo!C90)</f>
        <v>0</v>
      </c>
      <c r="I101" s="70">
        <f>IF($B101="",0,Tempo!$A$2*(G101-H101)/2+I102)</f>
        <v>0</v>
      </c>
      <c r="J101" s="70">
        <f t="shared" si="2"/>
        <v>0</v>
      </c>
      <c r="K101" s="83" t="str">
        <f>IF($B101&lt;=Bias!$K$6,IF(ABS(Tempo!AR90-Tempo!D90)+ABS(Tempo!AS90-Tempo!E90)=0,0.5,ABS(Tempo!AR90-Tempo!D90)/(ABS(Tempo!AR90-Tempo!D90)+ABS(Tempo!AS90-Tempo!E90))),IF($B101="","",0))</f>
        <v/>
      </c>
      <c r="L101" s="83" t="str">
        <f>IF($B101&lt;=Bias!$K$6,IF(ABS(Tempo!AR90-Tempo!D90)+ABS(Tempo!AS90-Tempo!E90)=0,0.5,ABS(Tempo!AS90-Tempo!E90)/(ABS(Tempo!AR90-Tempo!D90)+ABS(Tempo!AS90-Tempo!E90))),IF($B101="","",0))</f>
        <v/>
      </c>
      <c r="M101" s="153">
        <f>IF(AND(Bias!$I$6=1,$B101&gt;=Bias!$J$6,$B101&lt;=Bias!$K$6),Tempo!D90-2*K101*$L$5,Tempo!D90)</f>
        <v>0</v>
      </c>
      <c r="N101" s="153">
        <f>IF(AND(Bias!$I$6=1,$B101&gt;=Bias!$J$6,$B101&lt;=Bias!$K$6),Tempo!E90+2*L101*$L$5,Tempo!E90)</f>
        <v>0</v>
      </c>
      <c r="O101" s="70">
        <f>IF($B101="",0,Tempo!$A$2*(M101-N101)/2+O102)</f>
        <v>0</v>
      </c>
      <c r="P101" s="109">
        <f t="shared" si="3"/>
        <v>0</v>
      </c>
      <c r="Q101" s="111" t="str">
        <f>IF($B101&lt;=Bias!$P$5,IF(ABS(Tempo!AP90-G101)+ABS(Tempo!AQ90-H101)=0,0.5,ABS(Tempo!AP90-G101)/(ABS(Tempo!AP90-G101)+ABS(Tempo!AQ90-H101))),IF($B101="","",0))</f>
        <v/>
      </c>
      <c r="R101" s="71" t="str">
        <f>IF($B101&lt;=Bias!$P$5,IF(ABS(Tempo!AP90-G101)+ABS(Tempo!AQ90-H101)=0,0.5,ABS(Tempo!AQ90-H101)/(ABS(Tempo!AP90-G101)+ABS(Tempo!AQ90-H101))),IF($B101="","",0))</f>
        <v/>
      </c>
      <c r="S101" s="71">
        <f>IF(Bias!$N$5=0,G101,IF(AND(Bias!$N$5=1,$B101&gt;=Bias!$O$5,$B101&lt;=Bias!$P$5),G101-2*($N$5*Q101),G101))</f>
        <v>0</v>
      </c>
      <c r="T101" s="71">
        <f>IF(Bias!$N$5=0,H101,IF(AND(Bias!$N$5=1,$B101&gt;=Bias!$O$5,$B101&lt;=Bias!$P$5),H101+2*($N$5*R101),H101))</f>
        <v>0</v>
      </c>
      <c r="U101" s="70">
        <f>IF($B101="",0,Tempo!$A$2*(S101-T101)/2+U102)</f>
        <v>0</v>
      </c>
      <c r="V101" s="83">
        <f>IF(AND($B101&lt;&gt;"",$Q$11&lt;&gt;""),U101-C101+Tempo!AX90,0)</f>
        <v>0</v>
      </c>
      <c r="W101" s="83" t="str">
        <f>IF($B101&lt;=Bias!$P$6,IF(ABS(Tempo!AR90-M101)+ABS(Tempo!AS90-N101)=0,0.5,ABS(Tempo!AR90-M101)/(ABS(Tempo!AR90-M101)+ABS(Tempo!AS90-N101))),IF($B101="","",0))</f>
        <v/>
      </c>
      <c r="X101" s="83" t="str">
        <f>IF($B101&lt;=Bias!$P$6,IF(ABS(Tempo!AR90-M101)+ABS(Tempo!AS90-N101)=0,0.5,ABS(Tempo!AS90-N101)/(ABS(Tempo!AR90-M101)+ABS(Tempo!AS90-N101))),IF($B101="","",0))</f>
        <v/>
      </c>
      <c r="Y101" s="71">
        <f>IF(Bias!$N$6=0,M101,IF(AND(Bias!$N$6=1,$B101&gt;=Bias!$O$6,$B101&lt;=Bias!$P$6),M101-2*($P$5*W101),M101))</f>
        <v>0</v>
      </c>
      <c r="Z101" s="71">
        <f>IF(Bias!$N$6=0,N101,IF(AND(Bias!$N$6=1,$B101&gt;=Bias!$O$6,$B101&lt;=Bias!$P$6),N101+2*($P$5*X101),N101))</f>
        <v>0</v>
      </c>
      <c r="AA101" s="70">
        <f>IF($B101="",0,Tempo!$A$2*(Y101-Z101)/2+AA102)</f>
        <v>0</v>
      </c>
      <c r="AB101" s="83">
        <f>IF(AND($B101&lt;&gt;"",$Q$11&lt;&gt;""),AA101-D101+Tempo!AY90,0)</f>
        <v>0</v>
      </c>
      <c r="AC101" s="83">
        <f>Tempo!$A$2*(S101-T101)/2-Tempo!$A$2*(Tempo!AP90-Tempo!AQ90)/2</f>
        <v>0</v>
      </c>
      <c r="AD101" s="83">
        <f>Tempo!$A$2*(Y101-Z101)/2-Tempo!$A$2*(Tempo!AR90-Tempo!AS90)/2</f>
        <v>0</v>
      </c>
      <c r="AE101" s="83">
        <f>Tempo!$A$2*(S101+T101)/2-Tempo!$A$2*(Tempo!AP90+Tempo!AQ90)/2</f>
        <v>0</v>
      </c>
      <c r="AF101" s="83">
        <f>Tempo!$A$2*(Y101+Z101)/2-Tempo!$A$2*(Tempo!AR90+Tempo!AS90)/2</f>
        <v>0</v>
      </c>
      <c r="AG101" s="105" t="e">
        <f>IF(AND(Bias!$F$4=1,B101&lt;&gt;""),B101,NA())</f>
        <v>#N/A</v>
      </c>
      <c r="AH101" s="105" t="e">
        <f>IF(AND(Bias!$F$5=1,B101&lt;&gt;""),B101,NA())</f>
        <v>#N/A</v>
      </c>
      <c r="AI101" s="105" t="e">
        <f>IF(AND(Bias!$F$4=1,Bias!$F$6=1,B101&lt;&gt;""),B101,NA())</f>
        <v>#N/A</v>
      </c>
      <c r="AJ101" s="105" t="e">
        <f>IF(AND(Bias!$F$5=1,Bias!$F$6=1,B101&lt;&gt;""),B101,NA())</f>
        <v>#N/A</v>
      </c>
      <c r="AL101" t="str">
        <f>IF($B101&lt;&gt;"",(Tempo!B90-Tempo!C90)/2-(Tempo!AP90-Tempo!AQ90)/2,"")</f>
        <v/>
      </c>
      <c r="AM101" t="str">
        <f>IF($B101&lt;&gt;"",(Tempo!D90-Tempo!E90)/2-(Tempo!AR90-Tempo!AS90)/2,"")</f>
        <v/>
      </c>
    </row>
    <row r="102" spans="1:39" x14ac:dyDescent="0.3">
      <c r="A102" s="68">
        <v>89</v>
      </c>
      <c r="B102" s="69" t="str">
        <f>IF(Tempo!A91="","",Tempo!A91)</f>
        <v/>
      </c>
      <c r="C102" s="70">
        <f>Tempo!$A$2*(Tempo!AP91-Tempo!AQ91)/2+C103</f>
        <v>0</v>
      </c>
      <c r="D102" s="70">
        <f>Tempo!$A$2*(Tempo!AR91-Tempo!AS91)/2+D103</f>
        <v>0</v>
      </c>
      <c r="E102" s="83" t="str">
        <f>IF($B102&lt;=Bias!$K$5,IF(ABS(Tempo!AP91-Tempo!B91)+ABS(Tempo!AQ91-Tempo!C91)=0,0.5,ABS(Tempo!AP91-Tempo!B91)/(ABS(Tempo!AP91-Tempo!B91)+ABS(Tempo!AQ91-Tempo!C91))),IF($B102="","",0))</f>
        <v/>
      </c>
      <c r="F102" s="83" t="str">
        <f>IF($B102&lt;=Bias!$K$5,IF(ABS(Tempo!AP91-Tempo!B91)+ABS(Tempo!AQ91-Tempo!C91)=0,0.5,ABS(Tempo!AQ91-Tempo!C91)/(ABS(Tempo!AP91-Tempo!B91)+ABS(Tempo!AQ91-Tempo!C91))),IF($B102="","",0))</f>
        <v/>
      </c>
      <c r="G102" s="71">
        <f>IF(AND(Bias!$I$5=1,$B102&gt;=Bias!$J$5,$B102&lt;=Bias!$K$5),Tempo!B91-E102*$G$3,Tempo!B91)</f>
        <v>0</v>
      </c>
      <c r="H102" s="71">
        <f>IF(AND(Bias!$I$5=1,$B102&gt;=Bias!$J$5,$B102&lt;=Bias!$K$5),Tempo!C91+F102*$G$3,Tempo!C91)</f>
        <v>0</v>
      </c>
      <c r="I102" s="70">
        <f>IF($B102="",0,Tempo!$A$2*(G102-H102)/2+I103)</f>
        <v>0</v>
      </c>
      <c r="J102" s="70">
        <f t="shared" si="2"/>
        <v>0</v>
      </c>
      <c r="K102" s="83" t="str">
        <f>IF($B102&lt;=Bias!$K$6,IF(ABS(Tempo!AR91-Tempo!D91)+ABS(Tempo!AS91-Tempo!E91)=0,0.5,ABS(Tempo!AR91-Tempo!D91)/(ABS(Tempo!AR91-Tempo!D91)+ABS(Tempo!AS91-Tempo!E91))),IF($B102="","",0))</f>
        <v/>
      </c>
      <c r="L102" s="83" t="str">
        <f>IF($B102&lt;=Bias!$K$6,IF(ABS(Tempo!AR91-Tempo!D91)+ABS(Tempo!AS91-Tempo!E91)=0,0.5,ABS(Tempo!AS91-Tempo!E91)/(ABS(Tempo!AR91-Tempo!D91)+ABS(Tempo!AS91-Tempo!E91))),IF($B102="","",0))</f>
        <v/>
      </c>
      <c r="M102" s="153">
        <f>IF(AND(Bias!$I$6=1,$B102&gt;=Bias!$J$6,$B102&lt;=Bias!$K$6),Tempo!D91-2*K102*$L$5,Tempo!D91)</f>
        <v>0</v>
      </c>
      <c r="N102" s="153">
        <f>IF(AND(Bias!$I$6=1,$B102&gt;=Bias!$J$6,$B102&lt;=Bias!$K$6),Tempo!E91+2*L102*$L$5,Tempo!E91)</f>
        <v>0</v>
      </c>
      <c r="O102" s="70">
        <f>IF($B102="",0,Tempo!$A$2*(M102-N102)/2+O103)</f>
        <v>0</v>
      </c>
      <c r="P102" s="109">
        <f t="shared" si="3"/>
        <v>0</v>
      </c>
      <c r="Q102" s="111" t="str">
        <f>IF($B102&lt;=Bias!$P$5,IF(ABS(Tempo!AP91-G102)+ABS(Tempo!AQ91-H102)=0,0.5,ABS(Tempo!AP91-G102)/(ABS(Tempo!AP91-G102)+ABS(Tempo!AQ91-H102))),IF($B102="","",0))</f>
        <v/>
      </c>
      <c r="R102" s="71" t="str">
        <f>IF($B102&lt;=Bias!$P$5,IF(ABS(Tempo!AP91-G102)+ABS(Tempo!AQ91-H102)=0,0.5,ABS(Tempo!AQ91-H102)/(ABS(Tempo!AP91-G102)+ABS(Tempo!AQ91-H102))),IF($B102="","",0))</f>
        <v/>
      </c>
      <c r="S102" s="71">
        <f>IF(Bias!$N$5=0,G102,IF(AND(Bias!$N$5=1,$B102&gt;=Bias!$O$5,$B102&lt;=Bias!$P$5),G102-2*($N$5*Q102),G102))</f>
        <v>0</v>
      </c>
      <c r="T102" s="71">
        <f>IF(Bias!$N$5=0,H102,IF(AND(Bias!$N$5=1,$B102&gt;=Bias!$O$5,$B102&lt;=Bias!$P$5),H102+2*($N$5*R102),H102))</f>
        <v>0</v>
      </c>
      <c r="U102" s="70">
        <f>IF($B102="",0,Tempo!$A$2*(S102-T102)/2+U103)</f>
        <v>0</v>
      </c>
      <c r="V102" s="83">
        <f>IF(AND($B102&lt;&gt;"",$Q$11&lt;&gt;""),U102-C102+Tempo!AX91,0)</f>
        <v>0</v>
      </c>
      <c r="W102" s="83" t="str">
        <f>IF($B102&lt;=Bias!$P$6,IF(ABS(Tempo!AR91-M102)+ABS(Tempo!AS91-N102)=0,0.5,ABS(Tempo!AR91-M102)/(ABS(Tempo!AR91-M102)+ABS(Tempo!AS91-N102))),IF($B102="","",0))</f>
        <v/>
      </c>
      <c r="X102" s="83" t="str">
        <f>IF($B102&lt;=Bias!$P$6,IF(ABS(Tempo!AR91-M102)+ABS(Tempo!AS91-N102)=0,0.5,ABS(Tempo!AS91-N102)/(ABS(Tempo!AR91-M102)+ABS(Tempo!AS91-N102))),IF($B102="","",0))</f>
        <v/>
      </c>
      <c r="Y102" s="71">
        <f>IF(Bias!$N$6=0,M102,IF(AND(Bias!$N$6=1,$B102&gt;=Bias!$O$6,$B102&lt;=Bias!$P$6),M102-2*($P$5*W102),M102))</f>
        <v>0</v>
      </c>
      <c r="Z102" s="71">
        <f>IF(Bias!$N$6=0,N102,IF(AND(Bias!$N$6=1,$B102&gt;=Bias!$O$6,$B102&lt;=Bias!$P$6),N102+2*($P$5*X102),N102))</f>
        <v>0</v>
      </c>
      <c r="AA102" s="70">
        <f>IF($B102="",0,Tempo!$A$2*(Y102-Z102)/2+AA103)</f>
        <v>0</v>
      </c>
      <c r="AB102" s="83">
        <f>IF(AND($B102&lt;&gt;"",$Q$11&lt;&gt;""),AA102-D102+Tempo!AY91,0)</f>
        <v>0</v>
      </c>
      <c r="AC102" s="83">
        <f>Tempo!$A$2*(S102-T102)/2-Tempo!$A$2*(Tempo!AP91-Tempo!AQ91)/2</f>
        <v>0</v>
      </c>
      <c r="AD102" s="83">
        <f>Tempo!$A$2*(Y102-Z102)/2-Tempo!$A$2*(Tempo!AR91-Tempo!AS91)/2</f>
        <v>0</v>
      </c>
      <c r="AE102" s="83">
        <f>Tempo!$A$2*(S102+T102)/2-Tempo!$A$2*(Tempo!AP91+Tempo!AQ91)/2</f>
        <v>0</v>
      </c>
      <c r="AF102" s="83">
        <f>Tempo!$A$2*(Y102+Z102)/2-Tempo!$A$2*(Tempo!AR91+Tempo!AS91)/2</f>
        <v>0</v>
      </c>
      <c r="AG102" s="105" t="e">
        <f>IF(AND(Bias!$F$4=1,B102&lt;&gt;""),B102,NA())</f>
        <v>#N/A</v>
      </c>
      <c r="AH102" s="105" t="e">
        <f>IF(AND(Bias!$F$5=1,B102&lt;&gt;""),B102,NA())</f>
        <v>#N/A</v>
      </c>
      <c r="AI102" s="105" t="e">
        <f>IF(AND(Bias!$F$4=1,Bias!$F$6=1,B102&lt;&gt;""),B102,NA())</f>
        <v>#N/A</v>
      </c>
      <c r="AJ102" s="105" t="e">
        <f>IF(AND(Bias!$F$5=1,Bias!$F$6=1,B102&lt;&gt;""),B102,NA())</f>
        <v>#N/A</v>
      </c>
      <c r="AL102" t="str">
        <f>IF($B102&lt;&gt;"",(Tempo!B91-Tempo!C91)/2-(Tempo!AP91-Tempo!AQ91)/2,"")</f>
        <v/>
      </c>
      <c r="AM102" t="str">
        <f>IF($B102&lt;&gt;"",(Tempo!D91-Tempo!E91)/2-(Tempo!AR91-Tempo!AS91)/2,"")</f>
        <v/>
      </c>
    </row>
    <row r="103" spans="1:39" x14ac:dyDescent="0.3">
      <c r="A103" s="68">
        <v>90</v>
      </c>
      <c r="B103" s="69" t="str">
        <f>IF(Tempo!A92="","",Tempo!A92)</f>
        <v/>
      </c>
      <c r="C103" s="70">
        <f>Tempo!$A$2*(Tempo!AP92-Tempo!AQ92)/2+C104</f>
        <v>0</v>
      </c>
      <c r="D103" s="70">
        <f>Tempo!$A$2*(Tempo!AR92-Tempo!AS92)/2+D104</f>
        <v>0</v>
      </c>
      <c r="E103" s="83" t="str">
        <f>IF($B103&lt;=Bias!$K$5,IF(ABS(Tempo!AP92-Tempo!B92)+ABS(Tempo!AQ92-Tempo!C92)=0,0.5,ABS(Tempo!AP92-Tempo!B92)/(ABS(Tempo!AP92-Tempo!B92)+ABS(Tempo!AQ92-Tempo!C92))),IF($B103="","",0))</f>
        <v/>
      </c>
      <c r="F103" s="83" t="str">
        <f>IF($B103&lt;=Bias!$K$5,IF(ABS(Tempo!AP92-Tempo!B92)+ABS(Tempo!AQ92-Tempo!C92)=0,0.5,ABS(Tempo!AQ92-Tempo!C92)/(ABS(Tempo!AP92-Tempo!B92)+ABS(Tempo!AQ92-Tempo!C92))),IF($B103="","",0))</f>
        <v/>
      </c>
      <c r="G103" s="71">
        <f>IF(AND(Bias!$I$5=1,$B103&gt;=Bias!$J$5,$B103&lt;=Bias!$K$5),Tempo!B92-E103*$G$3,Tempo!B92)</f>
        <v>0</v>
      </c>
      <c r="H103" s="71">
        <f>IF(AND(Bias!$I$5=1,$B103&gt;=Bias!$J$5,$B103&lt;=Bias!$K$5),Tempo!C92+F103*$G$3,Tempo!C92)</f>
        <v>0</v>
      </c>
      <c r="I103" s="70">
        <f>IF($B103="",0,Tempo!$A$2*(G103-H103)/2+I104)</f>
        <v>0</v>
      </c>
      <c r="J103" s="70">
        <f t="shared" si="2"/>
        <v>0</v>
      </c>
      <c r="K103" s="83" t="str">
        <f>IF($B103&lt;=Bias!$K$6,IF(ABS(Tempo!AR92-Tempo!D92)+ABS(Tempo!AS92-Tempo!E92)=0,0.5,ABS(Tempo!AR92-Tempo!D92)/(ABS(Tempo!AR92-Tempo!D92)+ABS(Tempo!AS92-Tempo!E92))),IF($B103="","",0))</f>
        <v/>
      </c>
      <c r="L103" s="83" t="str">
        <f>IF($B103&lt;=Bias!$K$6,IF(ABS(Tempo!AR92-Tempo!D92)+ABS(Tempo!AS92-Tempo!E92)=0,0.5,ABS(Tempo!AS92-Tempo!E92)/(ABS(Tempo!AR92-Tempo!D92)+ABS(Tempo!AS92-Tempo!E92))),IF($B103="","",0))</f>
        <v/>
      </c>
      <c r="M103" s="153">
        <f>IF(AND(Bias!$I$6=1,$B103&gt;=Bias!$J$6,$B103&lt;=Bias!$K$6),Tempo!D92-2*K103*$L$5,Tempo!D92)</f>
        <v>0</v>
      </c>
      <c r="N103" s="153">
        <f>IF(AND(Bias!$I$6=1,$B103&gt;=Bias!$J$6,$B103&lt;=Bias!$K$6),Tempo!E92+2*L103*$L$5,Tempo!E92)</f>
        <v>0</v>
      </c>
      <c r="O103" s="70">
        <f>IF($B103="",0,Tempo!$A$2*(M103-N103)/2+O104)</f>
        <v>0</v>
      </c>
      <c r="P103" s="109">
        <f t="shared" si="3"/>
        <v>0</v>
      </c>
      <c r="Q103" s="111" t="str">
        <f>IF($B103&lt;=Bias!$P$5,IF(ABS(Tempo!AP92-G103)+ABS(Tempo!AQ92-H103)=0,0.5,ABS(Tempo!AP92-G103)/(ABS(Tempo!AP92-G103)+ABS(Tempo!AQ92-H103))),IF($B103="","",0))</f>
        <v/>
      </c>
      <c r="R103" s="71" t="str">
        <f>IF($B103&lt;=Bias!$P$5,IF(ABS(Tempo!AP92-G103)+ABS(Tempo!AQ92-H103)=0,0.5,ABS(Tempo!AQ92-H103)/(ABS(Tempo!AP92-G103)+ABS(Tempo!AQ92-H103))),IF($B103="","",0))</f>
        <v/>
      </c>
      <c r="S103" s="71">
        <f>IF(Bias!$N$5=0,G103,IF(AND(Bias!$N$5=1,$B103&gt;=Bias!$O$5,$B103&lt;=Bias!$P$5),G103-2*($N$5*Q103),G103))</f>
        <v>0</v>
      </c>
      <c r="T103" s="71">
        <f>IF(Bias!$N$5=0,H103,IF(AND(Bias!$N$5=1,$B103&gt;=Bias!$O$5,$B103&lt;=Bias!$P$5),H103+2*($N$5*R103),H103))</f>
        <v>0</v>
      </c>
      <c r="U103" s="70">
        <f>IF($B103="",0,Tempo!$A$2*(S103-T103)/2+U104)</f>
        <v>0</v>
      </c>
      <c r="V103" s="83">
        <f>IF(AND($B103&lt;&gt;"",$Q$11&lt;&gt;""),U103-C103+Tempo!AX92,0)</f>
        <v>0</v>
      </c>
      <c r="W103" s="83" t="str">
        <f>IF($B103&lt;=Bias!$P$6,IF(ABS(Tempo!AR92-M103)+ABS(Tempo!AS92-N103)=0,0.5,ABS(Tempo!AR92-M103)/(ABS(Tempo!AR92-M103)+ABS(Tempo!AS92-N103))),IF($B103="","",0))</f>
        <v/>
      </c>
      <c r="X103" s="83" t="str">
        <f>IF($B103&lt;=Bias!$P$6,IF(ABS(Tempo!AR92-M103)+ABS(Tempo!AS92-N103)=0,0.5,ABS(Tempo!AS92-N103)/(ABS(Tempo!AR92-M103)+ABS(Tempo!AS92-N103))),IF($B103="","",0))</f>
        <v/>
      </c>
      <c r="Y103" s="71">
        <f>IF(Bias!$N$6=0,M103,IF(AND(Bias!$N$6=1,$B103&gt;=Bias!$O$6,$B103&lt;=Bias!$P$6),M103-2*($P$5*W103),M103))</f>
        <v>0</v>
      </c>
      <c r="Z103" s="71">
        <f>IF(Bias!$N$6=0,N103,IF(AND(Bias!$N$6=1,$B103&gt;=Bias!$O$6,$B103&lt;=Bias!$P$6),N103+2*($P$5*X103),N103))</f>
        <v>0</v>
      </c>
      <c r="AA103" s="70">
        <f>IF($B103="",0,Tempo!$A$2*(Y103-Z103)/2+AA104)</f>
        <v>0</v>
      </c>
      <c r="AB103" s="83">
        <f>IF(AND($B103&lt;&gt;"",$Q$11&lt;&gt;""),AA103-D103+Tempo!AY92,0)</f>
        <v>0</v>
      </c>
      <c r="AC103" s="83">
        <f>Tempo!$A$2*(S103-T103)/2-Tempo!$A$2*(Tempo!AP92-Tempo!AQ92)/2</f>
        <v>0</v>
      </c>
      <c r="AD103" s="83">
        <f>Tempo!$A$2*(Y103-Z103)/2-Tempo!$A$2*(Tempo!AR92-Tempo!AS92)/2</f>
        <v>0</v>
      </c>
      <c r="AE103" s="83">
        <f>Tempo!$A$2*(S103+T103)/2-Tempo!$A$2*(Tempo!AP92+Tempo!AQ92)/2</f>
        <v>0</v>
      </c>
      <c r="AF103" s="83">
        <f>Tempo!$A$2*(Y103+Z103)/2-Tempo!$A$2*(Tempo!AR92+Tempo!AS92)/2</f>
        <v>0</v>
      </c>
      <c r="AG103" s="105" t="e">
        <f>IF(AND(Bias!$F$4=1,B103&lt;&gt;""),B103,NA())</f>
        <v>#N/A</v>
      </c>
      <c r="AH103" s="105" t="e">
        <f>IF(AND(Bias!$F$5=1,B103&lt;&gt;""),B103,NA())</f>
        <v>#N/A</v>
      </c>
      <c r="AI103" s="105" t="e">
        <f>IF(AND(Bias!$F$4=1,Bias!$F$6=1,B103&lt;&gt;""),B103,NA())</f>
        <v>#N/A</v>
      </c>
      <c r="AJ103" s="105" t="e">
        <f>IF(AND(Bias!$F$5=1,Bias!$F$6=1,B103&lt;&gt;""),B103,NA())</f>
        <v>#N/A</v>
      </c>
      <c r="AL103" t="str">
        <f>IF($B103&lt;&gt;"",(Tempo!B92-Tempo!C92)/2-(Tempo!AP92-Tempo!AQ92)/2,"")</f>
        <v/>
      </c>
      <c r="AM103" t="str">
        <f>IF($B103&lt;&gt;"",(Tempo!D92-Tempo!E92)/2-(Tempo!AR92-Tempo!AS92)/2,"")</f>
        <v/>
      </c>
    </row>
    <row r="104" spans="1:39" x14ac:dyDescent="0.3">
      <c r="A104" s="68">
        <v>91</v>
      </c>
      <c r="B104" s="69" t="str">
        <f>IF(Tempo!A93="","",Tempo!A93)</f>
        <v/>
      </c>
      <c r="C104" s="70">
        <f>Tempo!$A$2*(Tempo!AP93-Tempo!AQ93)/2+C105</f>
        <v>0</v>
      </c>
      <c r="D104" s="70">
        <f>Tempo!$A$2*(Tempo!AR93-Tempo!AS93)/2+D105</f>
        <v>0</v>
      </c>
      <c r="E104" s="83" t="str">
        <f>IF($B104&lt;=Bias!$K$5,IF(ABS(Tempo!AP93-Tempo!B93)+ABS(Tempo!AQ93-Tempo!C93)=0,0.5,ABS(Tempo!AP93-Tempo!B93)/(ABS(Tempo!AP93-Tempo!B93)+ABS(Tempo!AQ93-Tempo!C93))),IF($B104="","",0))</f>
        <v/>
      </c>
      <c r="F104" s="83" t="str">
        <f>IF($B104&lt;=Bias!$K$5,IF(ABS(Tempo!AP93-Tempo!B93)+ABS(Tempo!AQ93-Tempo!C93)=0,0.5,ABS(Tempo!AQ93-Tempo!C93)/(ABS(Tempo!AP93-Tempo!B93)+ABS(Tempo!AQ93-Tempo!C93))),IF($B104="","",0))</f>
        <v/>
      </c>
      <c r="G104" s="71">
        <f>IF(AND(Bias!$I$5=1,$B104&gt;=Bias!$J$5,$B104&lt;=Bias!$K$5),Tempo!B93-E104*$G$3,Tempo!B93)</f>
        <v>0</v>
      </c>
      <c r="H104" s="71">
        <f>IF(AND(Bias!$I$5=1,$B104&gt;=Bias!$J$5,$B104&lt;=Bias!$K$5),Tempo!C93+F104*$G$3,Tempo!C93)</f>
        <v>0</v>
      </c>
      <c r="I104" s="70">
        <f>IF($B104="",0,Tempo!$A$2*(G104-H104)/2+I105)</f>
        <v>0</v>
      </c>
      <c r="J104" s="70">
        <f t="shared" si="2"/>
        <v>0</v>
      </c>
      <c r="K104" s="83" t="str">
        <f>IF($B104&lt;=Bias!$K$6,IF(ABS(Tempo!AR93-Tempo!D93)+ABS(Tempo!AS93-Tempo!E93)=0,0.5,ABS(Tempo!AR93-Tempo!D93)/(ABS(Tempo!AR93-Tempo!D93)+ABS(Tempo!AS93-Tempo!E93))),IF($B104="","",0))</f>
        <v/>
      </c>
      <c r="L104" s="83" t="str">
        <f>IF($B104&lt;=Bias!$K$6,IF(ABS(Tempo!AR93-Tempo!D93)+ABS(Tempo!AS93-Tempo!E93)=0,0.5,ABS(Tempo!AS93-Tempo!E93)/(ABS(Tempo!AR93-Tempo!D93)+ABS(Tempo!AS93-Tempo!E93))),IF($B104="","",0))</f>
        <v/>
      </c>
      <c r="M104" s="153">
        <f>IF(AND(Bias!$I$6=1,$B104&gt;=Bias!$J$6,$B104&lt;=Bias!$K$6),Tempo!D93-2*K104*$L$5,Tempo!D93)</f>
        <v>0</v>
      </c>
      <c r="N104" s="153">
        <f>IF(AND(Bias!$I$6=1,$B104&gt;=Bias!$J$6,$B104&lt;=Bias!$K$6),Tempo!E93+2*L104*$L$5,Tempo!E93)</f>
        <v>0</v>
      </c>
      <c r="O104" s="70">
        <f>IF($B104="",0,Tempo!$A$2*(M104-N104)/2+O105)</f>
        <v>0</v>
      </c>
      <c r="P104" s="109">
        <f t="shared" si="3"/>
        <v>0</v>
      </c>
      <c r="Q104" s="111" t="str">
        <f>IF($B104&lt;=Bias!$P$5,IF(ABS(Tempo!AP93-G104)+ABS(Tempo!AQ93-H104)=0,0.5,ABS(Tempo!AP93-G104)/(ABS(Tempo!AP93-G104)+ABS(Tempo!AQ93-H104))),IF($B104="","",0))</f>
        <v/>
      </c>
      <c r="R104" s="71" t="str">
        <f>IF($B104&lt;=Bias!$P$5,IF(ABS(Tempo!AP93-G104)+ABS(Tempo!AQ93-H104)=0,0.5,ABS(Tempo!AQ93-H104)/(ABS(Tempo!AP93-G104)+ABS(Tempo!AQ93-H104))),IF($B104="","",0))</f>
        <v/>
      </c>
      <c r="S104" s="71">
        <f>IF(Bias!$N$5=0,G104,IF(AND(Bias!$N$5=1,$B104&gt;=Bias!$O$5,$B104&lt;=Bias!$P$5),G104-2*($N$5*Q104),G104))</f>
        <v>0</v>
      </c>
      <c r="T104" s="71">
        <f>IF(Bias!$N$5=0,H104,IF(AND(Bias!$N$5=1,$B104&gt;=Bias!$O$5,$B104&lt;=Bias!$P$5),H104+2*($N$5*R104),H104))</f>
        <v>0</v>
      </c>
      <c r="U104" s="70">
        <f>IF($B104="",0,Tempo!$A$2*(S104-T104)/2+U105)</f>
        <v>0</v>
      </c>
      <c r="V104" s="83">
        <f>IF(AND($B104&lt;&gt;"",$Q$11&lt;&gt;""),U104-C104+Tempo!AX93,0)</f>
        <v>0</v>
      </c>
      <c r="W104" s="83" t="str">
        <f>IF($B104&lt;=Bias!$P$6,IF(ABS(Tempo!AR93-M104)+ABS(Tempo!AS93-N104)=0,0.5,ABS(Tempo!AR93-M104)/(ABS(Tempo!AR93-M104)+ABS(Tempo!AS93-N104))),IF($B104="","",0))</f>
        <v/>
      </c>
      <c r="X104" s="83" t="str">
        <f>IF($B104&lt;=Bias!$P$6,IF(ABS(Tempo!AR93-M104)+ABS(Tempo!AS93-N104)=0,0.5,ABS(Tempo!AS93-N104)/(ABS(Tempo!AR93-M104)+ABS(Tempo!AS93-N104))),IF($B104="","",0))</f>
        <v/>
      </c>
      <c r="Y104" s="71">
        <f>IF(Bias!$N$6=0,M104,IF(AND(Bias!$N$6=1,$B104&gt;=Bias!$O$6,$B104&lt;=Bias!$P$6),M104-2*($P$5*W104),M104))</f>
        <v>0</v>
      </c>
      <c r="Z104" s="71">
        <f>IF(Bias!$N$6=0,N104,IF(AND(Bias!$N$6=1,$B104&gt;=Bias!$O$6,$B104&lt;=Bias!$P$6),N104+2*($P$5*X104),N104))</f>
        <v>0</v>
      </c>
      <c r="AA104" s="70">
        <f>IF($B104="",0,Tempo!$A$2*(Y104-Z104)/2+AA105)</f>
        <v>0</v>
      </c>
      <c r="AB104" s="83">
        <f>IF(AND($B104&lt;&gt;"",$Q$11&lt;&gt;""),AA104-D104+Tempo!AY93,0)</f>
        <v>0</v>
      </c>
      <c r="AC104" s="83">
        <f>Tempo!$A$2*(S104-T104)/2-Tempo!$A$2*(Tempo!AP93-Tempo!AQ93)/2</f>
        <v>0</v>
      </c>
      <c r="AD104" s="83">
        <f>Tempo!$A$2*(Y104-Z104)/2-Tempo!$A$2*(Tempo!AR93-Tempo!AS93)/2</f>
        <v>0</v>
      </c>
      <c r="AE104" s="83">
        <f>Tempo!$A$2*(S104+T104)/2-Tempo!$A$2*(Tempo!AP93+Tempo!AQ93)/2</f>
        <v>0</v>
      </c>
      <c r="AF104" s="83">
        <f>Tempo!$A$2*(Y104+Z104)/2-Tempo!$A$2*(Tempo!AR93+Tempo!AS93)/2</f>
        <v>0</v>
      </c>
      <c r="AG104" s="105" t="e">
        <f>IF(AND(Bias!$F$4=1,B104&lt;&gt;""),B104,NA())</f>
        <v>#N/A</v>
      </c>
      <c r="AH104" s="105" t="e">
        <f>IF(AND(Bias!$F$5=1,B104&lt;&gt;""),B104,NA())</f>
        <v>#N/A</v>
      </c>
      <c r="AI104" s="105" t="e">
        <f>IF(AND(Bias!$F$4=1,Bias!$F$6=1,B104&lt;&gt;""),B104,NA())</f>
        <v>#N/A</v>
      </c>
      <c r="AJ104" s="105" t="e">
        <f>IF(AND(Bias!$F$5=1,Bias!$F$6=1,B104&lt;&gt;""),B104,NA())</f>
        <v>#N/A</v>
      </c>
      <c r="AL104" t="str">
        <f>IF($B104&lt;&gt;"",(Tempo!B93-Tempo!C93)/2-(Tempo!AP93-Tempo!AQ93)/2,"")</f>
        <v/>
      </c>
      <c r="AM104" t="str">
        <f>IF($B104&lt;&gt;"",(Tempo!D93-Tempo!E93)/2-(Tempo!AR93-Tempo!AS93)/2,"")</f>
        <v/>
      </c>
    </row>
    <row r="105" spans="1:39" x14ac:dyDescent="0.3">
      <c r="A105" s="68">
        <v>92</v>
      </c>
      <c r="B105" s="69" t="str">
        <f>IF(Tempo!A94="","",Tempo!A94)</f>
        <v/>
      </c>
      <c r="C105" s="70">
        <f>Tempo!$A$2*(Tempo!AP94-Tempo!AQ94)/2+C106</f>
        <v>0</v>
      </c>
      <c r="D105" s="70">
        <f>Tempo!$A$2*(Tempo!AR94-Tempo!AS94)/2+D106</f>
        <v>0</v>
      </c>
      <c r="E105" s="83" t="str">
        <f>IF($B105&lt;=Bias!$K$5,IF(ABS(Tempo!AP94-Tempo!B94)+ABS(Tempo!AQ94-Tempo!C94)=0,0.5,ABS(Tempo!AP94-Tempo!B94)/(ABS(Tempo!AP94-Tempo!B94)+ABS(Tempo!AQ94-Tempo!C94))),IF($B105="","",0))</f>
        <v/>
      </c>
      <c r="F105" s="83" t="str">
        <f>IF($B105&lt;=Bias!$K$5,IF(ABS(Tempo!AP94-Tempo!B94)+ABS(Tempo!AQ94-Tempo!C94)=0,0.5,ABS(Tempo!AQ94-Tempo!C94)/(ABS(Tempo!AP94-Tempo!B94)+ABS(Tempo!AQ94-Tempo!C94))),IF($B105="","",0))</f>
        <v/>
      </c>
      <c r="G105" s="71">
        <f>IF(AND(Bias!$I$5=1,$B105&gt;=Bias!$J$5,$B105&lt;=Bias!$K$5),Tempo!B94-E105*$G$3,Tempo!B94)</f>
        <v>0</v>
      </c>
      <c r="H105" s="71">
        <f>IF(AND(Bias!$I$5=1,$B105&gt;=Bias!$J$5,$B105&lt;=Bias!$K$5),Tempo!C94+F105*$G$3,Tempo!C94)</f>
        <v>0</v>
      </c>
      <c r="I105" s="70">
        <f>IF($B105="",0,Tempo!$A$2*(G105-H105)/2+I106)</f>
        <v>0</v>
      </c>
      <c r="J105" s="70">
        <f t="shared" si="2"/>
        <v>0</v>
      </c>
      <c r="K105" s="83" t="str">
        <f>IF($B105&lt;=Bias!$K$6,IF(ABS(Tempo!AR94-Tempo!D94)+ABS(Tempo!AS94-Tempo!E94)=0,0.5,ABS(Tempo!AR94-Tempo!D94)/(ABS(Tempo!AR94-Tempo!D94)+ABS(Tempo!AS94-Tempo!E94))),IF($B105="","",0))</f>
        <v/>
      </c>
      <c r="L105" s="83" t="str">
        <f>IF($B105&lt;=Bias!$K$6,IF(ABS(Tempo!AR94-Tempo!D94)+ABS(Tempo!AS94-Tempo!E94)=0,0.5,ABS(Tempo!AS94-Tempo!E94)/(ABS(Tempo!AR94-Tempo!D94)+ABS(Tempo!AS94-Tempo!E94))),IF($B105="","",0))</f>
        <v/>
      </c>
      <c r="M105" s="153">
        <f>IF(AND(Bias!$I$6=1,$B105&gt;=Bias!$J$6,$B105&lt;=Bias!$K$6),Tempo!D94-2*K105*$L$5,Tempo!D94)</f>
        <v>0</v>
      </c>
      <c r="N105" s="153">
        <f>IF(AND(Bias!$I$6=1,$B105&gt;=Bias!$J$6,$B105&lt;=Bias!$K$6),Tempo!E94+2*L105*$L$5,Tempo!E94)</f>
        <v>0</v>
      </c>
      <c r="O105" s="70">
        <f>IF($B105="",0,Tempo!$A$2*(M105-N105)/2+O106)</f>
        <v>0</v>
      </c>
      <c r="P105" s="109">
        <f t="shared" si="3"/>
        <v>0</v>
      </c>
      <c r="Q105" s="111" t="str">
        <f>IF($B105&lt;=Bias!$P$5,IF(ABS(Tempo!AP94-G105)+ABS(Tempo!AQ94-H105)=0,0.5,ABS(Tempo!AP94-G105)/(ABS(Tempo!AP94-G105)+ABS(Tempo!AQ94-H105))),IF($B105="","",0))</f>
        <v/>
      </c>
      <c r="R105" s="71" t="str">
        <f>IF($B105&lt;=Bias!$P$5,IF(ABS(Tempo!AP94-G105)+ABS(Tempo!AQ94-H105)=0,0.5,ABS(Tempo!AQ94-H105)/(ABS(Tempo!AP94-G105)+ABS(Tempo!AQ94-H105))),IF($B105="","",0))</f>
        <v/>
      </c>
      <c r="S105" s="71">
        <f>IF(Bias!$N$5=0,G105,IF(AND(Bias!$N$5=1,$B105&gt;=Bias!$O$5,$B105&lt;=Bias!$P$5),G105-2*($N$5*Q105),G105))</f>
        <v>0</v>
      </c>
      <c r="T105" s="71">
        <f>IF(Bias!$N$5=0,H105,IF(AND(Bias!$N$5=1,$B105&gt;=Bias!$O$5,$B105&lt;=Bias!$P$5),H105+2*($N$5*R105),H105))</f>
        <v>0</v>
      </c>
      <c r="U105" s="70">
        <f>IF($B105="",0,Tempo!$A$2*(S105-T105)/2+U106)</f>
        <v>0</v>
      </c>
      <c r="V105" s="83">
        <f>IF(AND($B105&lt;&gt;"",$Q$11&lt;&gt;""),U105-C105+Tempo!AX94,0)</f>
        <v>0</v>
      </c>
      <c r="W105" s="83" t="str">
        <f>IF($B105&lt;=Bias!$P$6,IF(ABS(Tempo!AR94-M105)+ABS(Tempo!AS94-N105)=0,0.5,ABS(Tempo!AR94-M105)/(ABS(Tempo!AR94-M105)+ABS(Tempo!AS94-N105))),IF($B105="","",0))</f>
        <v/>
      </c>
      <c r="X105" s="83" t="str">
        <f>IF($B105&lt;=Bias!$P$6,IF(ABS(Tempo!AR94-M105)+ABS(Tempo!AS94-N105)=0,0.5,ABS(Tempo!AS94-N105)/(ABS(Tempo!AR94-M105)+ABS(Tempo!AS94-N105))),IF($B105="","",0))</f>
        <v/>
      </c>
      <c r="Y105" s="71">
        <f>IF(Bias!$N$6=0,M105,IF(AND(Bias!$N$6=1,$B105&gt;=Bias!$O$6,$B105&lt;=Bias!$P$6),M105-2*($P$5*W105),M105))</f>
        <v>0</v>
      </c>
      <c r="Z105" s="71">
        <f>IF(Bias!$N$6=0,N105,IF(AND(Bias!$N$6=1,$B105&gt;=Bias!$O$6,$B105&lt;=Bias!$P$6),N105+2*($P$5*X105),N105))</f>
        <v>0</v>
      </c>
      <c r="AA105" s="70">
        <f>IF($B105="",0,Tempo!$A$2*(Y105-Z105)/2+AA106)</f>
        <v>0</v>
      </c>
      <c r="AB105" s="83">
        <f>IF(AND($B105&lt;&gt;"",$Q$11&lt;&gt;""),AA105-D105+Tempo!AY94,0)</f>
        <v>0</v>
      </c>
      <c r="AC105" s="83">
        <f>Tempo!$A$2*(S105-T105)/2-Tempo!$A$2*(Tempo!AP94-Tempo!AQ94)/2</f>
        <v>0</v>
      </c>
      <c r="AD105" s="83">
        <f>Tempo!$A$2*(Y105-Z105)/2-Tempo!$A$2*(Tempo!AR94-Tempo!AS94)/2</f>
        <v>0</v>
      </c>
      <c r="AE105" s="83">
        <f>Tempo!$A$2*(S105+T105)/2-Tempo!$A$2*(Tempo!AP94+Tempo!AQ94)/2</f>
        <v>0</v>
      </c>
      <c r="AF105" s="83">
        <f>Tempo!$A$2*(Y105+Z105)/2-Tempo!$A$2*(Tempo!AR94+Tempo!AS94)/2</f>
        <v>0</v>
      </c>
      <c r="AG105" s="105" t="e">
        <f>IF(AND(Bias!$F$4=1,B105&lt;&gt;""),B105,NA())</f>
        <v>#N/A</v>
      </c>
      <c r="AH105" s="105" t="e">
        <f>IF(AND(Bias!$F$5=1,B105&lt;&gt;""),B105,NA())</f>
        <v>#N/A</v>
      </c>
      <c r="AI105" s="105" t="e">
        <f>IF(AND(Bias!$F$4=1,Bias!$F$6=1,B105&lt;&gt;""),B105,NA())</f>
        <v>#N/A</v>
      </c>
      <c r="AJ105" s="105" t="e">
        <f>IF(AND(Bias!$F$5=1,Bias!$F$6=1,B105&lt;&gt;""),B105,NA())</f>
        <v>#N/A</v>
      </c>
      <c r="AL105" t="str">
        <f>IF($B105&lt;&gt;"",(Tempo!B94-Tempo!C94)/2-(Tempo!AP94-Tempo!AQ94)/2,"")</f>
        <v/>
      </c>
      <c r="AM105" t="str">
        <f>IF($B105&lt;&gt;"",(Tempo!D94-Tempo!E94)/2-(Tempo!AR94-Tempo!AS94)/2,"")</f>
        <v/>
      </c>
    </row>
    <row r="106" spans="1:39" x14ac:dyDescent="0.3">
      <c r="A106" s="68">
        <v>93</v>
      </c>
      <c r="B106" s="69" t="str">
        <f>IF(Tempo!A95="","",Tempo!A95)</f>
        <v/>
      </c>
      <c r="C106" s="70">
        <f>Tempo!$A$2*(Tempo!AP95-Tempo!AQ95)/2+C107</f>
        <v>0</v>
      </c>
      <c r="D106" s="70">
        <f>Tempo!$A$2*(Tempo!AR95-Tempo!AS95)/2+D107</f>
        <v>0</v>
      </c>
      <c r="E106" s="83" t="str">
        <f>IF($B106&lt;=Bias!$K$5,IF(ABS(Tempo!AP95-Tempo!B95)+ABS(Tempo!AQ95-Tempo!C95)=0,0.5,ABS(Tempo!AP95-Tempo!B95)/(ABS(Tempo!AP95-Tempo!B95)+ABS(Tempo!AQ95-Tempo!C95))),IF($B106="","",0))</f>
        <v/>
      </c>
      <c r="F106" s="83" t="str">
        <f>IF($B106&lt;=Bias!$K$5,IF(ABS(Tempo!AP95-Tempo!B95)+ABS(Tempo!AQ95-Tempo!C95)=0,0.5,ABS(Tempo!AQ95-Tempo!C95)/(ABS(Tempo!AP95-Tempo!B95)+ABS(Tempo!AQ95-Tempo!C95))),IF($B106="","",0))</f>
        <v/>
      </c>
      <c r="G106" s="71">
        <f>IF(AND(Bias!$I$5=1,$B106&gt;=Bias!$J$5,$B106&lt;=Bias!$K$5),Tempo!B95-E106*$G$3,Tempo!B95)</f>
        <v>0</v>
      </c>
      <c r="H106" s="71">
        <f>IF(AND(Bias!$I$5=1,$B106&gt;=Bias!$J$5,$B106&lt;=Bias!$K$5),Tempo!C95+F106*$G$3,Tempo!C95)</f>
        <v>0</v>
      </c>
      <c r="I106" s="70">
        <f>IF($B106="",0,Tempo!$A$2*(G106-H106)/2+I107)</f>
        <v>0</v>
      </c>
      <c r="J106" s="70">
        <f t="shared" si="2"/>
        <v>0</v>
      </c>
      <c r="K106" s="83" t="str">
        <f>IF($B106&lt;=Bias!$K$6,IF(ABS(Tempo!AR95-Tempo!D95)+ABS(Tempo!AS95-Tempo!E95)=0,0.5,ABS(Tempo!AR95-Tempo!D95)/(ABS(Tempo!AR95-Tempo!D95)+ABS(Tempo!AS95-Tempo!E95))),IF($B106="","",0))</f>
        <v/>
      </c>
      <c r="L106" s="83" t="str">
        <f>IF($B106&lt;=Bias!$K$6,IF(ABS(Tempo!AR95-Tempo!D95)+ABS(Tempo!AS95-Tempo!E95)=0,0.5,ABS(Tempo!AS95-Tempo!E95)/(ABS(Tempo!AR95-Tempo!D95)+ABS(Tempo!AS95-Tempo!E95))),IF($B106="","",0))</f>
        <v/>
      </c>
      <c r="M106" s="153">
        <f>IF(AND(Bias!$I$6=1,$B106&gt;=Bias!$J$6,$B106&lt;=Bias!$K$6),Tempo!D95-2*K106*$L$5,Tempo!D95)</f>
        <v>0</v>
      </c>
      <c r="N106" s="153">
        <f>IF(AND(Bias!$I$6=1,$B106&gt;=Bias!$J$6,$B106&lt;=Bias!$K$6),Tempo!E95+2*L106*$L$5,Tempo!E95)</f>
        <v>0</v>
      </c>
      <c r="O106" s="70">
        <f>IF($B106="",0,Tempo!$A$2*(M106-N106)/2+O107)</f>
        <v>0</v>
      </c>
      <c r="P106" s="109">
        <f t="shared" si="3"/>
        <v>0</v>
      </c>
      <c r="Q106" s="111" t="str">
        <f>IF($B106&lt;=Bias!$P$5,IF(ABS(Tempo!AP95-G106)+ABS(Tempo!AQ95-H106)=0,0.5,ABS(Tempo!AP95-G106)/(ABS(Tempo!AP95-G106)+ABS(Tempo!AQ95-H106))),IF($B106="","",0))</f>
        <v/>
      </c>
      <c r="R106" s="71" t="str">
        <f>IF($B106&lt;=Bias!$P$5,IF(ABS(Tempo!AP95-G106)+ABS(Tempo!AQ95-H106)=0,0.5,ABS(Tempo!AQ95-H106)/(ABS(Tempo!AP95-G106)+ABS(Tempo!AQ95-H106))),IF($B106="","",0))</f>
        <v/>
      </c>
      <c r="S106" s="71">
        <f>IF(Bias!$N$5=0,G106,IF(AND(Bias!$N$5=1,$B106&gt;=Bias!$O$5,$B106&lt;=Bias!$P$5),G106-2*($N$5*Q106),G106))</f>
        <v>0</v>
      </c>
      <c r="T106" s="71">
        <f>IF(Bias!$N$5=0,H106,IF(AND(Bias!$N$5=1,$B106&gt;=Bias!$O$5,$B106&lt;=Bias!$P$5),H106+2*($N$5*R106),H106))</f>
        <v>0</v>
      </c>
      <c r="U106" s="70">
        <f>IF($B106="",0,Tempo!$A$2*(S106-T106)/2+U107)</f>
        <v>0</v>
      </c>
      <c r="V106" s="83">
        <f>IF(AND($B106&lt;&gt;"",$Q$11&lt;&gt;""),U106-C106+Tempo!AX95,0)</f>
        <v>0</v>
      </c>
      <c r="W106" s="83" t="str">
        <f>IF($B106&lt;=Bias!$P$6,IF(ABS(Tempo!AR95-M106)+ABS(Tempo!AS95-N106)=0,0.5,ABS(Tempo!AR95-M106)/(ABS(Tempo!AR95-M106)+ABS(Tempo!AS95-N106))),IF($B106="","",0))</f>
        <v/>
      </c>
      <c r="X106" s="83" t="str">
        <f>IF($B106&lt;=Bias!$P$6,IF(ABS(Tempo!AR95-M106)+ABS(Tempo!AS95-N106)=0,0.5,ABS(Tempo!AS95-N106)/(ABS(Tempo!AR95-M106)+ABS(Tempo!AS95-N106))),IF($B106="","",0))</f>
        <v/>
      </c>
      <c r="Y106" s="71">
        <f>IF(Bias!$N$6=0,M106,IF(AND(Bias!$N$6=1,$B106&gt;=Bias!$O$6,$B106&lt;=Bias!$P$6),M106-2*($P$5*W106),M106))</f>
        <v>0</v>
      </c>
      <c r="Z106" s="71">
        <f>IF(Bias!$N$6=0,N106,IF(AND(Bias!$N$6=1,$B106&gt;=Bias!$O$6,$B106&lt;=Bias!$P$6),N106+2*($P$5*X106),N106))</f>
        <v>0</v>
      </c>
      <c r="AA106" s="70">
        <f>IF($B106="",0,Tempo!$A$2*(Y106-Z106)/2+AA107)</f>
        <v>0</v>
      </c>
      <c r="AB106" s="83">
        <f>IF(AND($B106&lt;&gt;"",$Q$11&lt;&gt;""),AA106-D106+Tempo!AY95,0)</f>
        <v>0</v>
      </c>
      <c r="AC106" s="83">
        <f>Tempo!$A$2*(S106-T106)/2-Tempo!$A$2*(Tempo!AP95-Tempo!AQ95)/2</f>
        <v>0</v>
      </c>
      <c r="AD106" s="83">
        <f>Tempo!$A$2*(Y106-Z106)/2-Tempo!$A$2*(Tempo!AR95-Tempo!AS95)/2</f>
        <v>0</v>
      </c>
      <c r="AE106" s="83">
        <f>Tempo!$A$2*(S106+T106)/2-Tempo!$A$2*(Tempo!AP95+Tempo!AQ95)/2</f>
        <v>0</v>
      </c>
      <c r="AF106" s="83">
        <f>Tempo!$A$2*(Y106+Z106)/2-Tempo!$A$2*(Tempo!AR95+Tempo!AS95)/2</f>
        <v>0</v>
      </c>
      <c r="AG106" s="105" t="e">
        <f>IF(AND(Bias!$F$4=1,B106&lt;&gt;""),B106,NA())</f>
        <v>#N/A</v>
      </c>
      <c r="AH106" s="105" t="e">
        <f>IF(AND(Bias!$F$5=1,B106&lt;&gt;""),B106,NA())</f>
        <v>#N/A</v>
      </c>
      <c r="AI106" s="105" t="e">
        <f>IF(AND(Bias!$F$4=1,Bias!$F$6=1,B106&lt;&gt;""),B106,NA())</f>
        <v>#N/A</v>
      </c>
      <c r="AJ106" s="105" t="e">
        <f>IF(AND(Bias!$F$5=1,Bias!$F$6=1,B106&lt;&gt;""),B106,NA())</f>
        <v>#N/A</v>
      </c>
      <c r="AL106" t="str">
        <f>IF($B106&lt;&gt;"",(Tempo!B95-Tempo!C95)/2-(Tempo!AP95-Tempo!AQ95)/2,"")</f>
        <v/>
      </c>
      <c r="AM106" t="str">
        <f>IF($B106&lt;&gt;"",(Tempo!D95-Tempo!E95)/2-(Tempo!AR95-Tempo!AS95)/2,"")</f>
        <v/>
      </c>
    </row>
    <row r="107" spans="1:39" x14ac:dyDescent="0.3">
      <c r="A107" s="68">
        <v>94</v>
      </c>
      <c r="B107" s="69" t="str">
        <f>IF(Tempo!A96="","",Tempo!A96)</f>
        <v/>
      </c>
      <c r="C107" s="70">
        <f>Tempo!$A$2*(Tempo!AP96-Tempo!AQ96)/2+C108</f>
        <v>0</v>
      </c>
      <c r="D107" s="70">
        <f>Tempo!$A$2*(Tempo!AR96-Tempo!AS96)/2+D108</f>
        <v>0</v>
      </c>
      <c r="E107" s="83" t="str">
        <f>IF($B107&lt;=Bias!$K$5,IF(ABS(Tempo!AP96-Tempo!B96)+ABS(Tempo!AQ96-Tempo!C96)=0,0.5,ABS(Tempo!AP96-Tempo!B96)/(ABS(Tempo!AP96-Tempo!B96)+ABS(Tempo!AQ96-Tempo!C96))),IF($B107="","",0))</f>
        <v/>
      </c>
      <c r="F107" s="83" t="str">
        <f>IF($B107&lt;=Bias!$K$5,IF(ABS(Tempo!AP96-Tempo!B96)+ABS(Tempo!AQ96-Tempo!C96)=0,0.5,ABS(Tempo!AQ96-Tempo!C96)/(ABS(Tempo!AP96-Tempo!B96)+ABS(Tempo!AQ96-Tempo!C96))),IF($B107="","",0))</f>
        <v/>
      </c>
      <c r="G107" s="71">
        <f>IF(AND(Bias!$I$5=1,$B107&gt;=Bias!$J$5,$B107&lt;=Bias!$K$5),Tempo!B96-E107*$G$3,Tempo!B96)</f>
        <v>0</v>
      </c>
      <c r="H107" s="71">
        <f>IF(AND(Bias!$I$5=1,$B107&gt;=Bias!$J$5,$B107&lt;=Bias!$K$5),Tempo!C96+F107*$G$3,Tempo!C96)</f>
        <v>0</v>
      </c>
      <c r="I107" s="70">
        <f>IF($B107="",0,Tempo!$A$2*(G107-H107)/2+I108)</f>
        <v>0</v>
      </c>
      <c r="J107" s="70">
        <f t="shared" si="2"/>
        <v>0</v>
      </c>
      <c r="K107" s="83" t="str">
        <f>IF($B107&lt;=Bias!$K$6,IF(ABS(Tempo!AR96-Tempo!D96)+ABS(Tempo!AS96-Tempo!E96)=0,0.5,ABS(Tempo!AR96-Tempo!D96)/(ABS(Tempo!AR96-Tempo!D96)+ABS(Tempo!AS96-Tempo!E96))),IF($B107="","",0))</f>
        <v/>
      </c>
      <c r="L107" s="83" t="str">
        <f>IF($B107&lt;=Bias!$K$6,IF(ABS(Tempo!AR96-Tempo!D96)+ABS(Tempo!AS96-Tempo!E96)=0,0.5,ABS(Tempo!AS96-Tempo!E96)/(ABS(Tempo!AR96-Tempo!D96)+ABS(Tempo!AS96-Tempo!E96))),IF($B107="","",0))</f>
        <v/>
      </c>
      <c r="M107" s="153">
        <f>IF(AND(Bias!$I$6=1,$B107&gt;=Bias!$J$6,$B107&lt;=Bias!$K$6),Tempo!D96-2*K107*$L$5,Tempo!D96)</f>
        <v>0</v>
      </c>
      <c r="N107" s="153">
        <f>IF(AND(Bias!$I$6=1,$B107&gt;=Bias!$J$6,$B107&lt;=Bias!$K$6),Tempo!E96+2*L107*$L$5,Tempo!E96)</f>
        <v>0</v>
      </c>
      <c r="O107" s="70">
        <f>IF($B107="",0,Tempo!$A$2*(M107-N107)/2+O108)</f>
        <v>0</v>
      </c>
      <c r="P107" s="109">
        <f t="shared" si="3"/>
        <v>0</v>
      </c>
      <c r="Q107" s="111" t="str">
        <f>IF($B107&lt;=Bias!$P$5,IF(ABS(Tempo!AP96-G107)+ABS(Tempo!AQ96-H107)=0,0.5,ABS(Tempo!AP96-G107)/(ABS(Tempo!AP96-G107)+ABS(Tempo!AQ96-H107))),IF($B107="","",0))</f>
        <v/>
      </c>
      <c r="R107" s="71" t="str">
        <f>IF($B107&lt;=Bias!$P$5,IF(ABS(Tempo!AP96-G107)+ABS(Tempo!AQ96-H107)=0,0.5,ABS(Tempo!AQ96-H107)/(ABS(Tempo!AP96-G107)+ABS(Tempo!AQ96-H107))),IF($B107="","",0))</f>
        <v/>
      </c>
      <c r="S107" s="71">
        <f>IF(Bias!$N$5=0,G107,IF(AND(Bias!$N$5=1,$B107&gt;=Bias!$O$5,$B107&lt;=Bias!$P$5),G107-2*($N$5*Q107),G107))</f>
        <v>0</v>
      </c>
      <c r="T107" s="71">
        <f>IF(Bias!$N$5=0,H107,IF(AND(Bias!$N$5=1,$B107&gt;=Bias!$O$5,$B107&lt;=Bias!$P$5),H107+2*($N$5*R107),H107))</f>
        <v>0</v>
      </c>
      <c r="U107" s="70">
        <f>IF($B107="",0,Tempo!$A$2*(S107-T107)/2+U108)</f>
        <v>0</v>
      </c>
      <c r="V107" s="83">
        <f>IF(AND($B107&lt;&gt;"",$Q$11&lt;&gt;""),U107-C107+Tempo!AX96,0)</f>
        <v>0</v>
      </c>
      <c r="W107" s="83" t="str">
        <f>IF($B107&lt;=Bias!$P$6,IF(ABS(Tempo!AR96-M107)+ABS(Tempo!AS96-N107)=0,0.5,ABS(Tempo!AR96-M107)/(ABS(Tempo!AR96-M107)+ABS(Tempo!AS96-N107))),IF($B107="","",0))</f>
        <v/>
      </c>
      <c r="X107" s="83" t="str">
        <f>IF($B107&lt;=Bias!$P$6,IF(ABS(Tempo!AR96-M107)+ABS(Tempo!AS96-N107)=0,0.5,ABS(Tempo!AS96-N107)/(ABS(Tempo!AR96-M107)+ABS(Tempo!AS96-N107))),IF($B107="","",0))</f>
        <v/>
      </c>
      <c r="Y107" s="71">
        <f>IF(Bias!$N$6=0,M107,IF(AND(Bias!$N$6=1,$B107&gt;=Bias!$O$6,$B107&lt;=Bias!$P$6),M107-2*($P$5*W107),M107))</f>
        <v>0</v>
      </c>
      <c r="Z107" s="71">
        <f>IF(Bias!$N$6=0,N107,IF(AND(Bias!$N$6=1,$B107&gt;=Bias!$O$6,$B107&lt;=Bias!$P$6),N107+2*($P$5*X107),N107))</f>
        <v>0</v>
      </c>
      <c r="AA107" s="70">
        <f>IF($B107="",0,Tempo!$A$2*(Y107-Z107)/2+AA108)</f>
        <v>0</v>
      </c>
      <c r="AB107" s="83">
        <f>IF(AND($B107&lt;&gt;"",$Q$11&lt;&gt;""),AA107-D107+Tempo!AY96,0)</f>
        <v>0</v>
      </c>
      <c r="AC107" s="83">
        <f>Tempo!$A$2*(S107-T107)/2-Tempo!$A$2*(Tempo!AP96-Tempo!AQ96)/2</f>
        <v>0</v>
      </c>
      <c r="AD107" s="83">
        <f>Tempo!$A$2*(Y107-Z107)/2-Tempo!$A$2*(Tempo!AR96-Tempo!AS96)/2</f>
        <v>0</v>
      </c>
      <c r="AE107" s="83">
        <f>Tempo!$A$2*(S107+T107)/2-Tempo!$A$2*(Tempo!AP96+Tempo!AQ96)/2</f>
        <v>0</v>
      </c>
      <c r="AF107" s="83">
        <f>Tempo!$A$2*(Y107+Z107)/2-Tempo!$A$2*(Tempo!AR96+Tempo!AS96)/2</f>
        <v>0</v>
      </c>
      <c r="AG107" s="105" t="e">
        <f>IF(AND(Bias!$F$4=1,B107&lt;&gt;""),B107,NA())</f>
        <v>#N/A</v>
      </c>
      <c r="AH107" s="105" t="e">
        <f>IF(AND(Bias!$F$5=1,B107&lt;&gt;""),B107,NA())</f>
        <v>#N/A</v>
      </c>
      <c r="AI107" s="105" t="e">
        <f>IF(AND(Bias!$F$4=1,Bias!$F$6=1,B107&lt;&gt;""),B107,NA())</f>
        <v>#N/A</v>
      </c>
      <c r="AJ107" s="105" t="e">
        <f>IF(AND(Bias!$F$5=1,Bias!$F$6=1,B107&lt;&gt;""),B107,NA())</f>
        <v>#N/A</v>
      </c>
      <c r="AL107" t="str">
        <f>IF($B107&lt;&gt;"",(Tempo!B96-Tempo!C96)/2-(Tempo!AP96-Tempo!AQ96)/2,"")</f>
        <v/>
      </c>
      <c r="AM107" t="str">
        <f>IF($B107&lt;&gt;"",(Tempo!D96-Tempo!E96)/2-(Tempo!AR96-Tempo!AS96)/2,"")</f>
        <v/>
      </c>
    </row>
    <row r="108" spans="1:39" x14ac:dyDescent="0.3">
      <c r="A108" s="68">
        <v>95</v>
      </c>
      <c r="B108" s="69" t="str">
        <f>IF(Tempo!A97="","",Tempo!A97)</f>
        <v/>
      </c>
      <c r="C108" s="70">
        <f>Tempo!$A$2*(Tempo!AP97-Tempo!AQ97)/2+C109</f>
        <v>0</v>
      </c>
      <c r="D108" s="70">
        <f>Tempo!$A$2*(Tempo!AR97-Tempo!AS97)/2+D109</f>
        <v>0</v>
      </c>
      <c r="E108" s="83" t="str">
        <f>IF($B108&lt;=Bias!$K$5,IF(ABS(Tempo!AP97-Tempo!B97)+ABS(Tempo!AQ97-Tempo!C97)=0,0.5,ABS(Tempo!AP97-Tempo!B97)/(ABS(Tempo!AP97-Tempo!B97)+ABS(Tempo!AQ97-Tempo!C97))),IF($B108="","",0))</f>
        <v/>
      </c>
      <c r="F108" s="83" t="str">
        <f>IF($B108&lt;=Bias!$K$5,IF(ABS(Tempo!AP97-Tempo!B97)+ABS(Tempo!AQ97-Tempo!C97)=0,0.5,ABS(Tempo!AQ97-Tempo!C97)/(ABS(Tempo!AP97-Tempo!B97)+ABS(Tempo!AQ97-Tempo!C97))),IF($B108="","",0))</f>
        <v/>
      </c>
      <c r="G108" s="71">
        <f>IF(AND(Bias!$I$5=1,$B108&gt;=Bias!$J$5,$B108&lt;=Bias!$K$5),Tempo!B97-E108*$G$3,Tempo!B97)</f>
        <v>0</v>
      </c>
      <c r="H108" s="71">
        <f>IF(AND(Bias!$I$5=1,$B108&gt;=Bias!$J$5,$B108&lt;=Bias!$K$5),Tempo!C97+F108*$G$3,Tempo!C97)</f>
        <v>0</v>
      </c>
      <c r="I108" s="70">
        <f>IF($B108="",0,Tempo!$A$2*(G108-H108)/2+I109)</f>
        <v>0</v>
      </c>
      <c r="J108" s="70">
        <f t="shared" si="2"/>
        <v>0</v>
      </c>
      <c r="K108" s="83" t="str">
        <f>IF($B108&lt;=Bias!$K$6,IF(ABS(Tempo!AR97-Tempo!D97)+ABS(Tempo!AS97-Tempo!E97)=0,0.5,ABS(Tempo!AR97-Tempo!D97)/(ABS(Tempo!AR97-Tempo!D97)+ABS(Tempo!AS97-Tempo!E97))),IF($B108="","",0))</f>
        <v/>
      </c>
      <c r="L108" s="83" t="str">
        <f>IF($B108&lt;=Bias!$K$6,IF(ABS(Tempo!AR97-Tempo!D97)+ABS(Tempo!AS97-Tempo!E97)=0,0.5,ABS(Tempo!AS97-Tempo!E97)/(ABS(Tempo!AR97-Tempo!D97)+ABS(Tempo!AS97-Tempo!E97))),IF($B108="","",0))</f>
        <v/>
      </c>
      <c r="M108" s="153">
        <f>IF(AND(Bias!$I$6=1,$B108&gt;=Bias!$J$6,$B108&lt;=Bias!$K$6),Tempo!D97-2*K108*$L$5,Tempo!D97)</f>
        <v>0</v>
      </c>
      <c r="N108" s="153">
        <f>IF(AND(Bias!$I$6=1,$B108&gt;=Bias!$J$6,$B108&lt;=Bias!$K$6),Tempo!E97+2*L108*$L$5,Tempo!E97)</f>
        <v>0</v>
      </c>
      <c r="O108" s="70">
        <f>IF($B108="",0,Tempo!$A$2*(M108-N108)/2+O109)</f>
        <v>0</v>
      </c>
      <c r="P108" s="109">
        <f t="shared" si="3"/>
        <v>0</v>
      </c>
      <c r="Q108" s="111" t="str">
        <f>IF($B108&lt;=Bias!$P$5,IF(ABS(Tempo!AP97-G108)+ABS(Tempo!AQ97-H108)=0,0.5,ABS(Tempo!AP97-G108)/(ABS(Tempo!AP97-G108)+ABS(Tempo!AQ97-H108))),IF($B108="","",0))</f>
        <v/>
      </c>
      <c r="R108" s="71" t="str">
        <f>IF($B108&lt;=Bias!$P$5,IF(ABS(Tempo!AP97-G108)+ABS(Tempo!AQ97-H108)=0,0.5,ABS(Tempo!AQ97-H108)/(ABS(Tempo!AP97-G108)+ABS(Tempo!AQ97-H108))),IF($B108="","",0))</f>
        <v/>
      </c>
      <c r="S108" s="71">
        <f>IF(Bias!$N$5=0,G108,IF(AND(Bias!$N$5=1,$B108&gt;=Bias!$O$5,$B108&lt;=Bias!$P$5),G108-2*($N$5*Q108),G108))</f>
        <v>0</v>
      </c>
      <c r="T108" s="71">
        <f>IF(Bias!$N$5=0,H108,IF(AND(Bias!$N$5=1,$B108&gt;=Bias!$O$5,$B108&lt;=Bias!$P$5),H108+2*($N$5*R108),H108))</f>
        <v>0</v>
      </c>
      <c r="U108" s="70">
        <f>IF($B108="",0,Tempo!$A$2*(S108-T108)/2+U109)</f>
        <v>0</v>
      </c>
      <c r="V108" s="83">
        <f>IF(AND($B108&lt;&gt;"",$Q$11&lt;&gt;""),U108-C108+Tempo!AX97,0)</f>
        <v>0</v>
      </c>
      <c r="W108" s="83" t="str">
        <f>IF($B108&lt;=Bias!$P$6,IF(ABS(Tempo!AR97-M108)+ABS(Tempo!AS97-N108)=0,0.5,ABS(Tempo!AR97-M108)/(ABS(Tempo!AR97-M108)+ABS(Tempo!AS97-N108))),IF($B108="","",0))</f>
        <v/>
      </c>
      <c r="X108" s="83" t="str">
        <f>IF($B108&lt;=Bias!$P$6,IF(ABS(Tempo!AR97-M108)+ABS(Tempo!AS97-N108)=0,0.5,ABS(Tempo!AS97-N108)/(ABS(Tempo!AR97-M108)+ABS(Tempo!AS97-N108))),IF($B108="","",0))</f>
        <v/>
      </c>
      <c r="Y108" s="71">
        <f>IF(Bias!$N$6=0,M108,IF(AND(Bias!$N$6=1,$B108&gt;=Bias!$O$6,$B108&lt;=Bias!$P$6),M108-2*($P$5*W108),M108))</f>
        <v>0</v>
      </c>
      <c r="Z108" s="71">
        <f>IF(Bias!$N$6=0,N108,IF(AND(Bias!$N$6=1,$B108&gt;=Bias!$O$6,$B108&lt;=Bias!$P$6),N108+2*($P$5*X108),N108))</f>
        <v>0</v>
      </c>
      <c r="AA108" s="70">
        <f>IF($B108="",0,Tempo!$A$2*(Y108-Z108)/2+AA109)</f>
        <v>0</v>
      </c>
      <c r="AB108" s="83">
        <f>IF(AND($B108&lt;&gt;"",$Q$11&lt;&gt;""),AA108-D108+Tempo!AY97,0)</f>
        <v>0</v>
      </c>
      <c r="AC108" s="83">
        <f>Tempo!$A$2*(S108-T108)/2-Tempo!$A$2*(Tempo!AP97-Tempo!AQ97)/2</f>
        <v>0</v>
      </c>
      <c r="AD108" s="83">
        <f>Tempo!$A$2*(Y108-Z108)/2-Tempo!$A$2*(Tempo!AR97-Tempo!AS97)/2</f>
        <v>0</v>
      </c>
      <c r="AE108" s="83">
        <f>Tempo!$A$2*(S108+T108)/2-Tempo!$A$2*(Tempo!AP97+Tempo!AQ97)/2</f>
        <v>0</v>
      </c>
      <c r="AF108" s="83">
        <f>Tempo!$A$2*(Y108+Z108)/2-Tempo!$A$2*(Tempo!AR97+Tempo!AS97)/2</f>
        <v>0</v>
      </c>
      <c r="AG108" s="105" t="e">
        <f>IF(AND(Bias!$F$4=1,B108&lt;&gt;""),B108,NA())</f>
        <v>#N/A</v>
      </c>
      <c r="AH108" s="105" t="e">
        <f>IF(AND(Bias!$F$5=1,B108&lt;&gt;""),B108,NA())</f>
        <v>#N/A</v>
      </c>
      <c r="AI108" s="105" t="e">
        <f>IF(AND(Bias!$F$4=1,Bias!$F$6=1,B108&lt;&gt;""),B108,NA())</f>
        <v>#N/A</v>
      </c>
      <c r="AJ108" s="105" t="e">
        <f>IF(AND(Bias!$F$5=1,Bias!$F$6=1,B108&lt;&gt;""),B108,NA())</f>
        <v>#N/A</v>
      </c>
      <c r="AL108" t="str">
        <f>IF($B108&lt;&gt;"",(Tempo!B97-Tempo!C97)/2-(Tempo!AP97-Tempo!AQ97)/2,"")</f>
        <v/>
      </c>
      <c r="AM108" t="str">
        <f>IF($B108&lt;&gt;"",(Tempo!D97-Tempo!E97)/2-(Tempo!AR97-Tempo!AS97)/2,"")</f>
        <v/>
      </c>
    </row>
    <row r="109" spans="1:39" x14ac:dyDescent="0.3">
      <c r="A109" s="68">
        <v>96</v>
      </c>
      <c r="B109" s="69" t="str">
        <f>IF(Tempo!A98="","",Tempo!A98)</f>
        <v/>
      </c>
      <c r="C109" s="70">
        <f>Tempo!$A$2*(Tempo!AP98-Tempo!AQ98)/2+C110</f>
        <v>0</v>
      </c>
      <c r="D109" s="70">
        <f>Tempo!$A$2*(Tempo!AR98-Tempo!AS98)/2+D110</f>
        <v>0</v>
      </c>
      <c r="E109" s="83" t="str">
        <f>IF($B109&lt;=Bias!$K$5,IF(ABS(Tempo!AP98-Tempo!B98)+ABS(Tempo!AQ98-Tempo!C98)=0,0.5,ABS(Tempo!AP98-Tempo!B98)/(ABS(Tempo!AP98-Tempo!B98)+ABS(Tempo!AQ98-Tempo!C98))),IF($B109="","",0))</f>
        <v/>
      </c>
      <c r="F109" s="83" t="str">
        <f>IF($B109&lt;=Bias!$K$5,IF(ABS(Tempo!AP98-Tempo!B98)+ABS(Tempo!AQ98-Tempo!C98)=0,0.5,ABS(Tempo!AQ98-Tempo!C98)/(ABS(Tempo!AP98-Tempo!B98)+ABS(Tempo!AQ98-Tempo!C98))),IF($B109="","",0))</f>
        <v/>
      </c>
      <c r="G109" s="71">
        <f>IF(AND(Bias!$I$5=1,$B109&gt;=Bias!$J$5,$B109&lt;=Bias!$K$5),Tempo!B98-E109*$G$3,Tempo!B98)</f>
        <v>0</v>
      </c>
      <c r="H109" s="71">
        <f>IF(AND(Bias!$I$5=1,$B109&gt;=Bias!$J$5,$B109&lt;=Bias!$K$5),Tempo!C98+F109*$G$3,Tempo!C98)</f>
        <v>0</v>
      </c>
      <c r="I109" s="70">
        <f>IF($B109="",0,Tempo!$A$2*(G109-H109)/2+I110)</f>
        <v>0</v>
      </c>
      <c r="J109" s="70">
        <f t="shared" si="2"/>
        <v>0</v>
      </c>
      <c r="K109" s="83" t="str">
        <f>IF($B109&lt;=Bias!$K$6,IF(ABS(Tempo!AR98-Tempo!D98)+ABS(Tempo!AS98-Tempo!E98)=0,0.5,ABS(Tempo!AR98-Tempo!D98)/(ABS(Tempo!AR98-Tempo!D98)+ABS(Tempo!AS98-Tempo!E98))),IF($B109="","",0))</f>
        <v/>
      </c>
      <c r="L109" s="83" t="str">
        <f>IF($B109&lt;=Bias!$K$6,IF(ABS(Tempo!AR98-Tempo!D98)+ABS(Tempo!AS98-Tempo!E98)=0,0.5,ABS(Tempo!AS98-Tempo!E98)/(ABS(Tempo!AR98-Tempo!D98)+ABS(Tempo!AS98-Tempo!E98))),IF($B109="","",0))</f>
        <v/>
      </c>
      <c r="M109" s="153">
        <f>IF(AND(Bias!$I$6=1,$B109&gt;=Bias!$J$6,$B109&lt;=Bias!$K$6),Tempo!D98-2*K109*$L$5,Tempo!D98)</f>
        <v>0</v>
      </c>
      <c r="N109" s="153">
        <f>IF(AND(Bias!$I$6=1,$B109&gt;=Bias!$J$6,$B109&lt;=Bias!$K$6),Tempo!E98+2*L109*$L$5,Tempo!E98)</f>
        <v>0</v>
      </c>
      <c r="O109" s="70">
        <f>IF($B109="",0,Tempo!$A$2*(M109-N109)/2+O110)</f>
        <v>0</v>
      </c>
      <c r="P109" s="109">
        <f t="shared" si="3"/>
        <v>0</v>
      </c>
      <c r="Q109" s="111" t="str">
        <f>IF($B109&lt;=Bias!$P$5,IF(ABS(Tempo!AP98-G109)+ABS(Tempo!AQ98-H109)=0,0.5,ABS(Tempo!AP98-G109)/(ABS(Tempo!AP98-G109)+ABS(Tempo!AQ98-H109))),IF($B109="","",0))</f>
        <v/>
      </c>
      <c r="R109" s="71" t="str">
        <f>IF($B109&lt;=Bias!$P$5,IF(ABS(Tempo!AP98-G109)+ABS(Tempo!AQ98-H109)=0,0.5,ABS(Tempo!AQ98-H109)/(ABS(Tempo!AP98-G109)+ABS(Tempo!AQ98-H109))),IF($B109="","",0))</f>
        <v/>
      </c>
      <c r="S109" s="71">
        <f>IF(Bias!$N$5=0,G109,IF(AND(Bias!$N$5=1,$B109&gt;=Bias!$O$5,$B109&lt;=Bias!$P$5),G109-2*($N$5*Q109),G109))</f>
        <v>0</v>
      </c>
      <c r="T109" s="71">
        <f>IF(Bias!$N$5=0,H109,IF(AND(Bias!$N$5=1,$B109&gt;=Bias!$O$5,$B109&lt;=Bias!$P$5),H109+2*($N$5*R109),H109))</f>
        <v>0</v>
      </c>
      <c r="U109" s="70">
        <f>IF($B109="",0,Tempo!$A$2*(S109-T109)/2+U110)</f>
        <v>0</v>
      </c>
      <c r="V109" s="83">
        <f>IF(AND($B109&lt;&gt;"",$Q$11&lt;&gt;""),U109-C109+Tempo!AX98,0)</f>
        <v>0</v>
      </c>
      <c r="W109" s="83" t="str">
        <f>IF($B109&lt;=Bias!$P$6,IF(ABS(Tempo!AR98-M109)+ABS(Tempo!AS98-N109)=0,0.5,ABS(Tempo!AR98-M109)/(ABS(Tempo!AR98-M109)+ABS(Tempo!AS98-N109))),IF($B109="","",0))</f>
        <v/>
      </c>
      <c r="X109" s="83" t="str">
        <f>IF($B109&lt;=Bias!$P$6,IF(ABS(Tempo!AR98-M109)+ABS(Tempo!AS98-N109)=0,0.5,ABS(Tempo!AS98-N109)/(ABS(Tempo!AR98-M109)+ABS(Tempo!AS98-N109))),IF($B109="","",0))</f>
        <v/>
      </c>
      <c r="Y109" s="71">
        <f>IF(Bias!$N$6=0,M109,IF(AND(Bias!$N$6=1,$B109&gt;=Bias!$O$6,$B109&lt;=Bias!$P$6),M109-2*($P$5*W109),M109))</f>
        <v>0</v>
      </c>
      <c r="Z109" s="71">
        <f>IF(Bias!$N$6=0,N109,IF(AND(Bias!$N$6=1,$B109&gt;=Bias!$O$6,$B109&lt;=Bias!$P$6),N109+2*($P$5*X109),N109))</f>
        <v>0</v>
      </c>
      <c r="AA109" s="70">
        <f>IF($B109="",0,Tempo!$A$2*(Y109-Z109)/2+AA110)</f>
        <v>0</v>
      </c>
      <c r="AB109" s="83">
        <f>IF(AND($B109&lt;&gt;"",$Q$11&lt;&gt;""),AA109-D109+Tempo!AY98,0)</f>
        <v>0</v>
      </c>
      <c r="AC109" s="83">
        <f>Tempo!$A$2*(S109-T109)/2-Tempo!$A$2*(Tempo!AP98-Tempo!AQ98)/2</f>
        <v>0</v>
      </c>
      <c r="AD109" s="83">
        <f>Tempo!$A$2*(Y109-Z109)/2-Tempo!$A$2*(Tempo!AR98-Tempo!AS98)/2</f>
        <v>0</v>
      </c>
      <c r="AE109" s="83">
        <f>Tempo!$A$2*(S109+T109)/2-Tempo!$A$2*(Tempo!AP98+Tempo!AQ98)/2</f>
        <v>0</v>
      </c>
      <c r="AF109" s="83">
        <f>Tempo!$A$2*(Y109+Z109)/2-Tempo!$A$2*(Tempo!AR98+Tempo!AS98)/2</f>
        <v>0</v>
      </c>
      <c r="AG109" s="105" t="e">
        <f>IF(AND(Bias!$F$4=1,B109&lt;&gt;""),B109,NA())</f>
        <v>#N/A</v>
      </c>
      <c r="AH109" s="105" t="e">
        <f>IF(AND(Bias!$F$5=1,B109&lt;&gt;""),B109,NA())</f>
        <v>#N/A</v>
      </c>
      <c r="AI109" s="105" t="e">
        <f>IF(AND(Bias!$F$4=1,Bias!$F$6=1,B109&lt;&gt;""),B109,NA())</f>
        <v>#N/A</v>
      </c>
      <c r="AJ109" s="105" t="e">
        <f>IF(AND(Bias!$F$5=1,Bias!$F$6=1,B109&lt;&gt;""),B109,NA())</f>
        <v>#N/A</v>
      </c>
      <c r="AL109" t="str">
        <f>IF($B109&lt;&gt;"",(Tempo!B98-Tempo!C98)/2-(Tempo!AP98-Tempo!AQ98)/2,"")</f>
        <v/>
      </c>
      <c r="AM109" t="str">
        <f>IF($B109&lt;&gt;"",(Tempo!D98-Tempo!E98)/2-(Tempo!AR98-Tempo!AS98)/2,"")</f>
        <v/>
      </c>
    </row>
    <row r="110" spans="1:39" x14ac:dyDescent="0.3">
      <c r="A110" s="68">
        <v>97</v>
      </c>
      <c r="B110" s="69" t="str">
        <f>IF(Tempo!A99="","",Tempo!A99)</f>
        <v/>
      </c>
      <c r="C110" s="70">
        <f>Tempo!$A$2*(Tempo!AP99-Tempo!AQ99)/2+C111</f>
        <v>0</v>
      </c>
      <c r="D110" s="70">
        <f>Tempo!$A$2*(Tempo!AR99-Tempo!AS99)/2+D111</f>
        <v>0</v>
      </c>
      <c r="E110" s="83" t="str">
        <f>IF($B110&lt;=Bias!$K$5,IF(ABS(Tempo!AP99-Tempo!B99)+ABS(Tempo!AQ99-Tempo!C99)=0,0.5,ABS(Tempo!AP99-Tempo!B99)/(ABS(Tempo!AP99-Tempo!B99)+ABS(Tempo!AQ99-Tempo!C99))),IF($B110="","",0))</f>
        <v/>
      </c>
      <c r="F110" s="83" t="str">
        <f>IF($B110&lt;=Bias!$K$5,IF(ABS(Tempo!AP99-Tempo!B99)+ABS(Tempo!AQ99-Tempo!C99)=0,0.5,ABS(Tempo!AQ99-Tempo!C99)/(ABS(Tempo!AP99-Tempo!B99)+ABS(Tempo!AQ99-Tempo!C99))),IF($B110="","",0))</f>
        <v/>
      </c>
      <c r="G110" s="71">
        <f>IF(AND(Bias!$I$5=1,$B110&gt;=Bias!$J$5,$B110&lt;=Bias!$K$5),Tempo!B99-E110*$G$3,Tempo!B99)</f>
        <v>0</v>
      </c>
      <c r="H110" s="71">
        <f>IF(AND(Bias!$I$5=1,$B110&gt;=Bias!$J$5,$B110&lt;=Bias!$K$5),Tempo!C99+F110*$G$3,Tempo!C99)</f>
        <v>0</v>
      </c>
      <c r="I110" s="70">
        <f>IF($B110="",0,Tempo!$A$2*(G110-H110)/2+I111)</f>
        <v>0</v>
      </c>
      <c r="J110" s="70">
        <f t="shared" si="2"/>
        <v>0</v>
      </c>
      <c r="K110" s="83" t="str">
        <f>IF($B110&lt;=Bias!$K$6,IF(ABS(Tempo!AR99-Tempo!D99)+ABS(Tempo!AS99-Tempo!E99)=0,0.5,ABS(Tempo!AR99-Tempo!D99)/(ABS(Tempo!AR99-Tempo!D99)+ABS(Tempo!AS99-Tempo!E99))),IF($B110="","",0))</f>
        <v/>
      </c>
      <c r="L110" s="83" t="str">
        <f>IF($B110&lt;=Bias!$K$6,IF(ABS(Tempo!AR99-Tempo!D99)+ABS(Tempo!AS99-Tempo!E99)=0,0.5,ABS(Tempo!AS99-Tempo!E99)/(ABS(Tempo!AR99-Tempo!D99)+ABS(Tempo!AS99-Tempo!E99))),IF($B110="","",0))</f>
        <v/>
      </c>
      <c r="M110" s="153">
        <f>IF(AND(Bias!$I$6=1,$B110&gt;=Bias!$J$6,$B110&lt;=Bias!$K$6),Tempo!D99-2*K110*$L$5,Tempo!D99)</f>
        <v>0</v>
      </c>
      <c r="N110" s="153">
        <f>IF(AND(Bias!$I$6=1,$B110&gt;=Bias!$J$6,$B110&lt;=Bias!$K$6),Tempo!E99+2*L110*$L$5,Tempo!E99)</f>
        <v>0</v>
      </c>
      <c r="O110" s="70">
        <f>IF($B110="",0,Tempo!$A$2*(M110-N110)/2+O111)</f>
        <v>0</v>
      </c>
      <c r="P110" s="109">
        <f t="shared" si="3"/>
        <v>0</v>
      </c>
      <c r="Q110" s="111" t="str">
        <f>IF($B110&lt;=Bias!$P$5,IF(ABS(Tempo!AP99-G110)+ABS(Tempo!AQ99-H110)=0,0.5,ABS(Tempo!AP99-G110)/(ABS(Tempo!AP99-G110)+ABS(Tempo!AQ99-H110))),IF($B110="","",0))</f>
        <v/>
      </c>
      <c r="R110" s="71" t="str">
        <f>IF($B110&lt;=Bias!$P$5,IF(ABS(Tempo!AP99-G110)+ABS(Tempo!AQ99-H110)=0,0.5,ABS(Tempo!AQ99-H110)/(ABS(Tempo!AP99-G110)+ABS(Tempo!AQ99-H110))),IF($B110="","",0))</f>
        <v/>
      </c>
      <c r="S110" s="71">
        <f>IF(Bias!$N$5=0,G110,IF(AND(Bias!$N$5=1,$B110&gt;=Bias!$O$5,$B110&lt;=Bias!$P$5),G110-2*($N$5*Q110),G110))</f>
        <v>0</v>
      </c>
      <c r="T110" s="71">
        <f>IF(Bias!$N$5=0,H110,IF(AND(Bias!$N$5=1,$B110&gt;=Bias!$O$5,$B110&lt;=Bias!$P$5),H110+2*($N$5*R110),H110))</f>
        <v>0</v>
      </c>
      <c r="U110" s="70">
        <f>IF($B110="",0,Tempo!$A$2*(S110-T110)/2+U111)</f>
        <v>0</v>
      </c>
      <c r="V110" s="83">
        <f>IF(AND($B110&lt;&gt;"",$Q$11&lt;&gt;""),U110-C110+Tempo!AX99,0)</f>
        <v>0</v>
      </c>
      <c r="W110" s="83" t="str">
        <f>IF($B110&lt;=Bias!$P$6,IF(ABS(Tempo!AR99-M110)+ABS(Tempo!AS99-N110)=0,0.5,ABS(Tempo!AR99-M110)/(ABS(Tempo!AR99-M110)+ABS(Tempo!AS99-N110))),IF($B110="","",0))</f>
        <v/>
      </c>
      <c r="X110" s="83" t="str">
        <f>IF($B110&lt;=Bias!$P$6,IF(ABS(Tempo!AR99-M110)+ABS(Tempo!AS99-N110)=0,0.5,ABS(Tempo!AS99-N110)/(ABS(Tempo!AR99-M110)+ABS(Tempo!AS99-N110))),IF($B110="","",0))</f>
        <v/>
      </c>
      <c r="Y110" s="71">
        <f>IF(Bias!$N$6=0,M110,IF(AND(Bias!$N$6=1,$B110&gt;=Bias!$O$6,$B110&lt;=Bias!$P$6),M110-2*($P$5*W110),M110))</f>
        <v>0</v>
      </c>
      <c r="Z110" s="71">
        <f>IF(Bias!$N$6=0,N110,IF(AND(Bias!$N$6=1,$B110&gt;=Bias!$O$6,$B110&lt;=Bias!$P$6),N110+2*($P$5*X110),N110))</f>
        <v>0</v>
      </c>
      <c r="AA110" s="70">
        <f>IF($B110="",0,Tempo!$A$2*(Y110-Z110)/2+AA111)</f>
        <v>0</v>
      </c>
      <c r="AB110" s="83">
        <f>IF(AND($B110&lt;&gt;"",$Q$11&lt;&gt;""),AA110-D110+Tempo!AY99,0)</f>
        <v>0</v>
      </c>
      <c r="AC110" s="83">
        <f>Tempo!$A$2*(S110-T110)/2-Tempo!$A$2*(Tempo!AP99-Tempo!AQ99)/2</f>
        <v>0</v>
      </c>
      <c r="AD110" s="83">
        <f>Tempo!$A$2*(Y110-Z110)/2-Tempo!$A$2*(Tempo!AR99-Tempo!AS99)/2</f>
        <v>0</v>
      </c>
      <c r="AE110" s="83">
        <f>Tempo!$A$2*(S110+T110)/2-Tempo!$A$2*(Tempo!AP99+Tempo!AQ99)/2</f>
        <v>0</v>
      </c>
      <c r="AF110" s="83">
        <f>Tempo!$A$2*(Y110+Z110)/2-Tempo!$A$2*(Tempo!AR99+Tempo!AS99)/2</f>
        <v>0</v>
      </c>
      <c r="AG110" s="105" t="e">
        <f>IF(AND(Bias!$F$4=1,B110&lt;&gt;""),B110,NA())</f>
        <v>#N/A</v>
      </c>
      <c r="AH110" s="105" t="e">
        <f>IF(AND(Bias!$F$5=1,B110&lt;&gt;""),B110,NA())</f>
        <v>#N/A</v>
      </c>
      <c r="AI110" s="105" t="e">
        <f>IF(AND(Bias!$F$4=1,Bias!$F$6=1,B110&lt;&gt;""),B110,NA())</f>
        <v>#N/A</v>
      </c>
      <c r="AJ110" s="105" t="e">
        <f>IF(AND(Bias!$F$5=1,Bias!$F$6=1,B110&lt;&gt;""),B110,NA())</f>
        <v>#N/A</v>
      </c>
      <c r="AL110" t="str">
        <f>IF($B110&lt;&gt;"",(Tempo!B99-Tempo!C99)/2-(Tempo!AP99-Tempo!AQ99)/2,"")</f>
        <v/>
      </c>
      <c r="AM110" t="str">
        <f>IF($B110&lt;&gt;"",(Tempo!D99-Tempo!E99)/2-(Tempo!AR99-Tempo!AS99)/2,"")</f>
        <v/>
      </c>
    </row>
    <row r="111" spans="1:39" x14ac:dyDescent="0.3">
      <c r="A111" s="68">
        <v>98</v>
      </c>
      <c r="B111" s="69" t="str">
        <f>IF(Tempo!A100="","",Tempo!A100)</f>
        <v/>
      </c>
      <c r="C111" s="70">
        <f>Tempo!$A$2*(Tempo!AP100-Tempo!AQ100)/2+C112</f>
        <v>0</v>
      </c>
      <c r="D111" s="70">
        <f>Tempo!$A$2*(Tempo!AR100-Tempo!AS100)/2+D112</f>
        <v>0</v>
      </c>
      <c r="E111" s="83" t="str">
        <f>IF($B111&lt;=Bias!$K$5,IF(ABS(Tempo!AP100-Tempo!B100)+ABS(Tempo!AQ100-Tempo!C100)=0,0.5,ABS(Tempo!AP100-Tempo!B100)/(ABS(Tempo!AP100-Tempo!B100)+ABS(Tempo!AQ100-Tempo!C100))),IF($B111="","",0))</f>
        <v/>
      </c>
      <c r="F111" s="83" t="str">
        <f>IF($B111&lt;=Bias!$K$5,IF(ABS(Tempo!AP100-Tempo!B100)+ABS(Tempo!AQ100-Tempo!C100)=0,0.5,ABS(Tempo!AQ100-Tempo!C100)/(ABS(Tempo!AP100-Tempo!B100)+ABS(Tempo!AQ100-Tempo!C100))),IF($B111="","",0))</f>
        <v/>
      </c>
      <c r="G111" s="71">
        <f>IF(AND(Bias!$I$5=1,$B111&gt;=Bias!$J$5,$B111&lt;=Bias!$K$5),Tempo!B100-E111*$G$3,Tempo!B100)</f>
        <v>0</v>
      </c>
      <c r="H111" s="71">
        <f>IF(AND(Bias!$I$5=1,$B111&gt;=Bias!$J$5,$B111&lt;=Bias!$K$5),Tempo!C100+F111*$G$3,Tempo!C100)</f>
        <v>0</v>
      </c>
      <c r="I111" s="70">
        <f>IF($B111="",0,Tempo!$A$2*(G111-H111)/2+I112)</f>
        <v>0</v>
      </c>
      <c r="J111" s="70">
        <f t="shared" si="2"/>
        <v>0</v>
      </c>
      <c r="K111" s="83" t="str">
        <f>IF($B111&lt;=Bias!$K$6,IF(ABS(Tempo!AR100-Tempo!D100)+ABS(Tempo!AS100-Tempo!E100)=0,0.5,ABS(Tempo!AR100-Tempo!D100)/(ABS(Tempo!AR100-Tempo!D100)+ABS(Tempo!AS100-Tempo!E100))),IF($B111="","",0))</f>
        <v/>
      </c>
      <c r="L111" s="83" t="str">
        <f>IF($B111&lt;=Bias!$K$6,IF(ABS(Tempo!AR100-Tempo!D100)+ABS(Tempo!AS100-Tempo!E100)=0,0.5,ABS(Tempo!AS100-Tempo!E100)/(ABS(Tempo!AR100-Tempo!D100)+ABS(Tempo!AS100-Tempo!E100))),IF($B111="","",0))</f>
        <v/>
      </c>
      <c r="M111" s="153">
        <f>IF(AND(Bias!$I$6=1,$B111&gt;=Bias!$J$6,$B111&lt;=Bias!$K$6),Tempo!D100-2*K111*$L$5,Tempo!D100)</f>
        <v>0</v>
      </c>
      <c r="N111" s="153">
        <f>IF(AND(Bias!$I$6=1,$B111&gt;=Bias!$J$6,$B111&lt;=Bias!$K$6),Tempo!E100+2*L111*$L$5,Tempo!E100)</f>
        <v>0</v>
      </c>
      <c r="O111" s="70">
        <f>IF($B111="",0,Tempo!$A$2*(M111-N111)/2+O112)</f>
        <v>0</v>
      </c>
      <c r="P111" s="109">
        <f t="shared" si="3"/>
        <v>0</v>
      </c>
      <c r="Q111" s="111" t="str">
        <f>IF($B111&lt;=Bias!$P$5,IF(ABS(Tempo!AP100-G111)+ABS(Tempo!AQ100-H111)=0,0.5,ABS(Tempo!AP100-G111)/(ABS(Tempo!AP100-G111)+ABS(Tempo!AQ100-H111))),IF($B111="","",0))</f>
        <v/>
      </c>
      <c r="R111" s="71" t="str">
        <f>IF($B111&lt;=Bias!$P$5,IF(ABS(Tempo!AP100-G111)+ABS(Tempo!AQ100-H111)=0,0.5,ABS(Tempo!AQ100-H111)/(ABS(Tempo!AP100-G111)+ABS(Tempo!AQ100-H111))),IF($B111="","",0))</f>
        <v/>
      </c>
      <c r="S111" s="71">
        <f>IF(Bias!$N$5=0,G111,IF(AND(Bias!$N$5=1,$B111&gt;=Bias!$O$5,$B111&lt;=Bias!$P$5),G111-2*($N$5*Q111),G111))</f>
        <v>0</v>
      </c>
      <c r="T111" s="71">
        <f>IF(Bias!$N$5=0,H111,IF(AND(Bias!$N$5=1,$B111&gt;=Bias!$O$5,$B111&lt;=Bias!$P$5),H111+2*($N$5*R111),H111))</f>
        <v>0</v>
      </c>
      <c r="U111" s="70">
        <f>IF($B111="",0,Tempo!$A$2*(S111-T111)/2+U112)</f>
        <v>0</v>
      </c>
      <c r="V111" s="83">
        <f>IF(AND($B111&lt;&gt;"",$Q$11&lt;&gt;""),U111-C111+Tempo!AX100,0)</f>
        <v>0</v>
      </c>
      <c r="W111" s="83" t="str">
        <f>IF($B111&lt;=Bias!$P$6,IF(ABS(Tempo!AR100-M111)+ABS(Tempo!AS100-N111)=0,0.5,ABS(Tempo!AR100-M111)/(ABS(Tempo!AR100-M111)+ABS(Tempo!AS100-N111))),IF($B111="","",0))</f>
        <v/>
      </c>
      <c r="X111" s="83" t="str">
        <f>IF($B111&lt;=Bias!$P$6,IF(ABS(Tempo!AR100-M111)+ABS(Tempo!AS100-N111)=0,0.5,ABS(Tempo!AS100-N111)/(ABS(Tempo!AR100-M111)+ABS(Tempo!AS100-N111))),IF($B111="","",0))</f>
        <v/>
      </c>
      <c r="Y111" s="71">
        <f>IF(Bias!$N$6=0,M111,IF(AND(Bias!$N$6=1,$B111&gt;=Bias!$O$6,$B111&lt;=Bias!$P$6),M111-2*($P$5*W111),M111))</f>
        <v>0</v>
      </c>
      <c r="Z111" s="71">
        <f>IF(Bias!$N$6=0,N111,IF(AND(Bias!$N$6=1,$B111&gt;=Bias!$O$6,$B111&lt;=Bias!$P$6),N111+2*($P$5*X111),N111))</f>
        <v>0</v>
      </c>
      <c r="AA111" s="70">
        <f>IF($B111="",0,Tempo!$A$2*(Y111-Z111)/2+AA112)</f>
        <v>0</v>
      </c>
      <c r="AB111" s="83">
        <f>IF(AND($B111&lt;&gt;"",$Q$11&lt;&gt;""),AA111-D111+Tempo!AY100,0)</f>
        <v>0</v>
      </c>
      <c r="AC111" s="83">
        <f>Tempo!$A$2*(S111-T111)/2-Tempo!$A$2*(Tempo!AP100-Tempo!AQ100)/2</f>
        <v>0</v>
      </c>
      <c r="AD111" s="83">
        <f>Tempo!$A$2*(Y111-Z111)/2-Tempo!$A$2*(Tempo!AR100-Tempo!AS100)/2</f>
        <v>0</v>
      </c>
      <c r="AE111" s="83">
        <f>Tempo!$A$2*(S111+T111)/2-Tempo!$A$2*(Tempo!AP100+Tempo!AQ100)/2</f>
        <v>0</v>
      </c>
      <c r="AF111" s="83">
        <f>Tempo!$A$2*(Y111+Z111)/2-Tempo!$A$2*(Tempo!AR100+Tempo!AS100)/2</f>
        <v>0</v>
      </c>
      <c r="AG111" s="105" t="e">
        <f>IF(AND(Bias!$F$4=1,B111&lt;&gt;""),B111,NA())</f>
        <v>#N/A</v>
      </c>
      <c r="AH111" s="105" t="e">
        <f>IF(AND(Bias!$F$5=1,B111&lt;&gt;""),B111,NA())</f>
        <v>#N/A</v>
      </c>
      <c r="AI111" s="105" t="e">
        <f>IF(AND(Bias!$F$4=1,Bias!$F$6=1,B111&lt;&gt;""),B111,NA())</f>
        <v>#N/A</v>
      </c>
      <c r="AJ111" s="105" t="e">
        <f>IF(AND(Bias!$F$5=1,Bias!$F$6=1,B111&lt;&gt;""),B111,NA())</f>
        <v>#N/A</v>
      </c>
      <c r="AL111" t="str">
        <f>IF($B111&lt;&gt;"",(Tempo!B100-Tempo!C100)/2-(Tempo!AP100-Tempo!AQ100)/2,"")</f>
        <v/>
      </c>
      <c r="AM111" t="str">
        <f>IF($B111&lt;&gt;"",(Tempo!D100-Tempo!E100)/2-(Tempo!AR100-Tempo!AS100)/2,"")</f>
        <v/>
      </c>
    </row>
    <row r="112" spans="1:39" x14ac:dyDescent="0.3">
      <c r="A112" s="68">
        <v>99</v>
      </c>
      <c r="B112" s="69" t="str">
        <f>IF(Tempo!A101="","",Tempo!A101)</f>
        <v/>
      </c>
      <c r="C112" s="70">
        <f>Tempo!$A$2*(Tempo!AP101-Tempo!AQ101)/2+C113</f>
        <v>0</v>
      </c>
      <c r="D112" s="70">
        <f>Tempo!$A$2*(Tempo!AR101-Tempo!AS101)/2+D113</f>
        <v>0</v>
      </c>
      <c r="E112" s="83" t="str">
        <f>IF($B112&lt;=Bias!$K$5,IF(ABS(Tempo!AP101-Tempo!B101)+ABS(Tempo!AQ101-Tempo!C101)=0,0.5,ABS(Tempo!AP101-Tempo!B101)/(ABS(Tempo!AP101-Tempo!B101)+ABS(Tempo!AQ101-Tempo!C101))),IF($B112="","",0))</f>
        <v/>
      </c>
      <c r="F112" s="83" t="str">
        <f>IF($B112&lt;=Bias!$K$5,IF(ABS(Tempo!AP101-Tempo!B101)+ABS(Tempo!AQ101-Tempo!C101)=0,0.5,ABS(Tempo!AQ101-Tempo!C101)/(ABS(Tempo!AP101-Tempo!B101)+ABS(Tempo!AQ101-Tempo!C101))),IF($B112="","",0))</f>
        <v/>
      </c>
      <c r="G112" s="71">
        <f>IF(AND(Bias!$I$5=1,$B112&gt;=Bias!$J$5,$B112&lt;=Bias!$K$5),Tempo!B101-E112*$G$3,Tempo!B101)</f>
        <v>0</v>
      </c>
      <c r="H112" s="71">
        <f>IF(AND(Bias!$I$5=1,$B112&gt;=Bias!$J$5,$B112&lt;=Bias!$K$5),Tempo!C101+F112*$G$3,Tempo!C101)</f>
        <v>0</v>
      </c>
      <c r="I112" s="70">
        <f>IF($B112="",0,Tempo!$A$2*(G112-H112)/2+I113)</f>
        <v>0</v>
      </c>
      <c r="J112" s="70">
        <f t="shared" si="2"/>
        <v>0</v>
      </c>
      <c r="K112" s="83" t="str">
        <f>IF($B112&lt;=Bias!$K$6,IF(ABS(Tempo!AR101-Tempo!D101)+ABS(Tempo!AS101-Tempo!E101)=0,0.5,ABS(Tempo!AR101-Tempo!D101)/(ABS(Tempo!AR101-Tempo!D101)+ABS(Tempo!AS101-Tempo!E101))),IF($B112="","",0))</f>
        <v/>
      </c>
      <c r="L112" s="83" t="str">
        <f>IF($B112&lt;=Bias!$K$6,IF(ABS(Tempo!AR101-Tempo!D101)+ABS(Tempo!AS101-Tempo!E101)=0,0.5,ABS(Tempo!AS101-Tempo!E101)/(ABS(Tempo!AR101-Tempo!D101)+ABS(Tempo!AS101-Tempo!E101))),IF($B112="","",0))</f>
        <v/>
      </c>
      <c r="M112" s="153">
        <f>IF(AND(Bias!$I$6=1,$B112&gt;=Bias!$J$6,$B112&lt;=Bias!$K$6),Tempo!D101-2*K112*$L$5,Tempo!D101)</f>
        <v>0</v>
      </c>
      <c r="N112" s="153">
        <f>IF(AND(Bias!$I$6=1,$B112&gt;=Bias!$J$6,$B112&lt;=Bias!$K$6),Tempo!E101+2*L112*$L$5,Tempo!E101)</f>
        <v>0</v>
      </c>
      <c r="O112" s="70">
        <f>IF($B112="",0,Tempo!$A$2*(M112-N112)/2+O113)</f>
        <v>0</v>
      </c>
      <c r="P112" s="109">
        <f t="shared" si="3"/>
        <v>0</v>
      </c>
      <c r="Q112" s="111" t="str">
        <f>IF($B112&lt;=Bias!$P$5,IF(ABS(Tempo!AP101-G112)+ABS(Tempo!AQ101-H112)=0,0.5,ABS(Tempo!AP101-G112)/(ABS(Tempo!AP101-G112)+ABS(Tempo!AQ101-H112))),IF($B112="","",0))</f>
        <v/>
      </c>
      <c r="R112" s="71" t="str">
        <f>IF($B112&lt;=Bias!$P$5,IF(ABS(Tempo!AP101-G112)+ABS(Tempo!AQ101-H112)=0,0.5,ABS(Tempo!AQ101-H112)/(ABS(Tempo!AP101-G112)+ABS(Tempo!AQ101-H112))),IF($B112="","",0))</f>
        <v/>
      </c>
      <c r="S112" s="71">
        <f>IF(Bias!$N$5=0,G112,IF(AND(Bias!$N$5=1,$B112&gt;=Bias!$O$5,$B112&lt;=Bias!$P$5),G112-2*($N$5*Q112),G112))</f>
        <v>0</v>
      </c>
      <c r="T112" s="71">
        <f>IF(Bias!$N$5=0,H112,IF(AND(Bias!$N$5=1,$B112&gt;=Bias!$O$5,$B112&lt;=Bias!$P$5),H112+2*($N$5*R112),H112))</f>
        <v>0</v>
      </c>
      <c r="U112" s="70">
        <f>IF($B112="",0,Tempo!$A$2*(S112-T112)/2+U113)</f>
        <v>0</v>
      </c>
      <c r="V112" s="83">
        <f>IF(AND($B112&lt;&gt;"",$Q$11&lt;&gt;""),U112-C112+Tempo!AX101,0)</f>
        <v>0</v>
      </c>
      <c r="W112" s="83" t="str">
        <f>IF($B112&lt;=Bias!$P$6,IF(ABS(Tempo!AR101-M112)+ABS(Tempo!AS101-N112)=0,0.5,ABS(Tempo!AR101-M112)/(ABS(Tempo!AR101-M112)+ABS(Tempo!AS101-N112))),IF($B112="","",0))</f>
        <v/>
      </c>
      <c r="X112" s="83" t="str">
        <f>IF($B112&lt;=Bias!$P$6,IF(ABS(Tempo!AR101-M112)+ABS(Tempo!AS101-N112)=0,0.5,ABS(Tempo!AS101-N112)/(ABS(Tempo!AR101-M112)+ABS(Tempo!AS101-N112))),IF($B112="","",0))</f>
        <v/>
      </c>
      <c r="Y112" s="71">
        <f>IF(Bias!$N$6=0,M112,IF(AND(Bias!$N$6=1,$B112&gt;=Bias!$O$6,$B112&lt;=Bias!$P$6),M112-2*($P$5*W112),M112))</f>
        <v>0</v>
      </c>
      <c r="Z112" s="71">
        <f>IF(Bias!$N$6=0,N112,IF(AND(Bias!$N$6=1,$B112&gt;=Bias!$O$6,$B112&lt;=Bias!$P$6),N112+2*($P$5*X112),N112))</f>
        <v>0</v>
      </c>
      <c r="AA112" s="70">
        <f>IF($B112="",0,Tempo!$A$2*(Y112-Z112)/2+AA113)</f>
        <v>0</v>
      </c>
      <c r="AB112" s="83">
        <f>IF(AND($B112&lt;&gt;"",$Q$11&lt;&gt;""),AA112-D112+Tempo!AY101,0)</f>
        <v>0</v>
      </c>
      <c r="AC112" s="83">
        <f>Tempo!$A$2*(S112-T112)/2-Tempo!$A$2*(Tempo!AP101-Tempo!AQ101)/2</f>
        <v>0</v>
      </c>
      <c r="AD112" s="83">
        <f>Tempo!$A$2*(Y112-Z112)/2-Tempo!$A$2*(Tempo!AR101-Tempo!AS101)/2</f>
        <v>0</v>
      </c>
      <c r="AE112" s="83">
        <f>Tempo!$A$2*(S112+T112)/2-Tempo!$A$2*(Tempo!AP101+Tempo!AQ101)/2</f>
        <v>0</v>
      </c>
      <c r="AF112" s="83">
        <f>Tempo!$A$2*(Y112+Z112)/2-Tempo!$A$2*(Tempo!AR101+Tempo!AS101)/2</f>
        <v>0</v>
      </c>
      <c r="AG112" s="105" t="e">
        <f>IF(AND(Bias!$F$4=1,B112&lt;&gt;""),B112,NA())</f>
        <v>#N/A</v>
      </c>
      <c r="AH112" s="105" t="e">
        <f>IF(AND(Bias!$F$5=1,B112&lt;&gt;""),B112,NA())</f>
        <v>#N/A</v>
      </c>
      <c r="AI112" s="105" t="e">
        <f>IF(AND(Bias!$F$4=1,Bias!$F$6=1,B112&lt;&gt;""),B112,NA())</f>
        <v>#N/A</v>
      </c>
      <c r="AJ112" s="105" t="e">
        <f>IF(AND(Bias!$F$5=1,Bias!$F$6=1,B112&lt;&gt;""),B112,NA())</f>
        <v>#N/A</v>
      </c>
      <c r="AL112" t="str">
        <f>IF($B112&lt;&gt;"",(Tempo!B101-Tempo!C101)/2-(Tempo!AP101-Tempo!AQ101)/2,"")</f>
        <v/>
      </c>
      <c r="AM112" t="str">
        <f>IF($B112&lt;&gt;"",(Tempo!D101-Tempo!E101)/2-(Tempo!AR101-Tempo!AS101)/2,"")</f>
        <v/>
      </c>
    </row>
    <row r="113" spans="1:39" x14ac:dyDescent="0.3">
      <c r="A113" s="68">
        <v>100</v>
      </c>
      <c r="B113" s="69" t="str">
        <f>IF(Tempo!A102="","",Tempo!A102)</f>
        <v/>
      </c>
      <c r="C113" s="70">
        <f>Tempo!$A$2*(Tempo!AP102-Tempo!AQ102)/2+C114</f>
        <v>0</v>
      </c>
      <c r="D113" s="70">
        <f>Tempo!$A$2*(Tempo!AR102-Tempo!AS102)/2+D114</f>
        <v>0</v>
      </c>
      <c r="E113" s="83" t="str">
        <f>IF($B113&lt;=Bias!$K$5,IF(ABS(Tempo!AP102-Tempo!B102)+ABS(Tempo!AQ102-Tempo!C102)=0,0.5,ABS(Tempo!AP102-Tempo!B102)/(ABS(Tempo!AP102-Tempo!B102)+ABS(Tempo!AQ102-Tempo!C102))),IF($B113="","",0))</f>
        <v/>
      </c>
      <c r="F113" s="83" t="str">
        <f>IF($B113&lt;=Bias!$K$5,IF(ABS(Tempo!AP102-Tempo!B102)+ABS(Tempo!AQ102-Tempo!C102)=0,0.5,ABS(Tempo!AQ102-Tempo!C102)/(ABS(Tempo!AP102-Tempo!B102)+ABS(Tempo!AQ102-Tempo!C102))),IF($B113="","",0))</f>
        <v/>
      </c>
      <c r="G113" s="71">
        <f>IF(AND(Bias!$I$5=1,$B113&gt;=Bias!$J$5,$B113&lt;=Bias!$K$5),Tempo!B102-E113*$G$3,Tempo!B102)</f>
        <v>0</v>
      </c>
      <c r="H113" s="71">
        <f>IF(AND(Bias!$I$5=1,$B113&gt;=Bias!$J$5,$B113&lt;=Bias!$K$5),Tempo!C102+F113*$G$3,Tempo!C102)</f>
        <v>0</v>
      </c>
      <c r="I113" s="70">
        <f>IF($B113="",0,Tempo!$A$2*(G113-H113)/2+I114)</f>
        <v>0</v>
      </c>
      <c r="J113" s="70">
        <f t="shared" si="2"/>
        <v>0</v>
      </c>
      <c r="K113" s="83" t="str">
        <f>IF($B113&lt;=Bias!$K$6,IF(ABS(Tempo!AR102-Tempo!D102)+ABS(Tempo!AS102-Tempo!E102)=0,0.5,ABS(Tempo!AR102-Tempo!D102)/(ABS(Tempo!AR102-Tempo!D102)+ABS(Tempo!AS102-Tempo!E102))),IF($B113="","",0))</f>
        <v/>
      </c>
      <c r="L113" s="83" t="str">
        <f>IF($B113&lt;=Bias!$K$6,IF(ABS(Tempo!AR102-Tempo!D102)+ABS(Tempo!AS102-Tempo!E102)=0,0.5,ABS(Tempo!AS102-Tempo!E102)/(ABS(Tempo!AR102-Tempo!D102)+ABS(Tempo!AS102-Tempo!E102))),IF($B113="","",0))</f>
        <v/>
      </c>
      <c r="M113" s="153">
        <f>IF(AND(Bias!$I$6=1,$B113&gt;=Bias!$J$6,$B113&lt;=Bias!$K$6),Tempo!D102-2*K113*$L$5,Tempo!D102)</f>
        <v>0</v>
      </c>
      <c r="N113" s="153">
        <f>IF(AND(Bias!$I$6=1,$B113&gt;=Bias!$J$6,$B113&lt;=Bias!$K$6),Tempo!E102+2*L113*$L$5,Tempo!E102)</f>
        <v>0</v>
      </c>
      <c r="O113" s="70">
        <f>IF($B113="",0,Tempo!$A$2*(M113-N113)/2+O114)</f>
        <v>0</v>
      </c>
      <c r="P113" s="109">
        <f t="shared" si="3"/>
        <v>0</v>
      </c>
      <c r="Q113" s="111" t="str">
        <f>IF($B113&lt;=Bias!$P$5,IF(ABS(Tempo!AP102-G113)+ABS(Tempo!AQ102-H113)=0,0.5,ABS(Tempo!AP102-G113)/(ABS(Tempo!AP102-G113)+ABS(Tempo!AQ102-H113))),IF($B113="","",0))</f>
        <v/>
      </c>
      <c r="R113" s="71" t="str">
        <f>IF($B113&lt;=Bias!$P$5,IF(ABS(Tempo!AP102-G113)+ABS(Tempo!AQ102-H113)=0,0.5,ABS(Tempo!AQ102-H113)/(ABS(Tempo!AP102-G113)+ABS(Tempo!AQ102-H113))),IF($B113="","",0))</f>
        <v/>
      </c>
      <c r="S113" s="71">
        <f>IF(Bias!$N$5=0,G113,IF(AND(Bias!$N$5=1,$B113&gt;=Bias!$O$5,$B113&lt;=Bias!$P$5),G113-2*($N$5*Q113),G113))</f>
        <v>0</v>
      </c>
      <c r="T113" s="71">
        <f>IF(Bias!$N$5=0,H113,IF(AND(Bias!$N$5=1,$B113&gt;=Bias!$O$5,$B113&lt;=Bias!$P$5),H113+2*($N$5*R113),H113))</f>
        <v>0</v>
      </c>
      <c r="U113" s="70">
        <f>IF($B113="",0,Tempo!$A$2*(S113-T113)/2+U114)</f>
        <v>0</v>
      </c>
      <c r="V113" s="83">
        <f>IF(AND($B113&lt;&gt;"",$Q$11&lt;&gt;""),U113-C113+Tempo!AX102,0)</f>
        <v>0</v>
      </c>
      <c r="W113" s="83" t="str">
        <f>IF($B113&lt;=Bias!$P$6,IF(ABS(Tempo!AR102-M113)+ABS(Tempo!AS102-N113)=0,0.5,ABS(Tempo!AR102-M113)/(ABS(Tempo!AR102-M113)+ABS(Tempo!AS102-N113))),IF($B113="","",0))</f>
        <v/>
      </c>
      <c r="X113" s="83" t="str">
        <f>IF($B113&lt;=Bias!$P$6,IF(ABS(Tempo!AR102-M113)+ABS(Tempo!AS102-N113)=0,0.5,ABS(Tempo!AS102-N113)/(ABS(Tempo!AR102-M113)+ABS(Tempo!AS102-N113))),IF($B113="","",0))</f>
        <v/>
      </c>
      <c r="Y113" s="71">
        <f>IF(Bias!$N$6=0,M113,IF(AND(Bias!$N$6=1,$B113&gt;=Bias!$O$6,$B113&lt;=Bias!$P$6),M113-2*($P$5*W113),M113))</f>
        <v>0</v>
      </c>
      <c r="Z113" s="71">
        <f>IF(Bias!$N$6=0,N113,IF(AND(Bias!$N$6=1,$B113&gt;=Bias!$O$6,$B113&lt;=Bias!$P$6),N113+2*($P$5*X113),N113))</f>
        <v>0</v>
      </c>
      <c r="AA113" s="70">
        <f>IF($B113="",0,Tempo!$A$2*(Y113-Z113)/2+AA114)</f>
        <v>0</v>
      </c>
      <c r="AB113" s="83">
        <f>IF(AND($B113&lt;&gt;"",$Q$11&lt;&gt;""),AA113-D113+Tempo!AY102,0)</f>
        <v>0</v>
      </c>
      <c r="AC113" s="83">
        <f>Tempo!$A$2*(S113-T113)/2-Tempo!$A$2*(Tempo!AP102-Tempo!AQ102)/2</f>
        <v>0</v>
      </c>
      <c r="AD113" s="83">
        <f>Tempo!$A$2*(Y113-Z113)/2-Tempo!$A$2*(Tempo!AR102-Tempo!AS102)/2</f>
        <v>0</v>
      </c>
      <c r="AE113" s="83">
        <f>Tempo!$A$2*(S113+T113)/2-Tempo!$A$2*(Tempo!AP102+Tempo!AQ102)/2</f>
        <v>0</v>
      </c>
      <c r="AF113" s="83">
        <f>Tempo!$A$2*(Y113+Z113)/2-Tempo!$A$2*(Tempo!AR102+Tempo!AS102)/2</f>
        <v>0</v>
      </c>
      <c r="AG113" s="105" t="e">
        <f>IF(AND(Bias!$F$4=1,B113&lt;&gt;""),B113,NA())</f>
        <v>#N/A</v>
      </c>
      <c r="AH113" s="105" t="e">
        <f>IF(AND(Bias!$F$5=1,B113&lt;&gt;""),B113,NA())</f>
        <v>#N/A</v>
      </c>
      <c r="AI113" s="105" t="e">
        <f>IF(AND(Bias!$F$4=1,Bias!$F$6=1,B113&lt;&gt;""),B113,NA())</f>
        <v>#N/A</v>
      </c>
      <c r="AJ113" s="105" t="e">
        <f>IF(AND(Bias!$F$5=1,Bias!$F$6=1,B113&lt;&gt;""),B113,NA())</f>
        <v>#N/A</v>
      </c>
      <c r="AL113" t="str">
        <f>IF($B113&lt;&gt;"",(Tempo!B102-Tempo!C102)/2-(Tempo!AP102-Tempo!AQ102)/2,"")</f>
        <v/>
      </c>
      <c r="AM113" t="str">
        <f>IF($B113&lt;&gt;"",(Tempo!D102-Tempo!E102)/2-(Tempo!AR102-Tempo!AS102)/2,"")</f>
        <v/>
      </c>
    </row>
    <row r="114" spans="1:39" x14ac:dyDescent="0.3">
      <c r="A114" s="68">
        <v>101</v>
      </c>
      <c r="B114" s="69" t="str">
        <f>IF(Tempo!A103="","",Tempo!A103)</f>
        <v/>
      </c>
      <c r="C114" s="70">
        <f>Tempo!$A$2*(Tempo!AP103-Tempo!AQ103)/2+C115</f>
        <v>0</v>
      </c>
      <c r="D114" s="70">
        <f>Tempo!$A$2*(Tempo!AR103-Tempo!AS103)/2+D115</f>
        <v>0</v>
      </c>
      <c r="E114" s="83" t="str">
        <f>IF($B114&lt;=Bias!$K$5,IF(ABS(Tempo!AP103-Tempo!B103)+ABS(Tempo!AQ103-Tempo!C103)=0,0.5,ABS(Tempo!AP103-Tempo!B103)/(ABS(Tempo!AP103-Tempo!B103)+ABS(Tempo!AQ103-Tempo!C103))),IF($B114="","",0))</f>
        <v/>
      </c>
      <c r="F114" s="83" t="str">
        <f>IF($B114&lt;=Bias!$K$5,IF(ABS(Tempo!AP103-Tempo!B103)+ABS(Tempo!AQ103-Tempo!C103)=0,0.5,ABS(Tempo!AQ103-Tempo!C103)/(ABS(Tempo!AP103-Tempo!B103)+ABS(Tempo!AQ103-Tempo!C103))),IF($B114="","",0))</f>
        <v/>
      </c>
      <c r="G114" s="71">
        <f>IF(AND(Bias!$I$5=1,$B114&gt;=Bias!$J$5,$B114&lt;=Bias!$K$5),Tempo!B103-E114*$G$3,Tempo!B103)</f>
        <v>0</v>
      </c>
      <c r="H114" s="71">
        <f>IF(AND(Bias!$I$5=1,$B114&gt;=Bias!$J$5,$B114&lt;=Bias!$K$5),Tempo!C103+F114*$G$3,Tempo!C103)</f>
        <v>0</v>
      </c>
      <c r="I114" s="70">
        <f>IF($B114="",0,Tempo!$A$2*(G114-H114)/2+I115)</f>
        <v>0</v>
      </c>
      <c r="J114" s="70">
        <f t="shared" si="2"/>
        <v>0</v>
      </c>
      <c r="K114" s="83" t="str">
        <f>IF($B114&lt;=Bias!$K$6,IF(ABS(Tempo!AR103-Tempo!D103)+ABS(Tempo!AS103-Tempo!E103)=0,0.5,ABS(Tempo!AR103-Tempo!D103)/(ABS(Tempo!AR103-Tempo!D103)+ABS(Tempo!AS103-Tempo!E103))),IF($B114="","",0))</f>
        <v/>
      </c>
      <c r="L114" s="83" t="str">
        <f>IF($B114&lt;=Bias!$K$6,IF(ABS(Tempo!AR103-Tempo!D103)+ABS(Tempo!AS103-Tempo!E103)=0,0.5,ABS(Tempo!AS103-Tempo!E103)/(ABS(Tempo!AR103-Tempo!D103)+ABS(Tempo!AS103-Tempo!E103))),IF($B114="","",0))</f>
        <v/>
      </c>
      <c r="M114" s="153">
        <f>IF(AND(Bias!$I$6=1,$B114&gt;=Bias!$J$6,$B114&lt;=Bias!$K$6),Tempo!D103-2*K114*$L$5,Tempo!D103)</f>
        <v>0</v>
      </c>
      <c r="N114" s="153">
        <f>IF(AND(Bias!$I$6=1,$B114&gt;=Bias!$J$6,$B114&lt;=Bias!$K$6),Tempo!E103+2*L114*$L$5,Tempo!E103)</f>
        <v>0</v>
      </c>
      <c r="O114" s="70">
        <f>IF($B114="",0,Tempo!$A$2*(M114-N114)/2+O115)</f>
        <v>0</v>
      </c>
      <c r="P114" s="109">
        <f t="shared" si="3"/>
        <v>0</v>
      </c>
      <c r="Q114" s="111" t="str">
        <f>IF($B114&lt;=Bias!$P$5,IF(ABS(Tempo!AP103-G114)+ABS(Tempo!AQ103-H114)=0,0.5,ABS(Tempo!AP103-G114)/(ABS(Tempo!AP103-G114)+ABS(Tempo!AQ103-H114))),IF($B114="","",0))</f>
        <v/>
      </c>
      <c r="R114" s="71" t="str">
        <f>IF($B114&lt;=Bias!$P$5,IF(ABS(Tempo!AP103-G114)+ABS(Tempo!AQ103-H114)=0,0.5,ABS(Tempo!AQ103-H114)/(ABS(Tempo!AP103-G114)+ABS(Tempo!AQ103-H114))),IF($B114="","",0))</f>
        <v/>
      </c>
      <c r="S114" s="71">
        <f>IF(Bias!$N$5=0,G114,IF(AND(Bias!$N$5=1,$B114&gt;=Bias!$O$5,$B114&lt;=Bias!$P$5),G114-2*($N$5*Q114),G114))</f>
        <v>0</v>
      </c>
      <c r="T114" s="71">
        <f>IF(Bias!$N$5=0,H114,IF(AND(Bias!$N$5=1,$B114&gt;=Bias!$O$5,$B114&lt;=Bias!$P$5),H114+2*($N$5*R114),H114))</f>
        <v>0</v>
      </c>
      <c r="U114" s="70">
        <f>IF($B114="",0,Tempo!$A$2*(S114-T114)/2+U115)</f>
        <v>0</v>
      </c>
      <c r="V114" s="83">
        <f>IF(AND($B114&lt;&gt;"",$Q$11&lt;&gt;""),U114-C114+Tempo!AX103,0)</f>
        <v>0</v>
      </c>
      <c r="W114" s="83" t="str">
        <f>IF($B114&lt;=Bias!$P$6,IF(ABS(Tempo!AR103-M114)+ABS(Tempo!AS103-N114)=0,0.5,ABS(Tempo!AR103-M114)/(ABS(Tempo!AR103-M114)+ABS(Tempo!AS103-N114))),IF($B114="","",0))</f>
        <v/>
      </c>
      <c r="X114" s="83" t="str">
        <f>IF($B114&lt;=Bias!$P$6,IF(ABS(Tempo!AR103-M114)+ABS(Tempo!AS103-N114)=0,0.5,ABS(Tempo!AS103-N114)/(ABS(Tempo!AR103-M114)+ABS(Tempo!AS103-N114))),IF($B114="","",0))</f>
        <v/>
      </c>
      <c r="Y114" s="71">
        <f>IF(Bias!$N$6=0,M114,IF(AND(Bias!$N$6=1,$B114&gt;=Bias!$O$6,$B114&lt;=Bias!$P$6),M114-2*($P$5*W114),M114))</f>
        <v>0</v>
      </c>
      <c r="Z114" s="71">
        <f>IF(Bias!$N$6=0,N114,IF(AND(Bias!$N$6=1,$B114&gt;=Bias!$O$6,$B114&lt;=Bias!$P$6),N114+2*($P$5*X114),N114))</f>
        <v>0</v>
      </c>
      <c r="AA114" s="70">
        <f>IF($B114="",0,Tempo!$A$2*(Y114-Z114)/2+AA115)</f>
        <v>0</v>
      </c>
      <c r="AB114" s="83">
        <f>IF(AND($B114&lt;&gt;"",$Q$11&lt;&gt;""),AA114-D114+Tempo!AY103,0)</f>
        <v>0</v>
      </c>
      <c r="AC114" s="83">
        <f>Tempo!$A$2*(S114-T114)/2-Tempo!$A$2*(Tempo!AP103-Tempo!AQ103)/2</f>
        <v>0</v>
      </c>
      <c r="AD114" s="83">
        <f>Tempo!$A$2*(Y114-Z114)/2-Tempo!$A$2*(Tempo!AR103-Tempo!AS103)/2</f>
        <v>0</v>
      </c>
      <c r="AE114" s="83">
        <f>Tempo!$A$2*(S114+T114)/2-Tempo!$A$2*(Tempo!AP103+Tempo!AQ103)/2</f>
        <v>0</v>
      </c>
      <c r="AF114" s="83">
        <f>Tempo!$A$2*(Y114+Z114)/2-Tempo!$A$2*(Tempo!AR103+Tempo!AS103)/2</f>
        <v>0</v>
      </c>
      <c r="AG114" s="105" t="e">
        <f>IF(AND(Bias!$F$4=1,B114&lt;&gt;""),B114,NA())</f>
        <v>#N/A</v>
      </c>
      <c r="AH114" s="105" t="e">
        <f>IF(AND(Bias!$F$5=1,B114&lt;&gt;""),B114,NA())</f>
        <v>#N/A</v>
      </c>
      <c r="AI114" s="105" t="e">
        <f>IF(AND(Bias!$F$4=1,Bias!$F$6=1,B114&lt;&gt;""),B114,NA())</f>
        <v>#N/A</v>
      </c>
      <c r="AJ114" s="105" t="e">
        <f>IF(AND(Bias!$F$5=1,Bias!$F$6=1,B114&lt;&gt;""),B114,NA())</f>
        <v>#N/A</v>
      </c>
      <c r="AL114" t="str">
        <f>IF($B114&lt;&gt;"",(Tempo!B103-Tempo!C103)/2-(Tempo!AP103-Tempo!AQ103)/2,"")</f>
        <v/>
      </c>
      <c r="AM114" t="str">
        <f>IF($B114&lt;&gt;"",(Tempo!D103-Tempo!E103)/2-(Tempo!AR103-Tempo!AS103)/2,"")</f>
        <v/>
      </c>
    </row>
    <row r="115" spans="1:39" x14ac:dyDescent="0.3">
      <c r="A115" s="68">
        <v>102</v>
      </c>
      <c r="B115" s="69" t="str">
        <f>IF(Tempo!A104="","",Tempo!A104)</f>
        <v/>
      </c>
      <c r="C115" s="70">
        <f>Tempo!$A$2*(Tempo!AP104-Tempo!AQ104)/2+C116</f>
        <v>0</v>
      </c>
      <c r="D115" s="70">
        <f>Tempo!$A$2*(Tempo!AR104-Tempo!AS104)/2+D116</f>
        <v>0</v>
      </c>
      <c r="E115" s="83" t="str">
        <f>IF($B115&lt;=Bias!$K$5,IF(ABS(Tempo!AP104-Tempo!B104)+ABS(Tempo!AQ104-Tempo!C104)=0,0.5,ABS(Tempo!AP104-Tempo!B104)/(ABS(Tempo!AP104-Tempo!B104)+ABS(Tempo!AQ104-Tempo!C104))),IF($B115="","",0))</f>
        <v/>
      </c>
      <c r="F115" s="83" t="str">
        <f>IF($B115&lt;=Bias!$K$5,IF(ABS(Tempo!AP104-Tempo!B104)+ABS(Tempo!AQ104-Tempo!C104)=0,0.5,ABS(Tempo!AQ104-Tempo!C104)/(ABS(Tempo!AP104-Tempo!B104)+ABS(Tempo!AQ104-Tempo!C104))),IF($B115="","",0))</f>
        <v/>
      </c>
      <c r="G115" s="71">
        <f>IF(AND(Bias!$I$5=1,$B115&gt;=Bias!$J$5,$B115&lt;=Bias!$K$5),Tempo!B104-E115*$G$3,Tempo!B104)</f>
        <v>0</v>
      </c>
      <c r="H115" s="71">
        <f>IF(AND(Bias!$I$5=1,$B115&gt;=Bias!$J$5,$B115&lt;=Bias!$K$5),Tempo!C104+F115*$G$3,Tempo!C104)</f>
        <v>0</v>
      </c>
      <c r="I115" s="70">
        <f>IF($B115="",0,Tempo!$A$2*(G115-H115)/2+I116)</f>
        <v>0</v>
      </c>
      <c r="J115" s="70">
        <f t="shared" si="2"/>
        <v>0</v>
      </c>
      <c r="K115" s="83" t="str">
        <f>IF($B115&lt;=Bias!$K$6,IF(ABS(Tempo!AR104-Tempo!D104)+ABS(Tempo!AS104-Tempo!E104)=0,0.5,ABS(Tempo!AR104-Tempo!D104)/(ABS(Tempo!AR104-Tempo!D104)+ABS(Tempo!AS104-Tempo!E104))),IF($B115="","",0))</f>
        <v/>
      </c>
      <c r="L115" s="83" t="str">
        <f>IF($B115&lt;=Bias!$K$6,IF(ABS(Tempo!AR104-Tempo!D104)+ABS(Tempo!AS104-Tempo!E104)=0,0.5,ABS(Tempo!AS104-Tempo!E104)/(ABS(Tempo!AR104-Tempo!D104)+ABS(Tempo!AS104-Tempo!E104))),IF($B115="","",0))</f>
        <v/>
      </c>
      <c r="M115" s="153">
        <f>IF(AND(Bias!$I$6=1,$B115&gt;=Bias!$J$6,$B115&lt;=Bias!$K$6),Tempo!D104-2*K115*$L$5,Tempo!D104)</f>
        <v>0</v>
      </c>
      <c r="N115" s="153">
        <f>IF(AND(Bias!$I$6=1,$B115&gt;=Bias!$J$6,$B115&lt;=Bias!$K$6),Tempo!E104+2*L115*$L$5,Tempo!E104)</f>
        <v>0</v>
      </c>
      <c r="O115" s="70">
        <f>IF($B115="",0,Tempo!$A$2*(M115-N115)/2+O116)</f>
        <v>0</v>
      </c>
      <c r="P115" s="109">
        <f t="shared" si="3"/>
        <v>0</v>
      </c>
      <c r="Q115" s="111" t="str">
        <f>IF($B115&lt;=Bias!$P$5,IF(ABS(Tempo!AP104-G115)+ABS(Tempo!AQ104-H115)=0,0.5,ABS(Tempo!AP104-G115)/(ABS(Tempo!AP104-G115)+ABS(Tempo!AQ104-H115))),IF($B115="","",0))</f>
        <v/>
      </c>
      <c r="R115" s="71" t="str">
        <f>IF($B115&lt;=Bias!$P$5,IF(ABS(Tempo!AP104-G115)+ABS(Tempo!AQ104-H115)=0,0.5,ABS(Tempo!AQ104-H115)/(ABS(Tempo!AP104-G115)+ABS(Tempo!AQ104-H115))),IF($B115="","",0))</f>
        <v/>
      </c>
      <c r="S115" s="71">
        <f>IF(Bias!$N$5=0,G115,IF(AND(Bias!$N$5=1,$B115&gt;=Bias!$O$5,$B115&lt;=Bias!$P$5),G115-2*($N$5*Q115),G115))</f>
        <v>0</v>
      </c>
      <c r="T115" s="71">
        <f>IF(Bias!$N$5=0,H115,IF(AND(Bias!$N$5=1,$B115&gt;=Bias!$O$5,$B115&lt;=Bias!$P$5),H115+2*($N$5*R115),H115))</f>
        <v>0</v>
      </c>
      <c r="U115" s="70">
        <f>IF($B115="",0,Tempo!$A$2*(S115-T115)/2+U116)</f>
        <v>0</v>
      </c>
      <c r="V115" s="83">
        <f>IF(AND($B115&lt;&gt;"",$Q$11&lt;&gt;""),U115-C115+Tempo!AX104,0)</f>
        <v>0</v>
      </c>
      <c r="W115" s="83" t="str">
        <f>IF($B115&lt;=Bias!$P$6,IF(ABS(Tempo!AR104-M115)+ABS(Tempo!AS104-N115)=0,0.5,ABS(Tempo!AR104-M115)/(ABS(Tempo!AR104-M115)+ABS(Tempo!AS104-N115))),IF($B115="","",0))</f>
        <v/>
      </c>
      <c r="X115" s="83" t="str">
        <f>IF($B115&lt;=Bias!$P$6,IF(ABS(Tempo!AR104-M115)+ABS(Tempo!AS104-N115)=0,0.5,ABS(Tempo!AS104-N115)/(ABS(Tempo!AR104-M115)+ABS(Tempo!AS104-N115))),IF($B115="","",0))</f>
        <v/>
      </c>
      <c r="Y115" s="71">
        <f>IF(Bias!$N$6=0,M115,IF(AND(Bias!$N$6=1,$B115&gt;=Bias!$O$6,$B115&lt;=Bias!$P$6),M115-2*($P$5*W115),M115))</f>
        <v>0</v>
      </c>
      <c r="Z115" s="71">
        <f>IF(Bias!$N$6=0,N115,IF(AND(Bias!$N$6=1,$B115&gt;=Bias!$O$6,$B115&lt;=Bias!$P$6),N115+2*($P$5*X115),N115))</f>
        <v>0</v>
      </c>
      <c r="AA115" s="70">
        <f>IF($B115="",0,Tempo!$A$2*(Y115-Z115)/2+AA116)</f>
        <v>0</v>
      </c>
      <c r="AB115" s="83">
        <f>IF(AND($B115&lt;&gt;"",$Q$11&lt;&gt;""),AA115-D115+Tempo!AY104,0)</f>
        <v>0</v>
      </c>
      <c r="AC115" s="83">
        <f>Tempo!$A$2*(S115-T115)/2-Tempo!$A$2*(Tempo!AP104-Tempo!AQ104)/2</f>
        <v>0</v>
      </c>
      <c r="AD115" s="83">
        <f>Tempo!$A$2*(Y115-Z115)/2-Tempo!$A$2*(Tempo!AR104-Tempo!AS104)/2</f>
        <v>0</v>
      </c>
      <c r="AE115" s="83">
        <f>Tempo!$A$2*(S115+T115)/2-Tempo!$A$2*(Tempo!AP104+Tempo!AQ104)/2</f>
        <v>0</v>
      </c>
      <c r="AF115" s="83">
        <f>Tempo!$A$2*(Y115+Z115)/2-Tempo!$A$2*(Tempo!AR104+Tempo!AS104)/2</f>
        <v>0</v>
      </c>
      <c r="AG115" s="105" t="e">
        <f>IF(AND(Bias!$F$4=1,B115&lt;&gt;""),B115,NA())</f>
        <v>#N/A</v>
      </c>
      <c r="AH115" s="105" t="e">
        <f>IF(AND(Bias!$F$5=1,B115&lt;&gt;""),B115,NA())</f>
        <v>#N/A</v>
      </c>
      <c r="AI115" s="105" t="e">
        <f>IF(AND(Bias!$F$4=1,Bias!$F$6=1,B115&lt;&gt;""),B115,NA())</f>
        <v>#N/A</v>
      </c>
      <c r="AJ115" s="105" t="e">
        <f>IF(AND(Bias!$F$5=1,Bias!$F$6=1,B115&lt;&gt;""),B115,NA())</f>
        <v>#N/A</v>
      </c>
      <c r="AL115" t="str">
        <f>IF($B115&lt;&gt;"",(Tempo!B104-Tempo!C104)/2-(Tempo!AP104-Tempo!AQ104)/2,"")</f>
        <v/>
      </c>
      <c r="AM115" t="str">
        <f>IF($B115&lt;&gt;"",(Tempo!D104-Tempo!E104)/2-(Tempo!AR104-Tempo!AS104)/2,"")</f>
        <v/>
      </c>
    </row>
    <row r="116" spans="1:39" x14ac:dyDescent="0.3">
      <c r="A116" s="68">
        <v>103</v>
      </c>
      <c r="B116" s="69" t="str">
        <f>IF(Tempo!A105="","",Tempo!A105)</f>
        <v/>
      </c>
      <c r="C116" s="70">
        <f>Tempo!$A$2*(Tempo!AP105-Tempo!AQ105)/2+C117</f>
        <v>0</v>
      </c>
      <c r="D116" s="70">
        <f>Tempo!$A$2*(Tempo!AR105-Tempo!AS105)/2+D117</f>
        <v>0</v>
      </c>
      <c r="E116" s="83" t="str">
        <f>IF($B116&lt;=Bias!$K$5,IF(ABS(Tempo!AP105-Tempo!B105)+ABS(Tempo!AQ105-Tempo!C105)=0,0.5,ABS(Tempo!AP105-Tempo!B105)/(ABS(Tempo!AP105-Tempo!B105)+ABS(Tempo!AQ105-Tempo!C105))),IF($B116="","",0))</f>
        <v/>
      </c>
      <c r="F116" s="83" t="str">
        <f>IF($B116&lt;=Bias!$K$5,IF(ABS(Tempo!AP105-Tempo!B105)+ABS(Tempo!AQ105-Tempo!C105)=0,0.5,ABS(Tempo!AQ105-Tempo!C105)/(ABS(Tempo!AP105-Tempo!B105)+ABS(Tempo!AQ105-Tempo!C105))),IF($B116="","",0))</f>
        <v/>
      </c>
      <c r="G116" s="71">
        <f>IF(AND(Bias!$I$5=1,$B116&gt;=Bias!$J$5,$B116&lt;=Bias!$K$5),Tempo!B105-E116*$G$3,Tempo!B105)</f>
        <v>0</v>
      </c>
      <c r="H116" s="71">
        <f>IF(AND(Bias!$I$5=1,$B116&gt;=Bias!$J$5,$B116&lt;=Bias!$K$5),Tempo!C105+F116*$G$3,Tempo!C105)</f>
        <v>0</v>
      </c>
      <c r="I116" s="70">
        <f>IF($B116="",0,Tempo!$A$2*(G116-H116)/2+I117)</f>
        <v>0</v>
      </c>
      <c r="J116" s="70">
        <f t="shared" si="2"/>
        <v>0</v>
      </c>
      <c r="K116" s="83" t="str">
        <f>IF($B116&lt;=Bias!$K$6,IF(ABS(Tempo!AR105-Tempo!D105)+ABS(Tempo!AS105-Tempo!E105)=0,0.5,ABS(Tempo!AR105-Tempo!D105)/(ABS(Tempo!AR105-Tempo!D105)+ABS(Tempo!AS105-Tempo!E105))),IF($B116="","",0))</f>
        <v/>
      </c>
      <c r="L116" s="83" t="str">
        <f>IF($B116&lt;=Bias!$K$6,IF(ABS(Tempo!AR105-Tempo!D105)+ABS(Tempo!AS105-Tempo!E105)=0,0.5,ABS(Tempo!AS105-Tempo!E105)/(ABS(Tempo!AR105-Tempo!D105)+ABS(Tempo!AS105-Tempo!E105))),IF($B116="","",0))</f>
        <v/>
      </c>
      <c r="M116" s="153">
        <f>IF(AND(Bias!$I$6=1,$B116&gt;=Bias!$J$6,$B116&lt;=Bias!$K$6),Tempo!D105-2*K116*$L$5,Tempo!D105)</f>
        <v>0</v>
      </c>
      <c r="N116" s="153">
        <f>IF(AND(Bias!$I$6=1,$B116&gt;=Bias!$J$6,$B116&lt;=Bias!$K$6),Tempo!E105+2*L116*$L$5,Tempo!E105)</f>
        <v>0</v>
      </c>
      <c r="O116" s="70">
        <f>IF($B116="",0,Tempo!$A$2*(M116-N116)/2+O117)</f>
        <v>0</v>
      </c>
      <c r="P116" s="109">
        <f t="shared" si="3"/>
        <v>0</v>
      </c>
      <c r="Q116" s="111" t="str">
        <f>IF($B116&lt;=Bias!$P$5,IF(ABS(Tempo!AP105-G116)+ABS(Tempo!AQ105-H116)=0,0.5,ABS(Tempo!AP105-G116)/(ABS(Tempo!AP105-G116)+ABS(Tempo!AQ105-H116))),IF($B116="","",0))</f>
        <v/>
      </c>
      <c r="R116" s="71" t="str">
        <f>IF($B116&lt;=Bias!$P$5,IF(ABS(Tempo!AP105-G116)+ABS(Tempo!AQ105-H116)=0,0.5,ABS(Tempo!AQ105-H116)/(ABS(Tempo!AP105-G116)+ABS(Tempo!AQ105-H116))),IF($B116="","",0))</f>
        <v/>
      </c>
      <c r="S116" s="71">
        <f>IF(Bias!$N$5=0,G116,IF(AND(Bias!$N$5=1,$B116&gt;=Bias!$O$5,$B116&lt;=Bias!$P$5),G116-2*($N$5*Q116),G116))</f>
        <v>0</v>
      </c>
      <c r="T116" s="71">
        <f>IF(Bias!$N$5=0,H116,IF(AND(Bias!$N$5=1,$B116&gt;=Bias!$O$5,$B116&lt;=Bias!$P$5),H116+2*($N$5*R116),H116))</f>
        <v>0</v>
      </c>
      <c r="U116" s="70">
        <f>IF($B116="",0,Tempo!$A$2*(S116-T116)/2+U117)</f>
        <v>0</v>
      </c>
      <c r="V116" s="83">
        <f>IF(AND($B116&lt;&gt;"",$Q$11&lt;&gt;""),U116-C116+Tempo!AX105,0)</f>
        <v>0</v>
      </c>
      <c r="W116" s="83" t="str">
        <f>IF($B116&lt;=Bias!$P$6,IF(ABS(Tempo!AR105-M116)+ABS(Tempo!AS105-N116)=0,0.5,ABS(Tempo!AR105-M116)/(ABS(Tempo!AR105-M116)+ABS(Tempo!AS105-N116))),IF($B116="","",0))</f>
        <v/>
      </c>
      <c r="X116" s="83" t="str">
        <f>IF($B116&lt;=Bias!$P$6,IF(ABS(Tempo!AR105-M116)+ABS(Tempo!AS105-N116)=0,0.5,ABS(Tempo!AS105-N116)/(ABS(Tempo!AR105-M116)+ABS(Tempo!AS105-N116))),IF($B116="","",0))</f>
        <v/>
      </c>
      <c r="Y116" s="71">
        <f>IF(Bias!$N$6=0,M116,IF(AND(Bias!$N$6=1,$B116&gt;=Bias!$O$6,$B116&lt;=Bias!$P$6),M116-2*($P$5*W116),M116))</f>
        <v>0</v>
      </c>
      <c r="Z116" s="71">
        <f>IF(Bias!$N$6=0,N116,IF(AND(Bias!$N$6=1,$B116&gt;=Bias!$O$6,$B116&lt;=Bias!$P$6),N116+2*($P$5*X116),N116))</f>
        <v>0</v>
      </c>
      <c r="AA116" s="70">
        <f>IF($B116="",0,Tempo!$A$2*(Y116-Z116)/2+AA117)</f>
        <v>0</v>
      </c>
      <c r="AB116" s="83">
        <f>IF(AND($B116&lt;&gt;"",$Q$11&lt;&gt;""),AA116-D116+Tempo!AY105,0)</f>
        <v>0</v>
      </c>
      <c r="AC116" s="83">
        <f>Tempo!$A$2*(S116-T116)/2-Tempo!$A$2*(Tempo!AP105-Tempo!AQ105)/2</f>
        <v>0</v>
      </c>
      <c r="AD116" s="83">
        <f>Tempo!$A$2*(Y116-Z116)/2-Tempo!$A$2*(Tempo!AR105-Tempo!AS105)/2</f>
        <v>0</v>
      </c>
      <c r="AE116" s="83">
        <f>Tempo!$A$2*(S116+T116)/2-Tempo!$A$2*(Tempo!AP105+Tempo!AQ105)/2</f>
        <v>0</v>
      </c>
      <c r="AF116" s="83">
        <f>Tempo!$A$2*(Y116+Z116)/2-Tempo!$A$2*(Tempo!AR105+Tempo!AS105)/2</f>
        <v>0</v>
      </c>
      <c r="AG116" s="105" t="e">
        <f>IF(AND(Bias!$F$4=1,B116&lt;&gt;""),B116,NA())</f>
        <v>#N/A</v>
      </c>
      <c r="AH116" s="105" t="e">
        <f>IF(AND(Bias!$F$5=1,B116&lt;&gt;""),B116,NA())</f>
        <v>#N/A</v>
      </c>
      <c r="AI116" s="105" t="e">
        <f>IF(AND(Bias!$F$4=1,Bias!$F$6=1,B116&lt;&gt;""),B116,NA())</f>
        <v>#N/A</v>
      </c>
      <c r="AJ116" s="105" t="e">
        <f>IF(AND(Bias!$F$5=1,Bias!$F$6=1,B116&lt;&gt;""),B116,NA())</f>
        <v>#N/A</v>
      </c>
      <c r="AL116" t="str">
        <f>IF($B116&lt;&gt;"",(Tempo!B105-Tempo!C105)/2-(Tempo!AP105-Tempo!AQ105)/2,"")</f>
        <v/>
      </c>
      <c r="AM116" t="str">
        <f>IF($B116&lt;&gt;"",(Tempo!D105-Tempo!E105)/2-(Tempo!AR105-Tempo!AS105)/2,"")</f>
        <v/>
      </c>
    </row>
    <row r="117" spans="1:39" x14ac:dyDescent="0.3">
      <c r="A117" s="68">
        <v>104</v>
      </c>
      <c r="B117" s="69" t="str">
        <f>IF(Tempo!A106="","",Tempo!A106)</f>
        <v/>
      </c>
      <c r="C117" s="70">
        <f>Tempo!$A$2*(Tempo!AP106-Tempo!AQ106)/2+C118</f>
        <v>0</v>
      </c>
      <c r="D117" s="70">
        <f>Tempo!$A$2*(Tempo!AR106-Tempo!AS106)/2+D118</f>
        <v>0</v>
      </c>
      <c r="E117" s="83" t="str">
        <f>IF($B117&lt;=Bias!$K$5,IF(ABS(Tempo!AP106-Tempo!B106)+ABS(Tempo!AQ106-Tempo!C106)=0,0.5,ABS(Tempo!AP106-Tempo!B106)/(ABS(Tempo!AP106-Tempo!B106)+ABS(Tempo!AQ106-Tempo!C106))),IF($B117="","",0))</f>
        <v/>
      </c>
      <c r="F117" s="83" t="str">
        <f>IF($B117&lt;=Bias!$K$5,IF(ABS(Tempo!AP106-Tempo!B106)+ABS(Tempo!AQ106-Tempo!C106)=0,0.5,ABS(Tempo!AQ106-Tempo!C106)/(ABS(Tempo!AP106-Tempo!B106)+ABS(Tempo!AQ106-Tempo!C106))),IF($B117="","",0))</f>
        <v/>
      </c>
      <c r="G117" s="71">
        <f>IF(AND(Bias!$I$5=1,$B117&gt;=Bias!$J$5,$B117&lt;=Bias!$K$5),Tempo!B106-E117*$G$3,Tempo!B106)</f>
        <v>0</v>
      </c>
      <c r="H117" s="71">
        <f>IF(AND(Bias!$I$5=1,$B117&gt;=Bias!$J$5,$B117&lt;=Bias!$K$5),Tempo!C106+F117*$G$3,Tempo!C106)</f>
        <v>0</v>
      </c>
      <c r="I117" s="70">
        <f>IF($B117="",0,Tempo!$A$2*(G117-H117)/2+I118)</f>
        <v>0</v>
      </c>
      <c r="J117" s="70">
        <f t="shared" si="2"/>
        <v>0</v>
      </c>
      <c r="K117" s="83" t="str">
        <f>IF($B117&lt;=Bias!$K$6,IF(ABS(Tempo!AR106-Tempo!D106)+ABS(Tempo!AS106-Tempo!E106)=0,0.5,ABS(Tempo!AR106-Tempo!D106)/(ABS(Tempo!AR106-Tempo!D106)+ABS(Tempo!AS106-Tempo!E106))),IF($B117="","",0))</f>
        <v/>
      </c>
      <c r="L117" s="83" t="str">
        <f>IF($B117&lt;=Bias!$K$6,IF(ABS(Tempo!AR106-Tempo!D106)+ABS(Tempo!AS106-Tempo!E106)=0,0.5,ABS(Tempo!AS106-Tempo!E106)/(ABS(Tempo!AR106-Tempo!D106)+ABS(Tempo!AS106-Tempo!E106))),IF($B117="","",0))</f>
        <v/>
      </c>
      <c r="M117" s="153">
        <f>IF(AND(Bias!$I$6=1,$B117&gt;=Bias!$J$6,$B117&lt;=Bias!$K$6),Tempo!D106-2*K117*$L$5,Tempo!D106)</f>
        <v>0</v>
      </c>
      <c r="N117" s="153">
        <f>IF(AND(Bias!$I$6=1,$B117&gt;=Bias!$J$6,$B117&lt;=Bias!$K$6),Tempo!E106+2*L117*$L$5,Tempo!E106)</f>
        <v>0</v>
      </c>
      <c r="O117" s="70">
        <f>IF($B117="",0,Tempo!$A$2*(M117-N117)/2+O118)</f>
        <v>0</v>
      </c>
      <c r="P117" s="109">
        <f t="shared" si="3"/>
        <v>0</v>
      </c>
      <c r="Q117" s="111" t="str">
        <f>IF($B117&lt;=Bias!$P$5,IF(ABS(Tempo!AP106-G117)+ABS(Tempo!AQ106-H117)=0,0.5,ABS(Tempo!AP106-G117)/(ABS(Tempo!AP106-G117)+ABS(Tempo!AQ106-H117))),IF($B117="","",0))</f>
        <v/>
      </c>
      <c r="R117" s="71" t="str">
        <f>IF($B117&lt;=Bias!$P$5,IF(ABS(Tempo!AP106-G117)+ABS(Tempo!AQ106-H117)=0,0.5,ABS(Tempo!AQ106-H117)/(ABS(Tempo!AP106-G117)+ABS(Tempo!AQ106-H117))),IF($B117="","",0))</f>
        <v/>
      </c>
      <c r="S117" s="71">
        <f>IF(Bias!$N$5=0,G117,IF(AND(Bias!$N$5=1,$B117&gt;=Bias!$O$5,$B117&lt;=Bias!$P$5),G117-2*($N$5*Q117),G117))</f>
        <v>0</v>
      </c>
      <c r="T117" s="71">
        <f>IF(Bias!$N$5=0,H117,IF(AND(Bias!$N$5=1,$B117&gt;=Bias!$O$5,$B117&lt;=Bias!$P$5),H117+2*($N$5*R117),H117))</f>
        <v>0</v>
      </c>
      <c r="U117" s="70">
        <f>IF($B117="",0,Tempo!$A$2*(S117-T117)/2+U118)</f>
        <v>0</v>
      </c>
      <c r="V117" s="83">
        <f>IF(AND($B117&lt;&gt;"",$Q$11&lt;&gt;""),U117-C117+Tempo!AX106,0)</f>
        <v>0</v>
      </c>
      <c r="W117" s="83" t="str">
        <f>IF($B117&lt;=Bias!$P$6,IF(ABS(Tempo!AR106-M117)+ABS(Tempo!AS106-N117)=0,0.5,ABS(Tempo!AR106-M117)/(ABS(Tempo!AR106-M117)+ABS(Tempo!AS106-N117))),IF($B117="","",0))</f>
        <v/>
      </c>
      <c r="X117" s="83" t="str">
        <f>IF($B117&lt;=Bias!$P$6,IF(ABS(Tempo!AR106-M117)+ABS(Tempo!AS106-N117)=0,0.5,ABS(Tempo!AS106-N117)/(ABS(Tempo!AR106-M117)+ABS(Tempo!AS106-N117))),IF($B117="","",0))</f>
        <v/>
      </c>
      <c r="Y117" s="71">
        <f>IF(Bias!$N$6=0,M117,IF(AND(Bias!$N$6=1,$B117&gt;=Bias!$O$6,$B117&lt;=Bias!$P$6),M117-2*($P$5*W117),M117))</f>
        <v>0</v>
      </c>
      <c r="Z117" s="71">
        <f>IF(Bias!$N$6=0,N117,IF(AND(Bias!$N$6=1,$B117&gt;=Bias!$O$6,$B117&lt;=Bias!$P$6),N117+2*($P$5*X117),N117))</f>
        <v>0</v>
      </c>
      <c r="AA117" s="70">
        <f>IF($B117="",0,Tempo!$A$2*(Y117-Z117)/2+AA118)</f>
        <v>0</v>
      </c>
      <c r="AB117" s="83">
        <f>IF(AND($B117&lt;&gt;"",$Q$11&lt;&gt;""),AA117-D117+Tempo!AY106,0)</f>
        <v>0</v>
      </c>
      <c r="AC117" s="83">
        <f>Tempo!$A$2*(S117-T117)/2-Tempo!$A$2*(Tempo!AP106-Tempo!AQ106)/2</f>
        <v>0</v>
      </c>
      <c r="AD117" s="83">
        <f>Tempo!$A$2*(Y117-Z117)/2-Tempo!$A$2*(Tempo!AR106-Tempo!AS106)/2</f>
        <v>0</v>
      </c>
      <c r="AE117" s="83">
        <f>Tempo!$A$2*(S117+T117)/2-Tempo!$A$2*(Tempo!AP106+Tempo!AQ106)/2</f>
        <v>0</v>
      </c>
      <c r="AF117" s="83">
        <f>Tempo!$A$2*(Y117+Z117)/2-Tempo!$A$2*(Tempo!AR106+Tempo!AS106)/2</f>
        <v>0</v>
      </c>
      <c r="AG117" s="105" t="e">
        <f>IF(AND(Bias!$F$4=1,B117&lt;&gt;""),B117,NA())</f>
        <v>#N/A</v>
      </c>
      <c r="AH117" s="105" t="e">
        <f>IF(AND(Bias!$F$5=1,B117&lt;&gt;""),B117,NA())</f>
        <v>#N/A</v>
      </c>
      <c r="AI117" s="105" t="e">
        <f>IF(AND(Bias!$F$4=1,Bias!$F$6=1,B117&lt;&gt;""),B117,NA())</f>
        <v>#N/A</v>
      </c>
      <c r="AJ117" s="105" t="e">
        <f>IF(AND(Bias!$F$5=1,Bias!$F$6=1,B117&lt;&gt;""),B117,NA())</f>
        <v>#N/A</v>
      </c>
      <c r="AL117" t="str">
        <f>IF($B117&lt;&gt;"",(Tempo!B106-Tempo!C106)/2-(Tempo!AP106-Tempo!AQ106)/2,"")</f>
        <v/>
      </c>
      <c r="AM117" t="str">
        <f>IF($B117&lt;&gt;"",(Tempo!D106-Tempo!E106)/2-(Tempo!AR106-Tempo!AS106)/2,"")</f>
        <v/>
      </c>
    </row>
    <row r="118" spans="1:39" x14ac:dyDescent="0.3">
      <c r="A118" s="68">
        <v>105</v>
      </c>
      <c r="B118" s="69" t="str">
        <f>IF(Tempo!A107="","",Tempo!A107)</f>
        <v/>
      </c>
      <c r="C118" s="70">
        <f>Tempo!$A$2*(Tempo!AP107-Tempo!AQ107)/2+C119</f>
        <v>0</v>
      </c>
      <c r="D118" s="70">
        <f>Tempo!$A$2*(Tempo!AR107-Tempo!AS107)/2+D119</f>
        <v>0</v>
      </c>
      <c r="E118" s="83" t="str">
        <f>IF($B118&lt;=Bias!$K$5,IF(ABS(Tempo!AP107-Tempo!B107)+ABS(Tempo!AQ107-Tempo!C107)=0,0.5,ABS(Tempo!AP107-Tempo!B107)/(ABS(Tempo!AP107-Tempo!B107)+ABS(Tempo!AQ107-Tempo!C107))),IF($B118="","",0))</f>
        <v/>
      </c>
      <c r="F118" s="83" t="str">
        <f>IF($B118&lt;=Bias!$K$5,IF(ABS(Tempo!AP107-Tempo!B107)+ABS(Tempo!AQ107-Tempo!C107)=0,0.5,ABS(Tempo!AQ107-Tempo!C107)/(ABS(Tempo!AP107-Tempo!B107)+ABS(Tempo!AQ107-Tempo!C107))),IF($B118="","",0))</f>
        <v/>
      </c>
      <c r="G118" s="71">
        <f>IF(AND(Bias!$I$5=1,$B118&gt;=Bias!$J$5,$B118&lt;=Bias!$K$5),Tempo!B107-E118*$G$3,Tempo!B107)</f>
        <v>0</v>
      </c>
      <c r="H118" s="71">
        <f>IF(AND(Bias!$I$5=1,$B118&gt;=Bias!$J$5,$B118&lt;=Bias!$K$5),Tempo!C107+F118*$G$3,Tempo!C107)</f>
        <v>0</v>
      </c>
      <c r="I118" s="70">
        <f>IF($B118="",0,Tempo!$A$2*(G118-H118)/2+I119)</f>
        <v>0</v>
      </c>
      <c r="J118" s="70">
        <f t="shared" si="2"/>
        <v>0</v>
      </c>
      <c r="K118" s="83" t="str">
        <f>IF($B118&lt;=Bias!$K$6,IF(ABS(Tempo!AR107-Tempo!D107)+ABS(Tempo!AS107-Tempo!E107)=0,0.5,ABS(Tempo!AR107-Tempo!D107)/(ABS(Tempo!AR107-Tempo!D107)+ABS(Tempo!AS107-Tempo!E107))),IF($B118="","",0))</f>
        <v/>
      </c>
      <c r="L118" s="83" t="str">
        <f>IF($B118&lt;=Bias!$K$6,IF(ABS(Tempo!AR107-Tempo!D107)+ABS(Tempo!AS107-Tempo!E107)=0,0.5,ABS(Tempo!AS107-Tempo!E107)/(ABS(Tempo!AR107-Tempo!D107)+ABS(Tempo!AS107-Tempo!E107))),IF($B118="","",0))</f>
        <v/>
      </c>
      <c r="M118" s="153">
        <f>IF(AND(Bias!$I$6=1,$B118&gt;=Bias!$J$6,$B118&lt;=Bias!$K$6),Tempo!D107-2*K118*$L$5,Tempo!D107)</f>
        <v>0</v>
      </c>
      <c r="N118" s="153">
        <f>IF(AND(Bias!$I$6=1,$B118&gt;=Bias!$J$6,$B118&lt;=Bias!$K$6),Tempo!E107+2*L118*$L$5,Tempo!E107)</f>
        <v>0</v>
      </c>
      <c r="O118" s="70">
        <f>IF($B118="",0,Tempo!$A$2*(M118-N118)/2+O119)</f>
        <v>0</v>
      </c>
      <c r="P118" s="109">
        <f t="shared" si="3"/>
        <v>0</v>
      </c>
      <c r="Q118" s="111" t="str">
        <f>IF($B118&lt;=Bias!$P$5,IF(ABS(Tempo!AP107-G118)+ABS(Tempo!AQ107-H118)=0,0.5,ABS(Tempo!AP107-G118)/(ABS(Tempo!AP107-G118)+ABS(Tempo!AQ107-H118))),IF($B118="","",0))</f>
        <v/>
      </c>
      <c r="R118" s="71" t="str">
        <f>IF($B118&lt;=Bias!$P$5,IF(ABS(Tempo!AP107-G118)+ABS(Tempo!AQ107-H118)=0,0.5,ABS(Tempo!AQ107-H118)/(ABS(Tempo!AP107-G118)+ABS(Tempo!AQ107-H118))),IF($B118="","",0))</f>
        <v/>
      </c>
      <c r="S118" s="71">
        <f>IF(Bias!$N$5=0,G118,IF(AND(Bias!$N$5=1,$B118&gt;=Bias!$O$5,$B118&lt;=Bias!$P$5),G118-2*($N$5*Q118),G118))</f>
        <v>0</v>
      </c>
      <c r="T118" s="71">
        <f>IF(Bias!$N$5=0,H118,IF(AND(Bias!$N$5=1,$B118&gt;=Bias!$O$5,$B118&lt;=Bias!$P$5),H118+2*($N$5*R118),H118))</f>
        <v>0</v>
      </c>
      <c r="U118" s="70">
        <f>IF($B118="",0,Tempo!$A$2*(S118-T118)/2+U119)</f>
        <v>0</v>
      </c>
      <c r="V118" s="83">
        <f>IF(AND($B118&lt;&gt;"",$Q$11&lt;&gt;""),U118-C118+Tempo!AX107,0)</f>
        <v>0</v>
      </c>
      <c r="W118" s="83" t="str">
        <f>IF($B118&lt;=Bias!$P$6,IF(ABS(Tempo!AR107-M118)+ABS(Tempo!AS107-N118)=0,0.5,ABS(Tempo!AR107-M118)/(ABS(Tempo!AR107-M118)+ABS(Tempo!AS107-N118))),IF($B118="","",0))</f>
        <v/>
      </c>
      <c r="X118" s="83" t="str">
        <f>IF($B118&lt;=Bias!$P$6,IF(ABS(Tempo!AR107-M118)+ABS(Tempo!AS107-N118)=0,0.5,ABS(Tempo!AS107-N118)/(ABS(Tempo!AR107-M118)+ABS(Tempo!AS107-N118))),IF($B118="","",0))</f>
        <v/>
      </c>
      <c r="Y118" s="71">
        <f>IF(Bias!$N$6=0,M118,IF(AND(Bias!$N$6=1,$B118&gt;=Bias!$O$6,$B118&lt;=Bias!$P$6),M118-2*($P$5*W118),M118))</f>
        <v>0</v>
      </c>
      <c r="Z118" s="71">
        <f>IF(Bias!$N$6=0,N118,IF(AND(Bias!$N$6=1,$B118&gt;=Bias!$O$6,$B118&lt;=Bias!$P$6),N118+2*($P$5*X118),N118))</f>
        <v>0</v>
      </c>
      <c r="AA118" s="70">
        <f>IF($B118="",0,Tempo!$A$2*(Y118-Z118)/2+AA119)</f>
        <v>0</v>
      </c>
      <c r="AB118" s="83">
        <f>IF(AND($B118&lt;&gt;"",$Q$11&lt;&gt;""),AA118-D118+Tempo!AY107,0)</f>
        <v>0</v>
      </c>
      <c r="AC118" s="83">
        <f>Tempo!$A$2*(S118-T118)/2-Tempo!$A$2*(Tempo!AP107-Tempo!AQ107)/2</f>
        <v>0</v>
      </c>
      <c r="AD118" s="83">
        <f>Tempo!$A$2*(Y118-Z118)/2-Tempo!$A$2*(Tempo!AR107-Tempo!AS107)/2</f>
        <v>0</v>
      </c>
      <c r="AE118" s="83">
        <f>Tempo!$A$2*(S118+T118)/2-Tempo!$A$2*(Tempo!AP107+Tempo!AQ107)/2</f>
        <v>0</v>
      </c>
      <c r="AF118" s="83">
        <f>Tempo!$A$2*(Y118+Z118)/2-Tempo!$A$2*(Tempo!AR107+Tempo!AS107)/2</f>
        <v>0</v>
      </c>
      <c r="AG118" s="105" t="e">
        <f>IF(AND(Bias!$F$4=1,B118&lt;&gt;""),B118,NA())</f>
        <v>#N/A</v>
      </c>
      <c r="AH118" s="105" t="e">
        <f>IF(AND(Bias!$F$5=1,B118&lt;&gt;""),B118,NA())</f>
        <v>#N/A</v>
      </c>
      <c r="AI118" s="105" t="e">
        <f>IF(AND(Bias!$F$4=1,Bias!$F$6=1,B118&lt;&gt;""),B118,NA())</f>
        <v>#N/A</v>
      </c>
      <c r="AJ118" s="105" t="e">
        <f>IF(AND(Bias!$F$5=1,Bias!$F$6=1,B118&lt;&gt;""),B118,NA())</f>
        <v>#N/A</v>
      </c>
      <c r="AL118" t="str">
        <f>IF($B118&lt;&gt;"",(Tempo!B107-Tempo!C107)/2-(Tempo!AP107-Tempo!AQ107)/2,"")</f>
        <v/>
      </c>
      <c r="AM118" t="str">
        <f>IF($B118&lt;&gt;"",(Tempo!D107-Tempo!E107)/2-(Tempo!AR107-Tempo!AS107)/2,"")</f>
        <v/>
      </c>
    </row>
    <row r="119" spans="1:39" x14ac:dyDescent="0.3">
      <c r="A119" s="68">
        <v>106</v>
      </c>
      <c r="B119" s="69" t="str">
        <f>IF(Tempo!A108="","",Tempo!A108)</f>
        <v/>
      </c>
      <c r="C119" s="70">
        <f>Tempo!$A$2*(Tempo!AP108-Tempo!AQ108)/2+C120</f>
        <v>0</v>
      </c>
      <c r="D119" s="70">
        <f>Tempo!$A$2*(Tempo!AR108-Tempo!AS108)/2+D120</f>
        <v>0</v>
      </c>
      <c r="E119" s="83" t="str">
        <f>IF($B119&lt;=Bias!$K$5,IF(ABS(Tempo!AP108-Tempo!B108)+ABS(Tempo!AQ108-Tempo!C108)=0,0.5,ABS(Tempo!AP108-Tempo!B108)/(ABS(Tempo!AP108-Tempo!B108)+ABS(Tempo!AQ108-Tempo!C108))),IF($B119="","",0))</f>
        <v/>
      </c>
      <c r="F119" s="83" t="str">
        <f>IF($B119&lt;=Bias!$K$5,IF(ABS(Tempo!AP108-Tempo!B108)+ABS(Tempo!AQ108-Tempo!C108)=0,0.5,ABS(Tempo!AQ108-Tempo!C108)/(ABS(Tempo!AP108-Tempo!B108)+ABS(Tempo!AQ108-Tempo!C108))),IF($B119="","",0))</f>
        <v/>
      </c>
      <c r="G119" s="71">
        <f>IF(AND(Bias!$I$5=1,$B119&gt;=Bias!$J$5,$B119&lt;=Bias!$K$5),Tempo!B108-E119*$G$3,Tempo!B108)</f>
        <v>0</v>
      </c>
      <c r="H119" s="71">
        <f>IF(AND(Bias!$I$5=1,$B119&gt;=Bias!$J$5,$B119&lt;=Bias!$K$5),Tempo!C108+F119*$G$3,Tempo!C108)</f>
        <v>0</v>
      </c>
      <c r="I119" s="70">
        <f>IF($B119="",0,Tempo!$A$2*(G119-H119)/2+I120)</f>
        <v>0</v>
      </c>
      <c r="J119" s="70">
        <f t="shared" si="2"/>
        <v>0</v>
      </c>
      <c r="K119" s="83" t="str">
        <f>IF($B119&lt;=Bias!$K$6,IF(ABS(Tempo!AR108-Tempo!D108)+ABS(Tempo!AS108-Tempo!E108)=0,0.5,ABS(Tempo!AR108-Tempo!D108)/(ABS(Tempo!AR108-Tempo!D108)+ABS(Tempo!AS108-Tempo!E108))),IF($B119="","",0))</f>
        <v/>
      </c>
      <c r="L119" s="83" t="str">
        <f>IF($B119&lt;=Bias!$K$6,IF(ABS(Tempo!AR108-Tempo!D108)+ABS(Tempo!AS108-Tempo!E108)=0,0.5,ABS(Tempo!AS108-Tempo!E108)/(ABS(Tempo!AR108-Tempo!D108)+ABS(Tempo!AS108-Tempo!E108))),IF($B119="","",0))</f>
        <v/>
      </c>
      <c r="M119" s="153">
        <f>IF(AND(Bias!$I$6=1,$B119&gt;=Bias!$J$6,$B119&lt;=Bias!$K$6),Tempo!D108-2*K119*$L$5,Tempo!D108)</f>
        <v>0</v>
      </c>
      <c r="N119" s="153">
        <f>IF(AND(Bias!$I$6=1,$B119&gt;=Bias!$J$6,$B119&lt;=Bias!$K$6),Tempo!E108+2*L119*$L$5,Tempo!E108)</f>
        <v>0</v>
      </c>
      <c r="O119" s="70">
        <f>IF($B119="",0,Tempo!$A$2*(M119-N119)/2+O120)</f>
        <v>0</v>
      </c>
      <c r="P119" s="109">
        <f t="shared" si="3"/>
        <v>0</v>
      </c>
      <c r="Q119" s="111" t="str">
        <f>IF($B119&lt;=Bias!$P$5,IF(ABS(Tempo!AP108-G119)+ABS(Tempo!AQ108-H119)=0,0.5,ABS(Tempo!AP108-G119)/(ABS(Tempo!AP108-G119)+ABS(Tempo!AQ108-H119))),IF($B119="","",0))</f>
        <v/>
      </c>
      <c r="R119" s="71" t="str">
        <f>IF($B119&lt;=Bias!$P$5,IF(ABS(Tempo!AP108-G119)+ABS(Tempo!AQ108-H119)=0,0.5,ABS(Tempo!AQ108-H119)/(ABS(Tempo!AP108-G119)+ABS(Tempo!AQ108-H119))),IF($B119="","",0))</f>
        <v/>
      </c>
      <c r="S119" s="71">
        <f>IF(Bias!$N$5=0,G119,IF(AND(Bias!$N$5=1,$B119&gt;=Bias!$O$5,$B119&lt;=Bias!$P$5),G119-2*($N$5*Q119),G119))</f>
        <v>0</v>
      </c>
      <c r="T119" s="71">
        <f>IF(Bias!$N$5=0,H119,IF(AND(Bias!$N$5=1,$B119&gt;=Bias!$O$5,$B119&lt;=Bias!$P$5),H119+2*($N$5*R119),H119))</f>
        <v>0</v>
      </c>
      <c r="U119" s="70">
        <f>IF($B119="",0,Tempo!$A$2*(S119-T119)/2+U120)</f>
        <v>0</v>
      </c>
      <c r="V119" s="83">
        <f>IF(AND($B119&lt;&gt;"",$Q$11&lt;&gt;""),U119-C119+Tempo!AX108,0)</f>
        <v>0</v>
      </c>
      <c r="W119" s="83" t="str">
        <f>IF($B119&lt;=Bias!$P$6,IF(ABS(Tempo!AR108-M119)+ABS(Tempo!AS108-N119)=0,0.5,ABS(Tempo!AR108-M119)/(ABS(Tempo!AR108-M119)+ABS(Tempo!AS108-N119))),IF($B119="","",0))</f>
        <v/>
      </c>
      <c r="X119" s="83" t="str">
        <f>IF($B119&lt;=Bias!$P$6,IF(ABS(Tempo!AR108-M119)+ABS(Tempo!AS108-N119)=0,0.5,ABS(Tempo!AS108-N119)/(ABS(Tempo!AR108-M119)+ABS(Tempo!AS108-N119))),IF($B119="","",0))</f>
        <v/>
      </c>
      <c r="Y119" s="71">
        <f>IF(Bias!$N$6=0,M119,IF(AND(Bias!$N$6=1,$B119&gt;=Bias!$O$6,$B119&lt;=Bias!$P$6),M119-2*($P$5*W119),M119))</f>
        <v>0</v>
      </c>
      <c r="Z119" s="71">
        <f>IF(Bias!$N$6=0,N119,IF(AND(Bias!$N$6=1,$B119&gt;=Bias!$O$6,$B119&lt;=Bias!$P$6),N119+2*($P$5*X119),N119))</f>
        <v>0</v>
      </c>
      <c r="AA119" s="70">
        <f>IF($B119="",0,Tempo!$A$2*(Y119-Z119)/2+AA120)</f>
        <v>0</v>
      </c>
      <c r="AB119" s="83">
        <f>IF(AND($B119&lt;&gt;"",$Q$11&lt;&gt;""),AA119-D119+Tempo!AY108,0)</f>
        <v>0</v>
      </c>
      <c r="AC119" s="83">
        <f>Tempo!$A$2*(S119-T119)/2-Tempo!$A$2*(Tempo!AP108-Tempo!AQ108)/2</f>
        <v>0</v>
      </c>
      <c r="AD119" s="83">
        <f>Tempo!$A$2*(Y119-Z119)/2-Tempo!$A$2*(Tempo!AR108-Tempo!AS108)/2</f>
        <v>0</v>
      </c>
      <c r="AE119" s="83">
        <f>Tempo!$A$2*(S119+T119)/2-Tempo!$A$2*(Tempo!AP108+Tempo!AQ108)/2</f>
        <v>0</v>
      </c>
      <c r="AF119" s="83">
        <f>Tempo!$A$2*(Y119+Z119)/2-Tempo!$A$2*(Tempo!AR108+Tempo!AS108)/2</f>
        <v>0</v>
      </c>
      <c r="AG119" s="105" t="e">
        <f>IF(AND(Bias!$F$4=1,B119&lt;&gt;""),B119,NA())</f>
        <v>#N/A</v>
      </c>
      <c r="AH119" s="105" t="e">
        <f>IF(AND(Bias!$F$5=1,B119&lt;&gt;""),B119,NA())</f>
        <v>#N/A</v>
      </c>
      <c r="AI119" s="105" t="e">
        <f>IF(AND(Bias!$F$4=1,Bias!$F$6=1,B119&lt;&gt;""),B119,NA())</f>
        <v>#N/A</v>
      </c>
      <c r="AJ119" s="105" t="e">
        <f>IF(AND(Bias!$F$5=1,Bias!$F$6=1,B119&lt;&gt;""),B119,NA())</f>
        <v>#N/A</v>
      </c>
      <c r="AL119" t="str">
        <f>IF($B119&lt;&gt;"",(Tempo!B108-Tempo!C108)/2-(Tempo!AP108-Tempo!AQ108)/2,"")</f>
        <v/>
      </c>
      <c r="AM119" t="str">
        <f>IF($B119&lt;&gt;"",(Tempo!D108-Tempo!E108)/2-(Tempo!AR108-Tempo!AS108)/2,"")</f>
        <v/>
      </c>
    </row>
    <row r="120" spans="1:39" x14ac:dyDescent="0.3">
      <c r="A120" s="68">
        <v>107</v>
      </c>
      <c r="B120" s="69" t="str">
        <f>IF(Tempo!A109="","",Tempo!A109)</f>
        <v/>
      </c>
      <c r="C120" s="70">
        <f>Tempo!$A$2*(Tempo!AP109-Tempo!AQ109)/2+C121</f>
        <v>0</v>
      </c>
      <c r="D120" s="70">
        <f>Tempo!$A$2*(Tempo!AR109-Tempo!AS109)/2+D121</f>
        <v>0</v>
      </c>
      <c r="E120" s="83" t="str">
        <f>IF($B120&lt;=Bias!$K$5,IF(ABS(Tempo!AP109-Tempo!B109)+ABS(Tempo!AQ109-Tempo!C109)=0,0.5,ABS(Tempo!AP109-Tempo!B109)/(ABS(Tempo!AP109-Tempo!B109)+ABS(Tempo!AQ109-Tempo!C109))),IF($B120="","",0))</f>
        <v/>
      </c>
      <c r="F120" s="83" t="str">
        <f>IF($B120&lt;=Bias!$K$5,IF(ABS(Tempo!AP109-Tempo!B109)+ABS(Tempo!AQ109-Tempo!C109)=0,0.5,ABS(Tempo!AQ109-Tempo!C109)/(ABS(Tempo!AP109-Tempo!B109)+ABS(Tempo!AQ109-Tempo!C109))),IF($B120="","",0))</f>
        <v/>
      </c>
      <c r="G120" s="71">
        <f>IF(AND(Bias!$I$5=1,$B120&gt;=Bias!$J$5,$B120&lt;=Bias!$K$5),Tempo!B109-E120*$G$3,Tempo!B109)</f>
        <v>0</v>
      </c>
      <c r="H120" s="71">
        <f>IF(AND(Bias!$I$5=1,$B120&gt;=Bias!$J$5,$B120&lt;=Bias!$K$5),Tempo!C109+F120*$G$3,Tempo!C109)</f>
        <v>0</v>
      </c>
      <c r="I120" s="70">
        <f>IF($B120="",0,Tempo!$A$2*(G120-H120)/2+I121)</f>
        <v>0</v>
      </c>
      <c r="J120" s="70">
        <f t="shared" si="2"/>
        <v>0</v>
      </c>
      <c r="K120" s="83" t="str">
        <f>IF($B120&lt;=Bias!$K$6,IF(ABS(Tempo!AR109-Tempo!D109)+ABS(Tempo!AS109-Tempo!E109)=0,0.5,ABS(Tempo!AR109-Tempo!D109)/(ABS(Tempo!AR109-Tempo!D109)+ABS(Tempo!AS109-Tempo!E109))),IF($B120="","",0))</f>
        <v/>
      </c>
      <c r="L120" s="83" t="str">
        <f>IF($B120&lt;=Bias!$K$6,IF(ABS(Tempo!AR109-Tempo!D109)+ABS(Tempo!AS109-Tempo!E109)=0,0.5,ABS(Tempo!AS109-Tempo!E109)/(ABS(Tempo!AR109-Tempo!D109)+ABS(Tempo!AS109-Tempo!E109))),IF($B120="","",0))</f>
        <v/>
      </c>
      <c r="M120" s="153">
        <f>IF(AND(Bias!$I$6=1,$B120&gt;=Bias!$J$6,$B120&lt;=Bias!$K$6),Tempo!D109-2*K120*$L$5,Tempo!D109)</f>
        <v>0</v>
      </c>
      <c r="N120" s="153">
        <f>IF(AND(Bias!$I$6=1,$B120&gt;=Bias!$J$6,$B120&lt;=Bias!$K$6),Tempo!E109+2*L120*$L$5,Tempo!E109)</f>
        <v>0</v>
      </c>
      <c r="O120" s="70">
        <f>IF($B120="",0,Tempo!$A$2*(M120-N120)/2+O121)</f>
        <v>0</v>
      </c>
      <c r="P120" s="109">
        <f t="shared" si="3"/>
        <v>0</v>
      </c>
      <c r="Q120" s="111" t="str">
        <f>IF($B120&lt;=Bias!$P$5,IF(ABS(Tempo!AP109-G120)+ABS(Tempo!AQ109-H120)=0,0.5,ABS(Tempo!AP109-G120)/(ABS(Tempo!AP109-G120)+ABS(Tempo!AQ109-H120))),IF($B120="","",0))</f>
        <v/>
      </c>
      <c r="R120" s="71" t="str">
        <f>IF($B120&lt;=Bias!$P$5,IF(ABS(Tempo!AP109-G120)+ABS(Tempo!AQ109-H120)=0,0.5,ABS(Tempo!AQ109-H120)/(ABS(Tempo!AP109-G120)+ABS(Tempo!AQ109-H120))),IF($B120="","",0))</f>
        <v/>
      </c>
      <c r="S120" s="71">
        <f>IF(Bias!$N$5=0,G120,IF(AND(Bias!$N$5=1,$B120&gt;=Bias!$O$5,$B120&lt;=Bias!$P$5),G120-2*($N$5*Q120),G120))</f>
        <v>0</v>
      </c>
      <c r="T120" s="71">
        <f>IF(Bias!$N$5=0,H120,IF(AND(Bias!$N$5=1,$B120&gt;=Bias!$O$5,$B120&lt;=Bias!$P$5),H120+2*($N$5*R120),H120))</f>
        <v>0</v>
      </c>
      <c r="U120" s="70">
        <f>IF($B120="",0,Tempo!$A$2*(S120-T120)/2+U121)</f>
        <v>0</v>
      </c>
      <c r="V120" s="83">
        <f>IF(AND($B120&lt;&gt;"",$Q$11&lt;&gt;""),U120-C120+Tempo!AX109,0)</f>
        <v>0</v>
      </c>
      <c r="W120" s="83" t="str">
        <f>IF($B120&lt;=Bias!$P$6,IF(ABS(Tempo!AR109-M120)+ABS(Tempo!AS109-N120)=0,0.5,ABS(Tempo!AR109-M120)/(ABS(Tempo!AR109-M120)+ABS(Tempo!AS109-N120))),IF($B120="","",0))</f>
        <v/>
      </c>
      <c r="X120" s="83" t="str">
        <f>IF($B120&lt;=Bias!$P$6,IF(ABS(Tempo!AR109-M120)+ABS(Tempo!AS109-N120)=0,0.5,ABS(Tempo!AS109-N120)/(ABS(Tempo!AR109-M120)+ABS(Tempo!AS109-N120))),IF($B120="","",0))</f>
        <v/>
      </c>
      <c r="Y120" s="71">
        <f>IF(Bias!$N$6=0,M120,IF(AND(Bias!$N$6=1,$B120&gt;=Bias!$O$6,$B120&lt;=Bias!$P$6),M120-2*($P$5*W120),M120))</f>
        <v>0</v>
      </c>
      <c r="Z120" s="71">
        <f>IF(Bias!$N$6=0,N120,IF(AND(Bias!$N$6=1,$B120&gt;=Bias!$O$6,$B120&lt;=Bias!$P$6),N120+2*($P$5*X120),N120))</f>
        <v>0</v>
      </c>
      <c r="AA120" s="70">
        <f>IF($B120="",0,Tempo!$A$2*(Y120-Z120)/2+AA121)</f>
        <v>0</v>
      </c>
      <c r="AB120" s="83">
        <f>IF(AND($B120&lt;&gt;"",$Q$11&lt;&gt;""),AA120-D120+Tempo!AY109,0)</f>
        <v>0</v>
      </c>
      <c r="AC120" s="83">
        <f>Tempo!$A$2*(S120-T120)/2-Tempo!$A$2*(Tempo!AP109-Tempo!AQ109)/2</f>
        <v>0</v>
      </c>
      <c r="AD120" s="83">
        <f>Tempo!$A$2*(Y120-Z120)/2-Tempo!$A$2*(Tempo!AR109-Tempo!AS109)/2</f>
        <v>0</v>
      </c>
      <c r="AE120" s="83">
        <f>Tempo!$A$2*(S120+T120)/2-Tempo!$A$2*(Tempo!AP109+Tempo!AQ109)/2</f>
        <v>0</v>
      </c>
      <c r="AF120" s="83">
        <f>Tempo!$A$2*(Y120+Z120)/2-Tempo!$A$2*(Tempo!AR109+Tempo!AS109)/2</f>
        <v>0</v>
      </c>
      <c r="AG120" s="105" t="e">
        <f>IF(AND(Bias!$F$4=1,B120&lt;&gt;""),B120,NA())</f>
        <v>#N/A</v>
      </c>
      <c r="AH120" s="105" t="e">
        <f>IF(AND(Bias!$F$5=1,B120&lt;&gt;""),B120,NA())</f>
        <v>#N/A</v>
      </c>
      <c r="AI120" s="105" t="e">
        <f>IF(AND(Bias!$F$4=1,Bias!$F$6=1,B120&lt;&gt;""),B120,NA())</f>
        <v>#N/A</v>
      </c>
      <c r="AJ120" s="105" t="e">
        <f>IF(AND(Bias!$F$5=1,Bias!$F$6=1,B120&lt;&gt;""),B120,NA())</f>
        <v>#N/A</v>
      </c>
      <c r="AL120" t="str">
        <f>IF($B120&lt;&gt;"",(Tempo!B109-Tempo!C109)/2-(Tempo!AP109-Tempo!AQ109)/2,"")</f>
        <v/>
      </c>
      <c r="AM120" t="str">
        <f>IF($B120&lt;&gt;"",(Tempo!D109-Tempo!E109)/2-(Tempo!AR109-Tempo!AS109)/2,"")</f>
        <v/>
      </c>
    </row>
    <row r="121" spans="1:39" x14ac:dyDescent="0.3">
      <c r="A121" s="68">
        <v>108</v>
      </c>
      <c r="B121" s="69" t="str">
        <f>IF(Tempo!A110="","",Tempo!A110)</f>
        <v/>
      </c>
      <c r="C121" s="70">
        <f>Tempo!$A$2*(Tempo!AP110-Tempo!AQ110)/2+C122</f>
        <v>0</v>
      </c>
      <c r="D121" s="70">
        <f>Tempo!$A$2*(Tempo!AR110-Tempo!AS110)/2+D122</f>
        <v>0</v>
      </c>
      <c r="E121" s="83" t="str">
        <f>IF($B121&lt;=Bias!$K$5,IF(ABS(Tempo!AP110-Tempo!B110)+ABS(Tempo!AQ110-Tempo!C110)=0,0.5,ABS(Tempo!AP110-Tempo!B110)/(ABS(Tempo!AP110-Tempo!B110)+ABS(Tempo!AQ110-Tempo!C110))),IF($B121="","",0))</f>
        <v/>
      </c>
      <c r="F121" s="83" t="str">
        <f>IF($B121&lt;=Bias!$K$5,IF(ABS(Tempo!AP110-Tempo!B110)+ABS(Tempo!AQ110-Tempo!C110)=0,0.5,ABS(Tempo!AQ110-Tempo!C110)/(ABS(Tempo!AP110-Tempo!B110)+ABS(Tempo!AQ110-Tempo!C110))),IF($B121="","",0))</f>
        <v/>
      </c>
      <c r="G121" s="71">
        <f>IF(AND(Bias!$I$5=1,$B121&gt;=Bias!$J$5,$B121&lt;=Bias!$K$5),Tempo!B110-E121*$G$3,Tempo!B110)</f>
        <v>0</v>
      </c>
      <c r="H121" s="71">
        <f>IF(AND(Bias!$I$5=1,$B121&gt;=Bias!$J$5,$B121&lt;=Bias!$K$5),Tempo!C110+F121*$G$3,Tempo!C110)</f>
        <v>0</v>
      </c>
      <c r="I121" s="70">
        <f>IF($B121="",0,Tempo!$A$2*(G121-H121)/2+I122)</f>
        <v>0</v>
      </c>
      <c r="J121" s="70">
        <f t="shared" si="2"/>
        <v>0</v>
      </c>
      <c r="K121" s="83" t="str">
        <f>IF($B121&lt;=Bias!$K$6,IF(ABS(Tempo!AR110-Tempo!D110)+ABS(Tempo!AS110-Tempo!E110)=0,0.5,ABS(Tempo!AR110-Tempo!D110)/(ABS(Tempo!AR110-Tempo!D110)+ABS(Tempo!AS110-Tempo!E110))),IF($B121="","",0))</f>
        <v/>
      </c>
      <c r="L121" s="83" t="str">
        <f>IF($B121&lt;=Bias!$K$6,IF(ABS(Tempo!AR110-Tempo!D110)+ABS(Tempo!AS110-Tempo!E110)=0,0.5,ABS(Tempo!AS110-Tempo!E110)/(ABS(Tempo!AR110-Tempo!D110)+ABS(Tempo!AS110-Tempo!E110))),IF($B121="","",0))</f>
        <v/>
      </c>
      <c r="M121" s="153">
        <f>IF(AND(Bias!$I$6=1,$B121&gt;=Bias!$J$6,$B121&lt;=Bias!$K$6),Tempo!D110-2*K121*$L$5,Tempo!D110)</f>
        <v>0</v>
      </c>
      <c r="N121" s="153">
        <f>IF(AND(Bias!$I$6=1,$B121&gt;=Bias!$J$6,$B121&lt;=Bias!$K$6),Tempo!E110+2*L121*$L$5,Tempo!E110)</f>
        <v>0</v>
      </c>
      <c r="O121" s="70">
        <f>IF($B121="",0,Tempo!$A$2*(M121-N121)/2+O122)</f>
        <v>0</v>
      </c>
      <c r="P121" s="109">
        <f t="shared" si="3"/>
        <v>0</v>
      </c>
      <c r="Q121" s="111" t="str">
        <f>IF($B121&lt;=Bias!$P$5,IF(ABS(Tempo!AP110-G121)+ABS(Tempo!AQ110-H121)=0,0.5,ABS(Tempo!AP110-G121)/(ABS(Tempo!AP110-G121)+ABS(Tempo!AQ110-H121))),IF($B121="","",0))</f>
        <v/>
      </c>
      <c r="R121" s="71" t="str">
        <f>IF($B121&lt;=Bias!$P$5,IF(ABS(Tempo!AP110-G121)+ABS(Tempo!AQ110-H121)=0,0.5,ABS(Tempo!AQ110-H121)/(ABS(Tempo!AP110-G121)+ABS(Tempo!AQ110-H121))),IF($B121="","",0))</f>
        <v/>
      </c>
      <c r="S121" s="71">
        <f>IF(Bias!$N$5=0,G121,IF(AND(Bias!$N$5=1,$B121&gt;=Bias!$O$5,$B121&lt;=Bias!$P$5),G121-2*($N$5*Q121),G121))</f>
        <v>0</v>
      </c>
      <c r="T121" s="71">
        <f>IF(Bias!$N$5=0,H121,IF(AND(Bias!$N$5=1,$B121&gt;=Bias!$O$5,$B121&lt;=Bias!$P$5),H121+2*($N$5*R121),H121))</f>
        <v>0</v>
      </c>
      <c r="U121" s="70">
        <f>IF($B121="",0,Tempo!$A$2*(S121-T121)/2+U122)</f>
        <v>0</v>
      </c>
      <c r="V121" s="83">
        <f>IF(AND($B121&lt;&gt;"",$Q$11&lt;&gt;""),U121-C121+Tempo!AX110,0)</f>
        <v>0</v>
      </c>
      <c r="W121" s="83" t="str">
        <f>IF($B121&lt;=Bias!$P$6,IF(ABS(Tempo!AR110-M121)+ABS(Tempo!AS110-N121)=0,0.5,ABS(Tempo!AR110-M121)/(ABS(Tempo!AR110-M121)+ABS(Tempo!AS110-N121))),IF($B121="","",0))</f>
        <v/>
      </c>
      <c r="X121" s="83" t="str">
        <f>IF($B121&lt;=Bias!$P$6,IF(ABS(Tempo!AR110-M121)+ABS(Tempo!AS110-N121)=0,0.5,ABS(Tempo!AS110-N121)/(ABS(Tempo!AR110-M121)+ABS(Tempo!AS110-N121))),IF($B121="","",0))</f>
        <v/>
      </c>
      <c r="Y121" s="71">
        <f>IF(Bias!$N$6=0,M121,IF(AND(Bias!$N$6=1,$B121&gt;=Bias!$O$6,$B121&lt;=Bias!$P$6),M121-2*($P$5*W121),M121))</f>
        <v>0</v>
      </c>
      <c r="Z121" s="71">
        <f>IF(Bias!$N$6=0,N121,IF(AND(Bias!$N$6=1,$B121&gt;=Bias!$O$6,$B121&lt;=Bias!$P$6),N121+2*($P$5*X121),N121))</f>
        <v>0</v>
      </c>
      <c r="AA121" s="70">
        <f>IF($B121="",0,Tempo!$A$2*(Y121-Z121)/2+AA122)</f>
        <v>0</v>
      </c>
      <c r="AB121" s="83">
        <f>IF(AND($B121&lt;&gt;"",$Q$11&lt;&gt;""),AA121-D121+Tempo!AY110,0)</f>
        <v>0</v>
      </c>
      <c r="AC121" s="83">
        <f>Tempo!$A$2*(S121-T121)/2-Tempo!$A$2*(Tempo!AP110-Tempo!AQ110)/2</f>
        <v>0</v>
      </c>
      <c r="AD121" s="83">
        <f>Tempo!$A$2*(Y121-Z121)/2-Tempo!$A$2*(Tempo!AR110-Tempo!AS110)/2</f>
        <v>0</v>
      </c>
      <c r="AE121" s="83">
        <f>Tempo!$A$2*(S121+T121)/2-Tempo!$A$2*(Tempo!AP110+Tempo!AQ110)/2</f>
        <v>0</v>
      </c>
      <c r="AF121" s="83">
        <f>Tempo!$A$2*(Y121+Z121)/2-Tempo!$A$2*(Tempo!AR110+Tempo!AS110)/2</f>
        <v>0</v>
      </c>
      <c r="AG121" s="105" t="e">
        <f>IF(AND(Bias!$F$4=1,B121&lt;&gt;""),B121,NA())</f>
        <v>#N/A</v>
      </c>
      <c r="AH121" s="105" t="e">
        <f>IF(AND(Bias!$F$5=1,B121&lt;&gt;""),B121,NA())</f>
        <v>#N/A</v>
      </c>
      <c r="AI121" s="105" t="e">
        <f>IF(AND(Bias!$F$4=1,Bias!$F$6=1,B121&lt;&gt;""),B121,NA())</f>
        <v>#N/A</v>
      </c>
      <c r="AJ121" s="105" t="e">
        <f>IF(AND(Bias!$F$5=1,Bias!$F$6=1,B121&lt;&gt;""),B121,NA())</f>
        <v>#N/A</v>
      </c>
      <c r="AL121" t="str">
        <f>IF($B121&lt;&gt;"",(Tempo!B110-Tempo!C110)/2-(Tempo!AP110-Tempo!AQ110)/2,"")</f>
        <v/>
      </c>
      <c r="AM121" t="str">
        <f>IF($B121&lt;&gt;"",(Tempo!D110-Tempo!E110)/2-(Tempo!AR110-Tempo!AS110)/2,"")</f>
        <v/>
      </c>
    </row>
    <row r="122" spans="1:39" x14ac:dyDescent="0.3">
      <c r="A122" s="68">
        <v>109</v>
      </c>
      <c r="B122" s="69" t="str">
        <f>IF(Tempo!A111="","",Tempo!A111)</f>
        <v/>
      </c>
      <c r="C122" s="70">
        <f>Tempo!$A$2*(Tempo!AP111-Tempo!AQ111)/2+C123</f>
        <v>0</v>
      </c>
      <c r="D122" s="70">
        <f>Tempo!$A$2*(Tempo!AR111-Tempo!AS111)/2+D123</f>
        <v>0</v>
      </c>
      <c r="E122" s="83" t="str">
        <f>IF($B122&lt;=Bias!$K$5,IF(ABS(Tempo!AP111-Tempo!B111)+ABS(Tempo!AQ111-Tempo!C111)=0,0.5,ABS(Tempo!AP111-Tempo!B111)/(ABS(Tempo!AP111-Tempo!B111)+ABS(Tempo!AQ111-Tempo!C111))),IF($B122="","",0))</f>
        <v/>
      </c>
      <c r="F122" s="83" t="str">
        <f>IF($B122&lt;=Bias!$K$5,IF(ABS(Tempo!AP111-Tempo!B111)+ABS(Tempo!AQ111-Tempo!C111)=0,0.5,ABS(Tempo!AQ111-Tempo!C111)/(ABS(Tempo!AP111-Tempo!B111)+ABS(Tempo!AQ111-Tempo!C111))),IF($B122="","",0))</f>
        <v/>
      </c>
      <c r="G122" s="71">
        <f>IF(AND(Bias!$I$5=1,$B122&gt;=Bias!$J$5,$B122&lt;=Bias!$K$5),Tempo!B111-E122*$G$3,Tempo!B111)</f>
        <v>0</v>
      </c>
      <c r="H122" s="71">
        <f>IF(AND(Bias!$I$5=1,$B122&gt;=Bias!$J$5,$B122&lt;=Bias!$K$5),Tempo!C111+F122*$G$3,Tempo!C111)</f>
        <v>0</v>
      </c>
      <c r="I122" s="70">
        <f>IF($B122="",0,Tempo!$A$2*(G122-H122)/2+I123)</f>
        <v>0</v>
      </c>
      <c r="J122" s="70">
        <f t="shared" si="2"/>
        <v>0</v>
      </c>
      <c r="K122" s="83" t="str">
        <f>IF($B122&lt;=Bias!$K$6,IF(ABS(Tempo!AR111-Tempo!D111)+ABS(Tempo!AS111-Tempo!E111)=0,0.5,ABS(Tempo!AR111-Tempo!D111)/(ABS(Tempo!AR111-Tempo!D111)+ABS(Tempo!AS111-Tempo!E111))),IF($B122="","",0))</f>
        <v/>
      </c>
      <c r="L122" s="83" t="str">
        <f>IF($B122&lt;=Bias!$K$6,IF(ABS(Tempo!AR111-Tempo!D111)+ABS(Tempo!AS111-Tempo!E111)=0,0.5,ABS(Tempo!AS111-Tempo!E111)/(ABS(Tempo!AR111-Tempo!D111)+ABS(Tempo!AS111-Tempo!E111))),IF($B122="","",0))</f>
        <v/>
      </c>
      <c r="M122" s="153">
        <f>IF(AND(Bias!$I$6=1,$B122&gt;=Bias!$J$6,$B122&lt;=Bias!$K$6),Tempo!D111-2*K122*$L$5,Tempo!D111)</f>
        <v>0</v>
      </c>
      <c r="N122" s="153">
        <f>IF(AND(Bias!$I$6=1,$B122&gt;=Bias!$J$6,$B122&lt;=Bias!$K$6),Tempo!E111+2*L122*$L$5,Tempo!E111)</f>
        <v>0</v>
      </c>
      <c r="O122" s="70">
        <f>IF($B122="",0,Tempo!$A$2*(M122-N122)/2+O123)</f>
        <v>0</v>
      </c>
      <c r="P122" s="109">
        <f t="shared" si="3"/>
        <v>0</v>
      </c>
      <c r="Q122" s="111" t="str">
        <f>IF($B122&lt;=Bias!$P$5,IF(ABS(Tempo!AP111-G122)+ABS(Tempo!AQ111-H122)=0,0.5,ABS(Tempo!AP111-G122)/(ABS(Tempo!AP111-G122)+ABS(Tempo!AQ111-H122))),IF($B122="","",0))</f>
        <v/>
      </c>
      <c r="R122" s="71" t="str">
        <f>IF($B122&lt;=Bias!$P$5,IF(ABS(Tempo!AP111-G122)+ABS(Tempo!AQ111-H122)=0,0.5,ABS(Tempo!AQ111-H122)/(ABS(Tempo!AP111-G122)+ABS(Tempo!AQ111-H122))),IF($B122="","",0))</f>
        <v/>
      </c>
      <c r="S122" s="71">
        <f>IF(Bias!$N$5=0,G122,IF(AND(Bias!$N$5=1,$B122&gt;=Bias!$O$5,$B122&lt;=Bias!$P$5),G122-2*($N$5*Q122),G122))</f>
        <v>0</v>
      </c>
      <c r="T122" s="71">
        <f>IF(Bias!$N$5=0,H122,IF(AND(Bias!$N$5=1,$B122&gt;=Bias!$O$5,$B122&lt;=Bias!$P$5),H122+2*($N$5*R122),H122))</f>
        <v>0</v>
      </c>
      <c r="U122" s="70">
        <f>IF($B122="",0,Tempo!$A$2*(S122-T122)/2+U123)</f>
        <v>0</v>
      </c>
      <c r="V122" s="83">
        <f>IF(AND($B122&lt;&gt;"",$Q$11&lt;&gt;""),U122-C122+Tempo!AX111,0)</f>
        <v>0</v>
      </c>
      <c r="W122" s="83" t="str">
        <f>IF($B122&lt;=Bias!$P$6,IF(ABS(Tempo!AR111-M122)+ABS(Tempo!AS111-N122)=0,0.5,ABS(Tempo!AR111-M122)/(ABS(Tempo!AR111-M122)+ABS(Tempo!AS111-N122))),IF($B122="","",0))</f>
        <v/>
      </c>
      <c r="X122" s="83" t="str">
        <f>IF($B122&lt;=Bias!$P$6,IF(ABS(Tempo!AR111-M122)+ABS(Tempo!AS111-N122)=0,0.5,ABS(Tempo!AS111-N122)/(ABS(Tempo!AR111-M122)+ABS(Tempo!AS111-N122))),IF($B122="","",0))</f>
        <v/>
      </c>
      <c r="Y122" s="71">
        <f>IF(Bias!$N$6=0,M122,IF(AND(Bias!$N$6=1,$B122&gt;=Bias!$O$6,$B122&lt;=Bias!$P$6),M122-2*($P$5*W122),M122))</f>
        <v>0</v>
      </c>
      <c r="Z122" s="71">
        <f>IF(Bias!$N$6=0,N122,IF(AND(Bias!$N$6=1,$B122&gt;=Bias!$O$6,$B122&lt;=Bias!$P$6),N122+2*($P$5*X122),N122))</f>
        <v>0</v>
      </c>
      <c r="AA122" s="70">
        <f>IF($B122="",0,Tempo!$A$2*(Y122-Z122)/2+AA123)</f>
        <v>0</v>
      </c>
      <c r="AB122" s="83">
        <f>IF(AND($B122&lt;&gt;"",$Q$11&lt;&gt;""),AA122-D122+Tempo!AY111,0)</f>
        <v>0</v>
      </c>
      <c r="AC122" s="83">
        <f>Tempo!$A$2*(S122-T122)/2-Tempo!$A$2*(Tempo!AP111-Tempo!AQ111)/2</f>
        <v>0</v>
      </c>
      <c r="AD122" s="83">
        <f>Tempo!$A$2*(Y122-Z122)/2-Tempo!$A$2*(Tempo!AR111-Tempo!AS111)/2</f>
        <v>0</v>
      </c>
      <c r="AE122" s="83">
        <f>Tempo!$A$2*(S122+T122)/2-Tempo!$A$2*(Tempo!AP111+Tempo!AQ111)/2</f>
        <v>0</v>
      </c>
      <c r="AF122" s="83">
        <f>Tempo!$A$2*(Y122+Z122)/2-Tempo!$A$2*(Tempo!AR111+Tempo!AS111)/2</f>
        <v>0</v>
      </c>
      <c r="AG122" s="105" t="e">
        <f>IF(AND(Bias!$F$4=1,B122&lt;&gt;""),B122,NA())</f>
        <v>#N/A</v>
      </c>
      <c r="AH122" s="105" t="e">
        <f>IF(AND(Bias!$F$5=1,B122&lt;&gt;""),B122,NA())</f>
        <v>#N/A</v>
      </c>
      <c r="AI122" s="105" t="e">
        <f>IF(AND(Bias!$F$4=1,Bias!$F$6=1,B122&lt;&gt;""),B122,NA())</f>
        <v>#N/A</v>
      </c>
      <c r="AJ122" s="105" t="e">
        <f>IF(AND(Bias!$F$5=1,Bias!$F$6=1,B122&lt;&gt;""),B122,NA())</f>
        <v>#N/A</v>
      </c>
      <c r="AL122" t="str">
        <f>IF($B122&lt;&gt;"",(Tempo!B111-Tempo!C111)/2-(Tempo!AP111-Tempo!AQ111)/2,"")</f>
        <v/>
      </c>
      <c r="AM122" t="str">
        <f>IF($B122&lt;&gt;"",(Tempo!D111-Tempo!E111)/2-(Tempo!AR111-Tempo!AS111)/2,"")</f>
        <v/>
      </c>
    </row>
    <row r="123" spans="1:39" x14ac:dyDescent="0.3">
      <c r="A123" s="68">
        <v>110</v>
      </c>
      <c r="B123" s="69" t="str">
        <f>IF(Tempo!A112="","",Tempo!A112)</f>
        <v/>
      </c>
      <c r="C123" s="70">
        <f>Tempo!$A$2*(Tempo!AP112-Tempo!AQ112)/2+C124</f>
        <v>0</v>
      </c>
      <c r="D123" s="70">
        <f>Tempo!$A$2*(Tempo!AR112-Tempo!AS112)/2+D124</f>
        <v>0</v>
      </c>
      <c r="E123" s="83" t="str">
        <f>IF($B123&lt;=Bias!$K$5,IF(ABS(Tempo!AP112-Tempo!B112)+ABS(Tempo!AQ112-Tempo!C112)=0,0.5,ABS(Tempo!AP112-Tempo!B112)/(ABS(Tempo!AP112-Tempo!B112)+ABS(Tempo!AQ112-Tempo!C112))),IF($B123="","",0))</f>
        <v/>
      </c>
      <c r="F123" s="83" t="str">
        <f>IF($B123&lt;=Bias!$K$5,IF(ABS(Tempo!AP112-Tempo!B112)+ABS(Tempo!AQ112-Tempo!C112)=0,0.5,ABS(Tempo!AQ112-Tempo!C112)/(ABS(Tempo!AP112-Tempo!B112)+ABS(Tempo!AQ112-Tempo!C112))),IF($B123="","",0))</f>
        <v/>
      </c>
      <c r="G123" s="71">
        <f>IF(AND(Bias!$I$5=1,$B123&gt;=Bias!$J$5,$B123&lt;=Bias!$K$5),Tempo!B112-E123*$G$3,Tempo!B112)</f>
        <v>0</v>
      </c>
      <c r="H123" s="71">
        <f>IF(AND(Bias!$I$5=1,$B123&gt;=Bias!$J$5,$B123&lt;=Bias!$K$5),Tempo!C112+F123*$G$3,Tempo!C112)</f>
        <v>0</v>
      </c>
      <c r="I123" s="70">
        <f>IF($B123="",0,Tempo!$A$2*(G123-H123)/2+I124)</f>
        <v>0</v>
      </c>
      <c r="J123" s="70">
        <f t="shared" si="2"/>
        <v>0</v>
      </c>
      <c r="K123" s="83" t="str">
        <f>IF($B123&lt;=Bias!$K$6,IF(ABS(Tempo!AR112-Tempo!D112)+ABS(Tempo!AS112-Tempo!E112)=0,0.5,ABS(Tempo!AR112-Tempo!D112)/(ABS(Tempo!AR112-Tempo!D112)+ABS(Tempo!AS112-Tempo!E112))),IF($B123="","",0))</f>
        <v/>
      </c>
      <c r="L123" s="83" t="str">
        <f>IF($B123&lt;=Bias!$K$6,IF(ABS(Tempo!AR112-Tempo!D112)+ABS(Tempo!AS112-Tempo!E112)=0,0.5,ABS(Tempo!AS112-Tempo!E112)/(ABS(Tempo!AR112-Tempo!D112)+ABS(Tempo!AS112-Tempo!E112))),IF($B123="","",0))</f>
        <v/>
      </c>
      <c r="M123" s="153">
        <f>IF(AND(Bias!$I$6=1,$B123&gt;=Bias!$J$6,$B123&lt;=Bias!$K$6),Tempo!D112-2*K123*$L$5,Tempo!D112)</f>
        <v>0</v>
      </c>
      <c r="N123" s="153">
        <f>IF(AND(Bias!$I$6=1,$B123&gt;=Bias!$J$6,$B123&lt;=Bias!$K$6),Tempo!E112+2*L123*$L$5,Tempo!E112)</f>
        <v>0</v>
      </c>
      <c r="O123" s="70">
        <f>IF($B123="",0,Tempo!$A$2*(M123-N123)/2+O124)</f>
        <v>0</v>
      </c>
      <c r="P123" s="109">
        <f t="shared" si="3"/>
        <v>0</v>
      </c>
      <c r="Q123" s="111" t="str">
        <f>IF($B123&lt;=Bias!$P$5,IF(ABS(Tempo!AP112-G123)+ABS(Tempo!AQ112-H123)=0,0.5,ABS(Tempo!AP112-G123)/(ABS(Tempo!AP112-G123)+ABS(Tempo!AQ112-H123))),IF($B123="","",0))</f>
        <v/>
      </c>
      <c r="R123" s="71" t="str">
        <f>IF($B123&lt;=Bias!$P$5,IF(ABS(Tempo!AP112-G123)+ABS(Tempo!AQ112-H123)=0,0.5,ABS(Tempo!AQ112-H123)/(ABS(Tempo!AP112-G123)+ABS(Tempo!AQ112-H123))),IF($B123="","",0))</f>
        <v/>
      </c>
      <c r="S123" s="71">
        <f>IF(Bias!$N$5=0,G123,IF(AND(Bias!$N$5=1,$B123&gt;=Bias!$O$5,$B123&lt;=Bias!$P$5),G123-2*($N$5*Q123),G123))</f>
        <v>0</v>
      </c>
      <c r="T123" s="71">
        <f>IF(Bias!$N$5=0,H123,IF(AND(Bias!$N$5=1,$B123&gt;=Bias!$O$5,$B123&lt;=Bias!$P$5),H123+2*($N$5*R123),H123))</f>
        <v>0</v>
      </c>
      <c r="U123" s="70">
        <f>IF($B123="",0,Tempo!$A$2*(S123-T123)/2+U124)</f>
        <v>0</v>
      </c>
      <c r="V123" s="83">
        <f>IF(AND($B123&lt;&gt;"",$Q$11&lt;&gt;""),U123-C123+Tempo!AX112,0)</f>
        <v>0</v>
      </c>
      <c r="W123" s="83" t="str">
        <f>IF($B123&lt;=Bias!$P$6,IF(ABS(Tempo!AR112-M123)+ABS(Tempo!AS112-N123)=0,0.5,ABS(Tempo!AR112-M123)/(ABS(Tempo!AR112-M123)+ABS(Tempo!AS112-N123))),IF($B123="","",0))</f>
        <v/>
      </c>
      <c r="X123" s="83" t="str">
        <f>IF($B123&lt;=Bias!$P$6,IF(ABS(Tempo!AR112-M123)+ABS(Tempo!AS112-N123)=0,0.5,ABS(Tempo!AS112-N123)/(ABS(Tempo!AR112-M123)+ABS(Tempo!AS112-N123))),IF($B123="","",0))</f>
        <v/>
      </c>
      <c r="Y123" s="71">
        <f>IF(Bias!$N$6=0,M123,IF(AND(Bias!$N$6=1,$B123&gt;=Bias!$O$6,$B123&lt;=Bias!$P$6),M123-2*($P$5*W123),M123))</f>
        <v>0</v>
      </c>
      <c r="Z123" s="71">
        <f>IF(Bias!$N$6=0,N123,IF(AND(Bias!$N$6=1,$B123&gt;=Bias!$O$6,$B123&lt;=Bias!$P$6),N123+2*($P$5*X123),N123))</f>
        <v>0</v>
      </c>
      <c r="AA123" s="70">
        <f>IF($B123="",0,Tempo!$A$2*(Y123-Z123)/2+AA124)</f>
        <v>0</v>
      </c>
      <c r="AB123" s="83">
        <f>IF(AND($B123&lt;&gt;"",$Q$11&lt;&gt;""),AA123-D123+Tempo!AY112,0)</f>
        <v>0</v>
      </c>
      <c r="AC123" s="83">
        <f>Tempo!$A$2*(S123-T123)/2-Tempo!$A$2*(Tempo!AP112-Tempo!AQ112)/2</f>
        <v>0</v>
      </c>
      <c r="AD123" s="83">
        <f>Tempo!$A$2*(Y123-Z123)/2-Tempo!$A$2*(Tempo!AR112-Tempo!AS112)/2</f>
        <v>0</v>
      </c>
      <c r="AE123" s="83">
        <f>Tempo!$A$2*(S123+T123)/2-Tempo!$A$2*(Tempo!AP112+Tempo!AQ112)/2</f>
        <v>0</v>
      </c>
      <c r="AF123" s="83">
        <f>Tempo!$A$2*(Y123+Z123)/2-Tempo!$A$2*(Tempo!AR112+Tempo!AS112)/2</f>
        <v>0</v>
      </c>
      <c r="AG123" s="105" t="e">
        <f>IF(AND(Bias!$F$4=1,B123&lt;&gt;""),B123,NA())</f>
        <v>#N/A</v>
      </c>
      <c r="AH123" s="105" t="e">
        <f>IF(AND(Bias!$F$5=1,B123&lt;&gt;""),B123,NA())</f>
        <v>#N/A</v>
      </c>
      <c r="AI123" s="105" t="e">
        <f>IF(AND(Bias!$F$4=1,Bias!$F$6=1,B123&lt;&gt;""),B123,NA())</f>
        <v>#N/A</v>
      </c>
      <c r="AJ123" s="105" t="e">
        <f>IF(AND(Bias!$F$5=1,Bias!$F$6=1,B123&lt;&gt;""),B123,NA())</f>
        <v>#N/A</v>
      </c>
      <c r="AL123" t="str">
        <f>IF($B123&lt;&gt;"",(Tempo!B112-Tempo!C112)/2-(Tempo!AP112-Tempo!AQ112)/2,"")</f>
        <v/>
      </c>
      <c r="AM123" t="str">
        <f>IF($B123&lt;&gt;"",(Tempo!D112-Tempo!E112)/2-(Tempo!AR112-Tempo!AS112)/2,"")</f>
        <v/>
      </c>
    </row>
    <row r="124" spans="1:39" x14ac:dyDescent="0.3">
      <c r="A124" s="68">
        <v>111</v>
      </c>
      <c r="B124" s="69" t="str">
        <f>IF(Tempo!A113="","",Tempo!A113)</f>
        <v/>
      </c>
      <c r="C124" s="70">
        <f>Tempo!$A$2*(Tempo!AP113-Tempo!AQ113)/2+C125</f>
        <v>0</v>
      </c>
      <c r="D124" s="70">
        <f>Tempo!$A$2*(Tempo!AR113-Tempo!AS113)/2+D125</f>
        <v>0</v>
      </c>
      <c r="E124" s="83" t="str">
        <f>IF($B124&lt;=Bias!$K$5,IF(ABS(Tempo!AP113-Tempo!B113)+ABS(Tempo!AQ113-Tempo!C113)=0,0.5,ABS(Tempo!AP113-Tempo!B113)/(ABS(Tempo!AP113-Tempo!B113)+ABS(Tempo!AQ113-Tempo!C113))),IF($B124="","",0))</f>
        <v/>
      </c>
      <c r="F124" s="83" t="str">
        <f>IF($B124&lt;=Bias!$K$5,IF(ABS(Tempo!AP113-Tempo!B113)+ABS(Tempo!AQ113-Tempo!C113)=0,0.5,ABS(Tempo!AQ113-Tempo!C113)/(ABS(Tempo!AP113-Tempo!B113)+ABS(Tempo!AQ113-Tempo!C113))),IF($B124="","",0))</f>
        <v/>
      </c>
      <c r="G124" s="71">
        <f>IF(AND(Bias!$I$5=1,$B124&gt;=Bias!$J$5,$B124&lt;=Bias!$K$5),Tempo!B113-E124*$G$3,Tempo!B113)</f>
        <v>0</v>
      </c>
      <c r="H124" s="71">
        <f>IF(AND(Bias!$I$5=1,$B124&gt;=Bias!$J$5,$B124&lt;=Bias!$K$5),Tempo!C113+F124*$G$3,Tempo!C113)</f>
        <v>0</v>
      </c>
      <c r="I124" s="70">
        <f>IF($B124="",0,Tempo!$A$2*(G124-H124)/2+I125)</f>
        <v>0</v>
      </c>
      <c r="J124" s="70">
        <f t="shared" si="2"/>
        <v>0</v>
      </c>
      <c r="K124" s="83" t="str">
        <f>IF($B124&lt;=Bias!$K$6,IF(ABS(Tempo!AR113-Tempo!D113)+ABS(Tempo!AS113-Tempo!E113)=0,0.5,ABS(Tempo!AR113-Tempo!D113)/(ABS(Tempo!AR113-Tempo!D113)+ABS(Tempo!AS113-Tempo!E113))),IF($B124="","",0))</f>
        <v/>
      </c>
      <c r="L124" s="83" t="str">
        <f>IF($B124&lt;=Bias!$K$6,IF(ABS(Tempo!AR113-Tempo!D113)+ABS(Tempo!AS113-Tempo!E113)=0,0.5,ABS(Tempo!AS113-Tempo!E113)/(ABS(Tempo!AR113-Tempo!D113)+ABS(Tempo!AS113-Tempo!E113))),IF($B124="","",0))</f>
        <v/>
      </c>
      <c r="M124" s="153">
        <f>IF(AND(Bias!$I$6=1,$B124&gt;=Bias!$J$6,$B124&lt;=Bias!$K$6),Tempo!D113-2*K124*$L$5,Tempo!D113)</f>
        <v>0</v>
      </c>
      <c r="N124" s="153">
        <f>IF(AND(Bias!$I$6=1,$B124&gt;=Bias!$J$6,$B124&lt;=Bias!$K$6),Tempo!E113+2*L124*$L$5,Tempo!E113)</f>
        <v>0</v>
      </c>
      <c r="O124" s="70">
        <f>IF($B124="",0,Tempo!$A$2*(M124-N124)/2+O125)</f>
        <v>0</v>
      </c>
      <c r="P124" s="109">
        <f t="shared" si="3"/>
        <v>0</v>
      </c>
      <c r="Q124" s="111" t="str">
        <f>IF($B124&lt;=Bias!$P$5,IF(ABS(Tempo!AP113-G124)+ABS(Tempo!AQ113-H124)=0,0.5,ABS(Tempo!AP113-G124)/(ABS(Tempo!AP113-G124)+ABS(Tempo!AQ113-H124))),IF($B124="","",0))</f>
        <v/>
      </c>
      <c r="R124" s="71" t="str">
        <f>IF($B124&lt;=Bias!$P$5,IF(ABS(Tempo!AP113-G124)+ABS(Tempo!AQ113-H124)=0,0.5,ABS(Tempo!AQ113-H124)/(ABS(Tempo!AP113-G124)+ABS(Tempo!AQ113-H124))),IF($B124="","",0))</f>
        <v/>
      </c>
      <c r="S124" s="71">
        <f>IF(Bias!$N$5=0,G124,IF(AND(Bias!$N$5=1,$B124&gt;=Bias!$O$5,$B124&lt;=Bias!$P$5),G124-2*($N$5*Q124),G124))</f>
        <v>0</v>
      </c>
      <c r="T124" s="71">
        <f>IF(Bias!$N$5=0,H124,IF(AND(Bias!$N$5=1,$B124&gt;=Bias!$O$5,$B124&lt;=Bias!$P$5),H124+2*($N$5*R124),H124))</f>
        <v>0</v>
      </c>
      <c r="U124" s="70">
        <f>IF($B124="",0,Tempo!$A$2*(S124-T124)/2+U125)</f>
        <v>0</v>
      </c>
      <c r="V124" s="83">
        <f>IF(AND($B124&lt;&gt;"",$Q$11&lt;&gt;""),U124-C124+Tempo!AX113,0)</f>
        <v>0</v>
      </c>
      <c r="W124" s="83" t="str">
        <f>IF($B124&lt;=Bias!$P$6,IF(ABS(Tempo!AR113-M124)+ABS(Tempo!AS113-N124)=0,0.5,ABS(Tempo!AR113-M124)/(ABS(Tempo!AR113-M124)+ABS(Tempo!AS113-N124))),IF($B124="","",0))</f>
        <v/>
      </c>
      <c r="X124" s="83" t="str">
        <f>IF($B124&lt;=Bias!$P$6,IF(ABS(Tempo!AR113-M124)+ABS(Tempo!AS113-N124)=0,0.5,ABS(Tempo!AS113-N124)/(ABS(Tempo!AR113-M124)+ABS(Tempo!AS113-N124))),IF($B124="","",0))</f>
        <v/>
      </c>
      <c r="Y124" s="71">
        <f>IF(Bias!$N$6=0,M124,IF(AND(Bias!$N$6=1,$B124&gt;=Bias!$O$6,$B124&lt;=Bias!$P$6),M124-2*($P$5*W124),M124))</f>
        <v>0</v>
      </c>
      <c r="Z124" s="71">
        <f>IF(Bias!$N$6=0,N124,IF(AND(Bias!$N$6=1,$B124&gt;=Bias!$O$6,$B124&lt;=Bias!$P$6),N124+2*($P$5*X124),N124))</f>
        <v>0</v>
      </c>
      <c r="AA124" s="70">
        <f>IF($B124="",0,Tempo!$A$2*(Y124-Z124)/2+AA125)</f>
        <v>0</v>
      </c>
      <c r="AB124" s="83">
        <f>IF(AND($B124&lt;&gt;"",$Q$11&lt;&gt;""),AA124-D124+Tempo!AY113,0)</f>
        <v>0</v>
      </c>
      <c r="AC124" s="83">
        <f>Tempo!$A$2*(S124-T124)/2-Tempo!$A$2*(Tempo!AP113-Tempo!AQ113)/2</f>
        <v>0</v>
      </c>
      <c r="AD124" s="83">
        <f>Tempo!$A$2*(Y124-Z124)/2-Tempo!$A$2*(Tempo!AR113-Tempo!AS113)/2</f>
        <v>0</v>
      </c>
      <c r="AE124" s="83">
        <f>Tempo!$A$2*(S124+T124)/2-Tempo!$A$2*(Tempo!AP113+Tempo!AQ113)/2</f>
        <v>0</v>
      </c>
      <c r="AF124" s="83">
        <f>Tempo!$A$2*(Y124+Z124)/2-Tempo!$A$2*(Tempo!AR113+Tempo!AS113)/2</f>
        <v>0</v>
      </c>
      <c r="AG124" s="105" t="e">
        <f>IF(AND(Bias!$F$4=1,B124&lt;&gt;""),B124,NA())</f>
        <v>#N/A</v>
      </c>
      <c r="AH124" s="105" t="e">
        <f>IF(AND(Bias!$F$5=1,B124&lt;&gt;""),B124,NA())</f>
        <v>#N/A</v>
      </c>
      <c r="AI124" s="105" t="e">
        <f>IF(AND(Bias!$F$4=1,Bias!$F$6=1,B124&lt;&gt;""),B124,NA())</f>
        <v>#N/A</v>
      </c>
      <c r="AJ124" s="105" t="e">
        <f>IF(AND(Bias!$F$5=1,Bias!$F$6=1,B124&lt;&gt;""),B124,NA())</f>
        <v>#N/A</v>
      </c>
      <c r="AL124" t="str">
        <f>IF($B124&lt;&gt;"",(Tempo!B113-Tempo!C113)/2-(Tempo!AP113-Tempo!AQ113)/2,"")</f>
        <v/>
      </c>
      <c r="AM124" t="str">
        <f>IF($B124&lt;&gt;"",(Tempo!D113-Tempo!E113)/2-(Tempo!AR113-Tempo!AS113)/2,"")</f>
        <v/>
      </c>
    </row>
    <row r="125" spans="1:39" x14ac:dyDescent="0.3">
      <c r="A125" s="68">
        <v>112</v>
      </c>
      <c r="B125" s="69" t="str">
        <f>IF(Tempo!A114="","",Tempo!A114)</f>
        <v/>
      </c>
      <c r="C125" s="70">
        <f>Tempo!$A$2*(Tempo!AP114-Tempo!AQ114)/2+C126</f>
        <v>0</v>
      </c>
      <c r="D125" s="70">
        <f>Tempo!$A$2*(Tempo!AR114-Tempo!AS114)/2+D126</f>
        <v>0</v>
      </c>
      <c r="E125" s="83" t="str">
        <f>IF($B125&lt;=Bias!$K$5,IF(ABS(Tempo!AP114-Tempo!B114)+ABS(Tempo!AQ114-Tempo!C114)=0,0.5,ABS(Tempo!AP114-Tempo!B114)/(ABS(Tempo!AP114-Tempo!B114)+ABS(Tempo!AQ114-Tempo!C114))),IF($B125="","",0))</f>
        <v/>
      </c>
      <c r="F125" s="83" t="str">
        <f>IF($B125&lt;=Bias!$K$5,IF(ABS(Tempo!AP114-Tempo!B114)+ABS(Tempo!AQ114-Tempo!C114)=0,0.5,ABS(Tempo!AQ114-Tempo!C114)/(ABS(Tempo!AP114-Tempo!B114)+ABS(Tempo!AQ114-Tempo!C114))),IF($B125="","",0))</f>
        <v/>
      </c>
      <c r="G125" s="71">
        <f>IF(AND(Bias!$I$5=1,$B125&gt;=Bias!$J$5,$B125&lt;=Bias!$K$5),Tempo!B114-E125*$G$3,Tempo!B114)</f>
        <v>0</v>
      </c>
      <c r="H125" s="71">
        <f>IF(AND(Bias!$I$5=1,$B125&gt;=Bias!$J$5,$B125&lt;=Bias!$K$5),Tempo!C114+F125*$G$3,Tempo!C114)</f>
        <v>0</v>
      </c>
      <c r="I125" s="70">
        <f>IF($B125="",0,Tempo!$A$2*(G125-H125)/2+I126)</f>
        <v>0</v>
      </c>
      <c r="J125" s="70">
        <f t="shared" si="2"/>
        <v>0</v>
      </c>
      <c r="K125" s="83" t="str">
        <f>IF($B125&lt;=Bias!$K$6,IF(ABS(Tempo!AR114-Tempo!D114)+ABS(Tempo!AS114-Tempo!E114)=0,0.5,ABS(Tempo!AR114-Tempo!D114)/(ABS(Tempo!AR114-Tempo!D114)+ABS(Tempo!AS114-Tempo!E114))),IF($B125="","",0))</f>
        <v/>
      </c>
      <c r="L125" s="83" t="str">
        <f>IF($B125&lt;=Bias!$K$6,IF(ABS(Tempo!AR114-Tempo!D114)+ABS(Tempo!AS114-Tempo!E114)=0,0.5,ABS(Tempo!AS114-Tempo!E114)/(ABS(Tempo!AR114-Tempo!D114)+ABS(Tempo!AS114-Tempo!E114))),IF($B125="","",0))</f>
        <v/>
      </c>
      <c r="M125" s="153">
        <f>IF(AND(Bias!$I$6=1,$B125&gt;=Bias!$J$6,$B125&lt;=Bias!$K$6),Tempo!D114-2*K125*$L$5,Tempo!D114)</f>
        <v>0</v>
      </c>
      <c r="N125" s="153">
        <f>IF(AND(Bias!$I$6=1,$B125&gt;=Bias!$J$6,$B125&lt;=Bias!$K$6),Tempo!E114+2*L125*$L$5,Tempo!E114)</f>
        <v>0</v>
      </c>
      <c r="O125" s="70">
        <f>IF($B125="",0,Tempo!$A$2*(M125-N125)/2+O126)</f>
        <v>0</v>
      </c>
      <c r="P125" s="109">
        <f t="shared" si="3"/>
        <v>0</v>
      </c>
      <c r="Q125" s="111" t="str">
        <f>IF($B125&lt;=Bias!$P$5,IF(ABS(Tempo!AP114-G125)+ABS(Tempo!AQ114-H125)=0,0.5,ABS(Tempo!AP114-G125)/(ABS(Tempo!AP114-G125)+ABS(Tempo!AQ114-H125))),IF($B125="","",0))</f>
        <v/>
      </c>
      <c r="R125" s="71" t="str">
        <f>IF($B125&lt;=Bias!$P$5,IF(ABS(Tempo!AP114-G125)+ABS(Tempo!AQ114-H125)=0,0.5,ABS(Tempo!AQ114-H125)/(ABS(Tempo!AP114-G125)+ABS(Tempo!AQ114-H125))),IF($B125="","",0))</f>
        <v/>
      </c>
      <c r="S125" s="71">
        <f>IF(Bias!$N$5=0,G125,IF(AND(Bias!$N$5=1,$B125&gt;=Bias!$O$5,$B125&lt;=Bias!$P$5),G125-2*($N$5*Q125),G125))</f>
        <v>0</v>
      </c>
      <c r="T125" s="71">
        <f>IF(Bias!$N$5=0,H125,IF(AND(Bias!$N$5=1,$B125&gt;=Bias!$O$5,$B125&lt;=Bias!$P$5),H125+2*($N$5*R125),H125))</f>
        <v>0</v>
      </c>
      <c r="U125" s="70">
        <f>IF($B125="",0,Tempo!$A$2*(S125-T125)/2+U126)</f>
        <v>0</v>
      </c>
      <c r="V125" s="83">
        <f>IF(AND($B125&lt;&gt;"",$Q$11&lt;&gt;""),U125-C125+Tempo!AX114,0)</f>
        <v>0</v>
      </c>
      <c r="W125" s="83" t="str">
        <f>IF($B125&lt;=Bias!$P$6,IF(ABS(Tempo!AR114-M125)+ABS(Tempo!AS114-N125)=0,0.5,ABS(Tempo!AR114-M125)/(ABS(Tempo!AR114-M125)+ABS(Tempo!AS114-N125))),IF($B125="","",0))</f>
        <v/>
      </c>
      <c r="X125" s="83" t="str">
        <f>IF($B125&lt;=Bias!$P$6,IF(ABS(Tempo!AR114-M125)+ABS(Tempo!AS114-N125)=0,0.5,ABS(Tempo!AS114-N125)/(ABS(Tempo!AR114-M125)+ABS(Tempo!AS114-N125))),IF($B125="","",0))</f>
        <v/>
      </c>
      <c r="Y125" s="71">
        <f>IF(Bias!$N$6=0,M125,IF(AND(Bias!$N$6=1,$B125&gt;=Bias!$O$6,$B125&lt;=Bias!$P$6),M125-2*($P$5*W125),M125))</f>
        <v>0</v>
      </c>
      <c r="Z125" s="71">
        <f>IF(Bias!$N$6=0,N125,IF(AND(Bias!$N$6=1,$B125&gt;=Bias!$O$6,$B125&lt;=Bias!$P$6),N125+2*($P$5*X125),N125))</f>
        <v>0</v>
      </c>
      <c r="AA125" s="70">
        <f>IF($B125="",0,Tempo!$A$2*(Y125-Z125)/2+AA126)</f>
        <v>0</v>
      </c>
      <c r="AB125" s="83">
        <f>IF(AND($B125&lt;&gt;"",$Q$11&lt;&gt;""),AA125-D125+Tempo!AY114,0)</f>
        <v>0</v>
      </c>
      <c r="AC125" s="83">
        <f>Tempo!$A$2*(S125-T125)/2-Tempo!$A$2*(Tempo!AP114-Tempo!AQ114)/2</f>
        <v>0</v>
      </c>
      <c r="AD125" s="83">
        <f>Tempo!$A$2*(Y125-Z125)/2-Tempo!$A$2*(Tempo!AR114-Tempo!AS114)/2</f>
        <v>0</v>
      </c>
      <c r="AE125" s="83">
        <f>Tempo!$A$2*(S125+T125)/2-Tempo!$A$2*(Tempo!AP114+Tempo!AQ114)/2</f>
        <v>0</v>
      </c>
      <c r="AF125" s="83">
        <f>Tempo!$A$2*(Y125+Z125)/2-Tempo!$A$2*(Tempo!AR114+Tempo!AS114)/2</f>
        <v>0</v>
      </c>
      <c r="AG125" s="105" t="e">
        <f>IF(AND(Bias!$F$4=1,B125&lt;&gt;""),B125,NA())</f>
        <v>#N/A</v>
      </c>
      <c r="AH125" s="105" t="e">
        <f>IF(AND(Bias!$F$5=1,B125&lt;&gt;""),B125,NA())</f>
        <v>#N/A</v>
      </c>
      <c r="AI125" s="105" t="e">
        <f>IF(AND(Bias!$F$4=1,Bias!$F$6=1,B125&lt;&gt;""),B125,NA())</f>
        <v>#N/A</v>
      </c>
      <c r="AJ125" s="105" t="e">
        <f>IF(AND(Bias!$F$5=1,Bias!$F$6=1,B125&lt;&gt;""),B125,NA())</f>
        <v>#N/A</v>
      </c>
      <c r="AL125" t="str">
        <f>IF($B125&lt;&gt;"",(Tempo!B114-Tempo!C114)/2-(Tempo!AP114-Tempo!AQ114)/2,"")</f>
        <v/>
      </c>
      <c r="AM125" t="str">
        <f>IF($B125&lt;&gt;"",(Tempo!D114-Tempo!E114)/2-(Tempo!AR114-Tempo!AS114)/2,"")</f>
        <v/>
      </c>
    </row>
    <row r="126" spans="1:39" x14ac:dyDescent="0.3">
      <c r="A126" s="68">
        <v>113</v>
      </c>
      <c r="B126" s="69" t="str">
        <f>IF(Tempo!A115="","",Tempo!A115)</f>
        <v/>
      </c>
      <c r="C126" s="70">
        <f>Tempo!$A$2*(Tempo!AP115-Tempo!AQ115)/2+C127</f>
        <v>0</v>
      </c>
      <c r="D126" s="70">
        <f>Tempo!$A$2*(Tempo!AR115-Tempo!AS115)/2+D127</f>
        <v>0</v>
      </c>
      <c r="E126" s="83" t="str">
        <f>IF($B126&lt;=Bias!$K$5,IF(ABS(Tempo!AP115-Tempo!B115)+ABS(Tempo!AQ115-Tempo!C115)=0,0.5,ABS(Tempo!AP115-Tempo!B115)/(ABS(Tempo!AP115-Tempo!B115)+ABS(Tempo!AQ115-Tempo!C115))),IF($B126="","",0))</f>
        <v/>
      </c>
      <c r="F126" s="83" t="str">
        <f>IF($B126&lt;=Bias!$K$5,IF(ABS(Tempo!AP115-Tempo!B115)+ABS(Tempo!AQ115-Tempo!C115)=0,0.5,ABS(Tempo!AQ115-Tempo!C115)/(ABS(Tempo!AP115-Tempo!B115)+ABS(Tempo!AQ115-Tempo!C115))),IF($B126="","",0))</f>
        <v/>
      </c>
      <c r="G126" s="71">
        <f>IF(AND(Bias!$I$5=1,$B126&gt;=Bias!$J$5,$B126&lt;=Bias!$K$5),Tempo!B115-E126*$G$3,Tempo!B115)</f>
        <v>0</v>
      </c>
      <c r="H126" s="71">
        <f>IF(AND(Bias!$I$5=1,$B126&gt;=Bias!$J$5,$B126&lt;=Bias!$K$5),Tempo!C115+F126*$G$3,Tempo!C115)</f>
        <v>0</v>
      </c>
      <c r="I126" s="70">
        <f>IF($B126="",0,Tempo!$A$2*(G126-H126)/2+I127)</f>
        <v>0</v>
      </c>
      <c r="J126" s="70">
        <f t="shared" si="2"/>
        <v>0</v>
      </c>
      <c r="K126" s="83" t="str">
        <f>IF($B126&lt;=Bias!$K$6,IF(ABS(Tempo!AR115-Tempo!D115)+ABS(Tempo!AS115-Tempo!E115)=0,0.5,ABS(Tempo!AR115-Tempo!D115)/(ABS(Tempo!AR115-Tempo!D115)+ABS(Tempo!AS115-Tempo!E115))),IF($B126="","",0))</f>
        <v/>
      </c>
      <c r="L126" s="83" t="str">
        <f>IF($B126&lt;=Bias!$K$6,IF(ABS(Tempo!AR115-Tempo!D115)+ABS(Tempo!AS115-Tempo!E115)=0,0.5,ABS(Tempo!AS115-Tempo!E115)/(ABS(Tempo!AR115-Tempo!D115)+ABS(Tempo!AS115-Tempo!E115))),IF($B126="","",0))</f>
        <v/>
      </c>
      <c r="M126" s="153">
        <f>IF(AND(Bias!$I$6=1,$B126&gt;=Bias!$J$6,$B126&lt;=Bias!$K$6),Tempo!D115-2*K126*$L$5,Tempo!D115)</f>
        <v>0</v>
      </c>
      <c r="N126" s="153">
        <f>IF(AND(Bias!$I$6=1,$B126&gt;=Bias!$J$6,$B126&lt;=Bias!$K$6),Tempo!E115+2*L126*$L$5,Tempo!E115)</f>
        <v>0</v>
      </c>
      <c r="O126" s="70">
        <f>IF($B126="",0,Tempo!$A$2*(M126-N126)/2+O127)</f>
        <v>0</v>
      </c>
      <c r="P126" s="109">
        <f t="shared" si="3"/>
        <v>0</v>
      </c>
      <c r="Q126" s="111" t="str">
        <f>IF($B126&lt;=Bias!$P$5,IF(ABS(Tempo!AP115-G126)+ABS(Tempo!AQ115-H126)=0,0.5,ABS(Tempo!AP115-G126)/(ABS(Tempo!AP115-G126)+ABS(Tempo!AQ115-H126))),IF($B126="","",0))</f>
        <v/>
      </c>
      <c r="R126" s="71" t="str">
        <f>IF($B126&lt;=Bias!$P$5,IF(ABS(Tempo!AP115-G126)+ABS(Tempo!AQ115-H126)=0,0.5,ABS(Tempo!AQ115-H126)/(ABS(Tempo!AP115-G126)+ABS(Tempo!AQ115-H126))),IF($B126="","",0))</f>
        <v/>
      </c>
      <c r="S126" s="71">
        <f>IF(Bias!$N$5=0,G126,IF(AND(Bias!$N$5=1,$B126&gt;=Bias!$O$5,$B126&lt;=Bias!$P$5),G126-2*($N$5*Q126),G126))</f>
        <v>0</v>
      </c>
      <c r="T126" s="71">
        <f>IF(Bias!$N$5=0,H126,IF(AND(Bias!$N$5=1,$B126&gt;=Bias!$O$5,$B126&lt;=Bias!$P$5),H126+2*($N$5*R126),H126))</f>
        <v>0</v>
      </c>
      <c r="U126" s="70">
        <f>IF($B126="",0,Tempo!$A$2*(S126-T126)/2+U127)</f>
        <v>0</v>
      </c>
      <c r="V126" s="83">
        <f>IF(AND($B126&lt;&gt;"",$Q$11&lt;&gt;""),U126-C126+Tempo!AX115,0)</f>
        <v>0</v>
      </c>
      <c r="W126" s="83" t="str">
        <f>IF($B126&lt;=Bias!$P$6,IF(ABS(Tempo!AR115-M126)+ABS(Tempo!AS115-N126)=0,0.5,ABS(Tempo!AR115-M126)/(ABS(Tempo!AR115-M126)+ABS(Tempo!AS115-N126))),IF($B126="","",0))</f>
        <v/>
      </c>
      <c r="X126" s="83" t="str">
        <f>IF($B126&lt;=Bias!$P$6,IF(ABS(Tempo!AR115-M126)+ABS(Tempo!AS115-N126)=0,0.5,ABS(Tempo!AS115-N126)/(ABS(Tempo!AR115-M126)+ABS(Tempo!AS115-N126))),IF($B126="","",0))</f>
        <v/>
      </c>
      <c r="Y126" s="71">
        <f>IF(Bias!$N$6=0,M126,IF(AND(Bias!$N$6=1,$B126&gt;=Bias!$O$6,$B126&lt;=Bias!$P$6),M126-2*($P$5*W126),M126))</f>
        <v>0</v>
      </c>
      <c r="Z126" s="71">
        <f>IF(Bias!$N$6=0,N126,IF(AND(Bias!$N$6=1,$B126&gt;=Bias!$O$6,$B126&lt;=Bias!$P$6),N126+2*($P$5*X126),N126))</f>
        <v>0</v>
      </c>
      <c r="AA126" s="70">
        <f>IF($B126="",0,Tempo!$A$2*(Y126-Z126)/2+AA127)</f>
        <v>0</v>
      </c>
      <c r="AB126" s="83">
        <f>IF(AND($B126&lt;&gt;"",$Q$11&lt;&gt;""),AA126-D126+Tempo!AY115,0)</f>
        <v>0</v>
      </c>
      <c r="AC126" s="83">
        <f>Tempo!$A$2*(S126-T126)/2-Tempo!$A$2*(Tempo!AP115-Tempo!AQ115)/2</f>
        <v>0</v>
      </c>
      <c r="AD126" s="83">
        <f>Tempo!$A$2*(Y126-Z126)/2-Tempo!$A$2*(Tempo!AR115-Tempo!AS115)/2</f>
        <v>0</v>
      </c>
      <c r="AE126" s="83">
        <f>Tempo!$A$2*(S126+T126)/2-Tempo!$A$2*(Tempo!AP115+Tempo!AQ115)/2</f>
        <v>0</v>
      </c>
      <c r="AF126" s="83">
        <f>Tempo!$A$2*(Y126+Z126)/2-Tempo!$A$2*(Tempo!AR115+Tempo!AS115)/2</f>
        <v>0</v>
      </c>
      <c r="AG126" s="105" t="e">
        <f>IF(AND(Bias!$F$4=1,B126&lt;&gt;""),B126,NA())</f>
        <v>#N/A</v>
      </c>
      <c r="AH126" s="105" t="e">
        <f>IF(AND(Bias!$F$5=1,B126&lt;&gt;""),B126,NA())</f>
        <v>#N/A</v>
      </c>
      <c r="AI126" s="105" t="e">
        <f>IF(AND(Bias!$F$4=1,Bias!$F$6=1,B126&lt;&gt;""),B126,NA())</f>
        <v>#N/A</v>
      </c>
      <c r="AJ126" s="105" t="e">
        <f>IF(AND(Bias!$F$5=1,Bias!$F$6=1,B126&lt;&gt;""),B126,NA())</f>
        <v>#N/A</v>
      </c>
      <c r="AL126" t="str">
        <f>IF($B126&lt;&gt;"",(Tempo!B115-Tempo!C115)/2-(Tempo!AP115-Tempo!AQ115)/2,"")</f>
        <v/>
      </c>
      <c r="AM126" t="str">
        <f>IF($B126&lt;&gt;"",(Tempo!D115-Tempo!E115)/2-(Tempo!AR115-Tempo!AS115)/2,"")</f>
        <v/>
      </c>
    </row>
    <row r="127" spans="1:39" x14ac:dyDescent="0.3">
      <c r="A127" s="68">
        <v>114</v>
      </c>
      <c r="B127" s="69" t="str">
        <f>IF(Tempo!A116="","",Tempo!A116)</f>
        <v/>
      </c>
      <c r="C127" s="70">
        <f>Tempo!$A$2*(Tempo!AP116-Tempo!AQ116)/2+C128</f>
        <v>0</v>
      </c>
      <c r="D127" s="70">
        <f>Tempo!$A$2*(Tempo!AR116-Tempo!AS116)/2+D128</f>
        <v>0</v>
      </c>
      <c r="E127" s="83" t="str">
        <f>IF($B127&lt;=Bias!$K$5,IF(ABS(Tempo!AP116-Tempo!B116)+ABS(Tempo!AQ116-Tempo!C116)=0,0.5,ABS(Tempo!AP116-Tempo!B116)/(ABS(Tempo!AP116-Tempo!B116)+ABS(Tempo!AQ116-Tempo!C116))),IF($B127="","",0))</f>
        <v/>
      </c>
      <c r="F127" s="83" t="str">
        <f>IF($B127&lt;=Bias!$K$5,IF(ABS(Tempo!AP116-Tempo!B116)+ABS(Tempo!AQ116-Tempo!C116)=0,0.5,ABS(Tempo!AQ116-Tempo!C116)/(ABS(Tempo!AP116-Tempo!B116)+ABS(Tempo!AQ116-Tempo!C116))),IF($B127="","",0))</f>
        <v/>
      </c>
      <c r="G127" s="71">
        <f>IF(AND(Bias!$I$5=1,$B127&gt;=Bias!$J$5,$B127&lt;=Bias!$K$5),Tempo!B116-E127*$G$3,Tempo!B116)</f>
        <v>0</v>
      </c>
      <c r="H127" s="71">
        <f>IF(AND(Bias!$I$5=1,$B127&gt;=Bias!$J$5,$B127&lt;=Bias!$K$5),Tempo!C116+F127*$G$3,Tempo!C116)</f>
        <v>0</v>
      </c>
      <c r="I127" s="70">
        <f>IF($B127="",0,Tempo!$A$2*(G127-H127)/2+I128)</f>
        <v>0</v>
      </c>
      <c r="J127" s="70">
        <f t="shared" si="2"/>
        <v>0</v>
      </c>
      <c r="K127" s="83" t="str">
        <f>IF($B127&lt;=Bias!$K$6,IF(ABS(Tempo!AR116-Tempo!D116)+ABS(Tempo!AS116-Tempo!E116)=0,0.5,ABS(Tempo!AR116-Tempo!D116)/(ABS(Tempo!AR116-Tempo!D116)+ABS(Tempo!AS116-Tempo!E116))),IF($B127="","",0))</f>
        <v/>
      </c>
      <c r="L127" s="83" t="str">
        <f>IF($B127&lt;=Bias!$K$6,IF(ABS(Tempo!AR116-Tempo!D116)+ABS(Tempo!AS116-Tempo!E116)=0,0.5,ABS(Tempo!AS116-Tempo!E116)/(ABS(Tempo!AR116-Tempo!D116)+ABS(Tempo!AS116-Tempo!E116))),IF($B127="","",0))</f>
        <v/>
      </c>
      <c r="M127" s="153">
        <f>IF(AND(Bias!$I$6=1,$B127&gt;=Bias!$J$6,$B127&lt;=Bias!$K$6),Tempo!D116-2*K127*$L$5,Tempo!D116)</f>
        <v>0</v>
      </c>
      <c r="N127" s="153">
        <f>IF(AND(Bias!$I$6=1,$B127&gt;=Bias!$J$6,$B127&lt;=Bias!$K$6),Tempo!E116+2*L127*$L$5,Tempo!E116)</f>
        <v>0</v>
      </c>
      <c r="O127" s="70">
        <f>IF($B127="",0,Tempo!$A$2*(M127-N127)/2+O128)</f>
        <v>0</v>
      </c>
      <c r="P127" s="109">
        <f t="shared" si="3"/>
        <v>0</v>
      </c>
      <c r="Q127" s="111" t="str">
        <f>IF($B127&lt;=Bias!$P$5,IF(ABS(Tempo!AP116-G127)+ABS(Tempo!AQ116-H127)=0,0.5,ABS(Tempo!AP116-G127)/(ABS(Tempo!AP116-G127)+ABS(Tempo!AQ116-H127))),IF($B127="","",0))</f>
        <v/>
      </c>
      <c r="R127" s="71" t="str">
        <f>IF($B127&lt;=Bias!$P$5,IF(ABS(Tempo!AP116-G127)+ABS(Tempo!AQ116-H127)=0,0.5,ABS(Tempo!AQ116-H127)/(ABS(Tempo!AP116-G127)+ABS(Tempo!AQ116-H127))),IF($B127="","",0))</f>
        <v/>
      </c>
      <c r="S127" s="71">
        <f>IF(Bias!$N$5=0,G127,IF(AND(Bias!$N$5=1,$B127&gt;=Bias!$O$5,$B127&lt;=Bias!$P$5),G127-2*($N$5*Q127),G127))</f>
        <v>0</v>
      </c>
      <c r="T127" s="71">
        <f>IF(Bias!$N$5=0,H127,IF(AND(Bias!$N$5=1,$B127&gt;=Bias!$O$5,$B127&lt;=Bias!$P$5),H127+2*($N$5*R127),H127))</f>
        <v>0</v>
      </c>
      <c r="U127" s="70">
        <f>IF($B127="",0,Tempo!$A$2*(S127-T127)/2+U128)</f>
        <v>0</v>
      </c>
      <c r="V127" s="83">
        <f>IF(AND($B127&lt;&gt;"",$Q$11&lt;&gt;""),U127-C127+Tempo!AX116,0)</f>
        <v>0</v>
      </c>
      <c r="W127" s="83" t="str">
        <f>IF($B127&lt;=Bias!$P$6,IF(ABS(Tempo!AR116-M127)+ABS(Tempo!AS116-N127)=0,0.5,ABS(Tempo!AR116-M127)/(ABS(Tempo!AR116-M127)+ABS(Tempo!AS116-N127))),IF($B127="","",0))</f>
        <v/>
      </c>
      <c r="X127" s="83" t="str">
        <f>IF($B127&lt;=Bias!$P$6,IF(ABS(Tempo!AR116-M127)+ABS(Tempo!AS116-N127)=0,0.5,ABS(Tempo!AS116-N127)/(ABS(Tempo!AR116-M127)+ABS(Tempo!AS116-N127))),IF($B127="","",0))</f>
        <v/>
      </c>
      <c r="Y127" s="71">
        <f>IF(Bias!$N$6=0,M127,IF(AND(Bias!$N$6=1,$B127&gt;=Bias!$O$6,$B127&lt;=Bias!$P$6),M127-2*($P$5*W127),M127))</f>
        <v>0</v>
      </c>
      <c r="Z127" s="71">
        <f>IF(Bias!$N$6=0,N127,IF(AND(Bias!$N$6=1,$B127&gt;=Bias!$O$6,$B127&lt;=Bias!$P$6),N127+2*($P$5*X127),N127))</f>
        <v>0</v>
      </c>
      <c r="AA127" s="70">
        <f>IF($B127="",0,Tempo!$A$2*(Y127-Z127)/2+AA128)</f>
        <v>0</v>
      </c>
      <c r="AB127" s="83">
        <f>IF(AND($B127&lt;&gt;"",$Q$11&lt;&gt;""),AA127-D127+Tempo!AY116,0)</f>
        <v>0</v>
      </c>
      <c r="AC127" s="83">
        <f>Tempo!$A$2*(S127-T127)/2-Tempo!$A$2*(Tempo!AP116-Tempo!AQ116)/2</f>
        <v>0</v>
      </c>
      <c r="AD127" s="83">
        <f>Tempo!$A$2*(Y127-Z127)/2-Tempo!$A$2*(Tempo!AR116-Tempo!AS116)/2</f>
        <v>0</v>
      </c>
      <c r="AE127" s="83">
        <f>Tempo!$A$2*(S127+T127)/2-Tempo!$A$2*(Tempo!AP116+Tempo!AQ116)/2</f>
        <v>0</v>
      </c>
      <c r="AF127" s="83">
        <f>Tempo!$A$2*(Y127+Z127)/2-Tempo!$A$2*(Tempo!AR116+Tempo!AS116)/2</f>
        <v>0</v>
      </c>
      <c r="AG127" s="105" t="e">
        <f>IF(AND(Bias!$F$4=1,B127&lt;&gt;""),B127,NA())</f>
        <v>#N/A</v>
      </c>
      <c r="AH127" s="105" t="e">
        <f>IF(AND(Bias!$F$5=1,B127&lt;&gt;""),B127,NA())</f>
        <v>#N/A</v>
      </c>
      <c r="AI127" s="105" t="e">
        <f>IF(AND(Bias!$F$4=1,Bias!$F$6=1,B127&lt;&gt;""),B127,NA())</f>
        <v>#N/A</v>
      </c>
      <c r="AJ127" s="105" t="e">
        <f>IF(AND(Bias!$F$5=1,Bias!$F$6=1,B127&lt;&gt;""),B127,NA())</f>
        <v>#N/A</v>
      </c>
      <c r="AL127" t="str">
        <f>IF($B127&lt;&gt;"",(Tempo!B116-Tempo!C116)/2-(Tempo!AP116-Tempo!AQ116)/2,"")</f>
        <v/>
      </c>
      <c r="AM127" t="str">
        <f>IF($B127&lt;&gt;"",(Tempo!D116-Tempo!E116)/2-(Tempo!AR116-Tempo!AS116)/2,"")</f>
        <v/>
      </c>
    </row>
    <row r="128" spans="1:39" x14ac:dyDescent="0.3">
      <c r="A128" s="68">
        <v>115</v>
      </c>
      <c r="B128" s="69" t="str">
        <f>IF(Tempo!A117="","",Tempo!A117)</f>
        <v/>
      </c>
      <c r="C128" s="70">
        <f>Tempo!$A$2*(Tempo!AP117-Tempo!AQ117)/2+C129</f>
        <v>0</v>
      </c>
      <c r="D128" s="70">
        <f>Tempo!$A$2*(Tempo!AR117-Tempo!AS117)/2+D129</f>
        <v>0</v>
      </c>
      <c r="E128" s="83" t="str">
        <f>IF($B128&lt;=Bias!$K$5,IF(ABS(Tempo!AP117-Tempo!B117)+ABS(Tempo!AQ117-Tempo!C117)=0,0.5,ABS(Tempo!AP117-Tempo!B117)/(ABS(Tempo!AP117-Tempo!B117)+ABS(Tempo!AQ117-Tempo!C117))),IF($B128="","",0))</f>
        <v/>
      </c>
      <c r="F128" s="83" t="str">
        <f>IF($B128&lt;=Bias!$K$5,IF(ABS(Tempo!AP117-Tempo!B117)+ABS(Tempo!AQ117-Tempo!C117)=0,0.5,ABS(Tempo!AQ117-Tempo!C117)/(ABS(Tempo!AP117-Tempo!B117)+ABS(Tempo!AQ117-Tempo!C117))),IF($B128="","",0))</f>
        <v/>
      </c>
      <c r="G128" s="71">
        <f>IF(AND(Bias!$I$5=1,$B128&gt;=Bias!$J$5,$B128&lt;=Bias!$K$5),Tempo!B117-E128*$G$3,Tempo!B117)</f>
        <v>0</v>
      </c>
      <c r="H128" s="71">
        <f>IF(AND(Bias!$I$5=1,$B128&gt;=Bias!$J$5,$B128&lt;=Bias!$K$5),Tempo!C117+F128*$G$3,Tempo!C117)</f>
        <v>0</v>
      </c>
      <c r="I128" s="70">
        <f>IF($B128="",0,Tempo!$A$2*(G128-H128)/2+I129)</f>
        <v>0</v>
      </c>
      <c r="J128" s="70">
        <f t="shared" si="2"/>
        <v>0</v>
      </c>
      <c r="K128" s="83" t="str">
        <f>IF($B128&lt;=Bias!$K$6,IF(ABS(Tempo!AR117-Tempo!D117)+ABS(Tempo!AS117-Tempo!E117)=0,0.5,ABS(Tempo!AR117-Tempo!D117)/(ABS(Tempo!AR117-Tempo!D117)+ABS(Tempo!AS117-Tempo!E117))),IF($B128="","",0))</f>
        <v/>
      </c>
      <c r="L128" s="83" t="str">
        <f>IF($B128&lt;=Bias!$K$6,IF(ABS(Tempo!AR117-Tempo!D117)+ABS(Tempo!AS117-Tempo!E117)=0,0.5,ABS(Tempo!AS117-Tempo!E117)/(ABS(Tempo!AR117-Tempo!D117)+ABS(Tempo!AS117-Tempo!E117))),IF($B128="","",0))</f>
        <v/>
      </c>
      <c r="M128" s="153">
        <f>IF(AND(Bias!$I$6=1,$B128&gt;=Bias!$J$6,$B128&lt;=Bias!$K$6),Tempo!D117-2*K128*$L$5,Tempo!D117)</f>
        <v>0</v>
      </c>
      <c r="N128" s="153">
        <f>IF(AND(Bias!$I$6=1,$B128&gt;=Bias!$J$6,$B128&lt;=Bias!$K$6),Tempo!E117+2*L128*$L$5,Tempo!E117)</f>
        <v>0</v>
      </c>
      <c r="O128" s="70">
        <f>IF($B128="",0,Tempo!$A$2*(M128-N128)/2+O129)</f>
        <v>0</v>
      </c>
      <c r="P128" s="109">
        <f t="shared" si="3"/>
        <v>0</v>
      </c>
      <c r="Q128" s="111" t="str">
        <f>IF($B128&lt;=Bias!$P$5,IF(ABS(Tempo!AP117-G128)+ABS(Tempo!AQ117-H128)=0,0.5,ABS(Tempo!AP117-G128)/(ABS(Tempo!AP117-G128)+ABS(Tempo!AQ117-H128))),IF($B128="","",0))</f>
        <v/>
      </c>
      <c r="R128" s="71" t="str">
        <f>IF($B128&lt;=Bias!$P$5,IF(ABS(Tempo!AP117-G128)+ABS(Tempo!AQ117-H128)=0,0.5,ABS(Tempo!AQ117-H128)/(ABS(Tempo!AP117-G128)+ABS(Tempo!AQ117-H128))),IF($B128="","",0))</f>
        <v/>
      </c>
      <c r="S128" s="71">
        <f>IF(Bias!$N$5=0,G128,IF(AND(Bias!$N$5=1,$B128&gt;=Bias!$O$5,$B128&lt;=Bias!$P$5),G128-2*($N$5*Q128),G128))</f>
        <v>0</v>
      </c>
      <c r="T128" s="71">
        <f>IF(Bias!$N$5=0,H128,IF(AND(Bias!$N$5=1,$B128&gt;=Bias!$O$5,$B128&lt;=Bias!$P$5),H128+2*($N$5*R128),H128))</f>
        <v>0</v>
      </c>
      <c r="U128" s="70">
        <f>IF($B128="",0,Tempo!$A$2*(S128-T128)/2+U129)</f>
        <v>0</v>
      </c>
      <c r="V128" s="83">
        <f>IF(AND($B128&lt;&gt;"",$Q$11&lt;&gt;""),U128-C128+Tempo!AX117,0)</f>
        <v>0</v>
      </c>
      <c r="W128" s="83" t="str">
        <f>IF($B128&lt;=Bias!$P$6,IF(ABS(Tempo!AR117-M128)+ABS(Tempo!AS117-N128)=0,0.5,ABS(Tempo!AR117-M128)/(ABS(Tempo!AR117-M128)+ABS(Tempo!AS117-N128))),IF($B128="","",0))</f>
        <v/>
      </c>
      <c r="X128" s="83" t="str">
        <f>IF($B128&lt;=Bias!$P$6,IF(ABS(Tempo!AR117-M128)+ABS(Tempo!AS117-N128)=0,0.5,ABS(Tempo!AS117-N128)/(ABS(Tempo!AR117-M128)+ABS(Tempo!AS117-N128))),IF($B128="","",0))</f>
        <v/>
      </c>
      <c r="Y128" s="71">
        <f>IF(Bias!$N$6=0,M128,IF(AND(Bias!$N$6=1,$B128&gt;=Bias!$O$6,$B128&lt;=Bias!$P$6),M128-2*($P$5*W128),M128))</f>
        <v>0</v>
      </c>
      <c r="Z128" s="71">
        <f>IF(Bias!$N$6=0,N128,IF(AND(Bias!$N$6=1,$B128&gt;=Bias!$O$6,$B128&lt;=Bias!$P$6),N128+2*($P$5*X128),N128))</f>
        <v>0</v>
      </c>
      <c r="AA128" s="70">
        <f>IF($B128="",0,Tempo!$A$2*(Y128-Z128)/2+AA129)</f>
        <v>0</v>
      </c>
      <c r="AB128" s="83">
        <f>IF(AND($B128&lt;&gt;"",$Q$11&lt;&gt;""),AA128-D128+Tempo!AY117,0)</f>
        <v>0</v>
      </c>
      <c r="AC128" s="83">
        <f>Tempo!$A$2*(S128-T128)/2-Tempo!$A$2*(Tempo!AP117-Tempo!AQ117)/2</f>
        <v>0</v>
      </c>
      <c r="AD128" s="83">
        <f>Tempo!$A$2*(Y128-Z128)/2-Tempo!$A$2*(Tempo!AR117-Tempo!AS117)/2</f>
        <v>0</v>
      </c>
      <c r="AE128" s="83">
        <f>Tempo!$A$2*(S128+T128)/2-Tempo!$A$2*(Tempo!AP117+Tempo!AQ117)/2</f>
        <v>0</v>
      </c>
      <c r="AF128" s="83">
        <f>Tempo!$A$2*(Y128+Z128)/2-Tempo!$A$2*(Tempo!AR117+Tempo!AS117)/2</f>
        <v>0</v>
      </c>
      <c r="AG128" s="105" t="e">
        <f>IF(AND(Bias!$F$4=1,B128&lt;&gt;""),B128,NA())</f>
        <v>#N/A</v>
      </c>
      <c r="AH128" s="105" t="e">
        <f>IF(AND(Bias!$F$5=1,B128&lt;&gt;""),B128,NA())</f>
        <v>#N/A</v>
      </c>
      <c r="AI128" s="105" t="e">
        <f>IF(AND(Bias!$F$4=1,Bias!$F$6=1,B128&lt;&gt;""),B128,NA())</f>
        <v>#N/A</v>
      </c>
      <c r="AJ128" s="105" t="e">
        <f>IF(AND(Bias!$F$5=1,Bias!$F$6=1,B128&lt;&gt;""),B128,NA())</f>
        <v>#N/A</v>
      </c>
      <c r="AL128" t="str">
        <f>IF($B128&lt;&gt;"",(Tempo!B117-Tempo!C117)/2-(Tempo!AP117-Tempo!AQ117)/2,"")</f>
        <v/>
      </c>
      <c r="AM128" t="str">
        <f>IF($B128&lt;&gt;"",(Tempo!D117-Tempo!E117)/2-(Tempo!AR117-Tempo!AS117)/2,"")</f>
        <v/>
      </c>
    </row>
    <row r="129" spans="1:39" x14ac:dyDescent="0.3">
      <c r="A129" s="68">
        <v>116</v>
      </c>
      <c r="B129" s="69" t="str">
        <f>IF(Tempo!A118="","",Tempo!A118)</f>
        <v/>
      </c>
      <c r="C129" s="70">
        <f>Tempo!$A$2*(Tempo!AP118-Tempo!AQ118)/2+C130</f>
        <v>0</v>
      </c>
      <c r="D129" s="70">
        <f>Tempo!$A$2*(Tempo!AR118-Tempo!AS118)/2+D130</f>
        <v>0</v>
      </c>
      <c r="E129" s="83" t="str">
        <f>IF($B129&lt;=Bias!$K$5,IF(ABS(Tempo!AP118-Tempo!B118)+ABS(Tempo!AQ118-Tempo!C118)=0,0.5,ABS(Tempo!AP118-Tempo!B118)/(ABS(Tempo!AP118-Tempo!B118)+ABS(Tempo!AQ118-Tempo!C118))),IF($B129="","",0))</f>
        <v/>
      </c>
      <c r="F129" s="83" t="str">
        <f>IF($B129&lt;=Bias!$K$5,IF(ABS(Tempo!AP118-Tempo!B118)+ABS(Tempo!AQ118-Tempo!C118)=0,0.5,ABS(Tempo!AQ118-Tempo!C118)/(ABS(Tempo!AP118-Tempo!B118)+ABS(Tempo!AQ118-Tempo!C118))),IF($B129="","",0))</f>
        <v/>
      </c>
      <c r="G129" s="71">
        <f>IF(AND(Bias!$I$5=1,$B129&gt;=Bias!$J$5,$B129&lt;=Bias!$K$5),Tempo!B118-E129*$G$3,Tempo!B118)</f>
        <v>0</v>
      </c>
      <c r="H129" s="71">
        <f>IF(AND(Bias!$I$5=1,$B129&gt;=Bias!$J$5,$B129&lt;=Bias!$K$5),Tempo!C118+F129*$G$3,Tempo!C118)</f>
        <v>0</v>
      </c>
      <c r="I129" s="70">
        <f>IF($B129="",0,Tempo!$A$2*(G129-H129)/2+I130)</f>
        <v>0</v>
      </c>
      <c r="J129" s="70">
        <f t="shared" si="2"/>
        <v>0</v>
      </c>
      <c r="K129" s="83" t="str">
        <f>IF($B129&lt;=Bias!$K$6,IF(ABS(Tempo!AR118-Tempo!D118)+ABS(Tempo!AS118-Tempo!E118)=0,0.5,ABS(Tempo!AR118-Tempo!D118)/(ABS(Tempo!AR118-Tempo!D118)+ABS(Tempo!AS118-Tempo!E118))),IF($B129="","",0))</f>
        <v/>
      </c>
      <c r="L129" s="83" t="str">
        <f>IF($B129&lt;=Bias!$K$6,IF(ABS(Tempo!AR118-Tempo!D118)+ABS(Tempo!AS118-Tempo!E118)=0,0.5,ABS(Tempo!AS118-Tempo!E118)/(ABS(Tempo!AR118-Tempo!D118)+ABS(Tempo!AS118-Tempo!E118))),IF($B129="","",0))</f>
        <v/>
      </c>
      <c r="M129" s="153">
        <f>IF(AND(Bias!$I$6=1,$B129&gt;=Bias!$J$6,$B129&lt;=Bias!$K$6),Tempo!D118-2*K129*$L$5,Tempo!D118)</f>
        <v>0</v>
      </c>
      <c r="N129" s="153">
        <f>IF(AND(Bias!$I$6=1,$B129&gt;=Bias!$J$6,$B129&lt;=Bias!$K$6),Tempo!E118+2*L129*$L$5,Tempo!E118)</f>
        <v>0</v>
      </c>
      <c r="O129" s="70">
        <f>IF($B129="",0,Tempo!$A$2*(M129-N129)/2+O130)</f>
        <v>0</v>
      </c>
      <c r="P129" s="109">
        <f t="shared" si="3"/>
        <v>0</v>
      </c>
      <c r="Q129" s="111" t="str">
        <f>IF($B129&lt;=Bias!$P$5,IF(ABS(Tempo!AP118-G129)+ABS(Tempo!AQ118-H129)=0,0.5,ABS(Tempo!AP118-G129)/(ABS(Tempo!AP118-G129)+ABS(Tempo!AQ118-H129))),IF($B129="","",0))</f>
        <v/>
      </c>
      <c r="R129" s="71" t="str">
        <f>IF($B129&lt;=Bias!$P$5,IF(ABS(Tempo!AP118-G129)+ABS(Tempo!AQ118-H129)=0,0.5,ABS(Tempo!AQ118-H129)/(ABS(Tempo!AP118-G129)+ABS(Tempo!AQ118-H129))),IF($B129="","",0))</f>
        <v/>
      </c>
      <c r="S129" s="71">
        <f>IF(Bias!$N$5=0,G129,IF(AND(Bias!$N$5=1,$B129&gt;=Bias!$O$5,$B129&lt;=Bias!$P$5),G129-2*($N$5*Q129),G129))</f>
        <v>0</v>
      </c>
      <c r="T129" s="71">
        <f>IF(Bias!$N$5=0,H129,IF(AND(Bias!$N$5=1,$B129&gt;=Bias!$O$5,$B129&lt;=Bias!$P$5),H129+2*($N$5*R129),H129))</f>
        <v>0</v>
      </c>
      <c r="U129" s="70">
        <f>IF($B129="",0,Tempo!$A$2*(S129-T129)/2+U130)</f>
        <v>0</v>
      </c>
      <c r="V129" s="83">
        <f>IF(AND($B129&lt;&gt;"",$Q$11&lt;&gt;""),U129-C129+Tempo!AX118,0)</f>
        <v>0</v>
      </c>
      <c r="W129" s="83" t="str">
        <f>IF($B129&lt;=Bias!$P$6,IF(ABS(Tempo!AR118-M129)+ABS(Tempo!AS118-N129)=0,0.5,ABS(Tempo!AR118-M129)/(ABS(Tempo!AR118-M129)+ABS(Tempo!AS118-N129))),IF($B129="","",0))</f>
        <v/>
      </c>
      <c r="X129" s="83" t="str">
        <f>IF($B129&lt;=Bias!$P$6,IF(ABS(Tempo!AR118-M129)+ABS(Tempo!AS118-N129)=0,0.5,ABS(Tempo!AS118-N129)/(ABS(Tempo!AR118-M129)+ABS(Tempo!AS118-N129))),IF($B129="","",0))</f>
        <v/>
      </c>
      <c r="Y129" s="71">
        <f>IF(Bias!$N$6=0,M129,IF(AND(Bias!$N$6=1,$B129&gt;=Bias!$O$6,$B129&lt;=Bias!$P$6),M129-2*($P$5*W129),M129))</f>
        <v>0</v>
      </c>
      <c r="Z129" s="71">
        <f>IF(Bias!$N$6=0,N129,IF(AND(Bias!$N$6=1,$B129&gt;=Bias!$O$6,$B129&lt;=Bias!$P$6),N129+2*($P$5*X129),N129))</f>
        <v>0</v>
      </c>
      <c r="AA129" s="70">
        <f>IF($B129="",0,Tempo!$A$2*(Y129-Z129)/2+AA130)</f>
        <v>0</v>
      </c>
      <c r="AB129" s="83">
        <f>IF(AND($B129&lt;&gt;"",$Q$11&lt;&gt;""),AA129-D129+Tempo!AY118,0)</f>
        <v>0</v>
      </c>
      <c r="AC129" s="83">
        <f>Tempo!$A$2*(S129-T129)/2-Tempo!$A$2*(Tempo!AP118-Tempo!AQ118)/2</f>
        <v>0</v>
      </c>
      <c r="AD129" s="83">
        <f>Tempo!$A$2*(Y129-Z129)/2-Tempo!$A$2*(Tempo!AR118-Tempo!AS118)/2</f>
        <v>0</v>
      </c>
      <c r="AE129" s="83">
        <f>Tempo!$A$2*(S129+T129)/2-Tempo!$A$2*(Tempo!AP118+Tempo!AQ118)/2</f>
        <v>0</v>
      </c>
      <c r="AF129" s="83">
        <f>Tempo!$A$2*(Y129+Z129)/2-Tempo!$A$2*(Tempo!AR118+Tempo!AS118)/2</f>
        <v>0</v>
      </c>
      <c r="AG129" s="105" t="e">
        <f>IF(AND(Bias!$F$4=1,B129&lt;&gt;""),B129,NA())</f>
        <v>#N/A</v>
      </c>
      <c r="AH129" s="105" t="e">
        <f>IF(AND(Bias!$F$5=1,B129&lt;&gt;""),B129,NA())</f>
        <v>#N/A</v>
      </c>
      <c r="AI129" s="105" t="e">
        <f>IF(AND(Bias!$F$4=1,Bias!$F$6=1,B129&lt;&gt;""),B129,NA())</f>
        <v>#N/A</v>
      </c>
      <c r="AJ129" s="105" t="e">
        <f>IF(AND(Bias!$F$5=1,Bias!$F$6=1,B129&lt;&gt;""),B129,NA())</f>
        <v>#N/A</v>
      </c>
      <c r="AL129" t="str">
        <f>IF($B129&lt;&gt;"",(Tempo!B118-Tempo!C118)/2-(Tempo!AP118-Tempo!AQ118)/2,"")</f>
        <v/>
      </c>
      <c r="AM129" t="str">
        <f>IF($B129&lt;&gt;"",(Tempo!D118-Tempo!E118)/2-(Tempo!AR118-Tempo!AS118)/2,"")</f>
        <v/>
      </c>
    </row>
    <row r="130" spans="1:39" x14ac:dyDescent="0.3">
      <c r="A130" s="68">
        <v>117</v>
      </c>
      <c r="B130" s="69" t="str">
        <f>IF(Tempo!A119="","",Tempo!A119)</f>
        <v/>
      </c>
      <c r="C130" s="70">
        <f>Tempo!$A$2*(Tempo!AP119-Tempo!AQ119)/2+C131</f>
        <v>0</v>
      </c>
      <c r="D130" s="70">
        <f>Tempo!$A$2*(Tempo!AR119-Tempo!AS119)/2+D131</f>
        <v>0</v>
      </c>
      <c r="E130" s="83" t="str">
        <f>IF($B130&lt;=Bias!$K$5,IF(ABS(Tempo!AP119-Tempo!B119)+ABS(Tempo!AQ119-Tempo!C119)=0,0.5,ABS(Tempo!AP119-Tempo!B119)/(ABS(Tempo!AP119-Tempo!B119)+ABS(Tempo!AQ119-Tempo!C119))),IF($B130="","",0))</f>
        <v/>
      </c>
      <c r="F130" s="83" t="str">
        <f>IF($B130&lt;=Bias!$K$5,IF(ABS(Tempo!AP119-Tempo!B119)+ABS(Tempo!AQ119-Tempo!C119)=0,0.5,ABS(Tempo!AQ119-Tempo!C119)/(ABS(Tempo!AP119-Tempo!B119)+ABS(Tempo!AQ119-Tempo!C119))),IF($B130="","",0))</f>
        <v/>
      </c>
      <c r="G130" s="71">
        <f>IF(AND(Bias!$I$5=1,$B130&gt;=Bias!$J$5,$B130&lt;=Bias!$K$5),Tempo!B119-E130*$G$3,Tempo!B119)</f>
        <v>0</v>
      </c>
      <c r="H130" s="71">
        <f>IF(AND(Bias!$I$5=1,$B130&gt;=Bias!$J$5,$B130&lt;=Bias!$K$5),Tempo!C119+F130*$G$3,Tempo!C119)</f>
        <v>0</v>
      </c>
      <c r="I130" s="70">
        <f>IF($B130="",0,Tempo!$A$2*(G130-H130)/2+I131)</f>
        <v>0</v>
      </c>
      <c r="J130" s="70">
        <f t="shared" si="2"/>
        <v>0</v>
      </c>
      <c r="K130" s="83" t="str">
        <f>IF($B130&lt;=Bias!$K$6,IF(ABS(Tempo!AR119-Tempo!D119)+ABS(Tempo!AS119-Tempo!E119)=0,0.5,ABS(Tempo!AR119-Tempo!D119)/(ABS(Tempo!AR119-Tempo!D119)+ABS(Tempo!AS119-Tempo!E119))),IF($B130="","",0))</f>
        <v/>
      </c>
      <c r="L130" s="83" t="str">
        <f>IF($B130&lt;=Bias!$K$6,IF(ABS(Tempo!AR119-Tempo!D119)+ABS(Tempo!AS119-Tempo!E119)=0,0.5,ABS(Tempo!AS119-Tempo!E119)/(ABS(Tempo!AR119-Tempo!D119)+ABS(Tempo!AS119-Tempo!E119))),IF($B130="","",0))</f>
        <v/>
      </c>
      <c r="M130" s="153">
        <f>IF(AND(Bias!$I$6=1,$B130&gt;=Bias!$J$6,$B130&lt;=Bias!$K$6),Tempo!D119-2*K130*$L$5,Tempo!D119)</f>
        <v>0</v>
      </c>
      <c r="N130" s="153">
        <f>IF(AND(Bias!$I$6=1,$B130&gt;=Bias!$J$6,$B130&lt;=Bias!$K$6),Tempo!E119+2*L130*$L$5,Tempo!E119)</f>
        <v>0</v>
      </c>
      <c r="O130" s="70">
        <f>IF($B130="",0,Tempo!$A$2*(M130-N130)/2+O131)</f>
        <v>0</v>
      </c>
      <c r="P130" s="109">
        <f t="shared" si="3"/>
        <v>0</v>
      </c>
      <c r="Q130" s="111" t="str">
        <f>IF($B130&lt;=Bias!$P$5,IF(ABS(Tempo!AP119-G130)+ABS(Tempo!AQ119-H130)=0,0.5,ABS(Tempo!AP119-G130)/(ABS(Tempo!AP119-G130)+ABS(Tempo!AQ119-H130))),IF($B130="","",0))</f>
        <v/>
      </c>
      <c r="R130" s="71" t="str">
        <f>IF($B130&lt;=Bias!$P$5,IF(ABS(Tempo!AP119-G130)+ABS(Tempo!AQ119-H130)=0,0.5,ABS(Tempo!AQ119-H130)/(ABS(Tempo!AP119-G130)+ABS(Tempo!AQ119-H130))),IF($B130="","",0))</f>
        <v/>
      </c>
      <c r="S130" s="71">
        <f>IF(Bias!$N$5=0,G130,IF(AND(Bias!$N$5=1,$B130&gt;=Bias!$O$5,$B130&lt;=Bias!$P$5),G130-2*($N$5*Q130),G130))</f>
        <v>0</v>
      </c>
      <c r="T130" s="71">
        <f>IF(Bias!$N$5=0,H130,IF(AND(Bias!$N$5=1,$B130&gt;=Bias!$O$5,$B130&lt;=Bias!$P$5),H130+2*($N$5*R130),H130))</f>
        <v>0</v>
      </c>
      <c r="U130" s="70">
        <f>IF($B130="",0,Tempo!$A$2*(S130-T130)/2+U131)</f>
        <v>0</v>
      </c>
      <c r="V130" s="83">
        <f>IF(AND($B130&lt;&gt;"",$Q$11&lt;&gt;""),U130-C130+Tempo!AX119,0)</f>
        <v>0</v>
      </c>
      <c r="W130" s="83" t="str">
        <f>IF($B130&lt;=Bias!$P$6,IF(ABS(Tempo!AR119-M130)+ABS(Tempo!AS119-N130)=0,0.5,ABS(Tempo!AR119-M130)/(ABS(Tempo!AR119-M130)+ABS(Tempo!AS119-N130))),IF($B130="","",0))</f>
        <v/>
      </c>
      <c r="X130" s="83" t="str">
        <f>IF($B130&lt;=Bias!$P$6,IF(ABS(Tempo!AR119-M130)+ABS(Tempo!AS119-N130)=0,0.5,ABS(Tempo!AS119-N130)/(ABS(Tempo!AR119-M130)+ABS(Tempo!AS119-N130))),IF($B130="","",0))</f>
        <v/>
      </c>
      <c r="Y130" s="71">
        <f>IF(Bias!$N$6=0,M130,IF(AND(Bias!$N$6=1,$B130&gt;=Bias!$O$6,$B130&lt;=Bias!$P$6),M130-2*($P$5*W130),M130))</f>
        <v>0</v>
      </c>
      <c r="Z130" s="71">
        <f>IF(Bias!$N$6=0,N130,IF(AND(Bias!$N$6=1,$B130&gt;=Bias!$O$6,$B130&lt;=Bias!$P$6),N130+2*($P$5*X130),N130))</f>
        <v>0</v>
      </c>
      <c r="AA130" s="70">
        <f>IF($B130="",0,Tempo!$A$2*(Y130-Z130)/2+AA131)</f>
        <v>0</v>
      </c>
      <c r="AB130" s="83">
        <f>IF(AND($B130&lt;&gt;"",$Q$11&lt;&gt;""),AA130-D130+Tempo!AY119,0)</f>
        <v>0</v>
      </c>
      <c r="AC130" s="83">
        <f>Tempo!$A$2*(S130-T130)/2-Tempo!$A$2*(Tempo!AP119-Tempo!AQ119)/2</f>
        <v>0</v>
      </c>
      <c r="AD130" s="83">
        <f>Tempo!$A$2*(Y130-Z130)/2-Tempo!$A$2*(Tempo!AR119-Tempo!AS119)/2</f>
        <v>0</v>
      </c>
      <c r="AE130" s="83">
        <f>Tempo!$A$2*(S130+T130)/2-Tempo!$A$2*(Tempo!AP119+Tempo!AQ119)/2</f>
        <v>0</v>
      </c>
      <c r="AF130" s="83">
        <f>Tempo!$A$2*(Y130+Z130)/2-Tempo!$A$2*(Tempo!AR119+Tempo!AS119)/2</f>
        <v>0</v>
      </c>
      <c r="AG130" s="105" t="e">
        <f>IF(AND(Bias!$F$4=1,B130&lt;&gt;""),B130,NA())</f>
        <v>#N/A</v>
      </c>
      <c r="AH130" s="105" t="e">
        <f>IF(AND(Bias!$F$5=1,B130&lt;&gt;""),B130,NA())</f>
        <v>#N/A</v>
      </c>
      <c r="AI130" s="105" t="e">
        <f>IF(AND(Bias!$F$4=1,Bias!$F$6=1,B130&lt;&gt;""),B130,NA())</f>
        <v>#N/A</v>
      </c>
      <c r="AJ130" s="105" t="e">
        <f>IF(AND(Bias!$F$5=1,Bias!$F$6=1,B130&lt;&gt;""),B130,NA())</f>
        <v>#N/A</v>
      </c>
      <c r="AL130" t="str">
        <f>IF($B130&lt;&gt;"",(Tempo!B119-Tempo!C119)/2-(Tempo!AP119-Tempo!AQ119)/2,"")</f>
        <v/>
      </c>
      <c r="AM130" t="str">
        <f>IF($B130&lt;&gt;"",(Tempo!D119-Tempo!E119)/2-(Tempo!AR119-Tempo!AS119)/2,"")</f>
        <v/>
      </c>
    </row>
    <row r="131" spans="1:39" x14ac:dyDescent="0.3">
      <c r="A131" s="68">
        <v>118</v>
      </c>
      <c r="B131" s="69" t="str">
        <f>IF(Tempo!A120="","",Tempo!A120)</f>
        <v/>
      </c>
      <c r="C131" s="70">
        <f>Tempo!$A$2*(Tempo!AP120-Tempo!AQ120)/2+C132</f>
        <v>0</v>
      </c>
      <c r="D131" s="70">
        <f>Tempo!$A$2*(Tempo!AR120-Tempo!AS120)/2+D132</f>
        <v>0</v>
      </c>
      <c r="E131" s="83" t="str">
        <f>IF($B131&lt;=Bias!$K$5,IF(ABS(Tempo!AP120-Tempo!B120)+ABS(Tempo!AQ120-Tempo!C120)=0,0.5,ABS(Tempo!AP120-Tempo!B120)/(ABS(Tempo!AP120-Tempo!B120)+ABS(Tempo!AQ120-Tempo!C120))),IF($B131="","",0))</f>
        <v/>
      </c>
      <c r="F131" s="83" t="str">
        <f>IF($B131&lt;=Bias!$K$5,IF(ABS(Tempo!AP120-Tempo!B120)+ABS(Tempo!AQ120-Tempo!C120)=0,0.5,ABS(Tempo!AQ120-Tempo!C120)/(ABS(Tempo!AP120-Tempo!B120)+ABS(Tempo!AQ120-Tempo!C120))),IF($B131="","",0))</f>
        <v/>
      </c>
      <c r="G131" s="71">
        <f>IF(AND(Bias!$I$5=1,$B131&gt;=Bias!$J$5,$B131&lt;=Bias!$K$5),Tempo!B120-E131*$G$3,Tempo!B120)</f>
        <v>0</v>
      </c>
      <c r="H131" s="71">
        <f>IF(AND(Bias!$I$5=1,$B131&gt;=Bias!$J$5,$B131&lt;=Bias!$K$5),Tempo!C120+F131*$G$3,Tempo!C120)</f>
        <v>0</v>
      </c>
      <c r="I131" s="70">
        <f>IF($B131="",0,Tempo!$A$2*(G131-H131)/2+I132)</f>
        <v>0</v>
      </c>
      <c r="J131" s="70">
        <f t="shared" si="2"/>
        <v>0</v>
      </c>
      <c r="K131" s="83" t="str">
        <f>IF($B131&lt;=Bias!$K$6,IF(ABS(Tempo!AR120-Tempo!D120)+ABS(Tempo!AS120-Tempo!E120)=0,0.5,ABS(Tempo!AR120-Tempo!D120)/(ABS(Tempo!AR120-Tempo!D120)+ABS(Tempo!AS120-Tempo!E120))),IF($B131="","",0))</f>
        <v/>
      </c>
      <c r="L131" s="83" t="str">
        <f>IF($B131&lt;=Bias!$K$6,IF(ABS(Tempo!AR120-Tempo!D120)+ABS(Tempo!AS120-Tempo!E120)=0,0.5,ABS(Tempo!AS120-Tempo!E120)/(ABS(Tempo!AR120-Tempo!D120)+ABS(Tempo!AS120-Tempo!E120))),IF($B131="","",0))</f>
        <v/>
      </c>
      <c r="M131" s="153">
        <f>IF(AND(Bias!$I$6=1,$B131&gt;=Bias!$J$6,$B131&lt;=Bias!$K$6),Tempo!D120-2*K131*$L$5,Tempo!D120)</f>
        <v>0</v>
      </c>
      <c r="N131" s="153">
        <f>IF(AND(Bias!$I$6=1,$B131&gt;=Bias!$J$6,$B131&lt;=Bias!$K$6),Tempo!E120+2*L131*$L$5,Tempo!E120)</f>
        <v>0</v>
      </c>
      <c r="O131" s="70">
        <f>IF($B131="",0,Tempo!$A$2*(M131-N131)/2+O132)</f>
        <v>0</v>
      </c>
      <c r="P131" s="109">
        <f t="shared" si="3"/>
        <v>0</v>
      </c>
      <c r="Q131" s="111" t="str">
        <f>IF($B131&lt;=Bias!$P$5,IF(ABS(Tempo!AP120-G131)+ABS(Tempo!AQ120-H131)=0,0.5,ABS(Tempo!AP120-G131)/(ABS(Tempo!AP120-G131)+ABS(Tempo!AQ120-H131))),IF($B131="","",0))</f>
        <v/>
      </c>
      <c r="R131" s="71" t="str">
        <f>IF($B131&lt;=Bias!$P$5,IF(ABS(Tempo!AP120-G131)+ABS(Tempo!AQ120-H131)=0,0.5,ABS(Tempo!AQ120-H131)/(ABS(Tempo!AP120-G131)+ABS(Tempo!AQ120-H131))),IF($B131="","",0))</f>
        <v/>
      </c>
      <c r="S131" s="71">
        <f>IF(Bias!$N$5=0,G131,IF(AND(Bias!$N$5=1,$B131&gt;=Bias!$O$5,$B131&lt;=Bias!$P$5),G131-2*($N$5*Q131),G131))</f>
        <v>0</v>
      </c>
      <c r="T131" s="71">
        <f>IF(Bias!$N$5=0,H131,IF(AND(Bias!$N$5=1,$B131&gt;=Bias!$O$5,$B131&lt;=Bias!$P$5),H131+2*($N$5*R131),H131))</f>
        <v>0</v>
      </c>
      <c r="U131" s="70">
        <f>IF($B131="",0,Tempo!$A$2*(S131-T131)/2+U132)</f>
        <v>0</v>
      </c>
      <c r="V131" s="83">
        <f>IF(AND($B131&lt;&gt;"",$Q$11&lt;&gt;""),U131-C131+Tempo!AX120,0)</f>
        <v>0</v>
      </c>
      <c r="W131" s="83" t="str">
        <f>IF($B131&lt;=Bias!$P$6,IF(ABS(Tempo!AR120-M131)+ABS(Tempo!AS120-N131)=0,0.5,ABS(Tempo!AR120-M131)/(ABS(Tempo!AR120-M131)+ABS(Tempo!AS120-N131))),IF($B131="","",0))</f>
        <v/>
      </c>
      <c r="X131" s="83" t="str">
        <f>IF($B131&lt;=Bias!$P$6,IF(ABS(Tempo!AR120-M131)+ABS(Tempo!AS120-N131)=0,0.5,ABS(Tempo!AS120-N131)/(ABS(Tempo!AR120-M131)+ABS(Tempo!AS120-N131))),IF($B131="","",0))</f>
        <v/>
      </c>
      <c r="Y131" s="71">
        <f>IF(Bias!$N$6=0,M131,IF(AND(Bias!$N$6=1,$B131&gt;=Bias!$O$6,$B131&lt;=Bias!$P$6),M131-2*($P$5*W131),M131))</f>
        <v>0</v>
      </c>
      <c r="Z131" s="71">
        <f>IF(Bias!$N$6=0,N131,IF(AND(Bias!$N$6=1,$B131&gt;=Bias!$O$6,$B131&lt;=Bias!$P$6),N131+2*($P$5*X131),N131))</f>
        <v>0</v>
      </c>
      <c r="AA131" s="70">
        <f>IF($B131="",0,Tempo!$A$2*(Y131-Z131)/2+AA132)</f>
        <v>0</v>
      </c>
      <c r="AB131" s="83">
        <f>IF(AND($B131&lt;&gt;"",$Q$11&lt;&gt;""),AA131-D131+Tempo!AY120,0)</f>
        <v>0</v>
      </c>
      <c r="AC131" s="83">
        <f>Tempo!$A$2*(S131-T131)/2-Tempo!$A$2*(Tempo!AP120-Tempo!AQ120)/2</f>
        <v>0</v>
      </c>
      <c r="AD131" s="83">
        <f>Tempo!$A$2*(Y131-Z131)/2-Tempo!$A$2*(Tempo!AR120-Tempo!AS120)/2</f>
        <v>0</v>
      </c>
      <c r="AE131" s="83">
        <f>Tempo!$A$2*(S131+T131)/2-Tempo!$A$2*(Tempo!AP120+Tempo!AQ120)/2</f>
        <v>0</v>
      </c>
      <c r="AF131" s="83">
        <f>Tempo!$A$2*(Y131+Z131)/2-Tempo!$A$2*(Tempo!AR120+Tempo!AS120)/2</f>
        <v>0</v>
      </c>
      <c r="AG131" s="105" t="e">
        <f>IF(AND(Bias!$F$4=1,B131&lt;&gt;""),B131,NA())</f>
        <v>#N/A</v>
      </c>
      <c r="AH131" s="105" t="e">
        <f>IF(AND(Bias!$F$5=1,B131&lt;&gt;""),B131,NA())</f>
        <v>#N/A</v>
      </c>
      <c r="AI131" s="105" t="e">
        <f>IF(AND(Bias!$F$4=1,Bias!$F$6=1,B131&lt;&gt;""),B131,NA())</f>
        <v>#N/A</v>
      </c>
      <c r="AJ131" s="105" t="e">
        <f>IF(AND(Bias!$F$5=1,Bias!$F$6=1,B131&lt;&gt;""),B131,NA())</f>
        <v>#N/A</v>
      </c>
      <c r="AL131" t="str">
        <f>IF($B131&lt;&gt;"",(Tempo!B120-Tempo!C120)/2-(Tempo!AP120-Tempo!AQ120)/2,"")</f>
        <v/>
      </c>
      <c r="AM131" t="str">
        <f>IF($B131&lt;&gt;"",(Tempo!D120-Tempo!E120)/2-(Tempo!AR120-Tempo!AS120)/2,"")</f>
        <v/>
      </c>
    </row>
    <row r="132" spans="1:39" x14ac:dyDescent="0.3">
      <c r="A132" s="68">
        <v>119</v>
      </c>
      <c r="B132" s="69" t="str">
        <f>IF(Tempo!A121="","",Tempo!A121)</f>
        <v/>
      </c>
      <c r="C132" s="70">
        <f>Tempo!$A$2*(Tempo!AP121-Tempo!AQ121)/2+C133</f>
        <v>0</v>
      </c>
      <c r="D132" s="70">
        <f>Tempo!$A$2*(Tempo!AR121-Tempo!AS121)/2+D133</f>
        <v>0</v>
      </c>
      <c r="E132" s="83" t="str">
        <f>IF($B132&lt;=Bias!$K$5,IF(ABS(Tempo!AP121-Tempo!B121)+ABS(Tempo!AQ121-Tempo!C121)=0,0.5,ABS(Tempo!AP121-Tempo!B121)/(ABS(Tempo!AP121-Tempo!B121)+ABS(Tempo!AQ121-Tempo!C121))),IF($B132="","",0))</f>
        <v/>
      </c>
      <c r="F132" s="83" t="str">
        <f>IF($B132&lt;=Bias!$K$5,IF(ABS(Tempo!AP121-Tempo!B121)+ABS(Tempo!AQ121-Tempo!C121)=0,0.5,ABS(Tempo!AQ121-Tempo!C121)/(ABS(Tempo!AP121-Tempo!B121)+ABS(Tempo!AQ121-Tempo!C121))),IF($B132="","",0))</f>
        <v/>
      </c>
      <c r="G132" s="71">
        <f>IF(AND(Bias!$I$5=1,$B132&gt;=Bias!$J$5,$B132&lt;=Bias!$K$5),Tempo!B121-E132*$G$3,Tempo!B121)</f>
        <v>0</v>
      </c>
      <c r="H132" s="71">
        <f>IF(AND(Bias!$I$5=1,$B132&gt;=Bias!$J$5,$B132&lt;=Bias!$K$5),Tempo!C121+F132*$G$3,Tempo!C121)</f>
        <v>0</v>
      </c>
      <c r="I132" s="70">
        <f>IF($B132="",0,Tempo!$A$2*(G132-H132)/2+I133)</f>
        <v>0</v>
      </c>
      <c r="J132" s="70">
        <f t="shared" si="2"/>
        <v>0</v>
      </c>
      <c r="K132" s="83" t="str">
        <f>IF($B132&lt;=Bias!$K$6,IF(ABS(Tempo!AR121-Tempo!D121)+ABS(Tempo!AS121-Tempo!E121)=0,0.5,ABS(Tempo!AR121-Tempo!D121)/(ABS(Tempo!AR121-Tempo!D121)+ABS(Tempo!AS121-Tempo!E121))),IF($B132="","",0))</f>
        <v/>
      </c>
      <c r="L132" s="83" t="str">
        <f>IF($B132&lt;=Bias!$K$6,IF(ABS(Tempo!AR121-Tempo!D121)+ABS(Tempo!AS121-Tempo!E121)=0,0.5,ABS(Tempo!AS121-Tempo!E121)/(ABS(Tempo!AR121-Tempo!D121)+ABS(Tempo!AS121-Tempo!E121))),IF($B132="","",0))</f>
        <v/>
      </c>
      <c r="M132" s="153">
        <f>IF(AND(Bias!$I$6=1,$B132&gt;=Bias!$J$6,$B132&lt;=Bias!$K$6),Tempo!D121-2*K132*$L$5,Tempo!D121)</f>
        <v>0</v>
      </c>
      <c r="N132" s="153">
        <f>IF(AND(Bias!$I$6=1,$B132&gt;=Bias!$J$6,$B132&lt;=Bias!$K$6),Tempo!E121+2*L132*$L$5,Tempo!E121)</f>
        <v>0</v>
      </c>
      <c r="O132" s="70">
        <f>IF($B132="",0,Tempo!$A$2*(M132-N132)/2+O133)</f>
        <v>0</v>
      </c>
      <c r="P132" s="109">
        <f t="shared" si="3"/>
        <v>0</v>
      </c>
      <c r="Q132" s="111" t="str">
        <f>IF($B132&lt;=Bias!$P$5,IF(ABS(Tempo!AP121-G132)+ABS(Tempo!AQ121-H132)=0,0.5,ABS(Tempo!AP121-G132)/(ABS(Tempo!AP121-G132)+ABS(Tempo!AQ121-H132))),IF($B132="","",0))</f>
        <v/>
      </c>
      <c r="R132" s="71" t="str">
        <f>IF($B132&lt;=Bias!$P$5,IF(ABS(Tempo!AP121-G132)+ABS(Tempo!AQ121-H132)=0,0.5,ABS(Tempo!AQ121-H132)/(ABS(Tempo!AP121-G132)+ABS(Tempo!AQ121-H132))),IF($B132="","",0))</f>
        <v/>
      </c>
      <c r="S132" s="71">
        <f>IF(Bias!$N$5=0,G132,IF(AND(Bias!$N$5=1,$B132&gt;=Bias!$O$5,$B132&lt;=Bias!$P$5),G132-2*($N$5*Q132),G132))</f>
        <v>0</v>
      </c>
      <c r="T132" s="71">
        <f>IF(Bias!$N$5=0,H132,IF(AND(Bias!$N$5=1,$B132&gt;=Bias!$O$5,$B132&lt;=Bias!$P$5),H132+2*($N$5*R132),H132))</f>
        <v>0</v>
      </c>
      <c r="U132" s="70">
        <f>IF($B132="",0,Tempo!$A$2*(S132-T132)/2+U133)</f>
        <v>0</v>
      </c>
      <c r="V132" s="83">
        <f>IF(AND($B132&lt;&gt;"",$Q$11&lt;&gt;""),U132-C132+Tempo!AX121,0)</f>
        <v>0</v>
      </c>
      <c r="W132" s="83" t="str">
        <f>IF($B132&lt;=Bias!$P$6,IF(ABS(Tempo!AR121-M132)+ABS(Tempo!AS121-N132)=0,0.5,ABS(Tempo!AR121-M132)/(ABS(Tempo!AR121-M132)+ABS(Tempo!AS121-N132))),IF($B132="","",0))</f>
        <v/>
      </c>
      <c r="X132" s="83" t="str">
        <f>IF($B132&lt;=Bias!$P$6,IF(ABS(Tempo!AR121-M132)+ABS(Tempo!AS121-N132)=0,0.5,ABS(Tempo!AS121-N132)/(ABS(Tempo!AR121-M132)+ABS(Tempo!AS121-N132))),IF($B132="","",0))</f>
        <v/>
      </c>
      <c r="Y132" s="71">
        <f>IF(Bias!$N$6=0,M132,IF(AND(Bias!$N$6=1,$B132&gt;=Bias!$O$6,$B132&lt;=Bias!$P$6),M132-2*($P$5*W132),M132))</f>
        <v>0</v>
      </c>
      <c r="Z132" s="71">
        <f>IF(Bias!$N$6=0,N132,IF(AND(Bias!$N$6=1,$B132&gt;=Bias!$O$6,$B132&lt;=Bias!$P$6),N132+2*($P$5*X132),N132))</f>
        <v>0</v>
      </c>
      <c r="AA132" s="70">
        <f>IF($B132="",0,Tempo!$A$2*(Y132-Z132)/2+AA133)</f>
        <v>0</v>
      </c>
      <c r="AB132" s="83">
        <f>IF(AND($B132&lt;&gt;"",$Q$11&lt;&gt;""),AA132-D132+Tempo!AY121,0)</f>
        <v>0</v>
      </c>
      <c r="AC132" s="83">
        <f>Tempo!$A$2*(S132-T132)/2-Tempo!$A$2*(Tempo!AP121-Tempo!AQ121)/2</f>
        <v>0</v>
      </c>
      <c r="AD132" s="83">
        <f>Tempo!$A$2*(Y132-Z132)/2-Tempo!$A$2*(Tempo!AR121-Tempo!AS121)/2</f>
        <v>0</v>
      </c>
      <c r="AE132" s="83">
        <f>Tempo!$A$2*(S132+T132)/2-Tempo!$A$2*(Tempo!AP121+Tempo!AQ121)/2</f>
        <v>0</v>
      </c>
      <c r="AF132" s="83">
        <f>Tempo!$A$2*(Y132+Z132)/2-Tempo!$A$2*(Tempo!AR121+Tempo!AS121)/2</f>
        <v>0</v>
      </c>
      <c r="AG132" s="105" t="e">
        <f>IF(AND(Bias!$F$4=1,B132&lt;&gt;""),B132,NA())</f>
        <v>#N/A</v>
      </c>
      <c r="AH132" s="105" t="e">
        <f>IF(AND(Bias!$F$5=1,B132&lt;&gt;""),B132,NA())</f>
        <v>#N/A</v>
      </c>
      <c r="AI132" s="105" t="e">
        <f>IF(AND(Bias!$F$4=1,Bias!$F$6=1,B132&lt;&gt;""),B132,NA())</f>
        <v>#N/A</v>
      </c>
      <c r="AJ132" s="105" t="e">
        <f>IF(AND(Bias!$F$5=1,Bias!$F$6=1,B132&lt;&gt;""),B132,NA())</f>
        <v>#N/A</v>
      </c>
      <c r="AL132" t="str">
        <f>IF($B132&lt;&gt;"",(Tempo!B121-Tempo!C121)/2-(Tempo!AP121-Tempo!AQ121)/2,"")</f>
        <v/>
      </c>
      <c r="AM132" t="str">
        <f>IF($B132&lt;&gt;"",(Tempo!D121-Tempo!E121)/2-(Tempo!AR121-Tempo!AS121)/2,"")</f>
        <v/>
      </c>
    </row>
    <row r="133" spans="1:39" x14ac:dyDescent="0.3">
      <c r="A133" s="68">
        <v>120</v>
      </c>
      <c r="B133" s="69" t="str">
        <f>IF(Tempo!A122="","",Tempo!A122)</f>
        <v/>
      </c>
      <c r="C133" s="70">
        <f>Tempo!$A$2*(Tempo!AP122-Tempo!AQ122)/2+C134</f>
        <v>0</v>
      </c>
      <c r="D133" s="70">
        <f>Tempo!$A$2*(Tempo!AR122-Tempo!AS122)/2+D134</f>
        <v>0</v>
      </c>
      <c r="E133" s="83" t="str">
        <f>IF($B133&lt;=Bias!$K$5,IF(ABS(Tempo!AP122-Tempo!B122)+ABS(Tempo!AQ122-Tempo!C122)=0,0.5,ABS(Tempo!AP122-Tempo!B122)/(ABS(Tempo!AP122-Tempo!B122)+ABS(Tempo!AQ122-Tempo!C122))),IF($B133="","",0))</f>
        <v/>
      </c>
      <c r="F133" s="83" t="str">
        <f>IF($B133&lt;=Bias!$K$5,IF(ABS(Tempo!AP122-Tempo!B122)+ABS(Tempo!AQ122-Tempo!C122)=0,0.5,ABS(Tempo!AQ122-Tempo!C122)/(ABS(Tempo!AP122-Tempo!B122)+ABS(Tempo!AQ122-Tempo!C122))),IF($B133="","",0))</f>
        <v/>
      </c>
      <c r="G133" s="71">
        <f>IF(AND(Bias!$I$5=1,$B133&gt;=Bias!$J$5,$B133&lt;=Bias!$K$5),Tempo!B122-E133*$G$3,Tempo!B122)</f>
        <v>0</v>
      </c>
      <c r="H133" s="71">
        <f>IF(AND(Bias!$I$5=1,$B133&gt;=Bias!$J$5,$B133&lt;=Bias!$K$5),Tempo!C122+F133*$G$3,Tempo!C122)</f>
        <v>0</v>
      </c>
      <c r="I133" s="70">
        <f>IF($B133="",0,Tempo!$A$2*(G133-H133)/2+I134)</f>
        <v>0</v>
      </c>
      <c r="J133" s="70">
        <f t="shared" si="2"/>
        <v>0</v>
      </c>
      <c r="K133" s="83" t="str">
        <f>IF($B133&lt;=Bias!$K$6,IF(ABS(Tempo!AR122-Tempo!D122)+ABS(Tempo!AS122-Tempo!E122)=0,0.5,ABS(Tempo!AR122-Tempo!D122)/(ABS(Tempo!AR122-Tempo!D122)+ABS(Tempo!AS122-Tempo!E122))),IF($B133="","",0))</f>
        <v/>
      </c>
      <c r="L133" s="83" t="str">
        <f>IF($B133&lt;=Bias!$K$6,IF(ABS(Tempo!AR122-Tempo!D122)+ABS(Tempo!AS122-Tempo!E122)=0,0.5,ABS(Tempo!AS122-Tempo!E122)/(ABS(Tempo!AR122-Tempo!D122)+ABS(Tempo!AS122-Tempo!E122))),IF($B133="","",0))</f>
        <v/>
      </c>
      <c r="M133" s="153">
        <f>IF(AND(Bias!$I$6=1,$B133&gt;=Bias!$J$6,$B133&lt;=Bias!$K$6),Tempo!D122-2*K133*$L$5,Tempo!D122)</f>
        <v>0</v>
      </c>
      <c r="N133" s="153">
        <f>IF(AND(Bias!$I$6=1,$B133&gt;=Bias!$J$6,$B133&lt;=Bias!$K$6),Tempo!E122+2*L133*$L$5,Tempo!E122)</f>
        <v>0</v>
      </c>
      <c r="O133" s="70">
        <f>IF($B133="",0,Tempo!$A$2*(M133-N133)/2+O134)</f>
        <v>0</v>
      </c>
      <c r="P133" s="109">
        <f t="shared" si="3"/>
        <v>0</v>
      </c>
      <c r="Q133" s="111" t="str">
        <f>IF($B133&lt;=Bias!$P$5,IF(ABS(Tempo!AP122-G133)+ABS(Tempo!AQ122-H133)=0,0.5,ABS(Tempo!AP122-G133)/(ABS(Tempo!AP122-G133)+ABS(Tempo!AQ122-H133))),IF($B133="","",0))</f>
        <v/>
      </c>
      <c r="R133" s="71" t="str">
        <f>IF($B133&lt;=Bias!$P$5,IF(ABS(Tempo!AP122-G133)+ABS(Tempo!AQ122-H133)=0,0.5,ABS(Tempo!AQ122-H133)/(ABS(Tempo!AP122-G133)+ABS(Tempo!AQ122-H133))),IF($B133="","",0))</f>
        <v/>
      </c>
      <c r="S133" s="71">
        <f>IF(Bias!$N$5=0,G133,IF(AND(Bias!$N$5=1,$B133&gt;=Bias!$O$5,$B133&lt;=Bias!$P$5),G133-2*($N$5*Q133),G133))</f>
        <v>0</v>
      </c>
      <c r="T133" s="71">
        <f>IF(Bias!$N$5=0,H133,IF(AND(Bias!$N$5=1,$B133&gt;=Bias!$O$5,$B133&lt;=Bias!$P$5),H133+2*($N$5*R133),H133))</f>
        <v>0</v>
      </c>
      <c r="U133" s="70">
        <f>IF($B133="",0,Tempo!$A$2*(S133-T133)/2+U134)</f>
        <v>0</v>
      </c>
      <c r="V133" s="83">
        <f>IF(AND($B133&lt;&gt;"",$Q$11&lt;&gt;""),U133-C133+Tempo!AX122,0)</f>
        <v>0</v>
      </c>
      <c r="W133" s="83" t="str">
        <f>IF($B133&lt;=Bias!$P$6,IF(ABS(Tempo!AR122-M133)+ABS(Tempo!AS122-N133)=0,0.5,ABS(Tempo!AR122-M133)/(ABS(Tempo!AR122-M133)+ABS(Tempo!AS122-N133))),IF($B133="","",0))</f>
        <v/>
      </c>
      <c r="X133" s="83" t="str">
        <f>IF($B133&lt;=Bias!$P$6,IF(ABS(Tempo!AR122-M133)+ABS(Tempo!AS122-N133)=0,0.5,ABS(Tempo!AS122-N133)/(ABS(Tempo!AR122-M133)+ABS(Tempo!AS122-N133))),IF($B133="","",0))</f>
        <v/>
      </c>
      <c r="Y133" s="71">
        <f>IF(Bias!$N$6=0,M133,IF(AND(Bias!$N$6=1,$B133&gt;=Bias!$O$6,$B133&lt;=Bias!$P$6),M133-2*($P$5*W133),M133))</f>
        <v>0</v>
      </c>
      <c r="Z133" s="71">
        <f>IF(Bias!$N$6=0,N133,IF(AND(Bias!$N$6=1,$B133&gt;=Bias!$O$6,$B133&lt;=Bias!$P$6),N133+2*($P$5*X133),N133))</f>
        <v>0</v>
      </c>
      <c r="AA133" s="70">
        <f>IF($B133="",0,Tempo!$A$2*(Y133-Z133)/2+AA134)</f>
        <v>0</v>
      </c>
      <c r="AB133" s="83">
        <f>IF(AND($B133&lt;&gt;"",$Q$11&lt;&gt;""),AA133-D133+Tempo!AY122,0)</f>
        <v>0</v>
      </c>
      <c r="AC133" s="83">
        <f>Tempo!$A$2*(S133-T133)/2-Tempo!$A$2*(Tempo!AP122-Tempo!AQ122)/2</f>
        <v>0</v>
      </c>
      <c r="AD133" s="83">
        <f>Tempo!$A$2*(Y133-Z133)/2-Tempo!$A$2*(Tempo!AR122-Tempo!AS122)/2</f>
        <v>0</v>
      </c>
      <c r="AE133" s="83">
        <f>Tempo!$A$2*(S133+T133)/2-Tempo!$A$2*(Tempo!AP122+Tempo!AQ122)/2</f>
        <v>0</v>
      </c>
      <c r="AF133" s="83">
        <f>Tempo!$A$2*(Y133+Z133)/2-Tempo!$A$2*(Tempo!AR122+Tempo!AS122)/2</f>
        <v>0</v>
      </c>
      <c r="AG133" s="105" t="e">
        <f>IF(AND(Bias!$F$4=1,B133&lt;&gt;""),B133,NA())</f>
        <v>#N/A</v>
      </c>
      <c r="AH133" s="105" t="e">
        <f>IF(AND(Bias!$F$5=1,B133&lt;&gt;""),B133,NA())</f>
        <v>#N/A</v>
      </c>
      <c r="AI133" s="105" t="e">
        <f>IF(AND(Bias!$F$4=1,Bias!$F$6=1,B133&lt;&gt;""),B133,NA())</f>
        <v>#N/A</v>
      </c>
      <c r="AJ133" s="105" t="e">
        <f>IF(AND(Bias!$F$5=1,Bias!$F$6=1,B133&lt;&gt;""),B133,NA())</f>
        <v>#N/A</v>
      </c>
      <c r="AL133" t="str">
        <f>IF($B133&lt;&gt;"",(Tempo!B122-Tempo!C122)/2-(Tempo!AP122-Tempo!AQ122)/2,"")</f>
        <v/>
      </c>
      <c r="AM133" t="str">
        <f>IF($B133&lt;&gt;"",(Tempo!D122-Tempo!E122)/2-(Tempo!AR122-Tempo!AS122)/2,"")</f>
        <v/>
      </c>
    </row>
    <row r="134" spans="1:39" x14ac:dyDescent="0.3">
      <c r="A134" s="68">
        <v>121</v>
      </c>
      <c r="B134" s="69" t="str">
        <f>IF(Tempo!A123="","",Tempo!A123)</f>
        <v/>
      </c>
      <c r="C134" s="70">
        <f>Tempo!$A$2*(Tempo!AP123-Tempo!AQ123)/2+C135</f>
        <v>0</v>
      </c>
      <c r="D134" s="70">
        <f>Tempo!$A$2*(Tempo!AR123-Tempo!AS123)/2+D135</f>
        <v>0</v>
      </c>
      <c r="E134" s="83" t="str">
        <f>IF($B134&lt;=Bias!$K$5,IF(ABS(Tempo!AP123-Tempo!B123)+ABS(Tempo!AQ123-Tempo!C123)=0,0.5,ABS(Tempo!AP123-Tempo!B123)/(ABS(Tempo!AP123-Tempo!B123)+ABS(Tempo!AQ123-Tempo!C123))),IF($B134="","",0))</f>
        <v/>
      </c>
      <c r="F134" s="83" t="str">
        <f>IF($B134&lt;=Bias!$K$5,IF(ABS(Tempo!AP123-Tempo!B123)+ABS(Tempo!AQ123-Tempo!C123)=0,0.5,ABS(Tempo!AQ123-Tempo!C123)/(ABS(Tempo!AP123-Tempo!B123)+ABS(Tempo!AQ123-Tempo!C123))),IF($B134="","",0))</f>
        <v/>
      </c>
      <c r="G134" s="71">
        <f>IF(AND(Bias!$I$5=1,$B134&gt;=Bias!$J$5,$B134&lt;=Bias!$K$5),Tempo!B123-E134*$G$3,Tempo!B123)</f>
        <v>0</v>
      </c>
      <c r="H134" s="71">
        <f>IF(AND(Bias!$I$5=1,$B134&gt;=Bias!$J$5,$B134&lt;=Bias!$K$5),Tempo!C123+F134*$G$3,Tempo!C123)</f>
        <v>0</v>
      </c>
      <c r="I134" s="70">
        <f>IF($B134="",0,Tempo!$A$2*(G134-H134)/2+I135)</f>
        <v>0</v>
      </c>
      <c r="J134" s="70">
        <f t="shared" si="2"/>
        <v>0</v>
      </c>
      <c r="K134" s="83" t="str">
        <f>IF($B134&lt;=Bias!$K$6,IF(ABS(Tempo!AR123-Tempo!D123)+ABS(Tempo!AS123-Tempo!E123)=0,0.5,ABS(Tempo!AR123-Tempo!D123)/(ABS(Tempo!AR123-Tempo!D123)+ABS(Tempo!AS123-Tempo!E123))),IF($B134="","",0))</f>
        <v/>
      </c>
      <c r="L134" s="83" t="str">
        <f>IF($B134&lt;=Bias!$K$6,IF(ABS(Tempo!AR123-Tempo!D123)+ABS(Tempo!AS123-Tempo!E123)=0,0.5,ABS(Tempo!AS123-Tempo!E123)/(ABS(Tempo!AR123-Tempo!D123)+ABS(Tempo!AS123-Tempo!E123))),IF($B134="","",0))</f>
        <v/>
      </c>
      <c r="M134" s="153">
        <f>IF(AND(Bias!$I$6=1,$B134&gt;=Bias!$J$6,$B134&lt;=Bias!$K$6),Tempo!D123-2*K134*$L$5,Tempo!D123)</f>
        <v>0</v>
      </c>
      <c r="N134" s="153">
        <f>IF(AND(Bias!$I$6=1,$B134&gt;=Bias!$J$6,$B134&lt;=Bias!$K$6),Tempo!E123+2*L134*$L$5,Tempo!E123)</f>
        <v>0</v>
      </c>
      <c r="O134" s="70">
        <f>IF($B134="",0,Tempo!$A$2*(M134-N134)/2+O135)</f>
        <v>0</v>
      </c>
      <c r="P134" s="109">
        <f t="shared" si="3"/>
        <v>0</v>
      </c>
      <c r="Q134" s="111" t="str">
        <f>IF($B134&lt;=Bias!$P$5,IF(ABS(Tempo!AP123-G134)+ABS(Tempo!AQ123-H134)=0,0.5,ABS(Tempo!AP123-G134)/(ABS(Tempo!AP123-G134)+ABS(Tempo!AQ123-H134))),IF($B134="","",0))</f>
        <v/>
      </c>
      <c r="R134" s="71" t="str">
        <f>IF($B134&lt;=Bias!$P$5,IF(ABS(Tempo!AP123-G134)+ABS(Tempo!AQ123-H134)=0,0.5,ABS(Tempo!AQ123-H134)/(ABS(Tempo!AP123-G134)+ABS(Tempo!AQ123-H134))),IF($B134="","",0))</f>
        <v/>
      </c>
      <c r="S134" s="71">
        <f>IF(Bias!$N$5=0,G134,IF(AND(Bias!$N$5=1,$B134&gt;=Bias!$O$5,$B134&lt;=Bias!$P$5),G134-2*($N$5*Q134),G134))</f>
        <v>0</v>
      </c>
      <c r="T134" s="71">
        <f>IF(Bias!$N$5=0,H134,IF(AND(Bias!$N$5=1,$B134&gt;=Bias!$O$5,$B134&lt;=Bias!$P$5),H134+2*($N$5*R134),H134))</f>
        <v>0</v>
      </c>
      <c r="U134" s="70">
        <f>IF($B134="",0,Tempo!$A$2*(S134-T134)/2+U135)</f>
        <v>0</v>
      </c>
      <c r="V134" s="83">
        <f>IF(AND($B134&lt;&gt;"",$Q$11&lt;&gt;""),U134-C134+Tempo!AX123,0)</f>
        <v>0</v>
      </c>
      <c r="W134" s="83" t="str">
        <f>IF($B134&lt;=Bias!$P$6,IF(ABS(Tempo!AR123-M134)+ABS(Tempo!AS123-N134)=0,0.5,ABS(Tempo!AR123-M134)/(ABS(Tempo!AR123-M134)+ABS(Tempo!AS123-N134))),IF($B134="","",0))</f>
        <v/>
      </c>
      <c r="X134" s="83" t="str">
        <f>IF($B134&lt;=Bias!$P$6,IF(ABS(Tempo!AR123-M134)+ABS(Tempo!AS123-N134)=0,0.5,ABS(Tempo!AS123-N134)/(ABS(Tempo!AR123-M134)+ABS(Tempo!AS123-N134))),IF($B134="","",0))</f>
        <v/>
      </c>
      <c r="Y134" s="71">
        <f>IF(Bias!$N$6=0,M134,IF(AND(Bias!$N$6=1,$B134&gt;=Bias!$O$6,$B134&lt;=Bias!$P$6),M134-2*($P$5*W134),M134))</f>
        <v>0</v>
      </c>
      <c r="Z134" s="71">
        <f>IF(Bias!$N$6=0,N134,IF(AND(Bias!$N$6=1,$B134&gt;=Bias!$O$6,$B134&lt;=Bias!$P$6),N134+2*($P$5*X134),N134))</f>
        <v>0</v>
      </c>
      <c r="AA134" s="70">
        <f>IF($B134="",0,Tempo!$A$2*(Y134-Z134)/2+AA135)</f>
        <v>0</v>
      </c>
      <c r="AB134" s="83">
        <f>IF(AND($B134&lt;&gt;"",$Q$11&lt;&gt;""),AA134-D134+Tempo!AY123,0)</f>
        <v>0</v>
      </c>
      <c r="AC134" s="83">
        <f>Tempo!$A$2*(S134-T134)/2-Tempo!$A$2*(Tempo!AP123-Tempo!AQ123)/2</f>
        <v>0</v>
      </c>
      <c r="AD134" s="83">
        <f>Tempo!$A$2*(Y134-Z134)/2-Tempo!$A$2*(Tempo!AR123-Tempo!AS123)/2</f>
        <v>0</v>
      </c>
      <c r="AE134" s="83">
        <f>Tempo!$A$2*(S134+T134)/2-Tempo!$A$2*(Tempo!AP123+Tempo!AQ123)/2</f>
        <v>0</v>
      </c>
      <c r="AF134" s="83">
        <f>Tempo!$A$2*(Y134+Z134)/2-Tempo!$A$2*(Tempo!AR123+Tempo!AS123)/2</f>
        <v>0</v>
      </c>
      <c r="AG134" s="105" t="e">
        <f>IF(AND(Bias!$F$4=1,B134&lt;&gt;""),B134,NA())</f>
        <v>#N/A</v>
      </c>
      <c r="AH134" s="105" t="e">
        <f>IF(AND(Bias!$F$5=1,B134&lt;&gt;""),B134,NA())</f>
        <v>#N/A</v>
      </c>
      <c r="AI134" s="105" t="e">
        <f>IF(AND(Bias!$F$4=1,Bias!$F$6=1,B134&lt;&gt;""),B134,NA())</f>
        <v>#N/A</v>
      </c>
      <c r="AJ134" s="105" t="e">
        <f>IF(AND(Bias!$F$5=1,Bias!$F$6=1,B134&lt;&gt;""),B134,NA())</f>
        <v>#N/A</v>
      </c>
      <c r="AL134" t="str">
        <f>IF($B134&lt;&gt;"",(Tempo!B123-Tempo!C123)/2-(Tempo!AP123-Tempo!AQ123)/2,"")</f>
        <v/>
      </c>
      <c r="AM134" t="str">
        <f>IF($B134&lt;&gt;"",(Tempo!D123-Tempo!E123)/2-(Tempo!AR123-Tempo!AS123)/2,"")</f>
        <v/>
      </c>
    </row>
    <row r="135" spans="1:39" x14ac:dyDescent="0.3">
      <c r="A135" s="68">
        <v>122</v>
      </c>
      <c r="B135" s="69" t="str">
        <f>IF(Tempo!A124="","",Tempo!A124)</f>
        <v/>
      </c>
      <c r="C135" s="70">
        <f>Tempo!$A$2*(Tempo!AP124-Tempo!AQ124)/2+C136</f>
        <v>0</v>
      </c>
      <c r="D135" s="70">
        <f>Tempo!$A$2*(Tempo!AR124-Tempo!AS124)/2+D136</f>
        <v>0</v>
      </c>
      <c r="E135" s="83" t="str">
        <f>IF($B135&lt;=Bias!$K$5,IF(ABS(Tempo!AP124-Tempo!B124)+ABS(Tempo!AQ124-Tempo!C124)=0,0.5,ABS(Tempo!AP124-Tempo!B124)/(ABS(Tempo!AP124-Tempo!B124)+ABS(Tempo!AQ124-Tempo!C124))),IF($B135="","",0))</f>
        <v/>
      </c>
      <c r="F135" s="83" t="str">
        <f>IF($B135&lt;=Bias!$K$5,IF(ABS(Tempo!AP124-Tempo!B124)+ABS(Tempo!AQ124-Tempo!C124)=0,0.5,ABS(Tempo!AQ124-Tempo!C124)/(ABS(Tempo!AP124-Tempo!B124)+ABS(Tempo!AQ124-Tempo!C124))),IF($B135="","",0))</f>
        <v/>
      </c>
      <c r="G135" s="71">
        <f>IF(AND(Bias!$I$5=1,$B135&gt;=Bias!$J$5,$B135&lt;=Bias!$K$5),Tempo!B124-E135*$G$3,Tempo!B124)</f>
        <v>0</v>
      </c>
      <c r="H135" s="71">
        <f>IF(AND(Bias!$I$5=1,$B135&gt;=Bias!$J$5,$B135&lt;=Bias!$K$5),Tempo!C124+F135*$G$3,Tempo!C124)</f>
        <v>0</v>
      </c>
      <c r="I135" s="70">
        <f>IF($B135="",0,Tempo!$A$2*(G135-H135)/2+I136)</f>
        <v>0</v>
      </c>
      <c r="J135" s="70">
        <f t="shared" si="2"/>
        <v>0</v>
      </c>
      <c r="K135" s="83" t="str">
        <f>IF($B135&lt;=Bias!$K$6,IF(ABS(Tempo!AR124-Tempo!D124)+ABS(Tempo!AS124-Tempo!E124)=0,0.5,ABS(Tempo!AR124-Tempo!D124)/(ABS(Tempo!AR124-Tempo!D124)+ABS(Tempo!AS124-Tempo!E124))),IF($B135="","",0))</f>
        <v/>
      </c>
      <c r="L135" s="83" t="str">
        <f>IF($B135&lt;=Bias!$K$6,IF(ABS(Tempo!AR124-Tempo!D124)+ABS(Tempo!AS124-Tempo!E124)=0,0.5,ABS(Tempo!AS124-Tempo!E124)/(ABS(Tempo!AR124-Tempo!D124)+ABS(Tempo!AS124-Tempo!E124))),IF($B135="","",0))</f>
        <v/>
      </c>
      <c r="M135" s="153">
        <f>IF(AND(Bias!$I$6=1,$B135&gt;=Bias!$J$6,$B135&lt;=Bias!$K$6),Tempo!D124-2*K135*$L$5,Tempo!D124)</f>
        <v>0</v>
      </c>
      <c r="N135" s="153">
        <f>IF(AND(Bias!$I$6=1,$B135&gt;=Bias!$J$6,$B135&lt;=Bias!$K$6),Tempo!E124+2*L135*$L$5,Tempo!E124)</f>
        <v>0</v>
      </c>
      <c r="O135" s="70">
        <f>IF($B135="",0,Tempo!$A$2*(M135-N135)/2+O136)</f>
        <v>0</v>
      </c>
      <c r="P135" s="109">
        <f t="shared" si="3"/>
        <v>0</v>
      </c>
      <c r="Q135" s="111" t="str">
        <f>IF($B135&lt;=Bias!$P$5,IF(ABS(Tempo!AP124-G135)+ABS(Tempo!AQ124-H135)=0,0.5,ABS(Tempo!AP124-G135)/(ABS(Tempo!AP124-G135)+ABS(Tempo!AQ124-H135))),IF($B135="","",0))</f>
        <v/>
      </c>
      <c r="R135" s="71" t="str">
        <f>IF($B135&lt;=Bias!$P$5,IF(ABS(Tempo!AP124-G135)+ABS(Tempo!AQ124-H135)=0,0.5,ABS(Tempo!AQ124-H135)/(ABS(Tempo!AP124-G135)+ABS(Tempo!AQ124-H135))),IF($B135="","",0))</f>
        <v/>
      </c>
      <c r="S135" s="71">
        <f>IF(Bias!$N$5=0,G135,IF(AND(Bias!$N$5=1,$B135&gt;=Bias!$O$5,$B135&lt;=Bias!$P$5),G135-2*($N$5*Q135),G135))</f>
        <v>0</v>
      </c>
      <c r="T135" s="71">
        <f>IF(Bias!$N$5=0,H135,IF(AND(Bias!$N$5=1,$B135&gt;=Bias!$O$5,$B135&lt;=Bias!$P$5),H135+2*($N$5*R135),H135))</f>
        <v>0</v>
      </c>
      <c r="U135" s="70">
        <f>IF($B135="",0,Tempo!$A$2*(S135-T135)/2+U136)</f>
        <v>0</v>
      </c>
      <c r="V135" s="83">
        <f>IF(AND($B135&lt;&gt;"",$Q$11&lt;&gt;""),U135-C135+Tempo!AX124,0)</f>
        <v>0</v>
      </c>
      <c r="W135" s="83" t="str">
        <f>IF($B135&lt;=Bias!$P$6,IF(ABS(Tempo!AR124-M135)+ABS(Tempo!AS124-N135)=0,0.5,ABS(Tempo!AR124-M135)/(ABS(Tempo!AR124-M135)+ABS(Tempo!AS124-N135))),IF($B135="","",0))</f>
        <v/>
      </c>
      <c r="X135" s="83" t="str">
        <f>IF($B135&lt;=Bias!$P$6,IF(ABS(Tempo!AR124-M135)+ABS(Tempo!AS124-N135)=0,0.5,ABS(Tempo!AS124-N135)/(ABS(Tempo!AR124-M135)+ABS(Tempo!AS124-N135))),IF($B135="","",0))</f>
        <v/>
      </c>
      <c r="Y135" s="71">
        <f>IF(Bias!$N$6=0,M135,IF(AND(Bias!$N$6=1,$B135&gt;=Bias!$O$6,$B135&lt;=Bias!$P$6),M135-2*($P$5*W135),M135))</f>
        <v>0</v>
      </c>
      <c r="Z135" s="71">
        <f>IF(Bias!$N$6=0,N135,IF(AND(Bias!$N$6=1,$B135&gt;=Bias!$O$6,$B135&lt;=Bias!$P$6),N135+2*($P$5*X135),N135))</f>
        <v>0</v>
      </c>
      <c r="AA135" s="70">
        <f>IF($B135="",0,Tempo!$A$2*(Y135-Z135)/2+AA136)</f>
        <v>0</v>
      </c>
      <c r="AB135" s="83">
        <f>IF(AND($B135&lt;&gt;"",$Q$11&lt;&gt;""),AA135-D135+Tempo!AY124,0)</f>
        <v>0</v>
      </c>
      <c r="AC135" s="83">
        <f>Tempo!$A$2*(S135-T135)/2-Tempo!$A$2*(Tempo!AP124-Tempo!AQ124)/2</f>
        <v>0</v>
      </c>
      <c r="AD135" s="83">
        <f>Tempo!$A$2*(Y135-Z135)/2-Tempo!$A$2*(Tempo!AR124-Tempo!AS124)/2</f>
        <v>0</v>
      </c>
      <c r="AE135" s="83">
        <f>Tempo!$A$2*(S135+T135)/2-Tempo!$A$2*(Tempo!AP124+Tempo!AQ124)/2</f>
        <v>0</v>
      </c>
      <c r="AF135" s="83">
        <f>Tempo!$A$2*(Y135+Z135)/2-Tempo!$A$2*(Tempo!AR124+Tempo!AS124)/2</f>
        <v>0</v>
      </c>
      <c r="AG135" s="105" t="e">
        <f>IF(AND(Bias!$F$4=1,B135&lt;&gt;""),B135,NA())</f>
        <v>#N/A</v>
      </c>
      <c r="AH135" s="105" t="e">
        <f>IF(AND(Bias!$F$5=1,B135&lt;&gt;""),B135,NA())</f>
        <v>#N/A</v>
      </c>
      <c r="AI135" s="105" t="e">
        <f>IF(AND(Bias!$F$4=1,Bias!$F$6=1,B135&lt;&gt;""),B135,NA())</f>
        <v>#N/A</v>
      </c>
      <c r="AJ135" s="105" t="e">
        <f>IF(AND(Bias!$F$5=1,Bias!$F$6=1,B135&lt;&gt;""),B135,NA())</f>
        <v>#N/A</v>
      </c>
      <c r="AL135" t="str">
        <f>IF($B135&lt;&gt;"",(Tempo!B124-Tempo!C124)/2-(Tempo!AP124-Tempo!AQ124)/2,"")</f>
        <v/>
      </c>
      <c r="AM135" t="str">
        <f>IF($B135&lt;&gt;"",(Tempo!D124-Tempo!E124)/2-(Tempo!AR124-Tempo!AS124)/2,"")</f>
        <v/>
      </c>
    </row>
    <row r="136" spans="1:39" x14ac:dyDescent="0.3">
      <c r="A136" s="68">
        <v>123</v>
      </c>
      <c r="B136" s="69" t="str">
        <f>IF(Tempo!A125="","",Tempo!A125)</f>
        <v/>
      </c>
      <c r="C136" s="70">
        <f>Tempo!$A$2*(Tempo!AP125-Tempo!AQ125)/2+C137</f>
        <v>0</v>
      </c>
      <c r="D136" s="70">
        <f>Tempo!$A$2*(Tempo!AR125-Tempo!AS125)/2+D137</f>
        <v>0</v>
      </c>
      <c r="E136" s="83" t="str">
        <f>IF($B136&lt;=Bias!$K$5,IF(ABS(Tempo!AP125-Tempo!B125)+ABS(Tempo!AQ125-Tempo!C125)=0,0.5,ABS(Tempo!AP125-Tempo!B125)/(ABS(Tempo!AP125-Tempo!B125)+ABS(Tempo!AQ125-Tempo!C125))),IF($B136="","",0))</f>
        <v/>
      </c>
      <c r="F136" s="83" t="str">
        <f>IF($B136&lt;=Bias!$K$5,IF(ABS(Tempo!AP125-Tempo!B125)+ABS(Tempo!AQ125-Tempo!C125)=0,0.5,ABS(Tempo!AQ125-Tempo!C125)/(ABS(Tempo!AP125-Tempo!B125)+ABS(Tempo!AQ125-Tempo!C125))),IF($B136="","",0))</f>
        <v/>
      </c>
      <c r="G136" s="71">
        <f>IF(AND(Bias!$I$5=1,$B136&gt;=Bias!$J$5,$B136&lt;=Bias!$K$5),Tempo!B125-E136*$G$3,Tempo!B125)</f>
        <v>0</v>
      </c>
      <c r="H136" s="71">
        <f>IF(AND(Bias!$I$5=1,$B136&gt;=Bias!$J$5,$B136&lt;=Bias!$K$5),Tempo!C125+F136*$G$3,Tempo!C125)</f>
        <v>0</v>
      </c>
      <c r="I136" s="70">
        <f>IF($B136="",0,Tempo!$A$2*(G136-H136)/2+I137)</f>
        <v>0</v>
      </c>
      <c r="J136" s="70">
        <f t="shared" si="2"/>
        <v>0</v>
      </c>
      <c r="K136" s="83" t="str">
        <f>IF($B136&lt;=Bias!$K$6,IF(ABS(Tempo!AR125-Tempo!D125)+ABS(Tempo!AS125-Tempo!E125)=0,0.5,ABS(Tempo!AR125-Tempo!D125)/(ABS(Tempo!AR125-Tempo!D125)+ABS(Tempo!AS125-Tempo!E125))),IF($B136="","",0))</f>
        <v/>
      </c>
      <c r="L136" s="83" t="str">
        <f>IF($B136&lt;=Bias!$K$6,IF(ABS(Tempo!AR125-Tempo!D125)+ABS(Tempo!AS125-Tempo!E125)=0,0.5,ABS(Tempo!AS125-Tempo!E125)/(ABS(Tempo!AR125-Tempo!D125)+ABS(Tempo!AS125-Tempo!E125))),IF($B136="","",0))</f>
        <v/>
      </c>
      <c r="M136" s="153">
        <f>IF(AND(Bias!$I$6=1,$B136&gt;=Bias!$J$6,$B136&lt;=Bias!$K$6),Tempo!D125-2*K136*$L$5,Tempo!D125)</f>
        <v>0</v>
      </c>
      <c r="N136" s="153">
        <f>IF(AND(Bias!$I$6=1,$B136&gt;=Bias!$J$6,$B136&lt;=Bias!$K$6),Tempo!E125+2*L136*$L$5,Tempo!E125)</f>
        <v>0</v>
      </c>
      <c r="O136" s="70">
        <f>IF($B136="",0,Tempo!$A$2*(M136-N136)/2+O137)</f>
        <v>0</v>
      </c>
      <c r="P136" s="109">
        <f t="shared" si="3"/>
        <v>0</v>
      </c>
      <c r="Q136" s="111" t="str">
        <f>IF($B136&lt;=Bias!$P$5,IF(ABS(Tempo!AP125-G136)+ABS(Tempo!AQ125-H136)=0,0.5,ABS(Tempo!AP125-G136)/(ABS(Tempo!AP125-G136)+ABS(Tempo!AQ125-H136))),IF($B136="","",0))</f>
        <v/>
      </c>
      <c r="R136" s="71" t="str">
        <f>IF($B136&lt;=Bias!$P$5,IF(ABS(Tempo!AP125-G136)+ABS(Tempo!AQ125-H136)=0,0.5,ABS(Tempo!AQ125-H136)/(ABS(Tempo!AP125-G136)+ABS(Tempo!AQ125-H136))),IF($B136="","",0))</f>
        <v/>
      </c>
      <c r="S136" s="71">
        <f>IF(Bias!$N$5=0,G136,IF(AND(Bias!$N$5=1,$B136&gt;=Bias!$O$5,$B136&lt;=Bias!$P$5),G136-2*($N$5*Q136),G136))</f>
        <v>0</v>
      </c>
      <c r="T136" s="71">
        <f>IF(Bias!$N$5=0,H136,IF(AND(Bias!$N$5=1,$B136&gt;=Bias!$O$5,$B136&lt;=Bias!$P$5),H136+2*($N$5*R136),H136))</f>
        <v>0</v>
      </c>
      <c r="U136" s="70">
        <f>IF($B136="",0,Tempo!$A$2*(S136-T136)/2+U137)</f>
        <v>0</v>
      </c>
      <c r="V136" s="83">
        <f>IF(AND($B136&lt;&gt;"",$Q$11&lt;&gt;""),U136-C136+Tempo!AX125,0)</f>
        <v>0</v>
      </c>
      <c r="W136" s="83" t="str">
        <f>IF($B136&lt;=Bias!$P$6,IF(ABS(Tempo!AR125-M136)+ABS(Tempo!AS125-N136)=0,0.5,ABS(Tempo!AR125-M136)/(ABS(Tempo!AR125-M136)+ABS(Tempo!AS125-N136))),IF($B136="","",0))</f>
        <v/>
      </c>
      <c r="X136" s="83" t="str">
        <f>IF($B136&lt;=Bias!$P$6,IF(ABS(Tempo!AR125-M136)+ABS(Tempo!AS125-N136)=0,0.5,ABS(Tempo!AS125-N136)/(ABS(Tempo!AR125-M136)+ABS(Tempo!AS125-N136))),IF($B136="","",0))</f>
        <v/>
      </c>
      <c r="Y136" s="71">
        <f>IF(Bias!$N$6=0,M136,IF(AND(Bias!$N$6=1,$B136&gt;=Bias!$O$6,$B136&lt;=Bias!$P$6),M136-2*($P$5*W136),M136))</f>
        <v>0</v>
      </c>
      <c r="Z136" s="71">
        <f>IF(Bias!$N$6=0,N136,IF(AND(Bias!$N$6=1,$B136&gt;=Bias!$O$6,$B136&lt;=Bias!$P$6),N136+2*($P$5*X136),N136))</f>
        <v>0</v>
      </c>
      <c r="AA136" s="70">
        <f>IF($B136="",0,Tempo!$A$2*(Y136-Z136)/2+AA137)</f>
        <v>0</v>
      </c>
      <c r="AB136" s="83">
        <f>IF(AND($B136&lt;&gt;"",$Q$11&lt;&gt;""),AA136-D136+Tempo!AY125,0)</f>
        <v>0</v>
      </c>
      <c r="AC136" s="83">
        <f>Tempo!$A$2*(S136-T136)/2-Tempo!$A$2*(Tempo!AP125-Tempo!AQ125)/2</f>
        <v>0</v>
      </c>
      <c r="AD136" s="83">
        <f>Tempo!$A$2*(Y136-Z136)/2-Tempo!$A$2*(Tempo!AR125-Tempo!AS125)/2</f>
        <v>0</v>
      </c>
      <c r="AE136" s="83">
        <f>Tempo!$A$2*(S136+T136)/2-Tempo!$A$2*(Tempo!AP125+Tempo!AQ125)/2</f>
        <v>0</v>
      </c>
      <c r="AF136" s="83">
        <f>Tempo!$A$2*(Y136+Z136)/2-Tempo!$A$2*(Tempo!AR125+Tempo!AS125)/2</f>
        <v>0</v>
      </c>
      <c r="AG136" s="105" t="e">
        <f>IF(AND(Bias!$F$4=1,B136&lt;&gt;""),B136,NA())</f>
        <v>#N/A</v>
      </c>
      <c r="AH136" s="105" t="e">
        <f>IF(AND(Bias!$F$5=1,B136&lt;&gt;""),B136,NA())</f>
        <v>#N/A</v>
      </c>
      <c r="AI136" s="105" t="e">
        <f>IF(AND(Bias!$F$4=1,Bias!$F$6=1,B136&lt;&gt;""),B136,NA())</f>
        <v>#N/A</v>
      </c>
      <c r="AJ136" s="105" t="e">
        <f>IF(AND(Bias!$F$5=1,Bias!$F$6=1,B136&lt;&gt;""),B136,NA())</f>
        <v>#N/A</v>
      </c>
      <c r="AL136" t="str">
        <f>IF($B136&lt;&gt;"",(Tempo!B125-Tempo!C125)/2-(Tempo!AP125-Tempo!AQ125)/2,"")</f>
        <v/>
      </c>
      <c r="AM136" t="str">
        <f>IF($B136&lt;&gt;"",(Tempo!D125-Tempo!E125)/2-(Tempo!AR125-Tempo!AS125)/2,"")</f>
        <v/>
      </c>
    </row>
    <row r="137" spans="1:39" x14ac:dyDescent="0.3">
      <c r="A137" s="68">
        <v>124</v>
      </c>
      <c r="B137" s="69" t="str">
        <f>IF(Tempo!A126="","",Tempo!A126)</f>
        <v/>
      </c>
      <c r="C137" s="70">
        <f>Tempo!$A$2*(Tempo!AP126-Tempo!AQ126)/2+C138</f>
        <v>0</v>
      </c>
      <c r="D137" s="70">
        <f>Tempo!$A$2*(Tempo!AR126-Tempo!AS126)/2+D138</f>
        <v>0</v>
      </c>
      <c r="E137" s="83" t="str">
        <f>IF($B137&lt;=Bias!$K$5,IF(ABS(Tempo!AP126-Tempo!B126)+ABS(Tempo!AQ126-Tempo!C126)=0,0.5,ABS(Tempo!AP126-Tempo!B126)/(ABS(Tempo!AP126-Tempo!B126)+ABS(Tempo!AQ126-Tempo!C126))),IF($B137="","",0))</f>
        <v/>
      </c>
      <c r="F137" s="83" t="str">
        <f>IF($B137&lt;=Bias!$K$5,IF(ABS(Tempo!AP126-Tempo!B126)+ABS(Tempo!AQ126-Tempo!C126)=0,0.5,ABS(Tempo!AQ126-Tempo!C126)/(ABS(Tempo!AP126-Tempo!B126)+ABS(Tempo!AQ126-Tempo!C126))),IF($B137="","",0))</f>
        <v/>
      </c>
      <c r="G137" s="71">
        <f>IF(AND(Bias!$I$5=1,$B137&gt;=Bias!$J$5,$B137&lt;=Bias!$K$5),Tempo!B126-E137*$G$3,Tempo!B126)</f>
        <v>0</v>
      </c>
      <c r="H137" s="71">
        <f>IF(AND(Bias!$I$5=1,$B137&gt;=Bias!$J$5,$B137&lt;=Bias!$K$5),Tempo!C126+F137*$G$3,Tempo!C126)</f>
        <v>0</v>
      </c>
      <c r="I137" s="70">
        <f>IF($B137="",0,Tempo!$A$2*(G137-H137)/2+I138)</f>
        <v>0</v>
      </c>
      <c r="J137" s="70">
        <f t="shared" si="2"/>
        <v>0</v>
      </c>
      <c r="K137" s="83" t="str">
        <f>IF($B137&lt;=Bias!$K$6,IF(ABS(Tempo!AR126-Tempo!D126)+ABS(Tempo!AS126-Tempo!E126)=0,0.5,ABS(Tempo!AR126-Tempo!D126)/(ABS(Tempo!AR126-Tempo!D126)+ABS(Tempo!AS126-Tempo!E126))),IF($B137="","",0))</f>
        <v/>
      </c>
      <c r="L137" s="83" t="str">
        <f>IF($B137&lt;=Bias!$K$6,IF(ABS(Tempo!AR126-Tempo!D126)+ABS(Tempo!AS126-Tempo!E126)=0,0.5,ABS(Tempo!AS126-Tempo!E126)/(ABS(Tempo!AR126-Tempo!D126)+ABS(Tempo!AS126-Tempo!E126))),IF($B137="","",0))</f>
        <v/>
      </c>
      <c r="M137" s="153">
        <f>IF(AND(Bias!$I$6=1,$B137&gt;=Bias!$J$6,$B137&lt;=Bias!$K$6),Tempo!D126-2*K137*$L$5,Tempo!D126)</f>
        <v>0</v>
      </c>
      <c r="N137" s="153">
        <f>IF(AND(Bias!$I$6=1,$B137&gt;=Bias!$J$6,$B137&lt;=Bias!$K$6),Tempo!E126+2*L137*$L$5,Tempo!E126)</f>
        <v>0</v>
      </c>
      <c r="O137" s="70">
        <f>IF($B137="",0,Tempo!$A$2*(M137-N137)/2+O138)</f>
        <v>0</v>
      </c>
      <c r="P137" s="109">
        <f t="shared" si="3"/>
        <v>0</v>
      </c>
      <c r="Q137" s="111" t="str">
        <f>IF($B137&lt;=Bias!$P$5,IF(ABS(Tempo!AP126-G137)+ABS(Tempo!AQ126-H137)=0,0.5,ABS(Tempo!AP126-G137)/(ABS(Tempo!AP126-G137)+ABS(Tempo!AQ126-H137))),IF($B137="","",0))</f>
        <v/>
      </c>
      <c r="R137" s="71" t="str">
        <f>IF($B137&lt;=Bias!$P$5,IF(ABS(Tempo!AP126-G137)+ABS(Tempo!AQ126-H137)=0,0.5,ABS(Tempo!AQ126-H137)/(ABS(Tempo!AP126-G137)+ABS(Tempo!AQ126-H137))),IF($B137="","",0))</f>
        <v/>
      </c>
      <c r="S137" s="71">
        <f>IF(Bias!$N$5=0,G137,IF(AND(Bias!$N$5=1,$B137&gt;=Bias!$O$5,$B137&lt;=Bias!$P$5),G137-2*($N$5*Q137),G137))</f>
        <v>0</v>
      </c>
      <c r="T137" s="71">
        <f>IF(Bias!$N$5=0,H137,IF(AND(Bias!$N$5=1,$B137&gt;=Bias!$O$5,$B137&lt;=Bias!$P$5),H137+2*($N$5*R137),H137))</f>
        <v>0</v>
      </c>
      <c r="U137" s="70">
        <f>IF($B137="",0,Tempo!$A$2*(S137-T137)/2+U138)</f>
        <v>0</v>
      </c>
      <c r="V137" s="83">
        <f>IF(AND($B137&lt;&gt;"",$Q$11&lt;&gt;""),U137-C137+Tempo!AX126,0)</f>
        <v>0</v>
      </c>
      <c r="W137" s="83" t="str">
        <f>IF($B137&lt;=Bias!$P$6,IF(ABS(Tempo!AR126-M137)+ABS(Tempo!AS126-N137)=0,0.5,ABS(Tempo!AR126-M137)/(ABS(Tempo!AR126-M137)+ABS(Tempo!AS126-N137))),IF($B137="","",0))</f>
        <v/>
      </c>
      <c r="X137" s="83" t="str">
        <f>IF($B137&lt;=Bias!$P$6,IF(ABS(Tempo!AR126-M137)+ABS(Tempo!AS126-N137)=0,0.5,ABS(Tempo!AS126-N137)/(ABS(Tempo!AR126-M137)+ABS(Tempo!AS126-N137))),IF($B137="","",0))</f>
        <v/>
      </c>
      <c r="Y137" s="71">
        <f>IF(Bias!$N$6=0,M137,IF(AND(Bias!$N$6=1,$B137&gt;=Bias!$O$6,$B137&lt;=Bias!$P$6),M137-2*($P$5*W137),M137))</f>
        <v>0</v>
      </c>
      <c r="Z137" s="71">
        <f>IF(Bias!$N$6=0,N137,IF(AND(Bias!$N$6=1,$B137&gt;=Bias!$O$6,$B137&lt;=Bias!$P$6),N137+2*($P$5*X137),N137))</f>
        <v>0</v>
      </c>
      <c r="AA137" s="70">
        <f>IF($B137="",0,Tempo!$A$2*(Y137-Z137)/2+AA138)</f>
        <v>0</v>
      </c>
      <c r="AB137" s="83">
        <f>IF(AND($B137&lt;&gt;"",$Q$11&lt;&gt;""),AA137-D137+Tempo!AY126,0)</f>
        <v>0</v>
      </c>
      <c r="AC137" s="83">
        <f>Tempo!$A$2*(S137-T137)/2-Tempo!$A$2*(Tempo!AP126-Tempo!AQ126)/2</f>
        <v>0</v>
      </c>
      <c r="AD137" s="83">
        <f>Tempo!$A$2*(Y137-Z137)/2-Tempo!$A$2*(Tempo!AR126-Tempo!AS126)/2</f>
        <v>0</v>
      </c>
      <c r="AE137" s="83">
        <f>Tempo!$A$2*(S137+T137)/2-Tempo!$A$2*(Tempo!AP126+Tempo!AQ126)/2</f>
        <v>0</v>
      </c>
      <c r="AF137" s="83">
        <f>Tempo!$A$2*(Y137+Z137)/2-Tempo!$A$2*(Tempo!AR126+Tempo!AS126)/2</f>
        <v>0</v>
      </c>
      <c r="AG137" s="105" t="e">
        <f>IF(AND(Bias!$F$4=1,B137&lt;&gt;""),B137,NA())</f>
        <v>#N/A</v>
      </c>
      <c r="AH137" s="105" t="e">
        <f>IF(AND(Bias!$F$5=1,B137&lt;&gt;""),B137,NA())</f>
        <v>#N/A</v>
      </c>
      <c r="AI137" s="105" t="e">
        <f>IF(AND(Bias!$F$4=1,Bias!$F$6=1,B137&lt;&gt;""),B137,NA())</f>
        <v>#N/A</v>
      </c>
      <c r="AJ137" s="105" t="e">
        <f>IF(AND(Bias!$F$5=1,Bias!$F$6=1,B137&lt;&gt;""),B137,NA())</f>
        <v>#N/A</v>
      </c>
      <c r="AL137" t="str">
        <f>IF($B137&lt;&gt;"",(Tempo!B126-Tempo!C126)/2-(Tempo!AP126-Tempo!AQ126)/2,"")</f>
        <v/>
      </c>
      <c r="AM137" t="str">
        <f>IF($B137&lt;&gt;"",(Tempo!D126-Tempo!E126)/2-(Tempo!AR126-Tempo!AS126)/2,"")</f>
        <v/>
      </c>
    </row>
    <row r="138" spans="1:39" x14ac:dyDescent="0.3">
      <c r="A138" s="68">
        <v>125</v>
      </c>
      <c r="B138" s="69" t="str">
        <f>IF(Tempo!A127="","",Tempo!A127)</f>
        <v/>
      </c>
      <c r="C138" s="70">
        <f>Tempo!$A$2*(Tempo!AP127-Tempo!AQ127)/2+C139</f>
        <v>0</v>
      </c>
      <c r="D138" s="70">
        <f>Tempo!$A$2*(Tempo!AR127-Tempo!AS127)/2+D139</f>
        <v>0</v>
      </c>
      <c r="E138" s="83" t="str">
        <f>IF($B138&lt;=Bias!$K$5,IF(ABS(Tempo!AP127-Tempo!B127)+ABS(Tempo!AQ127-Tempo!C127)=0,0.5,ABS(Tempo!AP127-Tempo!B127)/(ABS(Tempo!AP127-Tempo!B127)+ABS(Tempo!AQ127-Tempo!C127))),IF($B138="","",0))</f>
        <v/>
      </c>
      <c r="F138" s="83" t="str">
        <f>IF($B138&lt;=Bias!$K$5,IF(ABS(Tempo!AP127-Tempo!B127)+ABS(Tempo!AQ127-Tempo!C127)=0,0.5,ABS(Tempo!AQ127-Tempo!C127)/(ABS(Tempo!AP127-Tempo!B127)+ABS(Tempo!AQ127-Tempo!C127))),IF($B138="","",0))</f>
        <v/>
      </c>
      <c r="G138" s="71">
        <f>IF(AND(Bias!$I$5=1,$B138&gt;=Bias!$J$5,$B138&lt;=Bias!$K$5),Tempo!B127-E138*$G$3,Tempo!B127)</f>
        <v>0</v>
      </c>
      <c r="H138" s="71">
        <f>IF(AND(Bias!$I$5=1,$B138&gt;=Bias!$J$5,$B138&lt;=Bias!$K$5),Tempo!C127+F138*$G$3,Tempo!C127)</f>
        <v>0</v>
      </c>
      <c r="I138" s="70">
        <f>IF($B138="",0,Tempo!$A$2*(G138-H138)/2+I139)</f>
        <v>0</v>
      </c>
      <c r="J138" s="70">
        <f t="shared" si="2"/>
        <v>0</v>
      </c>
      <c r="K138" s="83" t="str">
        <f>IF($B138&lt;=Bias!$K$6,IF(ABS(Tempo!AR127-Tempo!D127)+ABS(Tempo!AS127-Tempo!E127)=0,0.5,ABS(Tempo!AR127-Tempo!D127)/(ABS(Tempo!AR127-Tempo!D127)+ABS(Tempo!AS127-Tempo!E127))),IF($B138="","",0))</f>
        <v/>
      </c>
      <c r="L138" s="83" t="str">
        <f>IF($B138&lt;=Bias!$K$6,IF(ABS(Tempo!AR127-Tempo!D127)+ABS(Tempo!AS127-Tempo!E127)=0,0.5,ABS(Tempo!AS127-Tempo!E127)/(ABS(Tempo!AR127-Tempo!D127)+ABS(Tempo!AS127-Tempo!E127))),IF($B138="","",0))</f>
        <v/>
      </c>
      <c r="M138" s="153">
        <f>IF(AND(Bias!$I$6=1,$B138&gt;=Bias!$J$6,$B138&lt;=Bias!$K$6),Tempo!D127-2*K138*$L$5,Tempo!D127)</f>
        <v>0</v>
      </c>
      <c r="N138" s="153">
        <f>IF(AND(Bias!$I$6=1,$B138&gt;=Bias!$J$6,$B138&lt;=Bias!$K$6),Tempo!E127+2*L138*$L$5,Tempo!E127)</f>
        <v>0</v>
      </c>
      <c r="O138" s="70">
        <f>IF($B138="",0,Tempo!$A$2*(M138-N138)/2+O139)</f>
        <v>0</v>
      </c>
      <c r="P138" s="109">
        <f t="shared" si="3"/>
        <v>0</v>
      </c>
      <c r="Q138" s="111" t="str">
        <f>IF($B138&lt;=Bias!$P$5,IF(ABS(Tempo!AP127-G138)+ABS(Tempo!AQ127-H138)=0,0.5,ABS(Tempo!AP127-G138)/(ABS(Tempo!AP127-G138)+ABS(Tempo!AQ127-H138))),IF($B138="","",0))</f>
        <v/>
      </c>
      <c r="R138" s="71" t="str">
        <f>IF($B138&lt;=Bias!$P$5,IF(ABS(Tempo!AP127-G138)+ABS(Tempo!AQ127-H138)=0,0.5,ABS(Tempo!AQ127-H138)/(ABS(Tempo!AP127-G138)+ABS(Tempo!AQ127-H138))),IF($B138="","",0))</f>
        <v/>
      </c>
      <c r="S138" s="71">
        <f>IF(Bias!$N$5=0,G138,IF(AND(Bias!$N$5=1,$B138&gt;=Bias!$O$5,$B138&lt;=Bias!$P$5),G138-2*($N$5*Q138),G138))</f>
        <v>0</v>
      </c>
      <c r="T138" s="71">
        <f>IF(Bias!$N$5=0,H138,IF(AND(Bias!$N$5=1,$B138&gt;=Bias!$O$5,$B138&lt;=Bias!$P$5),H138+2*($N$5*R138),H138))</f>
        <v>0</v>
      </c>
      <c r="U138" s="70">
        <f>IF($B138="",0,Tempo!$A$2*(S138-T138)/2+U139)</f>
        <v>0</v>
      </c>
      <c r="V138" s="83">
        <f>IF(AND($B138&lt;&gt;"",$Q$11&lt;&gt;""),U138-C138+Tempo!AX127,0)</f>
        <v>0</v>
      </c>
      <c r="W138" s="83" t="str">
        <f>IF($B138&lt;=Bias!$P$6,IF(ABS(Tempo!AR127-M138)+ABS(Tempo!AS127-N138)=0,0.5,ABS(Tempo!AR127-M138)/(ABS(Tempo!AR127-M138)+ABS(Tempo!AS127-N138))),IF($B138="","",0))</f>
        <v/>
      </c>
      <c r="X138" s="83" t="str">
        <f>IF($B138&lt;=Bias!$P$6,IF(ABS(Tempo!AR127-M138)+ABS(Tempo!AS127-N138)=0,0.5,ABS(Tempo!AS127-N138)/(ABS(Tempo!AR127-M138)+ABS(Tempo!AS127-N138))),IF($B138="","",0))</f>
        <v/>
      </c>
      <c r="Y138" s="71">
        <f>IF(Bias!$N$6=0,M138,IF(AND(Bias!$N$6=1,$B138&gt;=Bias!$O$6,$B138&lt;=Bias!$P$6),M138-2*($P$5*W138),M138))</f>
        <v>0</v>
      </c>
      <c r="Z138" s="71">
        <f>IF(Bias!$N$6=0,N138,IF(AND(Bias!$N$6=1,$B138&gt;=Bias!$O$6,$B138&lt;=Bias!$P$6),N138+2*($P$5*X138),N138))</f>
        <v>0</v>
      </c>
      <c r="AA138" s="70">
        <f>IF($B138="",0,Tempo!$A$2*(Y138-Z138)/2+AA139)</f>
        <v>0</v>
      </c>
      <c r="AB138" s="83">
        <f>IF(AND($B138&lt;&gt;"",$Q$11&lt;&gt;""),AA138-D138+Tempo!AY127,0)</f>
        <v>0</v>
      </c>
      <c r="AC138" s="83">
        <f>Tempo!$A$2*(S138-T138)/2-Tempo!$A$2*(Tempo!AP127-Tempo!AQ127)/2</f>
        <v>0</v>
      </c>
      <c r="AD138" s="83">
        <f>Tempo!$A$2*(Y138-Z138)/2-Tempo!$A$2*(Tempo!AR127-Tempo!AS127)/2</f>
        <v>0</v>
      </c>
      <c r="AE138" s="83">
        <f>Tempo!$A$2*(S138+T138)/2-Tempo!$A$2*(Tempo!AP127+Tempo!AQ127)/2</f>
        <v>0</v>
      </c>
      <c r="AF138" s="83">
        <f>Tempo!$A$2*(Y138+Z138)/2-Tempo!$A$2*(Tempo!AR127+Tempo!AS127)/2</f>
        <v>0</v>
      </c>
      <c r="AG138" s="105" t="e">
        <f>IF(AND(Bias!$F$4=1,B138&lt;&gt;""),B138,NA())</f>
        <v>#N/A</v>
      </c>
      <c r="AH138" s="105" t="e">
        <f>IF(AND(Bias!$F$5=1,B138&lt;&gt;""),B138,NA())</f>
        <v>#N/A</v>
      </c>
      <c r="AI138" s="105" t="e">
        <f>IF(AND(Bias!$F$4=1,Bias!$F$6=1,B138&lt;&gt;""),B138,NA())</f>
        <v>#N/A</v>
      </c>
      <c r="AJ138" s="105" t="e">
        <f>IF(AND(Bias!$F$5=1,Bias!$F$6=1,B138&lt;&gt;""),B138,NA())</f>
        <v>#N/A</v>
      </c>
      <c r="AL138" t="str">
        <f>IF($B138&lt;&gt;"",(Tempo!B127-Tempo!C127)/2-(Tempo!AP127-Tempo!AQ127)/2,"")</f>
        <v/>
      </c>
      <c r="AM138" t="str">
        <f>IF($B138&lt;&gt;"",(Tempo!D127-Tempo!E127)/2-(Tempo!AR127-Tempo!AS127)/2,"")</f>
        <v/>
      </c>
    </row>
    <row r="139" spans="1:39" x14ac:dyDescent="0.3">
      <c r="A139" s="68">
        <v>126</v>
      </c>
      <c r="B139" s="69" t="str">
        <f>IF(Tempo!A128="","",Tempo!A128)</f>
        <v/>
      </c>
      <c r="C139" s="70">
        <f>Tempo!$A$2*(Tempo!AP128-Tempo!AQ128)/2+C140</f>
        <v>0</v>
      </c>
      <c r="D139" s="70">
        <f>Tempo!$A$2*(Tempo!AR128-Tempo!AS128)/2+D140</f>
        <v>0</v>
      </c>
      <c r="E139" s="83" t="str">
        <f>IF($B139&lt;=Bias!$K$5,IF(ABS(Tempo!AP128-Tempo!B128)+ABS(Tempo!AQ128-Tempo!C128)=0,0.5,ABS(Tempo!AP128-Tempo!B128)/(ABS(Tempo!AP128-Tempo!B128)+ABS(Tempo!AQ128-Tempo!C128))),IF($B139="","",0))</f>
        <v/>
      </c>
      <c r="F139" s="83" t="str">
        <f>IF($B139&lt;=Bias!$K$5,IF(ABS(Tempo!AP128-Tempo!B128)+ABS(Tempo!AQ128-Tempo!C128)=0,0.5,ABS(Tempo!AQ128-Tempo!C128)/(ABS(Tempo!AP128-Tempo!B128)+ABS(Tempo!AQ128-Tempo!C128))),IF($B139="","",0))</f>
        <v/>
      </c>
      <c r="G139" s="71">
        <f>IF(AND(Bias!$I$5=1,$B139&gt;=Bias!$J$5,$B139&lt;=Bias!$K$5),Tempo!B128-E139*$G$3,Tempo!B128)</f>
        <v>0</v>
      </c>
      <c r="H139" s="71">
        <f>IF(AND(Bias!$I$5=1,$B139&gt;=Bias!$J$5,$B139&lt;=Bias!$K$5),Tempo!C128+F139*$G$3,Tempo!C128)</f>
        <v>0</v>
      </c>
      <c r="I139" s="70">
        <f>IF($B139="",0,Tempo!$A$2*(G139-H139)/2+I140)</f>
        <v>0</v>
      </c>
      <c r="J139" s="70">
        <f t="shared" si="2"/>
        <v>0</v>
      </c>
      <c r="K139" s="83" t="str">
        <f>IF($B139&lt;=Bias!$K$6,IF(ABS(Tempo!AR128-Tempo!D128)+ABS(Tempo!AS128-Tempo!E128)=0,0.5,ABS(Tempo!AR128-Tempo!D128)/(ABS(Tempo!AR128-Tempo!D128)+ABS(Tempo!AS128-Tempo!E128))),IF($B139="","",0))</f>
        <v/>
      </c>
      <c r="L139" s="83" t="str">
        <f>IF($B139&lt;=Bias!$K$6,IF(ABS(Tempo!AR128-Tempo!D128)+ABS(Tempo!AS128-Tempo!E128)=0,0.5,ABS(Tempo!AS128-Tempo!E128)/(ABS(Tempo!AR128-Tempo!D128)+ABS(Tempo!AS128-Tempo!E128))),IF($B139="","",0))</f>
        <v/>
      </c>
      <c r="M139" s="153">
        <f>IF(AND(Bias!$I$6=1,$B139&gt;=Bias!$J$6,$B139&lt;=Bias!$K$6),Tempo!D128-2*K139*$L$5,Tempo!D128)</f>
        <v>0</v>
      </c>
      <c r="N139" s="153">
        <f>IF(AND(Bias!$I$6=1,$B139&gt;=Bias!$J$6,$B139&lt;=Bias!$K$6),Tempo!E128+2*L139*$L$5,Tempo!E128)</f>
        <v>0</v>
      </c>
      <c r="O139" s="70">
        <f>IF($B139="",0,Tempo!$A$2*(M139-N139)/2+O140)</f>
        <v>0</v>
      </c>
      <c r="P139" s="109">
        <f t="shared" si="3"/>
        <v>0</v>
      </c>
      <c r="Q139" s="111" t="str">
        <f>IF($B139&lt;=Bias!$P$5,IF(ABS(Tempo!AP128-G139)+ABS(Tempo!AQ128-H139)=0,0.5,ABS(Tempo!AP128-G139)/(ABS(Tempo!AP128-G139)+ABS(Tempo!AQ128-H139))),IF($B139="","",0))</f>
        <v/>
      </c>
      <c r="R139" s="71" t="str">
        <f>IF($B139&lt;=Bias!$P$5,IF(ABS(Tempo!AP128-G139)+ABS(Tempo!AQ128-H139)=0,0.5,ABS(Tempo!AQ128-H139)/(ABS(Tempo!AP128-G139)+ABS(Tempo!AQ128-H139))),IF($B139="","",0))</f>
        <v/>
      </c>
      <c r="S139" s="71">
        <f>IF(Bias!$N$5=0,G139,IF(AND(Bias!$N$5=1,$B139&gt;=Bias!$O$5,$B139&lt;=Bias!$P$5),G139-2*($N$5*Q139),G139))</f>
        <v>0</v>
      </c>
      <c r="T139" s="71">
        <f>IF(Bias!$N$5=0,H139,IF(AND(Bias!$N$5=1,$B139&gt;=Bias!$O$5,$B139&lt;=Bias!$P$5),H139+2*($N$5*R139),H139))</f>
        <v>0</v>
      </c>
      <c r="U139" s="70">
        <f>IF($B139="",0,Tempo!$A$2*(S139-T139)/2+U140)</f>
        <v>0</v>
      </c>
      <c r="V139" s="83">
        <f>IF(AND($B139&lt;&gt;"",$Q$11&lt;&gt;""),U139-C139+Tempo!AX128,0)</f>
        <v>0</v>
      </c>
      <c r="W139" s="83" t="str">
        <f>IF($B139&lt;=Bias!$P$6,IF(ABS(Tempo!AR128-M139)+ABS(Tempo!AS128-N139)=0,0.5,ABS(Tempo!AR128-M139)/(ABS(Tempo!AR128-M139)+ABS(Tempo!AS128-N139))),IF($B139="","",0))</f>
        <v/>
      </c>
      <c r="X139" s="83" t="str">
        <f>IF($B139&lt;=Bias!$P$6,IF(ABS(Tempo!AR128-M139)+ABS(Tempo!AS128-N139)=0,0.5,ABS(Tempo!AS128-N139)/(ABS(Tempo!AR128-M139)+ABS(Tempo!AS128-N139))),IF($B139="","",0))</f>
        <v/>
      </c>
      <c r="Y139" s="71">
        <f>IF(Bias!$N$6=0,M139,IF(AND(Bias!$N$6=1,$B139&gt;=Bias!$O$6,$B139&lt;=Bias!$P$6),M139-2*($P$5*W139),M139))</f>
        <v>0</v>
      </c>
      <c r="Z139" s="71">
        <f>IF(Bias!$N$6=0,N139,IF(AND(Bias!$N$6=1,$B139&gt;=Bias!$O$6,$B139&lt;=Bias!$P$6),N139+2*($P$5*X139),N139))</f>
        <v>0</v>
      </c>
      <c r="AA139" s="70">
        <f>IF($B139="",0,Tempo!$A$2*(Y139-Z139)/2+AA140)</f>
        <v>0</v>
      </c>
      <c r="AB139" s="83">
        <f>IF(AND($B139&lt;&gt;"",$Q$11&lt;&gt;""),AA139-D139+Tempo!AY128,0)</f>
        <v>0</v>
      </c>
      <c r="AC139" s="83">
        <f>Tempo!$A$2*(S139-T139)/2-Tempo!$A$2*(Tempo!AP128-Tempo!AQ128)/2</f>
        <v>0</v>
      </c>
      <c r="AD139" s="83">
        <f>Tempo!$A$2*(Y139-Z139)/2-Tempo!$A$2*(Tempo!AR128-Tempo!AS128)/2</f>
        <v>0</v>
      </c>
      <c r="AE139" s="83">
        <f>Tempo!$A$2*(S139+T139)/2-Tempo!$A$2*(Tempo!AP128+Tempo!AQ128)/2</f>
        <v>0</v>
      </c>
      <c r="AF139" s="83">
        <f>Tempo!$A$2*(Y139+Z139)/2-Tempo!$A$2*(Tempo!AR128+Tempo!AS128)/2</f>
        <v>0</v>
      </c>
      <c r="AG139" s="105" t="e">
        <f>IF(AND(Bias!$F$4=1,B139&lt;&gt;""),B139,NA())</f>
        <v>#N/A</v>
      </c>
      <c r="AH139" s="105" t="e">
        <f>IF(AND(Bias!$F$5=1,B139&lt;&gt;""),B139,NA())</f>
        <v>#N/A</v>
      </c>
      <c r="AI139" s="105" t="e">
        <f>IF(AND(Bias!$F$4=1,Bias!$F$6=1,B139&lt;&gt;""),B139,NA())</f>
        <v>#N/A</v>
      </c>
      <c r="AJ139" s="105" t="e">
        <f>IF(AND(Bias!$F$5=1,Bias!$F$6=1,B139&lt;&gt;""),B139,NA())</f>
        <v>#N/A</v>
      </c>
      <c r="AL139" t="str">
        <f>IF($B139&lt;&gt;"",(Tempo!B128-Tempo!C128)/2-(Tempo!AP128-Tempo!AQ128)/2,"")</f>
        <v/>
      </c>
      <c r="AM139" t="str">
        <f>IF($B139&lt;&gt;"",(Tempo!D128-Tempo!E128)/2-(Tempo!AR128-Tempo!AS128)/2,"")</f>
        <v/>
      </c>
    </row>
    <row r="140" spans="1:39" x14ac:dyDescent="0.3">
      <c r="A140" s="68">
        <v>127</v>
      </c>
      <c r="B140" s="69" t="str">
        <f>IF(Tempo!A129="","",Tempo!A129)</f>
        <v/>
      </c>
      <c r="C140" s="70">
        <f>Tempo!$A$2*(Tempo!AP129-Tempo!AQ129)/2+C141</f>
        <v>0</v>
      </c>
      <c r="D140" s="70">
        <f>Tempo!$A$2*(Tempo!AR129-Tempo!AS129)/2+D141</f>
        <v>0</v>
      </c>
      <c r="E140" s="83" t="str">
        <f>IF($B140&lt;=Bias!$K$5,IF(ABS(Tempo!AP129-Tempo!B129)+ABS(Tempo!AQ129-Tempo!C129)=0,0.5,ABS(Tempo!AP129-Tempo!B129)/(ABS(Tempo!AP129-Tempo!B129)+ABS(Tempo!AQ129-Tempo!C129))),IF($B140="","",0))</f>
        <v/>
      </c>
      <c r="F140" s="83" t="str">
        <f>IF($B140&lt;=Bias!$K$5,IF(ABS(Tempo!AP129-Tempo!B129)+ABS(Tempo!AQ129-Tempo!C129)=0,0.5,ABS(Tempo!AQ129-Tempo!C129)/(ABS(Tempo!AP129-Tempo!B129)+ABS(Tempo!AQ129-Tempo!C129))),IF($B140="","",0))</f>
        <v/>
      </c>
      <c r="G140" s="71">
        <f>IF(AND(Bias!$I$5=1,$B140&gt;=Bias!$J$5,$B140&lt;=Bias!$K$5),Tempo!B129-E140*$G$3,Tempo!B129)</f>
        <v>0</v>
      </c>
      <c r="H140" s="71">
        <f>IF(AND(Bias!$I$5=1,$B140&gt;=Bias!$J$5,$B140&lt;=Bias!$K$5),Tempo!C129+F140*$G$3,Tempo!C129)</f>
        <v>0</v>
      </c>
      <c r="I140" s="70">
        <f>IF($B140="",0,Tempo!$A$2*(G140-H140)/2+I141)</f>
        <v>0</v>
      </c>
      <c r="J140" s="70">
        <f t="shared" si="2"/>
        <v>0</v>
      </c>
      <c r="K140" s="83" t="str">
        <f>IF($B140&lt;=Bias!$K$6,IF(ABS(Tempo!AR129-Tempo!D129)+ABS(Tempo!AS129-Tempo!E129)=0,0.5,ABS(Tempo!AR129-Tempo!D129)/(ABS(Tempo!AR129-Tempo!D129)+ABS(Tempo!AS129-Tempo!E129))),IF($B140="","",0))</f>
        <v/>
      </c>
      <c r="L140" s="83" t="str">
        <f>IF($B140&lt;=Bias!$K$6,IF(ABS(Tempo!AR129-Tempo!D129)+ABS(Tempo!AS129-Tempo!E129)=0,0.5,ABS(Tempo!AS129-Tempo!E129)/(ABS(Tempo!AR129-Tempo!D129)+ABS(Tempo!AS129-Tempo!E129))),IF($B140="","",0))</f>
        <v/>
      </c>
      <c r="M140" s="153">
        <f>IF(AND(Bias!$I$6=1,$B140&gt;=Bias!$J$6,$B140&lt;=Bias!$K$6),Tempo!D129-2*K140*$L$5,Tempo!D129)</f>
        <v>0</v>
      </c>
      <c r="N140" s="153">
        <f>IF(AND(Bias!$I$6=1,$B140&gt;=Bias!$J$6,$B140&lt;=Bias!$K$6),Tempo!E129+2*L140*$L$5,Tempo!E129)</f>
        <v>0</v>
      </c>
      <c r="O140" s="70">
        <f>IF($B140="",0,Tempo!$A$2*(M140-N140)/2+O141)</f>
        <v>0</v>
      </c>
      <c r="P140" s="109">
        <f t="shared" si="3"/>
        <v>0</v>
      </c>
      <c r="Q140" s="111" t="str">
        <f>IF($B140&lt;=Bias!$P$5,IF(ABS(Tempo!AP129-G140)+ABS(Tempo!AQ129-H140)=0,0.5,ABS(Tempo!AP129-G140)/(ABS(Tempo!AP129-G140)+ABS(Tempo!AQ129-H140))),IF($B140="","",0))</f>
        <v/>
      </c>
      <c r="R140" s="71" t="str">
        <f>IF($B140&lt;=Bias!$P$5,IF(ABS(Tempo!AP129-G140)+ABS(Tempo!AQ129-H140)=0,0.5,ABS(Tempo!AQ129-H140)/(ABS(Tempo!AP129-G140)+ABS(Tempo!AQ129-H140))),IF($B140="","",0))</f>
        <v/>
      </c>
      <c r="S140" s="71">
        <f>IF(Bias!$N$5=0,G140,IF(AND(Bias!$N$5=1,$B140&gt;=Bias!$O$5,$B140&lt;=Bias!$P$5),G140-2*($N$5*Q140),G140))</f>
        <v>0</v>
      </c>
      <c r="T140" s="71">
        <f>IF(Bias!$N$5=0,H140,IF(AND(Bias!$N$5=1,$B140&gt;=Bias!$O$5,$B140&lt;=Bias!$P$5),H140+2*($N$5*R140),H140))</f>
        <v>0</v>
      </c>
      <c r="U140" s="70">
        <f>IF($B140="",0,Tempo!$A$2*(S140-T140)/2+U141)</f>
        <v>0</v>
      </c>
      <c r="V140" s="83">
        <f>IF(AND($B140&lt;&gt;"",$Q$11&lt;&gt;""),U140-C140+Tempo!AX129,0)</f>
        <v>0</v>
      </c>
      <c r="W140" s="83" t="str">
        <f>IF($B140&lt;=Bias!$P$6,IF(ABS(Tempo!AR129-M140)+ABS(Tempo!AS129-N140)=0,0.5,ABS(Tempo!AR129-M140)/(ABS(Tempo!AR129-M140)+ABS(Tempo!AS129-N140))),IF($B140="","",0))</f>
        <v/>
      </c>
      <c r="X140" s="83" t="str">
        <f>IF($B140&lt;=Bias!$P$6,IF(ABS(Tempo!AR129-M140)+ABS(Tempo!AS129-N140)=0,0.5,ABS(Tempo!AS129-N140)/(ABS(Tempo!AR129-M140)+ABS(Tempo!AS129-N140))),IF($B140="","",0))</f>
        <v/>
      </c>
      <c r="Y140" s="71">
        <f>IF(Bias!$N$6=0,M140,IF(AND(Bias!$N$6=1,$B140&gt;=Bias!$O$6,$B140&lt;=Bias!$P$6),M140-2*($P$5*W140),M140))</f>
        <v>0</v>
      </c>
      <c r="Z140" s="71">
        <f>IF(Bias!$N$6=0,N140,IF(AND(Bias!$N$6=1,$B140&gt;=Bias!$O$6,$B140&lt;=Bias!$P$6),N140+2*($P$5*X140),N140))</f>
        <v>0</v>
      </c>
      <c r="AA140" s="70">
        <f>IF($B140="",0,Tempo!$A$2*(Y140-Z140)/2+AA141)</f>
        <v>0</v>
      </c>
      <c r="AB140" s="83">
        <f>IF(AND($B140&lt;&gt;"",$Q$11&lt;&gt;""),AA140-D140+Tempo!AY129,0)</f>
        <v>0</v>
      </c>
      <c r="AC140" s="83">
        <f>Tempo!$A$2*(S140-T140)/2-Tempo!$A$2*(Tempo!AP129-Tempo!AQ129)/2</f>
        <v>0</v>
      </c>
      <c r="AD140" s="83">
        <f>Tempo!$A$2*(Y140-Z140)/2-Tempo!$A$2*(Tempo!AR129-Tempo!AS129)/2</f>
        <v>0</v>
      </c>
      <c r="AE140" s="83">
        <f>Tempo!$A$2*(S140+T140)/2-Tempo!$A$2*(Tempo!AP129+Tempo!AQ129)/2</f>
        <v>0</v>
      </c>
      <c r="AF140" s="83">
        <f>Tempo!$A$2*(Y140+Z140)/2-Tempo!$A$2*(Tempo!AR129+Tempo!AS129)/2</f>
        <v>0</v>
      </c>
      <c r="AG140" s="105" t="e">
        <f>IF(AND(Bias!$F$4=1,B140&lt;&gt;""),B140,NA())</f>
        <v>#N/A</v>
      </c>
      <c r="AH140" s="105" t="e">
        <f>IF(AND(Bias!$F$5=1,B140&lt;&gt;""),B140,NA())</f>
        <v>#N/A</v>
      </c>
      <c r="AI140" s="105" t="e">
        <f>IF(AND(Bias!$F$4=1,Bias!$F$6=1,B140&lt;&gt;""),B140,NA())</f>
        <v>#N/A</v>
      </c>
      <c r="AJ140" s="105" t="e">
        <f>IF(AND(Bias!$F$5=1,Bias!$F$6=1,B140&lt;&gt;""),B140,NA())</f>
        <v>#N/A</v>
      </c>
      <c r="AL140" t="str">
        <f>IF($B140&lt;&gt;"",(Tempo!B129-Tempo!C129)/2-(Tempo!AP129-Tempo!AQ129)/2,"")</f>
        <v/>
      </c>
      <c r="AM140" t="str">
        <f>IF($B140&lt;&gt;"",(Tempo!D129-Tempo!E129)/2-(Tempo!AR129-Tempo!AS129)/2,"")</f>
        <v/>
      </c>
    </row>
    <row r="141" spans="1:39" x14ac:dyDescent="0.3">
      <c r="A141" s="68">
        <v>128</v>
      </c>
      <c r="B141" s="69" t="str">
        <f>IF(Tempo!A130="","",Tempo!A130)</f>
        <v/>
      </c>
      <c r="C141" s="70">
        <f>Tempo!$A$2*(Tempo!AP130-Tempo!AQ130)/2+C142</f>
        <v>0</v>
      </c>
      <c r="D141" s="70">
        <f>Tempo!$A$2*(Tempo!AR130-Tempo!AS130)/2+D142</f>
        <v>0</v>
      </c>
      <c r="E141" s="83" t="str">
        <f>IF($B141&lt;=Bias!$K$5,IF(ABS(Tempo!AP130-Tempo!B130)+ABS(Tempo!AQ130-Tempo!C130)=0,0.5,ABS(Tempo!AP130-Tempo!B130)/(ABS(Tempo!AP130-Tempo!B130)+ABS(Tempo!AQ130-Tempo!C130))),IF($B141="","",0))</f>
        <v/>
      </c>
      <c r="F141" s="83" t="str">
        <f>IF($B141&lt;=Bias!$K$5,IF(ABS(Tempo!AP130-Tempo!B130)+ABS(Tempo!AQ130-Tempo!C130)=0,0.5,ABS(Tempo!AQ130-Tempo!C130)/(ABS(Tempo!AP130-Tempo!B130)+ABS(Tempo!AQ130-Tempo!C130))),IF($B141="","",0))</f>
        <v/>
      </c>
      <c r="G141" s="71">
        <f>IF(AND(Bias!$I$5=1,$B141&gt;=Bias!$J$5,$B141&lt;=Bias!$K$5),Tempo!B130-E141*$G$3,Tempo!B130)</f>
        <v>0</v>
      </c>
      <c r="H141" s="71">
        <f>IF(AND(Bias!$I$5=1,$B141&gt;=Bias!$J$5,$B141&lt;=Bias!$K$5),Tempo!C130+F141*$G$3,Tempo!C130)</f>
        <v>0</v>
      </c>
      <c r="I141" s="70">
        <f>IF($B141="",0,Tempo!$A$2*(G141-H141)/2+I142)</f>
        <v>0</v>
      </c>
      <c r="J141" s="70">
        <f t="shared" si="2"/>
        <v>0</v>
      </c>
      <c r="K141" s="83" t="str">
        <f>IF($B141&lt;=Bias!$K$6,IF(ABS(Tempo!AR130-Tempo!D130)+ABS(Tempo!AS130-Tempo!E130)=0,0.5,ABS(Tempo!AR130-Tempo!D130)/(ABS(Tempo!AR130-Tempo!D130)+ABS(Tempo!AS130-Tempo!E130))),IF($B141="","",0))</f>
        <v/>
      </c>
      <c r="L141" s="83" t="str">
        <f>IF($B141&lt;=Bias!$K$6,IF(ABS(Tempo!AR130-Tempo!D130)+ABS(Tempo!AS130-Tempo!E130)=0,0.5,ABS(Tempo!AS130-Tempo!E130)/(ABS(Tempo!AR130-Tempo!D130)+ABS(Tempo!AS130-Tempo!E130))),IF($B141="","",0))</f>
        <v/>
      </c>
      <c r="M141" s="153">
        <f>IF(AND(Bias!$I$6=1,$B141&gt;=Bias!$J$6,$B141&lt;=Bias!$K$6),Tempo!D130-2*K141*$L$5,Tempo!D130)</f>
        <v>0</v>
      </c>
      <c r="N141" s="153">
        <f>IF(AND(Bias!$I$6=1,$B141&gt;=Bias!$J$6,$B141&lt;=Bias!$K$6),Tempo!E130+2*L141*$L$5,Tempo!E130)</f>
        <v>0</v>
      </c>
      <c r="O141" s="70">
        <f>IF($B141="",0,Tempo!$A$2*(M141-N141)/2+O142)</f>
        <v>0</v>
      </c>
      <c r="P141" s="109">
        <f t="shared" si="3"/>
        <v>0</v>
      </c>
      <c r="Q141" s="111" t="str">
        <f>IF($B141&lt;=Bias!$P$5,IF(ABS(Tempo!AP130-G141)+ABS(Tempo!AQ130-H141)=0,0.5,ABS(Tempo!AP130-G141)/(ABS(Tempo!AP130-G141)+ABS(Tempo!AQ130-H141))),IF($B141="","",0))</f>
        <v/>
      </c>
      <c r="R141" s="71" t="str">
        <f>IF($B141&lt;=Bias!$P$5,IF(ABS(Tempo!AP130-G141)+ABS(Tempo!AQ130-H141)=0,0.5,ABS(Tempo!AQ130-H141)/(ABS(Tempo!AP130-G141)+ABS(Tempo!AQ130-H141))),IF($B141="","",0))</f>
        <v/>
      </c>
      <c r="S141" s="71">
        <f>IF(Bias!$N$5=0,G141,IF(AND(Bias!$N$5=1,$B141&gt;=Bias!$O$5,$B141&lt;=Bias!$P$5),G141-2*($N$5*Q141),G141))</f>
        <v>0</v>
      </c>
      <c r="T141" s="71">
        <f>IF(Bias!$N$5=0,H141,IF(AND(Bias!$N$5=1,$B141&gt;=Bias!$O$5,$B141&lt;=Bias!$P$5),H141+2*($N$5*R141),H141))</f>
        <v>0</v>
      </c>
      <c r="U141" s="70">
        <f>IF($B141="",0,Tempo!$A$2*(S141-T141)/2+U142)</f>
        <v>0</v>
      </c>
      <c r="V141" s="83">
        <f>IF(AND($B141&lt;&gt;"",$Q$11&lt;&gt;""),U141-C141+Tempo!AX130,0)</f>
        <v>0</v>
      </c>
      <c r="W141" s="83" t="str">
        <f>IF($B141&lt;=Bias!$P$6,IF(ABS(Tempo!AR130-M141)+ABS(Tempo!AS130-N141)=0,0.5,ABS(Tempo!AR130-M141)/(ABS(Tempo!AR130-M141)+ABS(Tempo!AS130-N141))),IF($B141="","",0))</f>
        <v/>
      </c>
      <c r="X141" s="83" t="str">
        <f>IF($B141&lt;=Bias!$P$6,IF(ABS(Tempo!AR130-M141)+ABS(Tempo!AS130-N141)=0,0.5,ABS(Tempo!AS130-N141)/(ABS(Tempo!AR130-M141)+ABS(Tempo!AS130-N141))),IF($B141="","",0))</f>
        <v/>
      </c>
      <c r="Y141" s="71">
        <f>IF(Bias!$N$6=0,M141,IF(AND(Bias!$N$6=1,$B141&gt;=Bias!$O$6,$B141&lt;=Bias!$P$6),M141-2*($P$5*W141),M141))</f>
        <v>0</v>
      </c>
      <c r="Z141" s="71">
        <f>IF(Bias!$N$6=0,N141,IF(AND(Bias!$N$6=1,$B141&gt;=Bias!$O$6,$B141&lt;=Bias!$P$6),N141+2*($P$5*X141),N141))</f>
        <v>0</v>
      </c>
      <c r="AA141" s="70">
        <f>IF($B141="",0,Tempo!$A$2*(Y141-Z141)/2+AA142)</f>
        <v>0</v>
      </c>
      <c r="AB141" s="83">
        <f>IF(AND($B141&lt;&gt;"",$Q$11&lt;&gt;""),AA141-D141+Tempo!AY130,0)</f>
        <v>0</v>
      </c>
      <c r="AC141" s="83">
        <f>Tempo!$A$2*(S141-T141)/2-Tempo!$A$2*(Tempo!AP130-Tempo!AQ130)/2</f>
        <v>0</v>
      </c>
      <c r="AD141" s="83">
        <f>Tempo!$A$2*(Y141-Z141)/2-Tempo!$A$2*(Tempo!AR130-Tempo!AS130)/2</f>
        <v>0</v>
      </c>
      <c r="AE141" s="83">
        <f>Tempo!$A$2*(S141+T141)/2-Tempo!$A$2*(Tempo!AP130+Tempo!AQ130)/2</f>
        <v>0</v>
      </c>
      <c r="AF141" s="83">
        <f>Tempo!$A$2*(Y141+Z141)/2-Tempo!$A$2*(Tempo!AR130+Tempo!AS130)/2</f>
        <v>0</v>
      </c>
      <c r="AG141" s="105" t="e">
        <f>IF(AND(Bias!$F$4=1,B141&lt;&gt;""),B141,NA())</f>
        <v>#N/A</v>
      </c>
      <c r="AH141" s="105" t="e">
        <f>IF(AND(Bias!$F$5=1,B141&lt;&gt;""),B141,NA())</f>
        <v>#N/A</v>
      </c>
      <c r="AI141" s="105" t="e">
        <f>IF(AND(Bias!$F$4=1,Bias!$F$6=1,B141&lt;&gt;""),B141,NA())</f>
        <v>#N/A</v>
      </c>
      <c r="AJ141" s="105" t="e">
        <f>IF(AND(Bias!$F$5=1,Bias!$F$6=1,B141&lt;&gt;""),B141,NA())</f>
        <v>#N/A</v>
      </c>
      <c r="AL141" t="str">
        <f>IF($B141&lt;&gt;"",(Tempo!B130-Tempo!C130)/2-(Tempo!AP130-Tempo!AQ130)/2,"")</f>
        <v/>
      </c>
      <c r="AM141" t="str">
        <f>IF($B141&lt;&gt;"",(Tempo!D130-Tempo!E130)/2-(Tempo!AR130-Tempo!AS130)/2,"")</f>
        <v/>
      </c>
    </row>
    <row r="142" spans="1:39" x14ac:dyDescent="0.3">
      <c r="A142" s="68">
        <v>129</v>
      </c>
      <c r="B142" s="69" t="str">
        <f>IF(Tempo!A131="","",Tempo!A131)</f>
        <v/>
      </c>
      <c r="C142" s="70">
        <f>Tempo!$A$2*(Tempo!AP131-Tempo!AQ131)/2+C143</f>
        <v>0</v>
      </c>
      <c r="D142" s="70">
        <f>Tempo!$A$2*(Tempo!AR131-Tempo!AS131)/2+D143</f>
        <v>0</v>
      </c>
      <c r="E142" s="83" t="str">
        <f>IF($B142&lt;=Bias!$K$5,IF(ABS(Tempo!AP131-Tempo!B131)+ABS(Tempo!AQ131-Tempo!C131)=0,0.5,ABS(Tempo!AP131-Tempo!B131)/(ABS(Tempo!AP131-Tempo!B131)+ABS(Tempo!AQ131-Tempo!C131))),IF($B142="","",0))</f>
        <v/>
      </c>
      <c r="F142" s="83" t="str">
        <f>IF($B142&lt;=Bias!$K$5,IF(ABS(Tempo!AP131-Tempo!B131)+ABS(Tempo!AQ131-Tempo!C131)=0,0.5,ABS(Tempo!AQ131-Tempo!C131)/(ABS(Tempo!AP131-Tempo!B131)+ABS(Tempo!AQ131-Tempo!C131))),IF($B142="","",0))</f>
        <v/>
      </c>
      <c r="G142" s="71">
        <f>IF(AND(Bias!$I$5=1,$B142&gt;=Bias!$J$5,$B142&lt;=Bias!$K$5),Tempo!B131-E142*$G$3,Tempo!B131)</f>
        <v>0</v>
      </c>
      <c r="H142" s="71">
        <f>IF(AND(Bias!$I$5=1,$B142&gt;=Bias!$J$5,$B142&lt;=Bias!$K$5),Tempo!C131+F142*$G$3,Tempo!C131)</f>
        <v>0</v>
      </c>
      <c r="I142" s="70">
        <f>IF($B142="",0,Tempo!$A$2*(G142-H142)/2+I143)</f>
        <v>0</v>
      </c>
      <c r="J142" s="70">
        <f t="shared" si="2"/>
        <v>0</v>
      </c>
      <c r="K142" s="83" t="str">
        <f>IF($B142&lt;=Bias!$K$6,IF(ABS(Tempo!AR131-Tempo!D131)+ABS(Tempo!AS131-Tempo!E131)=0,0.5,ABS(Tempo!AR131-Tempo!D131)/(ABS(Tempo!AR131-Tempo!D131)+ABS(Tempo!AS131-Tempo!E131))),IF($B142="","",0))</f>
        <v/>
      </c>
      <c r="L142" s="83" t="str">
        <f>IF($B142&lt;=Bias!$K$6,IF(ABS(Tempo!AR131-Tempo!D131)+ABS(Tempo!AS131-Tempo!E131)=0,0.5,ABS(Tempo!AS131-Tempo!E131)/(ABS(Tempo!AR131-Tempo!D131)+ABS(Tempo!AS131-Tempo!E131))),IF($B142="","",0))</f>
        <v/>
      </c>
      <c r="M142" s="153">
        <f>IF(AND(Bias!$I$6=1,$B142&gt;=Bias!$J$6,$B142&lt;=Bias!$K$6),Tempo!D131-2*K142*$L$5,Tempo!D131)</f>
        <v>0</v>
      </c>
      <c r="N142" s="153">
        <f>IF(AND(Bias!$I$6=1,$B142&gt;=Bias!$J$6,$B142&lt;=Bias!$K$6),Tempo!E131+2*L142*$L$5,Tempo!E131)</f>
        <v>0</v>
      </c>
      <c r="O142" s="70">
        <f>IF($B142="",0,Tempo!$A$2*(M142-N142)/2+O143)</f>
        <v>0</v>
      </c>
      <c r="P142" s="109">
        <f t="shared" si="3"/>
        <v>0</v>
      </c>
      <c r="Q142" s="111" t="str">
        <f>IF($B142&lt;=Bias!$P$5,IF(ABS(Tempo!AP131-G142)+ABS(Tempo!AQ131-H142)=0,0.5,ABS(Tempo!AP131-G142)/(ABS(Tempo!AP131-G142)+ABS(Tempo!AQ131-H142))),IF($B142="","",0))</f>
        <v/>
      </c>
      <c r="R142" s="71" t="str">
        <f>IF($B142&lt;=Bias!$P$5,IF(ABS(Tempo!AP131-G142)+ABS(Tempo!AQ131-H142)=0,0.5,ABS(Tempo!AQ131-H142)/(ABS(Tempo!AP131-G142)+ABS(Tempo!AQ131-H142))),IF($B142="","",0))</f>
        <v/>
      </c>
      <c r="S142" s="71">
        <f>IF(Bias!$N$5=0,G142,IF(AND(Bias!$N$5=1,$B142&gt;=Bias!$O$5,$B142&lt;=Bias!$P$5),G142-2*($N$5*Q142),G142))</f>
        <v>0</v>
      </c>
      <c r="T142" s="71">
        <f>IF(Bias!$N$5=0,H142,IF(AND(Bias!$N$5=1,$B142&gt;=Bias!$O$5,$B142&lt;=Bias!$P$5),H142+2*($N$5*R142),H142))</f>
        <v>0</v>
      </c>
      <c r="U142" s="70">
        <f>IF($B142="",0,Tempo!$A$2*(S142-T142)/2+U143)</f>
        <v>0</v>
      </c>
      <c r="V142" s="83">
        <f>IF(AND($B142&lt;&gt;"",$Q$11&lt;&gt;""),U142-C142+Tempo!AX131,0)</f>
        <v>0</v>
      </c>
      <c r="W142" s="83" t="str">
        <f>IF($B142&lt;=Bias!$P$6,IF(ABS(Tempo!AR131-M142)+ABS(Tempo!AS131-N142)=0,0.5,ABS(Tempo!AR131-M142)/(ABS(Tempo!AR131-M142)+ABS(Tempo!AS131-N142))),IF($B142="","",0))</f>
        <v/>
      </c>
      <c r="X142" s="83" t="str">
        <f>IF($B142&lt;=Bias!$P$6,IF(ABS(Tempo!AR131-M142)+ABS(Tempo!AS131-N142)=0,0.5,ABS(Tempo!AS131-N142)/(ABS(Tempo!AR131-M142)+ABS(Tempo!AS131-N142))),IF($B142="","",0))</f>
        <v/>
      </c>
      <c r="Y142" s="71">
        <f>IF(Bias!$N$6=0,M142,IF(AND(Bias!$N$6=1,$B142&gt;=Bias!$O$6,$B142&lt;=Bias!$P$6),M142-2*($P$5*W142),M142))</f>
        <v>0</v>
      </c>
      <c r="Z142" s="71">
        <f>IF(Bias!$N$6=0,N142,IF(AND(Bias!$N$6=1,$B142&gt;=Bias!$O$6,$B142&lt;=Bias!$P$6),N142+2*($P$5*X142),N142))</f>
        <v>0</v>
      </c>
      <c r="AA142" s="70">
        <f>IF($B142="",0,Tempo!$A$2*(Y142-Z142)/2+AA143)</f>
        <v>0</v>
      </c>
      <c r="AB142" s="83">
        <f>IF(AND($B142&lt;&gt;"",$Q$11&lt;&gt;""),AA142-D142+Tempo!AY131,0)</f>
        <v>0</v>
      </c>
      <c r="AC142" s="83">
        <f>Tempo!$A$2*(S142-T142)/2-Tempo!$A$2*(Tempo!AP131-Tempo!AQ131)/2</f>
        <v>0</v>
      </c>
      <c r="AD142" s="83">
        <f>Tempo!$A$2*(Y142-Z142)/2-Tempo!$A$2*(Tempo!AR131-Tempo!AS131)/2</f>
        <v>0</v>
      </c>
      <c r="AE142" s="83">
        <f>Tempo!$A$2*(S142+T142)/2-Tempo!$A$2*(Tempo!AP131+Tempo!AQ131)/2</f>
        <v>0</v>
      </c>
      <c r="AF142" s="83">
        <f>Tempo!$A$2*(Y142+Z142)/2-Tempo!$A$2*(Tempo!AR131+Tempo!AS131)/2</f>
        <v>0</v>
      </c>
      <c r="AG142" s="105" t="e">
        <f>IF(AND(Bias!$F$4=1,B142&lt;&gt;""),B142,NA())</f>
        <v>#N/A</v>
      </c>
      <c r="AH142" s="105" t="e">
        <f>IF(AND(Bias!$F$5=1,B142&lt;&gt;""),B142,NA())</f>
        <v>#N/A</v>
      </c>
      <c r="AI142" s="105" t="e">
        <f>IF(AND(Bias!$F$4=1,Bias!$F$6=1,B142&lt;&gt;""),B142,NA())</f>
        <v>#N/A</v>
      </c>
      <c r="AJ142" s="105" t="e">
        <f>IF(AND(Bias!$F$5=1,Bias!$F$6=1,B142&lt;&gt;""),B142,NA())</f>
        <v>#N/A</v>
      </c>
      <c r="AL142" t="str">
        <f>IF($B142&lt;&gt;"",(Tempo!B131-Tempo!C131)/2-(Tempo!AP131-Tempo!AQ131)/2,"")</f>
        <v/>
      </c>
      <c r="AM142" t="str">
        <f>IF($B142&lt;&gt;"",(Tempo!D131-Tempo!E131)/2-(Tempo!AR131-Tempo!AS131)/2,"")</f>
        <v/>
      </c>
    </row>
    <row r="143" spans="1:39" x14ac:dyDescent="0.3">
      <c r="A143" s="68">
        <v>130</v>
      </c>
      <c r="B143" s="69" t="str">
        <f>IF(Tempo!A132="","",Tempo!A132)</f>
        <v/>
      </c>
      <c r="C143" s="70">
        <f>Tempo!$A$2*(Tempo!AP132-Tempo!AQ132)/2+C144</f>
        <v>0</v>
      </c>
      <c r="D143" s="70">
        <f>Tempo!$A$2*(Tempo!AR132-Tempo!AS132)/2+D144</f>
        <v>0</v>
      </c>
      <c r="E143" s="83" t="str">
        <f>IF($B143&lt;=Bias!$K$5,IF(ABS(Tempo!AP132-Tempo!B132)+ABS(Tempo!AQ132-Tempo!C132)=0,0.5,ABS(Tempo!AP132-Tempo!B132)/(ABS(Tempo!AP132-Tempo!B132)+ABS(Tempo!AQ132-Tempo!C132))),IF($B143="","",0))</f>
        <v/>
      </c>
      <c r="F143" s="83" t="str">
        <f>IF($B143&lt;=Bias!$K$5,IF(ABS(Tempo!AP132-Tempo!B132)+ABS(Tempo!AQ132-Tempo!C132)=0,0.5,ABS(Tempo!AQ132-Tempo!C132)/(ABS(Tempo!AP132-Tempo!B132)+ABS(Tempo!AQ132-Tempo!C132))),IF($B143="","",0))</f>
        <v/>
      </c>
      <c r="G143" s="71">
        <f>IF(AND(Bias!$I$5=1,$B143&gt;=Bias!$J$5,$B143&lt;=Bias!$K$5),Tempo!B132-E143*$G$3,Tempo!B132)</f>
        <v>0</v>
      </c>
      <c r="H143" s="71">
        <f>IF(AND(Bias!$I$5=1,$B143&gt;=Bias!$J$5,$B143&lt;=Bias!$K$5),Tempo!C132+F143*$G$3,Tempo!C132)</f>
        <v>0</v>
      </c>
      <c r="I143" s="70">
        <f>IF($B143="",0,Tempo!$A$2*(G143-H143)/2+I144)</f>
        <v>0</v>
      </c>
      <c r="J143" s="70">
        <f t="shared" ref="J143:J206" si="4">IF(AND($B143&lt;&gt;"",$E$11&lt;&gt;""),I143-C143,0)</f>
        <v>0</v>
      </c>
      <c r="K143" s="83" t="str">
        <f>IF($B143&lt;=Bias!$K$6,IF(ABS(Tempo!AR132-Tempo!D132)+ABS(Tempo!AS132-Tempo!E132)=0,0.5,ABS(Tempo!AR132-Tempo!D132)/(ABS(Tempo!AR132-Tempo!D132)+ABS(Tempo!AS132-Tempo!E132))),IF($B143="","",0))</f>
        <v/>
      </c>
      <c r="L143" s="83" t="str">
        <f>IF($B143&lt;=Bias!$K$6,IF(ABS(Tempo!AR132-Tempo!D132)+ABS(Tempo!AS132-Tempo!E132)=0,0.5,ABS(Tempo!AS132-Tempo!E132)/(ABS(Tempo!AR132-Tempo!D132)+ABS(Tempo!AS132-Tempo!E132))),IF($B143="","",0))</f>
        <v/>
      </c>
      <c r="M143" s="153">
        <f>IF(AND(Bias!$I$6=1,$B143&gt;=Bias!$J$6,$B143&lt;=Bias!$K$6),Tempo!D132-2*K143*$L$5,Tempo!D132)</f>
        <v>0</v>
      </c>
      <c r="N143" s="153">
        <f>IF(AND(Bias!$I$6=1,$B143&gt;=Bias!$J$6,$B143&lt;=Bias!$K$6),Tempo!E132+2*L143*$L$5,Tempo!E132)</f>
        <v>0</v>
      </c>
      <c r="O143" s="70">
        <f>IF($B143="",0,Tempo!$A$2*(M143-N143)/2+O144)</f>
        <v>0</v>
      </c>
      <c r="P143" s="109">
        <f t="shared" ref="P143:P206" si="5">IF(AND($B143&lt;&gt;"",$E$11&lt;&gt;""),O143-D143,0)</f>
        <v>0</v>
      </c>
      <c r="Q143" s="111" t="str">
        <f>IF($B143&lt;=Bias!$P$5,IF(ABS(Tempo!AP132-G143)+ABS(Tempo!AQ132-H143)=0,0.5,ABS(Tempo!AP132-G143)/(ABS(Tempo!AP132-G143)+ABS(Tempo!AQ132-H143))),IF($B143="","",0))</f>
        <v/>
      </c>
      <c r="R143" s="71" t="str">
        <f>IF($B143&lt;=Bias!$P$5,IF(ABS(Tempo!AP132-G143)+ABS(Tempo!AQ132-H143)=0,0.5,ABS(Tempo!AQ132-H143)/(ABS(Tempo!AP132-G143)+ABS(Tempo!AQ132-H143))),IF($B143="","",0))</f>
        <v/>
      </c>
      <c r="S143" s="71">
        <f>IF(Bias!$N$5=0,G143,IF(AND(Bias!$N$5=1,$B143&gt;=Bias!$O$5,$B143&lt;=Bias!$P$5),G143-2*($N$5*Q143),G143))</f>
        <v>0</v>
      </c>
      <c r="T143" s="71">
        <f>IF(Bias!$N$5=0,H143,IF(AND(Bias!$N$5=1,$B143&gt;=Bias!$O$5,$B143&lt;=Bias!$P$5),H143+2*($N$5*R143),H143))</f>
        <v>0</v>
      </c>
      <c r="U143" s="70">
        <f>IF($B143="",0,Tempo!$A$2*(S143-T143)/2+U144)</f>
        <v>0</v>
      </c>
      <c r="V143" s="83">
        <f>IF(AND($B143&lt;&gt;"",$Q$11&lt;&gt;""),U143-C143+Tempo!AX132,0)</f>
        <v>0</v>
      </c>
      <c r="W143" s="83" t="str">
        <f>IF($B143&lt;=Bias!$P$6,IF(ABS(Tempo!AR132-M143)+ABS(Tempo!AS132-N143)=0,0.5,ABS(Tempo!AR132-M143)/(ABS(Tempo!AR132-M143)+ABS(Tempo!AS132-N143))),IF($B143="","",0))</f>
        <v/>
      </c>
      <c r="X143" s="83" t="str">
        <f>IF($B143&lt;=Bias!$P$6,IF(ABS(Tempo!AR132-M143)+ABS(Tempo!AS132-N143)=0,0.5,ABS(Tempo!AS132-N143)/(ABS(Tempo!AR132-M143)+ABS(Tempo!AS132-N143))),IF($B143="","",0))</f>
        <v/>
      </c>
      <c r="Y143" s="71">
        <f>IF(Bias!$N$6=0,M143,IF(AND(Bias!$N$6=1,$B143&gt;=Bias!$O$6,$B143&lt;=Bias!$P$6),M143-2*($P$5*W143),M143))</f>
        <v>0</v>
      </c>
      <c r="Z143" s="71">
        <f>IF(Bias!$N$6=0,N143,IF(AND(Bias!$N$6=1,$B143&gt;=Bias!$O$6,$B143&lt;=Bias!$P$6),N143+2*($P$5*X143),N143))</f>
        <v>0</v>
      </c>
      <c r="AA143" s="70">
        <f>IF($B143="",0,Tempo!$A$2*(Y143-Z143)/2+AA144)</f>
        <v>0</v>
      </c>
      <c r="AB143" s="83">
        <f>IF(AND($B143&lt;&gt;"",$Q$11&lt;&gt;""),AA143-D143+Tempo!AY132,0)</f>
        <v>0</v>
      </c>
      <c r="AC143" s="83">
        <f>Tempo!$A$2*(S143-T143)/2-Tempo!$A$2*(Tempo!AP132-Tempo!AQ132)/2</f>
        <v>0</v>
      </c>
      <c r="AD143" s="83">
        <f>Tempo!$A$2*(Y143-Z143)/2-Tempo!$A$2*(Tempo!AR132-Tempo!AS132)/2</f>
        <v>0</v>
      </c>
      <c r="AE143" s="83">
        <f>Tempo!$A$2*(S143+T143)/2-Tempo!$A$2*(Tempo!AP132+Tempo!AQ132)/2</f>
        <v>0</v>
      </c>
      <c r="AF143" s="83">
        <f>Tempo!$A$2*(Y143+Z143)/2-Tempo!$A$2*(Tempo!AR132+Tempo!AS132)/2</f>
        <v>0</v>
      </c>
      <c r="AG143" s="105" t="e">
        <f>IF(AND(Bias!$F$4=1,B143&lt;&gt;""),B143,NA())</f>
        <v>#N/A</v>
      </c>
      <c r="AH143" s="105" t="e">
        <f>IF(AND(Bias!$F$5=1,B143&lt;&gt;""),B143,NA())</f>
        <v>#N/A</v>
      </c>
      <c r="AI143" s="105" t="e">
        <f>IF(AND(Bias!$F$4=1,Bias!$F$6=1,B143&lt;&gt;""),B143,NA())</f>
        <v>#N/A</v>
      </c>
      <c r="AJ143" s="105" t="e">
        <f>IF(AND(Bias!$F$5=1,Bias!$F$6=1,B143&lt;&gt;""),B143,NA())</f>
        <v>#N/A</v>
      </c>
      <c r="AL143" t="str">
        <f>IF($B143&lt;&gt;"",(Tempo!B132-Tempo!C132)/2-(Tempo!AP132-Tempo!AQ132)/2,"")</f>
        <v/>
      </c>
      <c r="AM143" t="str">
        <f>IF($B143&lt;&gt;"",(Tempo!D132-Tempo!E132)/2-(Tempo!AR132-Tempo!AS132)/2,"")</f>
        <v/>
      </c>
    </row>
    <row r="144" spans="1:39" x14ac:dyDescent="0.3">
      <c r="A144" s="68">
        <v>131</v>
      </c>
      <c r="B144" s="69" t="str">
        <f>IF(Tempo!A133="","",Tempo!A133)</f>
        <v/>
      </c>
      <c r="C144" s="70">
        <f>Tempo!$A$2*(Tempo!AP133-Tempo!AQ133)/2+C145</f>
        <v>0</v>
      </c>
      <c r="D144" s="70">
        <f>Tempo!$A$2*(Tempo!AR133-Tempo!AS133)/2+D145</f>
        <v>0</v>
      </c>
      <c r="E144" s="83" t="str">
        <f>IF($B144&lt;=Bias!$K$5,IF(ABS(Tempo!AP133-Tempo!B133)+ABS(Tempo!AQ133-Tempo!C133)=0,0.5,ABS(Tempo!AP133-Tempo!B133)/(ABS(Tempo!AP133-Tempo!B133)+ABS(Tempo!AQ133-Tempo!C133))),IF($B144="","",0))</f>
        <v/>
      </c>
      <c r="F144" s="83" t="str">
        <f>IF($B144&lt;=Bias!$K$5,IF(ABS(Tempo!AP133-Tempo!B133)+ABS(Tempo!AQ133-Tempo!C133)=0,0.5,ABS(Tempo!AQ133-Tempo!C133)/(ABS(Tempo!AP133-Tempo!B133)+ABS(Tempo!AQ133-Tempo!C133))),IF($B144="","",0))</f>
        <v/>
      </c>
      <c r="G144" s="71">
        <f>IF(AND(Bias!$I$5=1,$B144&gt;=Bias!$J$5,$B144&lt;=Bias!$K$5),Tempo!B133-E144*$G$3,Tempo!B133)</f>
        <v>0</v>
      </c>
      <c r="H144" s="71">
        <f>IF(AND(Bias!$I$5=1,$B144&gt;=Bias!$J$5,$B144&lt;=Bias!$K$5),Tempo!C133+F144*$G$3,Tempo!C133)</f>
        <v>0</v>
      </c>
      <c r="I144" s="70">
        <f>IF($B144="",0,Tempo!$A$2*(G144-H144)/2+I145)</f>
        <v>0</v>
      </c>
      <c r="J144" s="70">
        <f t="shared" si="4"/>
        <v>0</v>
      </c>
      <c r="K144" s="83" t="str">
        <f>IF($B144&lt;=Bias!$K$6,IF(ABS(Tempo!AR133-Tempo!D133)+ABS(Tempo!AS133-Tempo!E133)=0,0.5,ABS(Tempo!AR133-Tempo!D133)/(ABS(Tempo!AR133-Tempo!D133)+ABS(Tempo!AS133-Tempo!E133))),IF($B144="","",0))</f>
        <v/>
      </c>
      <c r="L144" s="83" t="str">
        <f>IF($B144&lt;=Bias!$K$6,IF(ABS(Tempo!AR133-Tempo!D133)+ABS(Tempo!AS133-Tempo!E133)=0,0.5,ABS(Tempo!AS133-Tempo!E133)/(ABS(Tempo!AR133-Tempo!D133)+ABS(Tempo!AS133-Tempo!E133))),IF($B144="","",0))</f>
        <v/>
      </c>
      <c r="M144" s="153">
        <f>IF(AND(Bias!$I$6=1,$B144&gt;=Bias!$J$6,$B144&lt;=Bias!$K$6),Tempo!D133-2*K144*$L$5,Tempo!D133)</f>
        <v>0</v>
      </c>
      <c r="N144" s="153">
        <f>IF(AND(Bias!$I$6=1,$B144&gt;=Bias!$J$6,$B144&lt;=Bias!$K$6),Tempo!E133+2*L144*$L$5,Tempo!E133)</f>
        <v>0</v>
      </c>
      <c r="O144" s="70">
        <f>IF($B144="",0,Tempo!$A$2*(M144-N144)/2+O145)</f>
        <v>0</v>
      </c>
      <c r="P144" s="109">
        <f t="shared" si="5"/>
        <v>0</v>
      </c>
      <c r="Q144" s="111" t="str">
        <f>IF($B144&lt;=Bias!$P$5,IF(ABS(Tempo!AP133-G144)+ABS(Tempo!AQ133-H144)=0,0.5,ABS(Tempo!AP133-G144)/(ABS(Tempo!AP133-G144)+ABS(Tempo!AQ133-H144))),IF($B144="","",0))</f>
        <v/>
      </c>
      <c r="R144" s="71" t="str">
        <f>IF($B144&lt;=Bias!$P$5,IF(ABS(Tempo!AP133-G144)+ABS(Tempo!AQ133-H144)=0,0.5,ABS(Tempo!AQ133-H144)/(ABS(Tempo!AP133-G144)+ABS(Tempo!AQ133-H144))),IF($B144="","",0))</f>
        <v/>
      </c>
      <c r="S144" s="71">
        <f>IF(Bias!$N$5=0,G144,IF(AND(Bias!$N$5=1,$B144&gt;=Bias!$O$5,$B144&lt;=Bias!$P$5),G144-2*($N$5*Q144),G144))</f>
        <v>0</v>
      </c>
      <c r="T144" s="71">
        <f>IF(Bias!$N$5=0,H144,IF(AND(Bias!$N$5=1,$B144&gt;=Bias!$O$5,$B144&lt;=Bias!$P$5),H144+2*($N$5*R144),H144))</f>
        <v>0</v>
      </c>
      <c r="U144" s="70">
        <f>IF($B144="",0,Tempo!$A$2*(S144-T144)/2+U145)</f>
        <v>0</v>
      </c>
      <c r="V144" s="83">
        <f>IF(AND($B144&lt;&gt;"",$Q$11&lt;&gt;""),U144-C144+Tempo!AX133,0)</f>
        <v>0</v>
      </c>
      <c r="W144" s="83" t="str">
        <f>IF($B144&lt;=Bias!$P$6,IF(ABS(Tempo!AR133-M144)+ABS(Tempo!AS133-N144)=0,0.5,ABS(Tempo!AR133-M144)/(ABS(Tempo!AR133-M144)+ABS(Tempo!AS133-N144))),IF($B144="","",0))</f>
        <v/>
      </c>
      <c r="X144" s="83" t="str">
        <f>IF($B144&lt;=Bias!$P$6,IF(ABS(Tempo!AR133-M144)+ABS(Tempo!AS133-N144)=0,0.5,ABS(Tempo!AS133-N144)/(ABS(Tempo!AR133-M144)+ABS(Tempo!AS133-N144))),IF($B144="","",0))</f>
        <v/>
      </c>
      <c r="Y144" s="71">
        <f>IF(Bias!$N$6=0,M144,IF(AND(Bias!$N$6=1,$B144&gt;=Bias!$O$6,$B144&lt;=Bias!$P$6),M144-2*($P$5*W144),M144))</f>
        <v>0</v>
      </c>
      <c r="Z144" s="71">
        <f>IF(Bias!$N$6=0,N144,IF(AND(Bias!$N$6=1,$B144&gt;=Bias!$O$6,$B144&lt;=Bias!$P$6),N144+2*($P$5*X144),N144))</f>
        <v>0</v>
      </c>
      <c r="AA144" s="70">
        <f>IF($B144="",0,Tempo!$A$2*(Y144-Z144)/2+AA145)</f>
        <v>0</v>
      </c>
      <c r="AB144" s="83">
        <f>IF(AND($B144&lt;&gt;"",$Q$11&lt;&gt;""),AA144-D144+Tempo!AY133,0)</f>
        <v>0</v>
      </c>
      <c r="AC144" s="83">
        <f>Tempo!$A$2*(S144-T144)/2-Tempo!$A$2*(Tempo!AP133-Tempo!AQ133)/2</f>
        <v>0</v>
      </c>
      <c r="AD144" s="83">
        <f>Tempo!$A$2*(Y144-Z144)/2-Tempo!$A$2*(Tempo!AR133-Tempo!AS133)/2</f>
        <v>0</v>
      </c>
      <c r="AE144" s="83">
        <f>Tempo!$A$2*(S144+T144)/2-Tempo!$A$2*(Tempo!AP133+Tempo!AQ133)/2</f>
        <v>0</v>
      </c>
      <c r="AF144" s="83">
        <f>Tempo!$A$2*(Y144+Z144)/2-Tempo!$A$2*(Tempo!AR133+Tempo!AS133)/2</f>
        <v>0</v>
      </c>
      <c r="AG144" s="105" t="e">
        <f>IF(AND(Bias!$F$4=1,B144&lt;&gt;""),B144,NA())</f>
        <v>#N/A</v>
      </c>
      <c r="AH144" s="105" t="e">
        <f>IF(AND(Bias!$F$5=1,B144&lt;&gt;""),B144,NA())</f>
        <v>#N/A</v>
      </c>
      <c r="AI144" s="105" t="e">
        <f>IF(AND(Bias!$F$4=1,Bias!$F$6=1,B144&lt;&gt;""),B144,NA())</f>
        <v>#N/A</v>
      </c>
      <c r="AJ144" s="105" t="e">
        <f>IF(AND(Bias!$F$5=1,Bias!$F$6=1,B144&lt;&gt;""),B144,NA())</f>
        <v>#N/A</v>
      </c>
      <c r="AL144" t="str">
        <f>IF($B144&lt;&gt;"",(Tempo!B133-Tempo!C133)/2-(Tempo!AP133-Tempo!AQ133)/2,"")</f>
        <v/>
      </c>
      <c r="AM144" t="str">
        <f>IF($B144&lt;&gt;"",(Tempo!D133-Tempo!E133)/2-(Tempo!AR133-Tempo!AS133)/2,"")</f>
        <v/>
      </c>
    </row>
    <row r="145" spans="1:39" x14ac:dyDescent="0.3">
      <c r="A145" s="68">
        <v>132</v>
      </c>
      <c r="B145" s="69" t="str">
        <f>IF(Tempo!A134="","",Tempo!A134)</f>
        <v/>
      </c>
      <c r="C145" s="70">
        <f>Tempo!$A$2*(Tempo!AP134-Tempo!AQ134)/2+C146</f>
        <v>0</v>
      </c>
      <c r="D145" s="70">
        <f>Tempo!$A$2*(Tempo!AR134-Tempo!AS134)/2+D146</f>
        <v>0</v>
      </c>
      <c r="E145" s="83" t="str">
        <f>IF($B145&lt;=Bias!$K$5,IF(ABS(Tempo!AP134-Tempo!B134)+ABS(Tempo!AQ134-Tempo!C134)=0,0.5,ABS(Tempo!AP134-Tempo!B134)/(ABS(Tempo!AP134-Tempo!B134)+ABS(Tempo!AQ134-Tempo!C134))),IF($B145="","",0))</f>
        <v/>
      </c>
      <c r="F145" s="83" t="str">
        <f>IF($B145&lt;=Bias!$K$5,IF(ABS(Tempo!AP134-Tempo!B134)+ABS(Tempo!AQ134-Tempo!C134)=0,0.5,ABS(Tempo!AQ134-Tempo!C134)/(ABS(Tempo!AP134-Tempo!B134)+ABS(Tempo!AQ134-Tempo!C134))),IF($B145="","",0))</f>
        <v/>
      </c>
      <c r="G145" s="71">
        <f>IF(AND(Bias!$I$5=1,$B145&gt;=Bias!$J$5,$B145&lt;=Bias!$K$5),Tempo!B134-E145*$G$3,Tempo!B134)</f>
        <v>0</v>
      </c>
      <c r="H145" s="71">
        <f>IF(AND(Bias!$I$5=1,$B145&gt;=Bias!$J$5,$B145&lt;=Bias!$K$5),Tempo!C134+F145*$G$3,Tempo!C134)</f>
        <v>0</v>
      </c>
      <c r="I145" s="70">
        <f>IF($B145="",0,Tempo!$A$2*(G145-H145)/2+I146)</f>
        <v>0</v>
      </c>
      <c r="J145" s="70">
        <f t="shared" si="4"/>
        <v>0</v>
      </c>
      <c r="K145" s="83" t="str">
        <f>IF($B145&lt;=Bias!$K$6,IF(ABS(Tempo!AR134-Tempo!D134)+ABS(Tempo!AS134-Tempo!E134)=0,0.5,ABS(Tempo!AR134-Tempo!D134)/(ABS(Tempo!AR134-Tempo!D134)+ABS(Tempo!AS134-Tempo!E134))),IF($B145="","",0))</f>
        <v/>
      </c>
      <c r="L145" s="83" t="str">
        <f>IF($B145&lt;=Bias!$K$6,IF(ABS(Tempo!AR134-Tempo!D134)+ABS(Tempo!AS134-Tempo!E134)=0,0.5,ABS(Tempo!AS134-Tempo!E134)/(ABS(Tempo!AR134-Tempo!D134)+ABS(Tempo!AS134-Tempo!E134))),IF($B145="","",0))</f>
        <v/>
      </c>
      <c r="M145" s="153">
        <f>IF(AND(Bias!$I$6=1,$B145&gt;=Bias!$J$6,$B145&lt;=Bias!$K$6),Tempo!D134-2*K145*$L$5,Tempo!D134)</f>
        <v>0</v>
      </c>
      <c r="N145" s="153">
        <f>IF(AND(Bias!$I$6=1,$B145&gt;=Bias!$J$6,$B145&lt;=Bias!$K$6),Tempo!E134+2*L145*$L$5,Tempo!E134)</f>
        <v>0</v>
      </c>
      <c r="O145" s="70">
        <f>IF($B145="",0,Tempo!$A$2*(M145-N145)/2+O146)</f>
        <v>0</v>
      </c>
      <c r="P145" s="109">
        <f t="shared" si="5"/>
        <v>0</v>
      </c>
      <c r="Q145" s="111" t="str">
        <f>IF($B145&lt;=Bias!$P$5,IF(ABS(Tempo!AP134-G145)+ABS(Tempo!AQ134-H145)=0,0.5,ABS(Tempo!AP134-G145)/(ABS(Tempo!AP134-G145)+ABS(Tempo!AQ134-H145))),IF($B145="","",0))</f>
        <v/>
      </c>
      <c r="R145" s="71" t="str">
        <f>IF($B145&lt;=Bias!$P$5,IF(ABS(Tempo!AP134-G145)+ABS(Tempo!AQ134-H145)=0,0.5,ABS(Tempo!AQ134-H145)/(ABS(Tempo!AP134-G145)+ABS(Tempo!AQ134-H145))),IF($B145="","",0))</f>
        <v/>
      </c>
      <c r="S145" s="71">
        <f>IF(Bias!$N$5=0,G145,IF(AND(Bias!$N$5=1,$B145&gt;=Bias!$O$5,$B145&lt;=Bias!$P$5),G145-2*($N$5*Q145),G145))</f>
        <v>0</v>
      </c>
      <c r="T145" s="71">
        <f>IF(Bias!$N$5=0,H145,IF(AND(Bias!$N$5=1,$B145&gt;=Bias!$O$5,$B145&lt;=Bias!$P$5),H145+2*($N$5*R145),H145))</f>
        <v>0</v>
      </c>
      <c r="U145" s="70">
        <f>IF($B145="",0,Tempo!$A$2*(S145-T145)/2+U146)</f>
        <v>0</v>
      </c>
      <c r="V145" s="83">
        <f>IF(AND($B145&lt;&gt;"",$Q$11&lt;&gt;""),U145-C145+Tempo!AX134,0)</f>
        <v>0</v>
      </c>
      <c r="W145" s="83" t="str">
        <f>IF($B145&lt;=Bias!$P$6,IF(ABS(Tempo!AR134-M145)+ABS(Tempo!AS134-N145)=0,0.5,ABS(Tempo!AR134-M145)/(ABS(Tempo!AR134-M145)+ABS(Tempo!AS134-N145))),IF($B145="","",0))</f>
        <v/>
      </c>
      <c r="X145" s="83" t="str">
        <f>IF($B145&lt;=Bias!$P$6,IF(ABS(Tempo!AR134-M145)+ABS(Tempo!AS134-N145)=0,0.5,ABS(Tempo!AS134-N145)/(ABS(Tempo!AR134-M145)+ABS(Tempo!AS134-N145))),IF($B145="","",0))</f>
        <v/>
      </c>
      <c r="Y145" s="71">
        <f>IF(Bias!$N$6=0,M145,IF(AND(Bias!$N$6=1,$B145&gt;=Bias!$O$6,$B145&lt;=Bias!$P$6),M145-2*($P$5*W145),M145))</f>
        <v>0</v>
      </c>
      <c r="Z145" s="71">
        <f>IF(Bias!$N$6=0,N145,IF(AND(Bias!$N$6=1,$B145&gt;=Bias!$O$6,$B145&lt;=Bias!$P$6),N145+2*($P$5*X145),N145))</f>
        <v>0</v>
      </c>
      <c r="AA145" s="70">
        <f>IF($B145="",0,Tempo!$A$2*(Y145-Z145)/2+AA146)</f>
        <v>0</v>
      </c>
      <c r="AB145" s="83">
        <f>IF(AND($B145&lt;&gt;"",$Q$11&lt;&gt;""),AA145-D145+Tempo!AY134,0)</f>
        <v>0</v>
      </c>
      <c r="AC145" s="83">
        <f>Tempo!$A$2*(S145-T145)/2-Tempo!$A$2*(Tempo!AP134-Tempo!AQ134)/2</f>
        <v>0</v>
      </c>
      <c r="AD145" s="83">
        <f>Tempo!$A$2*(Y145-Z145)/2-Tempo!$A$2*(Tempo!AR134-Tempo!AS134)/2</f>
        <v>0</v>
      </c>
      <c r="AE145" s="83">
        <f>Tempo!$A$2*(S145+T145)/2-Tempo!$A$2*(Tempo!AP134+Tempo!AQ134)/2</f>
        <v>0</v>
      </c>
      <c r="AF145" s="83">
        <f>Tempo!$A$2*(Y145+Z145)/2-Tempo!$A$2*(Tempo!AR134+Tempo!AS134)/2</f>
        <v>0</v>
      </c>
      <c r="AG145" s="105" t="e">
        <f>IF(AND(Bias!$F$4=1,B145&lt;&gt;""),B145,NA())</f>
        <v>#N/A</v>
      </c>
      <c r="AH145" s="105" t="e">
        <f>IF(AND(Bias!$F$5=1,B145&lt;&gt;""),B145,NA())</f>
        <v>#N/A</v>
      </c>
      <c r="AI145" s="105" t="e">
        <f>IF(AND(Bias!$F$4=1,Bias!$F$6=1,B145&lt;&gt;""),B145,NA())</f>
        <v>#N/A</v>
      </c>
      <c r="AJ145" s="105" t="e">
        <f>IF(AND(Bias!$F$5=1,Bias!$F$6=1,B145&lt;&gt;""),B145,NA())</f>
        <v>#N/A</v>
      </c>
      <c r="AL145" t="str">
        <f>IF($B145&lt;&gt;"",(Tempo!B134-Tempo!C134)/2-(Tempo!AP134-Tempo!AQ134)/2,"")</f>
        <v/>
      </c>
      <c r="AM145" t="str">
        <f>IF($B145&lt;&gt;"",(Tempo!D134-Tempo!E134)/2-(Tempo!AR134-Tempo!AS134)/2,"")</f>
        <v/>
      </c>
    </row>
    <row r="146" spans="1:39" x14ac:dyDescent="0.3">
      <c r="A146" s="68">
        <v>133</v>
      </c>
      <c r="B146" s="69" t="str">
        <f>IF(Tempo!A135="","",Tempo!A135)</f>
        <v/>
      </c>
      <c r="C146" s="70">
        <f>Tempo!$A$2*(Tempo!AP135-Tempo!AQ135)/2+C147</f>
        <v>0</v>
      </c>
      <c r="D146" s="70">
        <f>Tempo!$A$2*(Tempo!AR135-Tempo!AS135)/2+D147</f>
        <v>0</v>
      </c>
      <c r="E146" s="83" t="str">
        <f>IF($B146&lt;=Bias!$K$5,IF(ABS(Tempo!AP135-Tempo!B135)+ABS(Tempo!AQ135-Tempo!C135)=0,0.5,ABS(Tempo!AP135-Tempo!B135)/(ABS(Tempo!AP135-Tempo!B135)+ABS(Tempo!AQ135-Tempo!C135))),IF($B146="","",0))</f>
        <v/>
      </c>
      <c r="F146" s="83" t="str">
        <f>IF($B146&lt;=Bias!$K$5,IF(ABS(Tempo!AP135-Tempo!B135)+ABS(Tempo!AQ135-Tempo!C135)=0,0.5,ABS(Tempo!AQ135-Tempo!C135)/(ABS(Tempo!AP135-Tempo!B135)+ABS(Tempo!AQ135-Tempo!C135))),IF($B146="","",0))</f>
        <v/>
      </c>
      <c r="G146" s="71">
        <f>IF(AND(Bias!$I$5=1,$B146&gt;=Bias!$J$5,$B146&lt;=Bias!$K$5),Tempo!B135-E146*$G$3,Tempo!B135)</f>
        <v>0</v>
      </c>
      <c r="H146" s="71">
        <f>IF(AND(Bias!$I$5=1,$B146&gt;=Bias!$J$5,$B146&lt;=Bias!$K$5),Tempo!C135+F146*$G$3,Tempo!C135)</f>
        <v>0</v>
      </c>
      <c r="I146" s="70">
        <f>IF($B146="",0,Tempo!$A$2*(G146-H146)/2+I147)</f>
        <v>0</v>
      </c>
      <c r="J146" s="70">
        <f t="shared" si="4"/>
        <v>0</v>
      </c>
      <c r="K146" s="83" t="str">
        <f>IF($B146&lt;=Bias!$K$6,IF(ABS(Tempo!AR135-Tempo!D135)+ABS(Tempo!AS135-Tempo!E135)=0,0.5,ABS(Tempo!AR135-Tempo!D135)/(ABS(Tempo!AR135-Tempo!D135)+ABS(Tempo!AS135-Tempo!E135))),IF($B146="","",0))</f>
        <v/>
      </c>
      <c r="L146" s="83" t="str">
        <f>IF($B146&lt;=Bias!$K$6,IF(ABS(Tempo!AR135-Tempo!D135)+ABS(Tempo!AS135-Tempo!E135)=0,0.5,ABS(Tempo!AS135-Tempo!E135)/(ABS(Tempo!AR135-Tempo!D135)+ABS(Tempo!AS135-Tempo!E135))),IF($B146="","",0))</f>
        <v/>
      </c>
      <c r="M146" s="153">
        <f>IF(AND(Bias!$I$6=1,$B146&gt;=Bias!$J$6,$B146&lt;=Bias!$K$6),Tempo!D135-2*K146*$L$5,Tempo!D135)</f>
        <v>0</v>
      </c>
      <c r="N146" s="153">
        <f>IF(AND(Bias!$I$6=1,$B146&gt;=Bias!$J$6,$B146&lt;=Bias!$K$6),Tempo!E135+2*L146*$L$5,Tempo!E135)</f>
        <v>0</v>
      </c>
      <c r="O146" s="70">
        <f>IF($B146="",0,Tempo!$A$2*(M146-N146)/2+O147)</f>
        <v>0</v>
      </c>
      <c r="P146" s="109">
        <f t="shared" si="5"/>
        <v>0</v>
      </c>
      <c r="Q146" s="111" t="str">
        <f>IF($B146&lt;=Bias!$P$5,IF(ABS(Tempo!AP135-G146)+ABS(Tempo!AQ135-H146)=0,0.5,ABS(Tempo!AP135-G146)/(ABS(Tempo!AP135-G146)+ABS(Tempo!AQ135-H146))),IF($B146="","",0))</f>
        <v/>
      </c>
      <c r="R146" s="71" t="str">
        <f>IF($B146&lt;=Bias!$P$5,IF(ABS(Tempo!AP135-G146)+ABS(Tempo!AQ135-H146)=0,0.5,ABS(Tempo!AQ135-H146)/(ABS(Tempo!AP135-G146)+ABS(Tempo!AQ135-H146))),IF($B146="","",0))</f>
        <v/>
      </c>
      <c r="S146" s="71">
        <f>IF(Bias!$N$5=0,G146,IF(AND(Bias!$N$5=1,$B146&gt;=Bias!$O$5,$B146&lt;=Bias!$P$5),G146-2*($N$5*Q146),G146))</f>
        <v>0</v>
      </c>
      <c r="T146" s="71">
        <f>IF(Bias!$N$5=0,H146,IF(AND(Bias!$N$5=1,$B146&gt;=Bias!$O$5,$B146&lt;=Bias!$P$5),H146+2*($N$5*R146),H146))</f>
        <v>0</v>
      </c>
      <c r="U146" s="70">
        <f>IF($B146="",0,Tempo!$A$2*(S146-T146)/2+U147)</f>
        <v>0</v>
      </c>
      <c r="V146" s="83">
        <f>IF(AND($B146&lt;&gt;"",$Q$11&lt;&gt;""),U146-C146+Tempo!AX135,0)</f>
        <v>0</v>
      </c>
      <c r="W146" s="83" t="str">
        <f>IF($B146&lt;=Bias!$P$6,IF(ABS(Tempo!AR135-M146)+ABS(Tempo!AS135-N146)=0,0.5,ABS(Tempo!AR135-M146)/(ABS(Tempo!AR135-M146)+ABS(Tempo!AS135-N146))),IF($B146="","",0))</f>
        <v/>
      </c>
      <c r="X146" s="83" t="str">
        <f>IF($B146&lt;=Bias!$P$6,IF(ABS(Tempo!AR135-M146)+ABS(Tempo!AS135-N146)=0,0.5,ABS(Tempo!AS135-N146)/(ABS(Tempo!AR135-M146)+ABS(Tempo!AS135-N146))),IF($B146="","",0))</f>
        <v/>
      </c>
      <c r="Y146" s="71">
        <f>IF(Bias!$N$6=0,M146,IF(AND(Bias!$N$6=1,$B146&gt;=Bias!$O$6,$B146&lt;=Bias!$P$6),M146-2*($P$5*W146),M146))</f>
        <v>0</v>
      </c>
      <c r="Z146" s="71">
        <f>IF(Bias!$N$6=0,N146,IF(AND(Bias!$N$6=1,$B146&gt;=Bias!$O$6,$B146&lt;=Bias!$P$6),N146+2*($P$5*X146),N146))</f>
        <v>0</v>
      </c>
      <c r="AA146" s="70">
        <f>IF($B146="",0,Tempo!$A$2*(Y146-Z146)/2+AA147)</f>
        <v>0</v>
      </c>
      <c r="AB146" s="83">
        <f>IF(AND($B146&lt;&gt;"",$Q$11&lt;&gt;""),AA146-D146+Tempo!AY135,0)</f>
        <v>0</v>
      </c>
      <c r="AC146" s="83">
        <f>Tempo!$A$2*(S146-T146)/2-Tempo!$A$2*(Tempo!AP135-Tempo!AQ135)/2</f>
        <v>0</v>
      </c>
      <c r="AD146" s="83">
        <f>Tempo!$A$2*(Y146-Z146)/2-Tempo!$A$2*(Tempo!AR135-Tempo!AS135)/2</f>
        <v>0</v>
      </c>
      <c r="AE146" s="83">
        <f>Tempo!$A$2*(S146+T146)/2-Tempo!$A$2*(Tempo!AP135+Tempo!AQ135)/2</f>
        <v>0</v>
      </c>
      <c r="AF146" s="83">
        <f>Tempo!$A$2*(Y146+Z146)/2-Tempo!$A$2*(Tempo!AR135+Tempo!AS135)/2</f>
        <v>0</v>
      </c>
      <c r="AG146" s="105" t="e">
        <f>IF(AND(Bias!$F$4=1,B146&lt;&gt;""),B146,NA())</f>
        <v>#N/A</v>
      </c>
      <c r="AH146" s="105" t="e">
        <f>IF(AND(Bias!$F$5=1,B146&lt;&gt;""),B146,NA())</f>
        <v>#N/A</v>
      </c>
      <c r="AI146" s="105" t="e">
        <f>IF(AND(Bias!$F$4=1,Bias!$F$6=1,B146&lt;&gt;""),B146,NA())</f>
        <v>#N/A</v>
      </c>
      <c r="AJ146" s="105" t="e">
        <f>IF(AND(Bias!$F$5=1,Bias!$F$6=1,B146&lt;&gt;""),B146,NA())</f>
        <v>#N/A</v>
      </c>
      <c r="AL146" t="str">
        <f>IF($B146&lt;&gt;"",(Tempo!B135-Tempo!C135)/2-(Tempo!AP135-Tempo!AQ135)/2,"")</f>
        <v/>
      </c>
      <c r="AM146" t="str">
        <f>IF($B146&lt;&gt;"",(Tempo!D135-Tempo!E135)/2-(Tempo!AR135-Tempo!AS135)/2,"")</f>
        <v/>
      </c>
    </row>
    <row r="147" spans="1:39" x14ac:dyDescent="0.3">
      <c r="A147" s="68">
        <v>134</v>
      </c>
      <c r="B147" s="69" t="str">
        <f>IF(Tempo!A136="","",Tempo!A136)</f>
        <v/>
      </c>
      <c r="C147" s="70">
        <f>Tempo!$A$2*(Tempo!AP136-Tempo!AQ136)/2+C148</f>
        <v>0</v>
      </c>
      <c r="D147" s="70">
        <f>Tempo!$A$2*(Tempo!AR136-Tempo!AS136)/2+D148</f>
        <v>0</v>
      </c>
      <c r="E147" s="83" t="str">
        <f>IF($B147&lt;=Bias!$K$5,IF(ABS(Tempo!AP136-Tempo!B136)+ABS(Tempo!AQ136-Tempo!C136)=0,0.5,ABS(Tempo!AP136-Tempo!B136)/(ABS(Tempo!AP136-Tempo!B136)+ABS(Tempo!AQ136-Tempo!C136))),IF($B147="","",0))</f>
        <v/>
      </c>
      <c r="F147" s="83" t="str">
        <f>IF($B147&lt;=Bias!$K$5,IF(ABS(Tempo!AP136-Tempo!B136)+ABS(Tempo!AQ136-Tempo!C136)=0,0.5,ABS(Tempo!AQ136-Tempo!C136)/(ABS(Tempo!AP136-Tempo!B136)+ABS(Tempo!AQ136-Tempo!C136))),IF($B147="","",0))</f>
        <v/>
      </c>
      <c r="G147" s="71">
        <f>IF(AND(Bias!$I$5=1,$B147&gt;=Bias!$J$5,$B147&lt;=Bias!$K$5),Tempo!B136-E147*$G$3,Tempo!B136)</f>
        <v>0</v>
      </c>
      <c r="H147" s="71">
        <f>IF(AND(Bias!$I$5=1,$B147&gt;=Bias!$J$5,$B147&lt;=Bias!$K$5),Tempo!C136+F147*$G$3,Tempo!C136)</f>
        <v>0</v>
      </c>
      <c r="I147" s="70">
        <f>IF($B147="",0,Tempo!$A$2*(G147-H147)/2+I148)</f>
        <v>0</v>
      </c>
      <c r="J147" s="70">
        <f t="shared" si="4"/>
        <v>0</v>
      </c>
      <c r="K147" s="83" t="str">
        <f>IF($B147&lt;=Bias!$K$6,IF(ABS(Tempo!AR136-Tempo!D136)+ABS(Tempo!AS136-Tempo!E136)=0,0.5,ABS(Tempo!AR136-Tempo!D136)/(ABS(Tempo!AR136-Tempo!D136)+ABS(Tempo!AS136-Tempo!E136))),IF($B147="","",0))</f>
        <v/>
      </c>
      <c r="L147" s="83" t="str">
        <f>IF($B147&lt;=Bias!$K$6,IF(ABS(Tempo!AR136-Tempo!D136)+ABS(Tempo!AS136-Tempo!E136)=0,0.5,ABS(Tempo!AS136-Tempo!E136)/(ABS(Tempo!AR136-Tempo!D136)+ABS(Tempo!AS136-Tempo!E136))),IF($B147="","",0))</f>
        <v/>
      </c>
      <c r="M147" s="153">
        <f>IF(AND(Bias!$I$6=1,$B147&gt;=Bias!$J$6,$B147&lt;=Bias!$K$6),Tempo!D136-2*K147*$L$5,Tempo!D136)</f>
        <v>0</v>
      </c>
      <c r="N147" s="153">
        <f>IF(AND(Bias!$I$6=1,$B147&gt;=Bias!$J$6,$B147&lt;=Bias!$K$6),Tempo!E136+2*L147*$L$5,Tempo!E136)</f>
        <v>0</v>
      </c>
      <c r="O147" s="70">
        <f>IF($B147="",0,Tempo!$A$2*(M147-N147)/2+O148)</f>
        <v>0</v>
      </c>
      <c r="P147" s="109">
        <f t="shared" si="5"/>
        <v>0</v>
      </c>
      <c r="Q147" s="111" t="str">
        <f>IF($B147&lt;=Bias!$P$5,IF(ABS(Tempo!AP136-G147)+ABS(Tempo!AQ136-H147)=0,0.5,ABS(Tempo!AP136-G147)/(ABS(Tempo!AP136-G147)+ABS(Tempo!AQ136-H147))),IF($B147="","",0))</f>
        <v/>
      </c>
      <c r="R147" s="71" t="str">
        <f>IF($B147&lt;=Bias!$P$5,IF(ABS(Tempo!AP136-G147)+ABS(Tempo!AQ136-H147)=0,0.5,ABS(Tempo!AQ136-H147)/(ABS(Tempo!AP136-G147)+ABS(Tempo!AQ136-H147))),IF($B147="","",0))</f>
        <v/>
      </c>
      <c r="S147" s="71">
        <f>IF(Bias!$N$5=0,G147,IF(AND(Bias!$N$5=1,$B147&gt;=Bias!$O$5,$B147&lt;=Bias!$P$5),G147-2*($N$5*Q147),G147))</f>
        <v>0</v>
      </c>
      <c r="T147" s="71">
        <f>IF(Bias!$N$5=0,H147,IF(AND(Bias!$N$5=1,$B147&gt;=Bias!$O$5,$B147&lt;=Bias!$P$5),H147+2*($N$5*R147),H147))</f>
        <v>0</v>
      </c>
      <c r="U147" s="70">
        <f>IF($B147="",0,Tempo!$A$2*(S147-T147)/2+U148)</f>
        <v>0</v>
      </c>
      <c r="V147" s="83">
        <f>IF(AND($B147&lt;&gt;"",$Q$11&lt;&gt;""),U147-C147+Tempo!AX136,0)</f>
        <v>0</v>
      </c>
      <c r="W147" s="83" t="str">
        <f>IF($B147&lt;=Bias!$P$6,IF(ABS(Tempo!AR136-M147)+ABS(Tempo!AS136-N147)=0,0.5,ABS(Tempo!AR136-M147)/(ABS(Tempo!AR136-M147)+ABS(Tempo!AS136-N147))),IF($B147="","",0))</f>
        <v/>
      </c>
      <c r="X147" s="83" t="str">
        <f>IF($B147&lt;=Bias!$P$6,IF(ABS(Tempo!AR136-M147)+ABS(Tempo!AS136-N147)=0,0.5,ABS(Tempo!AS136-N147)/(ABS(Tempo!AR136-M147)+ABS(Tempo!AS136-N147))),IF($B147="","",0))</f>
        <v/>
      </c>
      <c r="Y147" s="71">
        <f>IF(Bias!$N$6=0,M147,IF(AND(Bias!$N$6=1,$B147&gt;=Bias!$O$6,$B147&lt;=Bias!$P$6),M147-2*($P$5*W147),M147))</f>
        <v>0</v>
      </c>
      <c r="Z147" s="71">
        <f>IF(Bias!$N$6=0,N147,IF(AND(Bias!$N$6=1,$B147&gt;=Bias!$O$6,$B147&lt;=Bias!$P$6),N147+2*($P$5*X147),N147))</f>
        <v>0</v>
      </c>
      <c r="AA147" s="70">
        <f>IF($B147="",0,Tempo!$A$2*(Y147-Z147)/2+AA148)</f>
        <v>0</v>
      </c>
      <c r="AB147" s="83">
        <f>IF(AND($B147&lt;&gt;"",$Q$11&lt;&gt;""),AA147-D147+Tempo!AY136,0)</f>
        <v>0</v>
      </c>
      <c r="AC147" s="83">
        <f>Tempo!$A$2*(S147-T147)/2-Tempo!$A$2*(Tempo!AP136-Tempo!AQ136)/2</f>
        <v>0</v>
      </c>
      <c r="AD147" s="83">
        <f>Tempo!$A$2*(Y147-Z147)/2-Tempo!$A$2*(Tempo!AR136-Tempo!AS136)/2</f>
        <v>0</v>
      </c>
      <c r="AE147" s="83">
        <f>Tempo!$A$2*(S147+T147)/2-Tempo!$A$2*(Tempo!AP136+Tempo!AQ136)/2</f>
        <v>0</v>
      </c>
      <c r="AF147" s="83">
        <f>Tempo!$A$2*(Y147+Z147)/2-Tempo!$A$2*(Tempo!AR136+Tempo!AS136)/2</f>
        <v>0</v>
      </c>
      <c r="AG147" s="105" t="e">
        <f>IF(AND(Bias!$F$4=1,B147&lt;&gt;""),B147,NA())</f>
        <v>#N/A</v>
      </c>
      <c r="AH147" s="105" t="e">
        <f>IF(AND(Bias!$F$5=1,B147&lt;&gt;""),B147,NA())</f>
        <v>#N/A</v>
      </c>
      <c r="AI147" s="105" t="e">
        <f>IF(AND(Bias!$F$4=1,Bias!$F$6=1,B147&lt;&gt;""),B147,NA())</f>
        <v>#N/A</v>
      </c>
      <c r="AJ147" s="105" t="e">
        <f>IF(AND(Bias!$F$5=1,Bias!$F$6=1,B147&lt;&gt;""),B147,NA())</f>
        <v>#N/A</v>
      </c>
      <c r="AL147" t="str">
        <f>IF($B147&lt;&gt;"",(Tempo!B136-Tempo!C136)/2-(Tempo!AP136-Tempo!AQ136)/2,"")</f>
        <v/>
      </c>
      <c r="AM147" t="str">
        <f>IF($B147&lt;&gt;"",(Tempo!D136-Tempo!E136)/2-(Tempo!AR136-Tempo!AS136)/2,"")</f>
        <v/>
      </c>
    </row>
    <row r="148" spans="1:39" x14ac:dyDescent="0.3">
      <c r="A148" s="68">
        <v>135</v>
      </c>
      <c r="B148" s="69" t="str">
        <f>IF(Tempo!A137="","",Tempo!A137)</f>
        <v/>
      </c>
      <c r="C148" s="70">
        <f>Tempo!$A$2*(Tempo!AP137-Tempo!AQ137)/2+C149</f>
        <v>0</v>
      </c>
      <c r="D148" s="70">
        <f>Tempo!$A$2*(Tempo!AR137-Tempo!AS137)/2+D149</f>
        <v>0</v>
      </c>
      <c r="E148" s="83" t="str">
        <f>IF($B148&lt;=Bias!$K$5,IF(ABS(Tempo!AP137-Tempo!B137)+ABS(Tempo!AQ137-Tempo!C137)=0,0.5,ABS(Tempo!AP137-Tempo!B137)/(ABS(Tempo!AP137-Tempo!B137)+ABS(Tempo!AQ137-Tempo!C137))),IF($B148="","",0))</f>
        <v/>
      </c>
      <c r="F148" s="83" t="str">
        <f>IF($B148&lt;=Bias!$K$5,IF(ABS(Tempo!AP137-Tempo!B137)+ABS(Tempo!AQ137-Tempo!C137)=0,0.5,ABS(Tempo!AQ137-Tempo!C137)/(ABS(Tempo!AP137-Tempo!B137)+ABS(Tempo!AQ137-Tempo!C137))),IF($B148="","",0))</f>
        <v/>
      </c>
      <c r="G148" s="71">
        <f>IF(AND(Bias!$I$5=1,$B148&gt;=Bias!$J$5,$B148&lt;=Bias!$K$5),Tempo!B137-E148*$G$3,Tempo!B137)</f>
        <v>0</v>
      </c>
      <c r="H148" s="71">
        <f>IF(AND(Bias!$I$5=1,$B148&gt;=Bias!$J$5,$B148&lt;=Bias!$K$5),Tempo!C137+F148*$G$3,Tempo!C137)</f>
        <v>0</v>
      </c>
      <c r="I148" s="70">
        <f>IF($B148="",0,Tempo!$A$2*(G148-H148)/2+I149)</f>
        <v>0</v>
      </c>
      <c r="J148" s="70">
        <f t="shared" si="4"/>
        <v>0</v>
      </c>
      <c r="K148" s="83" t="str">
        <f>IF($B148&lt;=Bias!$K$6,IF(ABS(Tempo!AR137-Tempo!D137)+ABS(Tempo!AS137-Tempo!E137)=0,0.5,ABS(Tempo!AR137-Tempo!D137)/(ABS(Tempo!AR137-Tempo!D137)+ABS(Tempo!AS137-Tempo!E137))),IF($B148="","",0))</f>
        <v/>
      </c>
      <c r="L148" s="83" t="str">
        <f>IF($B148&lt;=Bias!$K$6,IF(ABS(Tempo!AR137-Tempo!D137)+ABS(Tempo!AS137-Tempo!E137)=0,0.5,ABS(Tempo!AS137-Tempo!E137)/(ABS(Tempo!AR137-Tempo!D137)+ABS(Tempo!AS137-Tempo!E137))),IF($B148="","",0))</f>
        <v/>
      </c>
      <c r="M148" s="153">
        <f>IF(AND(Bias!$I$6=1,$B148&gt;=Bias!$J$6,$B148&lt;=Bias!$K$6),Tempo!D137-2*K148*$L$5,Tempo!D137)</f>
        <v>0</v>
      </c>
      <c r="N148" s="153">
        <f>IF(AND(Bias!$I$6=1,$B148&gt;=Bias!$J$6,$B148&lt;=Bias!$K$6),Tempo!E137+2*L148*$L$5,Tempo!E137)</f>
        <v>0</v>
      </c>
      <c r="O148" s="70">
        <f>IF($B148="",0,Tempo!$A$2*(M148-N148)/2+O149)</f>
        <v>0</v>
      </c>
      <c r="P148" s="109">
        <f t="shared" si="5"/>
        <v>0</v>
      </c>
      <c r="Q148" s="111" t="str">
        <f>IF($B148&lt;=Bias!$P$5,IF(ABS(Tempo!AP137-G148)+ABS(Tempo!AQ137-H148)=0,0.5,ABS(Tempo!AP137-G148)/(ABS(Tempo!AP137-G148)+ABS(Tempo!AQ137-H148))),IF($B148="","",0))</f>
        <v/>
      </c>
      <c r="R148" s="71" t="str">
        <f>IF($B148&lt;=Bias!$P$5,IF(ABS(Tempo!AP137-G148)+ABS(Tempo!AQ137-H148)=0,0.5,ABS(Tempo!AQ137-H148)/(ABS(Tempo!AP137-G148)+ABS(Tempo!AQ137-H148))),IF($B148="","",0))</f>
        <v/>
      </c>
      <c r="S148" s="71">
        <f>IF(Bias!$N$5=0,G148,IF(AND(Bias!$N$5=1,$B148&gt;=Bias!$O$5,$B148&lt;=Bias!$P$5),G148-2*($N$5*Q148),G148))</f>
        <v>0</v>
      </c>
      <c r="T148" s="71">
        <f>IF(Bias!$N$5=0,H148,IF(AND(Bias!$N$5=1,$B148&gt;=Bias!$O$5,$B148&lt;=Bias!$P$5),H148+2*($N$5*R148),H148))</f>
        <v>0</v>
      </c>
      <c r="U148" s="70">
        <f>IF($B148="",0,Tempo!$A$2*(S148-T148)/2+U149)</f>
        <v>0</v>
      </c>
      <c r="V148" s="83">
        <f>IF(AND($B148&lt;&gt;"",$Q$11&lt;&gt;""),U148-C148+Tempo!AX137,0)</f>
        <v>0</v>
      </c>
      <c r="W148" s="83" t="str">
        <f>IF($B148&lt;=Bias!$P$6,IF(ABS(Tempo!AR137-M148)+ABS(Tempo!AS137-N148)=0,0.5,ABS(Tempo!AR137-M148)/(ABS(Tempo!AR137-M148)+ABS(Tempo!AS137-N148))),IF($B148="","",0))</f>
        <v/>
      </c>
      <c r="X148" s="83" t="str">
        <f>IF($B148&lt;=Bias!$P$6,IF(ABS(Tempo!AR137-M148)+ABS(Tempo!AS137-N148)=0,0.5,ABS(Tempo!AS137-N148)/(ABS(Tempo!AR137-M148)+ABS(Tempo!AS137-N148))),IF($B148="","",0))</f>
        <v/>
      </c>
      <c r="Y148" s="71">
        <f>IF(Bias!$N$6=0,M148,IF(AND(Bias!$N$6=1,$B148&gt;=Bias!$O$6,$B148&lt;=Bias!$P$6),M148-2*($P$5*W148),M148))</f>
        <v>0</v>
      </c>
      <c r="Z148" s="71">
        <f>IF(Bias!$N$6=0,N148,IF(AND(Bias!$N$6=1,$B148&gt;=Bias!$O$6,$B148&lt;=Bias!$P$6),N148+2*($P$5*X148),N148))</f>
        <v>0</v>
      </c>
      <c r="AA148" s="70">
        <f>IF($B148="",0,Tempo!$A$2*(Y148-Z148)/2+AA149)</f>
        <v>0</v>
      </c>
      <c r="AB148" s="83">
        <f>IF(AND($B148&lt;&gt;"",$Q$11&lt;&gt;""),AA148-D148+Tempo!AY137,0)</f>
        <v>0</v>
      </c>
      <c r="AC148" s="83">
        <f>Tempo!$A$2*(S148-T148)/2-Tempo!$A$2*(Tempo!AP137-Tempo!AQ137)/2</f>
        <v>0</v>
      </c>
      <c r="AD148" s="83">
        <f>Tempo!$A$2*(Y148-Z148)/2-Tempo!$A$2*(Tempo!AR137-Tempo!AS137)/2</f>
        <v>0</v>
      </c>
      <c r="AE148" s="83">
        <f>Tempo!$A$2*(S148+T148)/2-Tempo!$A$2*(Tempo!AP137+Tempo!AQ137)/2</f>
        <v>0</v>
      </c>
      <c r="AF148" s="83">
        <f>Tempo!$A$2*(Y148+Z148)/2-Tempo!$A$2*(Tempo!AR137+Tempo!AS137)/2</f>
        <v>0</v>
      </c>
      <c r="AG148" s="105" t="e">
        <f>IF(AND(Bias!$F$4=1,B148&lt;&gt;""),B148,NA())</f>
        <v>#N/A</v>
      </c>
      <c r="AH148" s="105" t="e">
        <f>IF(AND(Bias!$F$5=1,B148&lt;&gt;""),B148,NA())</f>
        <v>#N/A</v>
      </c>
      <c r="AI148" s="105" t="e">
        <f>IF(AND(Bias!$F$4=1,Bias!$F$6=1,B148&lt;&gt;""),B148,NA())</f>
        <v>#N/A</v>
      </c>
      <c r="AJ148" s="105" t="e">
        <f>IF(AND(Bias!$F$5=1,Bias!$F$6=1,B148&lt;&gt;""),B148,NA())</f>
        <v>#N/A</v>
      </c>
      <c r="AL148" t="str">
        <f>IF($B148&lt;&gt;"",(Tempo!B137-Tempo!C137)/2-(Tempo!AP137-Tempo!AQ137)/2,"")</f>
        <v/>
      </c>
      <c r="AM148" t="str">
        <f>IF($B148&lt;&gt;"",(Tempo!D137-Tempo!E137)/2-(Tempo!AR137-Tempo!AS137)/2,"")</f>
        <v/>
      </c>
    </row>
    <row r="149" spans="1:39" x14ac:dyDescent="0.3">
      <c r="A149" s="68">
        <v>136</v>
      </c>
      <c r="B149" s="69" t="str">
        <f>IF(Tempo!A138="","",Tempo!A138)</f>
        <v/>
      </c>
      <c r="C149" s="70">
        <f>Tempo!$A$2*(Tempo!AP138-Tempo!AQ138)/2+C150</f>
        <v>0</v>
      </c>
      <c r="D149" s="70">
        <f>Tempo!$A$2*(Tempo!AR138-Tempo!AS138)/2+D150</f>
        <v>0</v>
      </c>
      <c r="E149" s="83" t="str">
        <f>IF($B149&lt;=Bias!$K$5,IF(ABS(Tempo!AP138-Tempo!B138)+ABS(Tempo!AQ138-Tempo!C138)=0,0.5,ABS(Tempo!AP138-Tempo!B138)/(ABS(Tempo!AP138-Tempo!B138)+ABS(Tempo!AQ138-Tempo!C138))),IF($B149="","",0))</f>
        <v/>
      </c>
      <c r="F149" s="83" t="str">
        <f>IF($B149&lt;=Bias!$K$5,IF(ABS(Tempo!AP138-Tempo!B138)+ABS(Tempo!AQ138-Tempo!C138)=0,0.5,ABS(Tempo!AQ138-Tempo!C138)/(ABS(Tempo!AP138-Tempo!B138)+ABS(Tempo!AQ138-Tempo!C138))),IF($B149="","",0))</f>
        <v/>
      </c>
      <c r="G149" s="71">
        <f>IF(AND(Bias!$I$5=1,$B149&gt;=Bias!$J$5,$B149&lt;=Bias!$K$5),Tempo!B138-E149*$G$3,Tempo!B138)</f>
        <v>0</v>
      </c>
      <c r="H149" s="71">
        <f>IF(AND(Bias!$I$5=1,$B149&gt;=Bias!$J$5,$B149&lt;=Bias!$K$5),Tempo!C138+F149*$G$3,Tempo!C138)</f>
        <v>0</v>
      </c>
      <c r="I149" s="70">
        <f>IF($B149="",0,Tempo!$A$2*(G149-H149)/2+I150)</f>
        <v>0</v>
      </c>
      <c r="J149" s="70">
        <f t="shared" si="4"/>
        <v>0</v>
      </c>
      <c r="K149" s="83" t="str">
        <f>IF($B149&lt;=Bias!$K$6,IF(ABS(Tempo!AR138-Tempo!D138)+ABS(Tempo!AS138-Tempo!E138)=0,0.5,ABS(Tempo!AR138-Tempo!D138)/(ABS(Tempo!AR138-Tempo!D138)+ABS(Tempo!AS138-Tempo!E138))),IF($B149="","",0))</f>
        <v/>
      </c>
      <c r="L149" s="83" t="str">
        <f>IF($B149&lt;=Bias!$K$6,IF(ABS(Tempo!AR138-Tempo!D138)+ABS(Tempo!AS138-Tempo!E138)=0,0.5,ABS(Tempo!AS138-Tempo!E138)/(ABS(Tempo!AR138-Tempo!D138)+ABS(Tempo!AS138-Tempo!E138))),IF($B149="","",0))</f>
        <v/>
      </c>
      <c r="M149" s="153">
        <f>IF(AND(Bias!$I$6=1,$B149&gt;=Bias!$J$6,$B149&lt;=Bias!$K$6),Tempo!D138-2*K149*$L$5,Tempo!D138)</f>
        <v>0</v>
      </c>
      <c r="N149" s="153">
        <f>IF(AND(Bias!$I$6=1,$B149&gt;=Bias!$J$6,$B149&lt;=Bias!$K$6),Tempo!E138+2*L149*$L$5,Tempo!E138)</f>
        <v>0</v>
      </c>
      <c r="O149" s="70">
        <f>IF($B149="",0,Tempo!$A$2*(M149-N149)/2+O150)</f>
        <v>0</v>
      </c>
      <c r="P149" s="109">
        <f t="shared" si="5"/>
        <v>0</v>
      </c>
      <c r="Q149" s="111" t="str">
        <f>IF($B149&lt;=Bias!$P$5,IF(ABS(Tempo!AP138-G149)+ABS(Tempo!AQ138-H149)=0,0.5,ABS(Tempo!AP138-G149)/(ABS(Tempo!AP138-G149)+ABS(Tempo!AQ138-H149))),IF($B149="","",0))</f>
        <v/>
      </c>
      <c r="R149" s="71" t="str">
        <f>IF($B149&lt;=Bias!$P$5,IF(ABS(Tempo!AP138-G149)+ABS(Tempo!AQ138-H149)=0,0.5,ABS(Tempo!AQ138-H149)/(ABS(Tempo!AP138-G149)+ABS(Tempo!AQ138-H149))),IF($B149="","",0))</f>
        <v/>
      </c>
      <c r="S149" s="71">
        <f>IF(Bias!$N$5=0,G149,IF(AND(Bias!$N$5=1,$B149&gt;=Bias!$O$5,$B149&lt;=Bias!$P$5),G149-2*($N$5*Q149),G149))</f>
        <v>0</v>
      </c>
      <c r="T149" s="71">
        <f>IF(Bias!$N$5=0,H149,IF(AND(Bias!$N$5=1,$B149&gt;=Bias!$O$5,$B149&lt;=Bias!$P$5),H149+2*($N$5*R149),H149))</f>
        <v>0</v>
      </c>
      <c r="U149" s="70">
        <f>IF($B149="",0,Tempo!$A$2*(S149-T149)/2+U150)</f>
        <v>0</v>
      </c>
      <c r="V149" s="83">
        <f>IF(AND($B149&lt;&gt;"",$Q$11&lt;&gt;""),U149-C149+Tempo!AX138,0)</f>
        <v>0</v>
      </c>
      <c r="W149" s="83" t="str">
        <f>IF($B149&lt;=Bias!$P$6,IF(ABS(Tempo!AR138-M149)+ABS(Tempo!AS138-N149)=0,0.5,ABS(Tempo!AR138-M149)/(ABS(Tempo!AR138-M149)+ABS(Tempo!AS138-N149))),IF($B149="","",0))</f>
        <v/>
      </c>
      <c r="X149" s="83" t="str">
        <f>IF($B149&lt;=Bias!$P$6,IF(ABS(Tempo!AR138-M149)+ABS(Tempo!AS138-N149)=0,0.5,ABS(Tempo!AS138-N149)/(ABS(Tempo!AR138-M149)+ABS(Tempo!AS138-N149))),IF($B149="","",0))</f>
        <v/>
      </c>
      <c r="Y149" s="71">
        <f>IF(Bias!$N$6=0,M149,IF(AND(Bias!$N$6=1,$B149&gt;=Bias!$O$6,$B149&lt;=Bias!$P$6),M149-2*($P$5*W149),M149))</f>
        <v>0</v>
      </c>
      <c r="Z149" s="71">
        <f>IF(Bias!$N$6=0,N149,IF(AND(Bias!$N$6=1,$B149&gt;=Bias!$O$6,$B149&lt;=Bias!$P$6),N149+2*($P$5*X149),N149))</f>
        <v>0</v>
      </c>
      <c r="AA149" s="70">
        <f>IF($B149="",0,Tempo!$A$2*(Y149-Z149)/2+AA150)</f>
        <v>0</v>
      </c>
      <c r="AB149" s="83">
        <f>IF(AND($B149&lt;&gt;"",$Q$11&lt;&gt;""),AA149-D149+Tempo!AY138,0)</f>
        <v>0</v>
      </c>
      <c r="AC149" s="83">
        <f>Tempo!$A$2*(S149-T149)/2-Tempo!$A$2*(Tempo!AP138-Tempo!AQ138)/2</f>
        <v>0</v>
      </c>
      <c r="AD149" s="83">
        <f>Tempo!$A$2*(Y149-Z149)/2-Tempo!$A$2*(Tempo!AR138-Tempo!AS138)/2</f>
        <v>0</v>
      </c>
      <c r="AE149" s="83">
        <f>Tempo!$A$2*(S149+T149)/2-Tempo!$A$2*(Tempo!AP138+Tempo!AQ138)/2</f>
        <v>0</v>
      </c>
      <c r="AF149" s="83">
        <f>Tempo!$A$2*(Y149+Z149)/2-Tempo!$A$2*(Tempo!AR138+Tempo!AS138)/2</f>
        <v>0</v>
      </c>
      <c r="AG149" s="105" t="e">
        <f>IF(AND(Bias!$F$4=1,B149&lt;&gt;""),B149,NA())</f>
        <v>#N/A</v>
      </c>
      <c r="AH149" s="105" t="e">
        <f>IF(AND(Bias!$F$5=1,B149&lt;&gt;""),B149,NA())</f>
        <v>#N/A</v>
      </c>
      <c r="AI149" s="105" t="e">
        <f>IF(AND(Bias!$F$4=1,Bias!$F$6=1,B149&lt;&gt;""),B149,NA())</f>
        <v>#N/A</v>
      </c>
      <c r="AJ149" s="105" t="e">
        <f>IF(AND(Bias!$F$5=1,Bias!$F$6=1,B149&lt;&gt;""),B149,NA())</f>
        <v>#N/A</v>
      </c>
      <c r="AL149" t="str">
        <f>IF($B149&lt;&gt;"",(Tempo!B138-Tempo!C138)/2-(Tempo!AP138-Tempo!AQ138)/2,"")</f>
        <v/>
      </c>
      <c r="AM149" t="str">
        <f>IF($B149&lt;&gt;"",(Tempo!D138-Tempo!E138)/2-(Tempo!AR138-Tempo!AS138)/2,"")</f>
        <v/>
      </c>
    </row>
    <row r="150" spans="1:39" x14ac:dyDescent="0.3">
      <c r="A150" s="68">
        <v>137</v>
      </c>
      <c r="B150" s="69" t="str">
        <f>IF(Tempo!A139="","",Tempo!A139)</f>
        <v/>
      </c>
      <c r="C150" s="70">
        <f>Tempo!$A$2*(Tempo!AP139-Tempo!AQ139)/2+C151</f>
        <v>0</v>
      </c>
      <c r="D150" s="70">
        <f>Tempo!$A$2*(Tempo!AR139-Tempo!AS139)/2+D151</f>
        <v>0</v>
      </c>
      <c r="E150" s="83" t="str">
        <f>IF($B150&lt;=Bias!$K$5,IF(ABS(Tempo!AP139-Tempo!B139)+ABS(Tempo!AQ139-Tempo!C139)=0,0.5,ABS(Tempo!AP139-Tempo!B139)/(ABS(Tempo!AP139-Tempo!B139)+ABS(Tempo!AQ139-Tempo!C139))),IF($B150="","",0))</f>
        <v/>
      </c>
      <c r="F150" s="83" t="str">
        <f>IF($B150&lt;=Bias!$K$5,IF(ABS(Tempo!AP139-Tempo!B139)+ABS(Tempo!AQ139-Tempo!C139)=0,0.5,ABS(Tempo!AQ139-Tempo!C139)/(ABS(Tempo!AP139-Tempo!B139)+ABS(Tempo!AQ139-Tempo!C139))),IF($B150="","",0))</f>
        <v/>
      </c>
      <c r="G150" s="71">
        <f>IF(AND(Bias!$I$5=1,$B150&gt;=Bias!$J$5,$B150&lt;=Bias!$K$5),Tempo!B139-E150*$G$3,Tempo!B139)</f>
        <v>0</v>
      </c>
      <c r="H150" s="71">
        <f>IF(AND(Bias!$I$5=1,$B150&gt;=Bias!$J$5,$B150&lt;=Bias!$K$5),Tempo!C139+F150*$G$3,Tempo!C139)</f>
        <v>0</v>
      </c>
      <c r="I150" s="70">
        <f>IF($B150="",0,Tempo!$A$2*(G150-H150)/2+I151)</f>
        <v>0</v>
      </c>
      <c r="J150" s="70">
        <f t="shared" si="4"/>
        <v>0</v>
      </c>
      <c r="K150" s="83" t="str">
        <f>IF($B150&lt;=Bias!$K$6,IF(ABS(Tempo!AR139-Tempo!D139)+ABS(Tempo!AS139-Tempo!E139)=0,0.5,ABS(Tempo!AR139-Tempo!D139)/(ABS(Tempo!AR139-Tempo!D139)+ABS(Tempo!AS139-Tempo!E139))),IF($B150="","",0))</f>
        <v/>
      </c>
      <c r="L150" s="83" t="str">
        <f>IF($B150&lt;=Bias!$K$6,IF(ABS(Tempo!AR139-Tempo!D139)+ABS(Tempo!AS139-Tempo!E139)=0,0.5,ABS(Tempo!AS139-Tempo!E139)/(ABS(Tempo!AR139-Tempo!D139)+ABS(Tempo!AS139-Tempo!E139))),IF($B150="","",0))</f>
        <v/>
      </c>
      <c r="M150" s="153">
        <f>IF(AND(Bias!$I$6=1,$B150&gt;=Bias!$J$6,$B150&lt;=Bias!$K$6),Tempo!D139-2*K150*$L$5,Tempo!D139)</f>
        <v>0</v>
      </c>
      <c r="N150" s="153">
        <f>IF(AND(Bias!$I$6=1,$B150&gt;=Bias!$J$6,$B150&lt;=Bias!$K$6),Tempo!E139+2*L150*$L$5,Tempo!E139)</f>
        <v>0</v>
      </c>
      <c r="O150" s="70">
        <f>IF($B150="",0,Tempo!$A$2*(M150-N150)/2+O151)</f>
        <v>0</v>
      </c>
      <c r="P150" s="109">
        <f t="shared" si="5"/>
        <v>0</v>
      </c>
      <c r="Q150" s="111" t="str">
        <f>IF($B150&lt;=Bias!$P$5,IF(ABS(Tempo!AP139-G150)+ABS(Tempo!AQ139-H150)=0,0.5,ABS(Tempo!AP139-G150)/(ABS(Tempo!AP139-G150)+ABS(Tempo!AQ139-H150))),IF($B150="","",0))</f>
        <v/>
      </c>
      <c r="R150" s="71" t="str">
        <f>IF($B150&lt;=Bias!$P$5,IF(ABS(Tempo!AP139-G150)+ABS(Tempo!AQ139-H150)=0,0.5,ABS(Tempo!AQ139-H150)/(ABS(Tempo!AP139-G150)+ABS(Tempo!AQ139-H150))),IF($B150="","",0))</f>
        <v/>
      </c>
      <c r="S150" s="71">
        <f>IF(Bias!$N$5=0,G150,IF(AND(Bias!$N$5=1,$B150&gt;=Bias!$O$5,$B150&lt;=Bias!$P$5),G150-2*($N$5*Q150),G150))</f>
        <v>0</v>
      </c>
      <c r="T150" s="71">
        <f>IF(Bias!$N$5=0,H150,IF(AND(Bias!$N$5=1,$B150&gt;=Bias!$O$5,$B150&lt;=Bias!$P$5),H150+2*($N$5*R150),H150))</f>
        <v>0</v>
      </c>
      <c r="U150" s="70">
        <f>IF($B150="",0,Tempo!$A$2*(S150-T150)/2+U151)</f>
        <v>0</v>
      </c>
      <c r="V150" s="83">
        <f>IF(AND($B150&lt;&gt;"",$Q$11&lt;&gt;""),U150-C150+Tempo!AX139,0)</f>
        <v>0</v>
      </c>
      <c r="W150" s="83" t="str">
        <f>IF($B150&lt;=Bias!$P$6,IF(ABS(Tempo!AR139-M150)+ABS(Tempo!AS139-N150)=0,0.5,ABS(Tempo!AR139-M150)/(ABS(Tempo!AR139-M150)+ABS(Tempo!AS139-N150))),IF($B150="","",0))</f>
        <v/>
      </c>
      <c r="X150" s="83" t="str">
        <f>IF($B150&lt;=Bias!$P$6,IF(ABS(Tempo!AR139-M150)+ABS(Tempo!AS139-N150)=0,0.5,ABS(Tempo!AS139-N150)/(ABS(Tempo!AR139-M150)+ABS(Tempo!AS139-N150))),IF($B150="","",0))</f>
        <v/>
      </c>
      <c r="Y150" s="71">
        <f>IF(Bias!$N$6=0,M150,IF(AND(Bias!$N$6=1,$B150&gt;=Bias!$O$6,$B150&lt;=Bias!$P$6),M150-2*($P$5*W150),M150))</f>
        <v>0</v>
      </c>
      <c r="Z150" s="71">
        <f>IF(Bias!$N$6=0,N150,IF(AND(Bias!$N$6=1,$B150&gt;=Bias!$O$6,$B150&lt;=Bias!$P$6),N150+2*($P$5*X150),N150))</f>
        <v>0</v>
      </c>
      <c r="AA150" s="70">
        <f>IF($B150="",0,Tempo!$A$2*(Y150-Z150)/2+AA151)</f>
        <v>0</v>
      </c>
      <c r="AB150" s="83">
        <f>IF(AND($B150&lt;&gt;"",$Q$11&lt;&gt;""),AA150-D150+Tempo!AY139,0)</f>
        <v>0</v>
      </c>
      <c r="AC150" s="83">
        <f>Tempo!$A$2*(S150-T150)/2-Tempo!$A$2*(Tempo!AP139-Tempo!AQ139)/2</f>
        <v>0</v>
      </c>
      <c r="AD150" s="83">
        <f>Tempo!$A$2*(Y150-Z150)/2-Tempo!$A$2*(Tempo!AR139-Tempo!AS139)/2</f>
        <v>0</v>
      </c>
      <c r="AE150" s="83">
        <f>Tempo!$A$2*(S150+T150)/2-Tempo!$A$2*(Tempo!AP139+Tempo!AQ139)/2</f>
        <v>0</v>
      </c>
      <c r="AF150" s="83">
        <f>Tempo!$A$2*(Y150+Z150)/2-Tempo!$A$2*(Tempo!AR139+Tempo!AS139)/2</f>
        <v>0</v>
      </c>
      <c r="AG150" s="105" t="e">
        <f>IF(AND(Bias!$F$4=1,B150&lt;&gt;""),B150,NA())</f>
        <v>#N/A</v>
      </c>
      <c r="AH150" s="105" t="e">
        <f>IF(AND(Bias!$F$5=1,B150&lt;&gt;""),B150,NA())</f>
        <v>#N/A</v>
      </c>
      <c r="AI150" s="105" t="e">
        <f>IF(AND(Bias!$F$4=1,Bias!$F$6=1,B150&lt;&gt;""),B150,NA())</f>
        <v>#N/A</v>
      </c>
      <c r="AJ150" s="105" t="e">
        <f>IF(AND(Bias!$F$5=1,Bias!$F$6=1,B150&lt;&gt;""),B150,NA())</f>
        <v>#N/A</v>
      </c>
      <c r="AL150" t="str">
        <f>IF($B150&lt;&gt;"",(Tempo!B139-Tempo!C139)/2-(Tempo!AP139-Tempo!AQ139)/2,"")</f>
        <v/>
      </c>
      <c r="AM150" t="str">
        <f>IF($B150&lt;&gt;"",(Tempo!D139-Tempo!E139)/2-(Tempo!AR139-Tempo!AS139)/2,"")</f>
        <v/>
      </c>
    </row>
    <row r="151" spans="1:39" x14ac:dyDescent="0.3">
      <c r="A151" s="68">
        <v>138</v>
      </c>
      <c r="B151" s="69" t="str">
        <f>IF(Tempo!A140="","",Tempo!A140)</f>
        <v/>
      </c>
      <c r="C151" s="70">
        <f>Tempo!$A$2*(Tempo!AP140-Tempo!AQ140)/2+C152</f>
        <v>0</v>
      </c>
      <c r="D151" s="70">
        <f>Tempo!$A$2*(Tempo!AR140-Tempo!AS140)/2+D152</f>
        <v>0</v>
      </c>
      <c r="E151" s="83" t="str">
        <f>IF($B151&lt;=Bias!$K$5,IF(ABS(Tempo!AP140-Tempo!B140)+ABS(Tempo!AQ140-Tempo!C140)=0,0.5,ABS(Tempo!AP140-Tempo!B140)/(ABS(Tempo!AP140-Tempo!B140)+ABS(Tempo!AQ140-Tempo!C140))),IF($B151="","",0))</f>
        <v/>
      </c>
      <c r="F151" s="83" t="str">
        <f>IF($B151&lt;=Bias!$K$5,IF(ABS(Tempo!AP140-Tempo!B140)+ABS(Tempo!AQ140-Tempo!C140)=0,0.5,ABS(Tempo!AQ140-Tempo!C140)/(ABS(Tempo!AP140-Tempo!B140)+ABS(Tempo!AQ140-Tempo!C140))),IF($B151="","",0))</f>
        <v/>
      </c>
      <c r="G151" s="71">
        <f>IF(AND(Bias!$I$5=1,$B151&gt;=Bias!$J$5,$B151&lt;=Bias!$K$5),Tempo!B140-E151*$G$3,Tempo!B140)</f>
        <v>0</v>
      </c>
      <c r="H151" s="71">
        <f>IF(AND(Bias!$I$5=1,$B151&gt;=Bias!$J$5,$B151&lt;=Bias!$K$5),Tempo!C140+F151*$G$3,Tempo!C140)</f>
        <v>0</v>
      </c>
      <c r="I151" s="70">
        <f>IF($B151="",0,Tempo!$A$2*(G151-H151)/2+I152)</f>
        <v>0</v>
      </c>
      <c r="J151" s="70">
        <f t="shared" si="4"/>
        <v>0</v>
      </c>
      <c r="K151" s="83" t="str">
        <f>IF($B151&lt;=Bias!$K$6,IF(ABS(Tempo!AR140-Tempo!D140)+ABS(Tempo!AS140-Tempo!E140)=0,0.5,ABS(Tempo!AR140-Tempo!D140)/(ABS(Tempo!AR140-Tempo!D140)+ABS(Tempo!AS140-Tempo!E140))),IF($B151="","",0))</f>
        <v/>
      </c>
      <c r="L151" s="83" t="str">
        <f>IF($B151&lt;=Bias!$K$6,IF(ABS(Tempo!AR140-Tempo!D140)+ABS(Tempo!AS140-Tempo!E140)=0,0.5,ABS(Tempo!AS140-Tempo!E140)/(ABS(Tempo!AR140-Tempo!D140)+ABS(Tempo!AS140-Tempo!E140))),IF($B151="","",0))</f>
        <v/>
      </c>
      <c r="M151" s="153">
        <f>IF(AND(Bias!$I$6=1,$B151&gt;=Bias!$J$6,$B151&lt;=Bias!$K$6),Tempo!D140-2*K151*$L$5,Tempo!D140)</f>
        <v>0</v>
      </c>
      <c r="N151" s="153">
        <f>IF(AND(Bias!$I$6=1,$B151&gt;=Bias!$J$6,$B151&lt;=Bias!$K$6),Tempo!E140+2*L151*$L$5,Tempo!E140)</f>
        <v>0</v>
      </c>
      <c r="O151" s="70">
        <f>IF($B151="",0,Tempo!$A$2*(M151-N151)/2+O152)</f>
        <v>0</v>
      </c>
      <c r="P151" s="109">
        <f t="shared" si="5"/>
        <v>0</v>
      </c>
      <c r="Q151" s="111" t="str">
        <f>IF($B151&lt;=Bias!$P$5,IF(ABS(Tempo!AP140-G151)+ABS(Tempo!AQ140-H151)=0,0.5,ABS(Tempo!AP140-G151)/(ABS(Tempo!AP140-G151)+ABS(Tempo!AQ140-H151))),IF($B151="","",0))</f>
        <v/>
      </c>
      <c r="R151" s="71" t="str">
        <f>IF($B151&lt;=Bias!$P$5,IF(ABS(Tempo!AP140-G151)+ABS(Tempo!AQ140-H151)=0,0.5,ABS(Tempo!AQ140-H151)/(ABS(Tempo!AP140-G151)+ABS(Tempo!AQ140-H151))),IF($B151="","",0))</f>
        <v/>
      </c>
      <c r="S151" s="71">
        <f>IF(Bias!$N$5=0,G151,IF(AND(Bias!$N$5=1,$B151&gt;=Bias!$O$5,$B151&lt;=Bias!$P$5),G151-2*($N$5*Q151),G151))</f>
        <v>0</v>
      </c>
      <c r="T151" s="71">
        <f>IF(Bias!$N$5=0,H151,IF(AND(Bias!$N$5=1,$B151&gt;=Bias!$O$5,$B151&lt;=Bias!$P$5),H151+2*($N$5*R151),H151))</f>
        <v>0</v>
      </c>
      <c r="U151" s="70">
        <f>IF($B151="",0,Tempo!$A$2*(S151-T151)/2+U152)</f>
        <v>0</v>
      </c>
      <c r="V151" s="83">
        <f>IF(AND($B151&lt;&gt;"",$Q$11&lt;&gt;""),U151-C151+Tempo!AX140,0)</f>
        <v>0</v>
      </c>
      <c r="W151" s="83" t="str">
        <f>IF($B151&lt;=Bias!$P$6,IF(ABS(Tempo!AR140-M151)+ABS(Tempo!AS140-N151)=0,0.5,ABS(Tempo!AR140-M151)/(ABS(Tempo!AR140-M151)+ABS(Tempo!AS140-N151))),IF($B151="","",0))</f>
        <v/>
      </c>
      <c r="X151" s="83" t="str">
        <f>IF($B151&lt;=Bias!$P$6,IF(ABS(Tempo!AR140-M151)+ABS(Tempo!AS140-N151)=0,0.5,ABS(Tempo!AS140-N151)/(ABS(Tempo!AR140-M151)+ABS(Tempo!AS140-N151))),IF($B151="","",0))</f>
        <v/>
      </c>
      <c r="Y151" s="71">
        <f>IF(Bias!$N$6=0,M151,IF(AND(Bias!$N$6=1,$B151&gt;=Bias!$O$6,$B151&lt;=Bias!$P$6),M151-2*($P$5*W151),M151))</f>
        <v>0</v>
      </c>
      <c r="Z151" s="71">
        <f>IF(Bias!$N$6=0,N151,IF(AND(Bias!$N$6=1,$B151&gt;=Bias!$O$6,$B151&lt;=Bias!$P$6),N151+2*($P$5*X151),N151))</f>
        <v>0</v>
      </c>
      <c r="AA151" s="70">
        <f>IF($B151="",0,Tempo!$A$2*(Y151-Z151)/2+AA152)</f>
        <v>0</v>
      </c>
      <c r="AB151" s="83">
        <f>IF(AND($B151&lt;&gt;"",$Q$11&lt;&gt;""),AA151-D151+Tempo!AY140,0)</f>
        <v>0</v>
      </c>
      <c r="AC151" s="83">
        <f>Tempo!$A$2*(S151-T151)/2-Tempo!$A$2*(Tempo!AP140-Tempo!AQ140)/2</f>
        <v>0</v>
      </c>
      <c r="AD151" s="83">
        <f>Tempo!$A$2*(Y151-Z151)/2-Tempo!$A$2*(Tempo!AR140-Tempo!AS140)/2</f>
        <v>0</v>
      </c>
      <c r="AE151" s="83">
        <f>Tempo!$A$2*(S151+T151)/2-Tempo!$A$2*(Tempo!AP140+Tempo!AQ140)/2</f>
        <v>0</v>
      </c>
      <c r="AF151" s="83">
        <f>Tempo!$A$2*(Y151+Z151)/2-Tempo!$A$2*(Tempo!AR140+Tempo!AS140)/2</f>
        <v>0</v>
      </c>
      <c r="AG151" s="105" t="e">
        <f>IF(AND(Bias!$F$4=1,B151&lt;&gt;""),B151,NA())</f>
        <v>#N/A</v>
      </c>
      <c r="AH151" s="105" t="e">
        <f>IF(AND(Bias!$F$5=1,B151&lt;&gt;""),B151,NA())</f>
        <v>#N/A</v>
      </c>
      <c r="AI151" s="105" t="e">
        <f>IF(AND(Bias!$F$4=1,Bias!$F$6=1,B151&lt;&gt;""),B151,NA())</f>
        <v>#N/A</v>
      </c>
      <c r="AJ151" s="105" t="e">
        <f>IF(AND(Bias!$F$5=1,Bias!$F$6=1,B151&lt;&gt;""),B151,NA())</f>
        <v>#N/A</v>
      </c>
      <c r="AL151" t="str">
        <f>IF($B151&lt;&gt;"",(Tempo!B140-Tempo!C140)/2-(Tempo!AP140-Tempo!AQ140)/2,"")</f>
        <v/>
      </c>
      <c r="AM151" t="str">
        <f>IF($B151&lt;&gt;"",(Tempo!D140-Tempo!E140)/2-(Tempo!AR140-Tempo!AS140)/2,"")</f>
        <v/>
      </c>
    </row>
    <row r="152" spans="1:39" x14ac:dyDescent="0.3">
      <c r="A152" s="68">
        <v>139</v>
      </c>
      <c r="B152" s="69" t="str">
        <f>IF(Tempo!A141="","",Tempo!A141)</f>
        <v/>
      </c>
      <c r="C152" s="70">
        <f>Tempo!$A$2*(Tempo!AP141-Tempo!AQ141)/2+C153</f>
        <v>0</v>
      </c>
      <c r="D152" s="70">
        <f>Tempo!$A$2*(Tempo!AR141-Tempo!AS141)/2+D153</f>
        <v>0</v>
      </c>
      <c r="E152" s="83" t="str">
        <f>IF($B152&lt;=Bias!$K$5,IF(ABS(Tempo!AP141-Tempo!B141)+ABS(Tempo!AQ141-Tempo!C141)=0,0.5,ABS(Tempo!AP141-Tempo!B141)/(ABS(Tempo!AP141-Tempo!B141)+ABS(Tempo!AQ141-Tempo!C141))),IF($B152="","",0))</f>
        <v/>
      </c>
      <c r="F152" s="83" t="str">
        <f>IF($B152&lt;=Bias!$K$5,IF(ABS(Tempo!AP141-Tempo!B141)+ABS(Tempo!AQ141-Tempo!C141)=0,0.5,ABS(Tempo!AQ141-Tempo!C141)/(ABS(Tempo!AP141-Tempo!B141)+ABS(Tempo!AQ141-Tempo!C141))),IF($B152="","",0))</f>
        <v/>
      </c>
      <c r="G152" s="71">
        <f>IF(AND(Bias!$I$5=1,$B152&gt;=Bias!$J$5,$B152&lt;=Bias!$K$5),Tempo!B141-E152*$G$3,Tempo!B141)</f>
        <v>0</v>
      </c>
      <c r="H152" s="71">
        <f>IF(AND(Bias!$I$5=1,$B152&gt;=Bias!$J$5,$B152&lt;=Bias!$K$5),Tempo!C141+F152*$G$3,Tempo!C141)</f>
        <v>0</v>
      </c>
      <c r="I152" s="70">
        <f>IF($B152="",0,Tempo!$A$2*(G152-H152)/2+I153)</f>
        <v>0</v>
      </c>
      <c r="J152" s="70">
        <f t="shared" si="4"/>
        <v>0</v>
      </c>
      <c r="K152" s="83" t="str">
        <f>IF($B152&lt;=Bias!$K$6,IF(ABS(Tempo!AR141-Tempo!D141)+ABS(Tempo!AS141-Tempo!E141)=0,0.5,ABS(Tempo!AR141-Tempo!D141)/(ABS(Tempo!AR141-Tempo!D141)+ABS(Tempo!AS141-Tempo!E141))),IF($B152="","",0))</f>
        <v/>
      </c>
      <c r="L152" s="83" t="str">
        <f>IF($B152&lt;=Bias!$K$6,IF(ABS(Tempo!AR141-Tempo!D141)+ABS(Tempo!AS141-Tempo!E141)=0,0.5,ABS(Tempo!AS141-Tempo!E141)/(ABS(Tempo!AR141-Tempo!D141)+ABS(Tempo!AS141-Tempo!E141))),IF($B152="","",0))</f>
        <v/>
      </c>
      <c r="M152" s="153">
        <f>IF(AND(Bias!$I$6=1,$B152&gt;=Bias!$J$6,$B152&lt;=Bias!$K$6),Tempo!D141-2*K152*$L$5,Tempo!D141)</f>
        <v>0</v>
      </c>
      <c r="N152" s="153">
        <f>IF(AND(Bias!$I$6=1,$B152&gt;=Bias!$J$6,$B152&lt;=Bias!$K$6),Tempo!E141+2*L152*$L$5,Tempo!E141)</f>
        <v>0</v>
      </c>
      <c r="O152" s="70">
        <f>IF($B152="",0,Tempo!$A$2*(M152-N152)/2+O153)</f>
        <v>0</v>
      </c>
      <c r="P152" s="109">
        <f t="shared" si="5"/>
        <v>0</v>
      </c>
      <c r="Q152" s="111" t="str">
        <f>IF($B152&lt;=Bias!$P$5,IF(ABS(Tempo!AP141-G152)+ABS(Tempo!AQ141-H152)=0,0.5,ABS(Tempo!AP141-G152)/(ABS(Tempo!AP141-G152)+ABS(Tempo!AQ141-H152))),IF($B152="","",0))</f>
        <v/>
      </c>
      <c r="R152" s="71" t="str">
        <f>IF($B152&lt;=Bias!$P$5,IF(ABS(Tempo!AP141-G152)+ABS(Tempo!AQ141-H152)=0,0.5,ABS(Tempo!AQ141-H152)/(ABS(Tempo!AP141-G152)+ABS(Tempo!AQ141-H152))),IF($B152="","",0))</f>
        <v/>
      </c>
      <c r="S152" s="71">
        <f>IF(Bias!$N$5=0,G152,IF(AND(Bias!$N$5=1,$B152&gt;=Bias!$O$5,$B152&lt;=Bias!$P$5),G152-2*($N$5*Q152),G152))</f>
        <v>0</v>
      </c>
      <c r="T152" s="71">
        <f>IF(Bias!$N$5=0,H152,IF(AND(Bias!$N$5=1,$B152&gt;=Bias!$O$5,$B152&lt;=Bias!$P$5),H152+2*($N$5*R152),H152))</f>
        <v>0</v>
      </c>
      <c r="U152" s="70">
        <f>IF($B152="",0,Tempo!$A$2*(S152-T152)/2+U153)</f>
        <v>0</v>
      </c>
      <c r="V152" s="83">
        <f>IF(AND($B152&lt;&gt;"",$Q$11&lt;&gt;""),U152-C152+Tempo!AX141,0)</f>
        <v>0</v>
      </c>
      <c r="W152" s="83" t="str">
        <f>IF($B152&lt;=Bias!$P$6,IF(ABS(Tempo!AR141-M152)+ABS(Tempo!AS141-N152)=0,0.5,ABS(Tempo!AR141-M152)/(ABS(Tempo!AR141-M152)+ABS(Tempo!AS141-N152))),IF($B152="","",0))</f>
        <v/>
      </c>
      <c r="X152" s="83" t="str">
        <f>IF($B152&lt;=Bias!$P$6,IF(ABS(Tempo!AR141-M152)+ABS(Tempo!AS141-N152)=0,0.5,ABS(Tempo!AS141-N152)/(ABS(Tempo!AR141-M152)+ABS(Tempo!AS141-N152))),IF($B152="","",0))</f>
        <v/>
      </c>
      <c r="Y152" s="71">
        <f>IF(Bias!$N$6=0,M152,IF(AND(Bias!$N$6=1,$B152&gt;=Bias!$O$6,$B152&lt;=Bias!$P$6),M152-2*($P$5*W152),M152))</f>
        <v>0</v>
      </c>
      <c r="Z152" s="71">
        <f>IF(Bias!$N$6=0,N152,IF(AND(Bias!$N$6=1,$B152&gt;=Bias!$O$6,$B152&lt;=Bias!$P$6),N152+2*($P$5*X152),N152))</f>
        <v>0</v>
      </c>
      <c r="AA152" s="70">
        <f>IF($B152="",0,Tempo!$A$2*(Y152-Z152)/2+AA153)</f>
        <v>0</v>
      </c>
      <c r="AB152" s="83">
        <f>IF(AND($B152&lt;&gt;"",$Q$11&lt;&gt;""),AA152-D152+Tempo!AY141,0)</f>
        <v>0</v>
      </c>
      <c r="AC152" s="83">
        <f>Tempo!$A$2*(S152-T152)/2-Tempo!$A$2*(Tempo!AP141-Tempo!AQ141)/2</f>
        <v>0</v>
      </c>
      <c r="AD152" s="83">
        <f>Tempo!$A$2*(Y152-Z152)/2-Tempo!$A$2*(Tempo!AR141-Tempo!AS141)/2</f>
        <v>0</v>
      </c>
      <c r="AE152" s="83">
        <f>Tempo!$A$2*(S152+T152)/2-Tempo!$A$2*(Tempo!AP141+Tempo!AQ141)/2</f>
        <v>0</v>
      </c>
      <c r="AF152" s="83">
        <f>Tempo!$A$2*(Y152+Z152)/2-Tempo!$A$2*(Tempo!AR141+Tempo!AS141)/2</f>
        <v>0</v>
      </c>
      <c r="AG152" s="105" t="e">
        <f>IF(AND(Bias!$F$4=1,B152&lt;&gt;""),B152,NA())</f>
        <v>#N/A</v>
      </c>
      <c r="AH152" s="105" t="e">
        <f>IF(AND(Bias!$F$5=1,B152&lt;&gt;""),B152,NA())</f>
        <v>#N/A</v>
      </c>
      <c r="AI152" s="105" t="e">
        <f>IF(AND(Bias!$F$4=1,Bias!$F$6=1,B152&lt;&gt;""),B152,NA())</f>
        <v>#N/A</v>
      </c>
      <c r="AJ152" s="105" t="e">
        <f>IF(AND(Bias!$F$5=1,Bias!$F$6=1,B152&lt;&gt;""),B152,NA())</f>
        <v>#N/A</v>
      </c>
      <c r="AL152" t="str">
        <f>IF($B152&lt;&gt;"",(Tempo!B141-Tempo!C141)/2-(Tempo!AP141-Tempo!AQ141)/2,"")</f>
        <v/>
      </c>
      <c r="AM152" t="str">
        <f>IF($B152&lt;&gt;"",(Tempo!D141-Tempo!E141)/2-(Tempo!AR141-Tempo!AS141)/2,"")</f>
        <v/>
      </c>
    </row>
    <row r="153" spans="1:39" x14ac:dyDescent="0.3">
      <c r="A153" s="68">
        <v>140</v>
      </c>
      <c r="B153" s="69" t="str">
        <f>IF(Tempo!A142="","",Tempo!A142)</f>
        <v/>
      </c>
      <c r="C153" s="70">
        <f>Tempo!$A$2*(Tempo!AP142-Tempo!AQ142)/2+C154</f>
        <v>0</v>
      </c>
      <c r="D153" s="70">
        <f>Tempo!$A$2*(Tempo!AR142-Tempo!AS142)/2+D154</f>
        <v>0</v>
      </c>
      <c r="E153" s="83" t="str">
        <f>IF($B153&lt;=Bias!$K$5,IF(ABS(Tempo!AP142-Tempo!B142)+ABS(Tempo!AQ142-Tempo!C142)=0,0.5,ABS(Tempo!AP142-Tempo!B142)/(ABS(Tempo!AP142-Tempo!B142)+ABS(Tempo!AQ142-Tempo!C142))),IF($B153="","",0))</f>
        <v/>
      </c>
      <c r="F153" s="83" t="str">
        <f>IF($B153&lt;=Bias!$K$5,IF(ABS(Tempo!AP142-Tempo!B142)+ABS(Tempo!AQ142-Tempo!C142)=0,0.5,ABS(Tempo!AQ142-Tempo!C142)/(ABS(Tempo!AP142-Tempo!B142)+ABS(Tempo!AQ142-Tempo!C142))),IF($B153="","",0))</f>
        <v/>
      </c>
      <c r="G153" s="71">
        <f>IF(AND(Bias!$I$5=1,$B153&gt;=Bias!$J$5,$B153&lt;=Bias!$K$5),Tempo!B142-E153*$G$3,Tempo!B142)</f>
        <v>0</v>
      </c>
      <c r="H153" s="71">
        <f>IF(AND(Bias!$I$5=1,$B153&gt;=Bias!$J$5,$B153&lt;=Bias!$K$5),Tempo!C142+F153*$G$3,Tempo!C142)</f>
        <v>0</v>
      </c>
      <c r="I153" s="70">
        <f>IF($B153="",0,Tempo!$A$2*(G153-H153)/2+I154)</f>
        <v>0</v>
      </c>
      <c r="J153" s="70">
        <f t="shared" si="4"/>
        <v>0</v>
      </c>
      <c r="K153" s="83" t="str">
        <f>IF($B153&lt;=Bias!$K$6,IF(ABS(Tempo!AR142-Tempo!D142)+ABS(Tempo!AS142-Tempo!E142)=0,0.5,ABS(Tempo!AR142-Tempo!D142)/(ABS(Tempo!AR142-Tempo!D142)+ABS(Tempo!AS142-Tempo!E142))),IF($B153="","",0))</f>
        <v/>
      </c>
      <c r="L153" s="83" t="str">
        <f>IF($B153&lt;=Bias!$K$6,IF(ABS(Tempo!AR142-Tempo!D142)+ABS(Tempo!AS142-Tempo!E142)=0,0.5,ABS(Tempo!AS142-Tempo!E142)/(ABS(Tempo!AR142-Tempo!D142)+ABS(Tempo!AS142-Tempo!E142))),IF($B153="","",0))</f>
        <v/>
      </c>
      <c r="M153" s="153">
        <f>IF(AND(Bias!$I$6=1,$B153&gt;=Bias!$J$6,$B153&lt;=Bias!$K$6),Tempo!D142-2*K153*$L$5,Tempo!D142)</f>
        <v>0</v>
      </c>
      <c r="N153" s="153">
        <f>IF(AND(Bias!$I$6=1,$B153&gt;=Bias!$J$6,$B153&lt;=Bias!$K$6),Tempo!E142+2*L153*$L$5,Tempo!E142)</f>
        <v>0</v>
      </c>
      <c r="O153" s="70">
        <f>IF($B153="",0,Tempo!$A$2*(M153-N153)/2+O154)</f>
        <v>0</v>
      </c>
      <c r="P153" s="109">
        <f t="shared" si="5"/>
        <v>0</v>
      </c>
      <c r="Q153" s="111" t="str">
        <f>IF($B153&lt;=Bias!$P$5,IF(ABS(Tempo!AP142-G153)+ABS(Tempo!AQ142-H153)=0,0.5,ABS(Tempo!AP142-G153)/(ABS(Tempo!AP142-G153)+ABS(Tempo!AQ142-H153))),IF($B153="","",0))</f>
        <v/>
      </c>
      <c r="R153" s="71" t="str">
        <f>IF($B153&lt;=Bias!$P$5,IF(ABS(Tempo!AP142-G153)+ABS(Tempo!AQ142-H153)=0,0.5,ABS(Tempo!AQ142-H153)/(ABS(Tempo!AP142-G153)+ABS(Tempo!AQ142-H153))),IF($B153="","",0))</f>
        <v/>
      </c>
      <c r="S153" s="71">
        <f>IF(Bias!$N$5=0,G153,IF(AND(Bias!$N$5=1,$B153&gt;=Bias!$O$5,$B153&lt;=Bias!$P$5),G153-2*($N$5*Q153),G153))</f>
        <v>0</v>
      </c>
      <c r="T153" s="71">
        <f>IF(Bias!$N$5=0,H153,IF(AND(Bias!$N$5=1,$B153&gt;=Bias!$O$5,$B153&lt;=Bias!$P$5),H153+2*($N$5*R153),H153))</f>
        <v>0</v>
      </c>
      <c r="U153" s="70">
        <f>IF($B153="",0,Tempo!$A$2*(S153-T153)/2+U154)</f>
        <v>0</v>
      </c>
      <c r="V153" s="83">
        <f>IF(AND($B153&lt;&gt;"",$Q$11&lt;&gt;""),U153-C153+Tempo!AX142,0)</f>
        <v>0</v>
      </c>
      <c r="W153" s="83" t="str">
        <f>IF($B153&lt;=Bias!$P$6,IF(ABS(Tempo!AR142-M153)+ABS(Tempo!AS142-N153)=0,0.5,ABS(Tempo!AR142-M153)/(ABS(Tempo!AR142-M153)+ABS(Tempo!AS142-N153))),IF($B153="","",0))</f>
        <v/>
      </c>
      <c r="X153" s="83" t="str">
        <f>IF($B153&lt;=Bias!$P$6,IF(ABS(Tempo!AR142-M153)+ABS(Tempo!AS142-N153)=0,0.5,ABS(Tempo!AS142-N153)/(ABS(Tempo!AR142-M153)+ABS(Tempo!AS142-N153))),IF($B153="","",0))</f>
        <v/>
      </c>
      <c r="Y153" s="71">
        <f>IF(Bias!$N$6=0,M153,IF(AND(Bias!$N$6=1,$B153&gt;=Bias!$O$6,$B153&lt;=Bias!$P$6),M153-2*($P$5*W153),M153))</f>
        <v>0</v>
      </c>
      <c r="Z153" s="71">
        <f>IF(Bias!$N$6=0,N153,IF(AND(Bias!$N$6=1,$B153&gt;=Bias!$O$6,$B153&lt;=Bias!$P$6),N153+2*($P$5*X153),N153))</f>
        <v>0</v>
      </c>
      <c r="AA153" s="70">
        <f>IF($B153="",0,Tempo!$A$2*(Y153-Z153)/2+AA154)</f>
        <v>0</v>
      </c>
      <c r="AB153" s="83">
        <f>IF(AND($B153&lt;&gt;"",$Q$11&lt;&gt;""),AA153-D153+Tempo!AY142,0)</f>
        <v>0</v>
      </c>
      <c r="AC153" s="83">
        <f>Tempo!$A$2*(S153-T153)/2-Tempo!$A$2*(Tempo!AP142-Tempo!AQ142)/2</f>
        <v>0</v>
      </c>
      <c r="AD153" s="83">
        <f>Tempo!$A$2*(Y153-Z153)/2-Tempo!$A$2*(Tempo!AR142-Tempo!AS142)/2</f>
        <v>0</v>
      </c>
      <c r="AE153" s="83">
        <f>Tempo!$A$2*(S153+T153)/2-Tempo!$A$2*(Tempo!AP142+Tempo!AQ142)/2</f>
        <v>0</v>
      </c>
      <c r="AF153" s="83">
        <f>Tempo!$A$2*(Y153+Z153)/2-Tempo!$A$2*(Tempo!AR142+Tempo!AS142)/2</f>
        <v>0</v>
      </c>
      <c r="AG153" s="105" t="e">
        <f>IF(AND(Bias!$F$4=1,B153&lt;&gt;""),B153,NA())</f>
        <v>#N/A</v>
      </c>
      <c r="AH153" s="105" t="e">
        <f>IF(AND(Bias!$F$5=1,B153&lt;&gt;""),B153,NA())</f>
        <v>#N/A</v>
      </c>
      <c r="AI153" s="105" t="e">
        <f>IF(AND(Bias!$F$4=1,Bias!$F$6=1,B153&lt;&gt;""),B153,NA())</f>
        <v>#N/A</v>
      </c>
      <c r="AJ153" s="105" t="e">
        <f>IF(AND(Bias!$F$5=1,Bias!$F$6=1,B153&lt;&gt;""),B153,NA())</f>
        <v>#N/A</v>
      </c>
      <c r="AL153" t="str">
        <f>IF($B153&lt;&gt;"",(Tempo!B142-Tempo!C142)/2-(Tempo!AP142-Tempo!AQ142)/2,"")</f>
        <v/>
      </c>
      <c r="AM153" t="str">
        <f>IF($B153&lt;&gt;"",(Tempo!D142-Tempo!E142)/2-(Tempo!AR142-Tempo!AS142)/2,"")</f>
        <v/>
      </c>
    </row>
    <row r="154" spans="1:39" x14ac:dyDescent="0.3">
      <c r="A154" s="68">
        <v>141</v>
      </c>
      <c r="B154" s="69" t="str">
        <f>IF(Tempo!A143="","",Tempo!A143)</f>
        <v/>
      </c>
      <c r="C154" s="70">
        <f>Tempo!$A$2*(Tempo!AP143-Tempo!AQ143)/2+C155</f>
        <v>0</v>
      </c>
      <c r="D154" s="70">
        <f>Tempo!$A$2*(Tempo!AR143-Tempo!AS143)/2+D155</f>
        <v>0</v>
      </c>
      <c r="E154" s="83" t="str">
        <f>IF($B154&lt;=Bias!$K$5,IF(ABS(Tempo!AP143-Tempo!B143)+ABS(Tempo!AQ143-Tempo!C143)=0,0.5,ABS(Tempo!AP143-Tempo!B143)/(ABS(Tempo!AP143-Tempo!B143)+ABS(Tempo!AQ143-Tempo!C143))),IF($B154="","",0))</f>
        <v/>
      </c>
      <c r="F154" s="83" t="str">
        <f>IF($B154&lt;=Bias!$K$5,IF(ABS(Tempo!AP143-Tempo!B143)+ABS(Tempo!AQ143-Tempo!C143)=0,0.5,ABS(Tempo!AQ143-Tempo!C143)/(ABS(Tempo!AP143-Tempo!B143)+ABS(Tempo!AQ143-Tempo!C143))),IF($B154="","",0))</f>
        <v/>
      </c>
      <c r="G154" s="71">
        <f>IF(AND(Bias!$I$5=1,$B154&gt;=Bias!$J$5,$B154&lt;=Bias!$K$5),Tempo!B143-E154*$G$3,Tempo!B143)</f>
        <v>0</v>
      </c>
      <c r="H154" s="71">
        <f>IF(AND(Bias!$I$5=1,$B154&gt;=Bias!$J$5,$B154&lt;=Bias!$K$5),Tempo!C143+F154*$G$3,Tempo!C143)</f>
        <v>0</v>
      </c>
      <c r="I154" s="70">
        <f>IF($B154="",0,Tempo!$A$2*(G154-H154)/2+I155)</f>
        <v>0</v>
      </c>
      <c r="J154" s="70">
        <f t="shared" si="4"/>
        <v>0</v>
      </c>
      <c r="K154" s="83" t="str">
        <f>IF($B154&lt;=Bias!$K$6,IF(ABS(Tempo!AR143-Tempo!D143)+ABS(Tempo!AS143-Tempo!E143)=0,0.5,ABS(Tempo!AR143-Tempo!D143)/(ABS(Tempo!AR143-Tempo!D143)+ABS(Tempo!AS143-Tempo!E143))),IF($B154="","",0))</f>
        <v/>
      </c>
      <c r="L154" s="83" t="str">
        <f>IF($B154&lt;=Bias!$K$6,IF(ABS(Tempo!AR143-Tempo!D143)+ABS(Tempo!AS143-Tempo!E143)=0,0.5,ABS(Tempo!AS143-Tempo!E143)/(ABS(Tempo!AR143-Tempo!D143)+ABS(Tempo!AS143-Tempo!E143))),IF($B154="","",0))</f>
        <v/>
      </c>
      <c r="M154" s="153">
        <f>IF(AND(Bias!$I$6=1,$B154&gt;=Bias!$J$6,$B154&lt;=Bias!$K$6),Tempo!D143-2*K154*$L$5,Tempo!D143)</f>
        <v>0</v>
      </c>
      <c r="N154" s="153">
        <f>IF(AND(Bias!$I$6=1,$B154&gt;=Bias!$J$6,$B154&lt;=Bias!$K$6),Tempo!E143+2*L154*$L$5,Tempo!E143)</f>
        <v>0</v>
      </c>
      <c r="O154" s="70">
        <f>IF($B154="",0,Tempo!$A$2*(M154-N154)/2+O155)</f>
        <v>0</v>
      </c>
      <c r="P154" s="109">
        <f t="shared" si="5"/>
        <v>0</v>
      </c>
      <c r="Q154" s="111" t="str">
        <f>IF($B154&lt;=Bias!$P$5,IF(ABS(Tempo!AP143-G154)+ABS(Tempo!AQ143-H154)=0,0.5,ABS(Tempo!AP143-G154)/(ABS(Tempo!AP143-G154)+ABS(Tempo!AQ143-H154))),IF($B154="","",0))</f>
        <v/>
      </c>
      <c r="R154" s="71" t="str">
        <f>IF($B154&lt;=Bias!$P$5,IF(ABS(Tempo!AP143-G154)+ABS(Tempo!AQ143-H154)=0,0.5,ABS(Tempo!AQ143-H154)/(ABS(Tempo!AP143-G154)+ABS(Tempo!AQ143-H154))),IF($B154="","",0))</f>
        <v/>
      </c>
      <c r="S154" s="71">
        <f>IF(Bias!$N$5=0,G154,IF(AND(Bias!$N$5=1,$B154&gt;=Bias!$O$5,$B154&lt;=Bias!$P$5),G154-2*($N$5*Q154),G154))</f>
        <v>0</v>
      </c>
      <c r="T154" s="71">
        <f>IF(Bias!$N$5=0,H154,IF(AND(Bias!$N$5=1,$B154&gt;=Bias!$O$5,$B154&lt;=Bias!$P$5),H154+2*($N$5*R154),H154))</f>
        <v>0</v>
      </c>
      <c r="U154" s="70">
        <f>IF($B154="",0,Tempo!$A$2*(S154-T154)/2+U155)</f>
        <v>0</v>
      </c>
      <c r="V154" s="83">
        <f>IF(AND($B154&lt;&gt;"",$Q$11&lt;&gt;""),U154-C154+Tempo!AX143,0)</f>
        <v>0</v>
      </c>
      <c r="W154" s="83" t="str">
        <f>IF($B154&lt;=Bias!$P$6,IF(ABS(Tempo!AR143-M154)+ABS(Tempo!AS143-N154)=0,0.5,ABS(Tempo!AR143-M154)/(ABS(Tempo!AR143-M154)+ABS(Tempo!AS143-N154))),IF($B154="","",0))</f>
        <v/>
      </c>
      <c r="X154" s="83" t="str">
        <f>IF($B154&lt;=Bias!$P$6,IF(ABS(Tempo!AR143-M154)+ABS(Tempo!AS143-N154)=0,0.5,ABS(Tempo!AS143-N154)/(ABS(Tempo!AR143-M154)+ABS(Tempo!AS143-N154))),IF($B154="","",0))</f>
        <v/>
      </c>
      <c r="Y154" s="71">
        <f>IF(Bias!$N$6=0,M154,IF(AND(Bias!$N$6=1,$B154&gt;=Bias!$O$6,$B154&lt;=Bias!$P$6),M154-2*($P$5*W154),M154))</f>
        <v>0</v>
      </c>
      <c r="Z154" s="71">
        <f>IF(Bias!$N$6=0,N154,IF(AND(Bias!$N$6=1,$B154&gt;=Bias!$O$6,$B154&lt;=Bias!$P$6),N154+2*($P$5*X154),N154))</f>
        <v>0</v>
      </c>
      <c r="AA154" s="70">
        <f>IF($B154="",0,Tempo!$A$2*(Y154-Z154)/2+AA155)</f>
        <v>0</v>
      </c>
      <c r="AB154" s="83">
        <f>IF(AND($B154&lt;&gt;"",$Q$11&lt;&gt;""),AA154-D154+Tempo!AY143,0)</f>
        <v>0</v>
      </c>
      <c r="AC154" s="83">
        <f>Tempo!$A$2*(S154-T154)/2-Tempo!$A$2*(Tempo!AP143-Tempo!AQ143)/2</f>
        <v>0</v>
      </c>
      <c r="AD154" s="83">
        <f>Tempo!$A$2*(Y154-Z154)/2-Tempo!$A$2*(Tempo!AR143-Tempo!AS143)/2</f>
        <v>0</v>
      </c>
      <c r="AE154" s="83">
        <f>Tempo!$A$2*(S154+T154)/2-Tempo!$A$2*(Tempo!AP143+Tempo!AQ143)/2</f>
        <v>0</v>
      </c>
      <c r="AF154" s="83">
        <f>Tempo!$A$2*(Y154+Z154)/2-Tempo!$A$2*(Tempo!AR143+Tempo!AS143)/2</f>
        <v>0</v>
      </c>
      <c r="AG154" s="105" t="e">
        <f>IF(AND(Bias!$F$4=1,B154&lt;&gt;""),B154,NA())</f>
        <v>#N/A</v>
      </c>
      <c r="AH154" s="105" t="e">
        <f>IF(AND(Bias!$F$5=1,B154&lt;&gt;""),B154,NA())</f>
        <v>#N/A</v>
      </c>
      <c r="AI154" s="105" t="e">
        <f>IF(AND(Bias!$F$4=1,Bias!$F$6=1,B154&lt;&gt;""),B154,NA())</f>
        <v>#N/A</v>
      </c>
      <c r="AJ154" s="105" t="e">
        <f>IF(AND(Bias!$F$5=1,Bias!$F$6=1,B154&lt;&gt;""),B154,NA())</f>
        <v>#N/A</v>
      </c>
      <c r="AL154" t="str">
        <f>IF($B154&lt;&gt;"",(Tempo!B143-Tempo!C143)/2-(Tempo!AP143-Tempo!AQ143)/2,"")</f>
        <v/>
      </c>
      <c r="AM154" t="str">
        <f>IF($B154&lt;&gt;"",(Tempo!D143-Tempo!E143)/2-(Tempo!AR143-Tempo!AS143)/2,"")</f>
        <v/>
      </c>
    </row>
    <row r="155" spans="1:39" x14ac:dyDescent="0.3">
      <c r="A155" s="68">
        <v>142</v>
      </c>
      <c r="B155" s="69" t="str">
        <f>IF(Tempo!A144="","",Tempo!A144)</f>
        <v/>
      </c>
      <c r="C155" s="70">
        <f>Tempo!$A$2*(Tempo!AP144-Tempo!AQ144)/2+C156</f>
        <v>0</v>
      </c>
      <c r="D155" s="70">
        <f>Tempo!$A$2*(Tempo!AR144-Tempo!AS144)/2+D156</f>
        <v>0</v>
      </c>
      <c r="E155" s="83" t="str">
        <f>IF($B155&lt;=Bias!$K$5,IF(ABS(Tempo!AP144-Tempo!B144)+ABS(Tempo!AQ144-Tempo!C144)=0,0.5,ABS(Tempo!AP144-Tempo!B144)/(ABS(Tempo!AP144-Tempo!B144)+ABS(Tempo!AQ144-Tempo!C144))),IF($B155="","",0))</f>
        <v/>
      </c>
      <c r="F155" s="83" t="str">
        <f>IF($B155&lt;=Bias!$K$5,IF(ABS(Tempo!AP144-Tempo!B144)+ABS(Tempo!AQ144-Tempo!C144)=0,0.5,ABS(Tempo!AQ144-Tempo!C144)/(ABS(Tempo!AP144-Tempo!B144)+ABS(Tempo!AQ144-Tempo!C144))),IF($B155="","",0))</f>
        <v/>
      </c>
      <c r="G155" s="71">
        <f>IF(AND(Bias!$I$5=1,$B155&gt;=Bias!$J$5,$B155&lt;=Bias!$K$5),Tempo!B144-E155*$G$3,Tempo!B144)</f>
        <v>0</v>
      </c>
      <c r="H155" s="71">
        <f>IF(AND(Bias!$I$5=1,$B155&gt;=Bias!$J$5,$B155&lt;=Bias!$K$5),Tempo!C144+F155*$G$3,Tempo!C144)</f>
        <v>0</v>
      </c>
      <c r="I155" s="70">
        <f>IF($B155="",0,Tempo!$A$2*(G155-H155)/2+I156)</f>
        <v>0</v>
      </c>
      <c r="J155" s="70">
        <f t="shared" si="4"/>
        <v>0</v>
      </c>
      <c r="K155" s="83" t="str">
        <f>IF($B155&lt;=Bias!$K$6,IF(ABS(Tempo!AR144-Tempo!D144)+ABS(Tempo!AS144-Tempo!E144)=0,0.5,ABS(Tempo!AR144-Tempo!D144)/(ABS(Tempo!AR144-Tempo!D144)+ABS(Tempo!AS144-Tempo!E144))),IF($B155="","",0))</f>
        <v/>
      </c>
      <c r="L155" s="83" t="str">
        <f>IF($B155&lt;=Bias!$K$6,IF(ABS(Tempo!AR144-Tempo!D144)+ABS(Tempo!AS144-Tempo!E144)=0,0.5,ABS(Tempo!AS144-Tempo!E144)/(ABS(Tempo!AR144-Tempo!D144)+ABS(Tempo!AS144-Tempo!E144))),IF($B155="","",0))</f>
        <v/>
      </c>
      <c r="M155" s="153">
        <f>IF(AND(Bias!$I$6=1,$B155&gt;=Bias!$J$6,$B155&lt;=Bias!$K$6),Tempo!D144-2*K155*$L$5,Tempo!D144)</f>
        <v>0</v>
      </c>
      <c r="N155" s="153">
        <f>IF(AND(Bias!$I$6=1,$B155&gt;=Bias!$J$6,$B155&lt;=Bias!$K$6),Tempo!E144+2*L155*$L$5,Tempo!E144)</f>
        <v>0</v>
      </c>
      <c r="O155" s="70">
        <f>IF($B155="",0,Tempo!$A$2*(M155-N155)/2+O156)</f>
        <v>0</v>
      </c>
      <c r="P155" s="109">
        <f t="shared" si="5"/>
        <v>0</v>
      </c>
      <c r="Q155" s="111" t="str">
        <f>IF($B155&lt;=Bias!$P$5,IF(ABS(Tempo!AP144-G155)+ABS(Tempo!AQ144-H155)=0,0.5,ABS(Tempo!AP144-G155)/(ABS(Tempo!AP144-G155)+ABS(Tempo!AQ144-H155))),IF($B155="","",0))</f>
        <v/>
      </c>
      <c r="R155" s="71" t="str">
        <f>IF($B155&lt;=Bias!$P$5,IF(ABS(Tempo!AP144-G155)+ABS(Tempo!AQ144-H155)=0,0.5,ABS(Tempo!AQ144-H155)/(ABS(Tempo!AP144-G155)+ABS(Tempo!AQ144-H155))),IF($B155="","",0))</f>
        <v/>
      </c>
      <c r="S155" s="71">
        <f>IF(Bias!$N$5=0,G155,IF(AND(Bias!$N$5=1,$B155&gt;=Bias!$O$5,$B155&lt;=Bias!$P$5),G155-2*($N$5*Q155),G155))</f>
        <v>0</v>
      </c>
      <c r="T155" s="71">
        <f>IF(Bias!$N$5=0,H155,IF(AND(Bias!$N$5=1,$B155&gt;=Bias!$O$5,$B155&lt;=Bias!$P$5),H155+2*($N$5*R155),H155))</f>
        <v>0</v>
      </c>
      <c r="U155" s="70">
        <f>IF($B155="",0,Tempo!$A$2*(S155-T155)/2+U156)</f>
        <v>0</v>
      </c>
      <c r="V155" s="83">
        <f>IF(AND($B155&lt;&gt;"",$Q$11&lt;&gt;""),U155-C155+Tempo!AX144,0)</f>
        <v>0</v>
      </c>
      <c r="W155" s="83" t="str">
        <f>IF($B155&lt;=Bias!$P$6,IF(ABS(Tempo!AR144-M155)+ABS(Tempo!AS144-N155)=0,0.5,ABS(Tempo!AR144-M155)/(ABS(Tempo!AR144-M155)+ABS(Tempo!AS144-N155))),IF($B155="","",0))</f>
        <v/>
      </c>
      <c r="X155" s="83" t="str">
        <f>IF($B155&lt;=Bias!$P$6,IF(ABS(Tempo!AR144-M155)+ABS(Tempo!AS144-N155)=0,0.5,ABS(Tempo!AS144-N155)/(ABS(Tempo!AR144-M155)+ABS(Tempo!AS144-N155))),IF($B155="","",0))</f>
        <v/>
      </c>
      <c r="Y155" s="71">
        <f>IF(Bias!$N$6=0,M155,IF(AND(Bias!$N$6=1,$B155&gt;=Bias!$O$6,$B155&lt;=Bias!$P$6),M155-2*($P$5*W155),M155))</f>
        <v>0</v>
      </c>
      <c r="Z155" s="71">
        <f>IF(Bias!$N$6=0,N155,IF(AND(Bias!$N$6=1,$B155&gt;=Bias!$O$6,$B155&lt;=Bias!$P$6),N155+2*($P$5*X155),N155))</f>
        <v>0</v>
      </c>
      <c r="AA155" s="70">
        <f>IF($B155="",0,Tempo!$A$2*(Y155-Z155)/2+AA156)</f>
        <v>0</v>
      </c>
      <c r="AB155" s="83">
        <f>IF(AND($B155&lt;&gt;"",$Q$11&lt;&gt;""),AA155-D155+Tempo!AY144,0)</f>
        <v>0</v>
      </c>
      <c r="AC155" s="83">
        <f>Tempo!$A$2*(S155-T155)/2-Tempo!$A$2*(Tempo!AP144-Tempo!AQ144)/2</f>
        <v>0</v>
      </c>
      <c r="AD155" s="83">
        <f>Tempo!$A$2*(Y155-Z155)/2-Tempo!$A$2*(Tempo!AR144-Tempo!AS144)/2</f>
        <v>0</v>
      </c>
      <c r="AE155" s="83">
        <f>Tempo!$A$2*(S155+T155)/2-Tempo!$A$2*(Tempo!AP144+Tempo!AQ144)/2</f>
        <v>0</v>
      </c>
      <c r="AF155" s="83">
        <f>Tempo!$A$2*(Y155+Z155)/2-Tempo!$A$2*(Tempo!AR144+Tempo!AS144)/2</f>
        <v>0</v>
      </c>
      <c r="AG155" s="105" t="e">
        <f>IF(AND(Bias!$F$4=1,B155&lt;&gt;""),B155,NA())</f>
        <v>#N/A</v>
      </c>
      <c r="AH155" s="105" t="e">
        <f>IF(AND(Bias!$F$5=1,B155&lt;&gt;""),B155,NA())</f>
        <v>#N/A</v>
      </c>
      <c r="AI155" s="105" t="e">
        <f>IF(AND(Bias!$F$4=1,Bias!$F$6=1,B155&lt;&gt;""),B155,NA())</f>
        <v>#N/A</v>
      </c>
      <c r="AJ155" s="105" t="e">
        <f>IF(AND(Bias!$F$5=1,Bias!$F$6=1,B155&lt;&gt;""),B155,NA())</f>
        <v>#N/A</v>
      </c>
      <c r="AL155" t="str">
        <f>IF($B155&lt;&gt;"",(Tempo!B144-Tempo!C144)/2-(Tempo!AP144-Tempo!AQ144)/2,"")</f>
        <v/>
      </c>
      <c r="AM155" t="str">
        <f>IF($B155&lt;&gt;"",(Tempo!D144-Tempo!E144)/2-(Tempo!AR144-Tempo!AS144)/2,"")</f>
        <v/>
      </c>
    </row>
    <row r="156" spans="1:39" x14ac:dyDescent="0.3">
      <c r="A156" s="68">
        <v>143</v>
      </c>
      <c r="B156" s="69" t="str">
        <f>IF(Tempo!A145="","",Tempo!A145)</f>
        <v/>
      </c>
      <c r="C156" s="70">
        <f>Tempo!$A$2*(Tempo!AP145-Tempo!AQ145)/2+C157</f>
        <v>0</v>
      </c>
      <c r="D156" s="70">
        <f>Tempo!$A$2*(Tempo!AR145-Tempo!AS145)/2+D157</f>
        <v>0</v>
      </c>
      <c r="E156" s="83" t="str">
        <f>IF($B156&lt;=Bias!$K$5,IF(ABS(Tempo!AP145-Tempo!B145)+ABS(Tempo!AQ145-Tempo!C145)=0,0.5,ABS(Tempo!AP145-Tempo!B145)/(ABS(Tempo!AP145-Tempo!B145)+ABS(Tempo!AQ145-Tempo!C145))),IF($B156="","",0))</f>
        <v/>
      </c>
      <c r="F156" s="83" t="str">
        <f>IF($B156&lt;=Bias!$K$5,IF(ABS(Tempo!AP145-Tempo!B145)+ABS(Tempo!AQ145-Tempo!C145)=0,0.5,ABS(Tempo!AQ145-Tempo!C145)/(ABS(Tempo!AP145-Tempo!B145)+ABS(Tempo!AQ145-Tempo!C145))),IF($B156="","",0))</f>
        <v/>
      </c>
      <c r="G156" s="71">
        <f>IF(AND(Bias!$I$5=1,$B156&gt;=Bias!$J$5,$B156&lt;=Bias!$K$5),Tempo!B145-E156*$G$3,Tempo!B145)</f>
        <v>0</v>
      </c>
      <c r="H156" s="71">
        <f>IF(AND(Bias!$I$5=1,$B156&gt;=Bias!$J$5,$B156&lt;=Bias!$K$5),Tempo!C145+F156*$G$3,Tempo!C145)</f>
        <v>0</v>
      </c>
      <c r="I156" s="70">
        <f>IF($B156="",0,Tempo!$A$2*(G156-H156)/2+I157)</f>
        <v>0</v>
      </c>
      <c r="J156" s="70">
        <f t="shared" si="4"/>
        <v>0</v>
      </c>
      <c r="K156" s="83" t="str">
        <f>IF($B156&lt;=Bias!$K$6,IF(ABS(Tempo!AR145-Tempo!D145)+ABS(Tempo!AS145-Tempo!E145)=0,0.5,ABS(Tempo!AR145-Tempo!D145)/(ABS(Tempo!AR145-Tempo!D145)+ABS(Tempo!AS145-Tempo!E145))),IF($B156="","",0))</f>
        <v/>
      </c>
      <c r="L156" s="83" t="str">
        <f>IF($B156&lt;=Bias!$K$6,IF(ABS(Tempo!AR145-Tempo!D145)+ABS(Tempo!AS145-Tempo!E145)=0,0.5,ABS(Tempo!AS145-Tempo!E145)/(ABS(Tempo!AR145-Tempo!D145)+ABS(Tempo!AS145-Tempo!E145))),IF($B156="","",0))</f>
        <v/>
      </c>
      <c r="M156" s="153">
        <f>IF(AND(Bias!$I$6=1,$B156&gt;=Bias!$J$6,$B156&lt;=Bias!$K$6),Tempo!D145-2*K156*$L$5,Tempo!D145)</f>
        <v>0</v>
      </c>
      <c r="N156" s="153">
        <f>IF(AND(Bias!$I$6=1,$B156&gt;=Bias!$J$6,$B156&lt;=Bias!$K$6),Tempo!E145+2*L156*$L$5,Tempo!E145)</f>
        <v>0</v>
      </c>
      <c r="O156" s="70">
        <f>IF($B156="",0,Tempo!$A$2*(M156-N156)/2+O157)</f>
        <v>0</v>
      </c>
      <c r="P156" s="109">
        <f t="shared" si="5"/>
        <v>0</v>
      </c>
      <c r="Q156" s="111" t="str">
        <f>IF($B156&lt;=Bias!$P$5,IF(ABS(Tempo!AP145-G156)+ABS(Tempo!AQ145-H156)=0,0.5,ABS(Tempo!AP145-G156)/(ABS(Tempo!AP145-G156)+ABS(Tempo!AQ145-H156))),IF($B156="","",0))</f>
        <v/>
      </c>
      <c r="R156" s="71" t="str">
        <f>IF($B156&lt;=Bias!$P$5,IF(ABS(Tempo!AP145-G156)+ABS(Tempo!AQ145-H156)=0,0.5,ABS(Tempo!AQ145-H156)/(ABS(Tempo!AP145-G156)+ABS(Tempo!AQ145-H156))),IF($B156="","",0))</f>
        <v/>
      </c>
      <c r="S156" s="71">
        <f>IF(Bias!$N$5=0,G156,IF(AND(Bias!$N$5=1,$B156&gt;=Bias!$O$5,$B156&lt;=Bias!$P$5),G156-2*($N$5*Q156),G156))</f>
        <v>0</v>
      </c>
      <c r="T156" s="71">
        <f>IF(Bias!$N$5=0,H156,IF(AND(Bias!$N$5=1,$B156&gt;=Bias!$O$5,$B156&lt;=Bias!$P$5),H156+2*($N$5*R156),H156))</f>
        <v>0</v>
      </c>
      <c r="U156" s="70">
        <f>IF($B156="",0,Tempo!$A$2*(S156-T156)/2+U157)</f>
        <v>0</v>
      </c>
      <c r="V156" s="83">
        <f>IF(AND($B156&lt;&gt;"",$Q$11&lt;&gt;""),U156-C156+Tempo!AX145,0)</f>
        <v>0</v>
      </c>
      <c r="W156" s="83" t="str">
        <f>IF($B156&lt;=Bias!$P$6,IF(ABS(Tempo!AR145-M156)+ABS(Tempo!AS145-N156)=0,0.5,ABS(Tempo!AR145-M156)/(ABS(Tempo!AR145-M156)+ABS(Tempo!AS145-N156))),IF($B156="","",0))</f>
        <v/>
      </c>
      <c r="X156" s="83" t="str">
        <f>IF($B156&lt;=Bias!$P$6,IF(ABS(Tempo!AR145-M156)+ABS(Tempo!AS145-N156)=0,0.5,ABS(Tempo!AS145-N156)/(ABS(Tempo!AR145-M156)+ABS(Tempo!AS145-N156))),IF($B156="","",0))</f>
        <v/>
      </c>
      <c r="Y156" s="71">
        <f>IF(Bias!$N$6=0,M156,IF(AND(Bias!$N$6=1,$B156&gt;=Bias!$O$6,$B156&lt;=Bias!$P$6),M156-2*($P$5*W156),M156))</f>
        <v>0</v>
      </c>
      <c r="Z156" s="71">
        <f>IF(Bias!$N$6=0,N156,IF(AND(Bias!$N$6=1,$B156&gt;=Bias!$O$6,$B156&lt;=Bias!$P$6),N156+2*($P$5*X156),N156))</f>
        <v>0</v>
      </c>
      <c r="AA156" s="70">
        <f>IF($B156="",0,Tempo!$A$2*(Y156-Z156)/2+AA157)</f>
        <v>0</v>
      </c>
      <c r="AB156" s="83">
        <f>IF(AND($B156&lt;&gt;"",$Q$11&lt;&gt;""),AA156-D156+Tempo!AY145,0)</f>
        <v>0</v>
      </c>
      <c r="AC156" s="83">
        <f>Tempo!$A$2*(S156-T156)/2-Tempo!$A$2*(Tempo!AP145-Tempo!AQ145)/2</f>
        <v>0</v>
      </c>
      <c r="AD156" s="83">
        <f>Tempo!$A$2*(Y156-Z156)/2-Tempo!$A$2*(Tempo!AR145-Tempo!AS145)/2</f>
        <v>0</v>
      </c>
      <c r="AE156" s="83">
        <f>Tempo!$A$2*(S156+T156)/2-Tempo!$A$2*(Tempo!AP145+Tempo!AQ145)/2</f>
        <v>0</v>
      </c>
      <c r="AF156" s="83">
        <f>Tempo!$A$2*(Y156+Z156)/2-Tempo!$A$2*(Tempo!AR145+Tempo!AS145)/2</f>
        <v>0</v>
      </c>
      <c r="AG156" s="105" t="e">
        <f>IF(AND(Bias!$F$4=1,B156&lt;&gt;""),B156,NA())</f>
        <v>#N/A</v>
      </c>
      <c r="AH156" s="105" t="e">
        <f>IF(AND(Bias!$F$5=1,B156&lt;&gt;""),B156,NA())</f>
        <v>#N/A</v>
      </c>
      <c r="AI156" s="105" t="e">
        <f>IF(AND(Bias!$F$4=1,Bias!$F$6=1,B156&lt;&gt;""),B156,NA())</f>
        <v>#N/A</v>
      </c>
      <c r="AJ156" s="105" t="e">
        <f>IF(AND(Bias!$F$5=1,Bias!$F$6=1,B156&lt;&gt;""),B156,NA())</f>
        <v>#N/A</v>
      </c>
      <c r="AL156" t="str">
        <f>IF($B156&lt;&gt;"",(Tempo!B145-Tempo!C145)/2-(Tempo!AP145-Tempo!AQ145)/2,"")</f>
        <v/>
      </c>
      <c r="AM156" t="str">
        <f>IF($B156&lt;&gt;"",(Tempo!D145-Tempo!E145)/2-(Tempo!AR145-Tempo!AS145)/2,"")</f>
        <v/>
      </c>
    </row>
    <row r="157" spans="1:39" x14ac:dyDescent="0.3">
      <c r="A157" s="68">
        <v>144</v>
      </c>
      <c r="B157" s="69" t="str">
        <f>IF(Tempo!A146="","",Tempo!A146)</f>
        <v/>
      </c>
      <c r="C157" s="70">
        <f>Tempo!$A$2*(Tempo!AP146-Tempo!AQ146)/2+C158</f>
        <v>0</v>
      </c>
      <c r="D157" s="70">
        <f>Tempo!$A$2*(Tempo!AR146-Tempo!AS146)/2+D158</f>
        <v>0</v>
      </c>
      <c r="E157" s="83" t="str">
        <f>IF($B157&lt;=Bias!$K$5,IF(ABS(Tempo!AP146-Tempo!B146)+ABS(Tempo!AQ146-Tempo!C146)=0,0.5,ABS(Tempo!AP146-Tempo!B146)/(ABS(Tempo!AP146-Tempo!B146)+ABS(Tempo!AQ146-Tempo!C146))),IF($B157="","",0))</f>
        <v/>
      </c>
      <c r="F157" s="83" t="str">
        <f>IF($B157&lt;=Bias!$K$5,IF(ABS(Tempo!AP146-Tempo!B146)+ABS(Tempo!AQ146-Tempo!C146)=0,0.5,ABS(Tempo!AQ146-Tempo!C146)/(ABS(Tempo!AP146-Tempo!B146)+ABS(Tempo!AQ146-Tempo!C146))),IF($B157="","",0))</f>
        <v/>
      </c>
      <c r="G157" s="71">
        <f>IF(AND(Bias!$I$5=1,$B157&gt;=Bias!$J$5,$B157&lt;=Bias!$K$5),Tempo!B146-E157*$G$3,Tempo!B146)</f>
        <v>0</v>
      </c>
      <c r="H157" s="71">
        <f>IF(AND(Bias!$I$5=1,$B157&gt;=Bias!$J$5,$B157&lt;=Bias!$K$5),Tempo!C146+F157*$G$3,Tempo!C146)</f>
        <v>0</v>
      </c>
      <c r="I157" s="70">
        <f>IF($B157="",0,Tempo!$A$2*(G157-H157)/2+I158)</f>
        <v>0</v>
      </c>
      <c r="J157" s="70">
        <f t="shared" si="4"/>
        <v>0</v>
      </c>
      <c r="K157" s="83" t="str">
        <f>IF($B157&lt;=Bias!$K$6,IF(ABS(Tempo!AR146-Tempo!D146)+ABS(Tempo!AS146-Tempo!E146)=0,0.5,ABS(Tempo!AR146-Tempo!D146)/(ABS(Tempo!AR146-Tempo!D146)+ABS(Tempo!AS146-Tempo!E146))),IF($B157="","",0))</f>
        <v/>
      </c>
      <c r="L157" s="83" t="str">
        <f>IF($B157&lt;=Bias!$K$6,IF(ABS(Tempo!AR146-Tempo!D146)+ABS(Tempo!AS146-Tempo!E146)=0,0.5,ABS(Tempo!AS146-Tempo!E146)/(ABS(Tempo!AR146-Tempo!D146)+ABS(Tempo!AS146-Tempo!E146))),IF($B157="","",0))</f>
        <v/>
      </c>
      <c r="M157" s="153">
        <f>IF(AND(Bias!$I$6=1,$B157&gt;=Bias!$J$6,$B157&lt;=Bias!$K$6),Tempo!D146-2*K157*$L$5,Tempo!D146)</f>
        <v>0</v>
      </c>
      <c r="N157" s="153">
        <f>IF(AND(Bias!$I$6=1,$B157&gt;=Bias!$J$6,$B157&lt;=Bias!$K$6),Tempo!E146+2*L157*$L$5,Tempo!E146)</f>
        <v>0</v>
      </c>
      <c r="O157" s="70">
        <f>IF($B157="",0,Tempo!$A$2*(M157-N157)/2+O158)</f>
        <v>0</v>
      </c>
      <c r="P157" s="109">
        <f t="shared" si="5"/>
        <v>0</v>
      </c>
      <c r="Q157" s="111" t="str">
        <f>IF($B157&lt;=Bias!$P$5,IF(ABS(Tempo!AP146-G157)+ABS(Tempo!AQ146-H157)=0,0.5,ABS(Tempo!AP146-G157)/(ABS(Tempo!AP146-G157)+ABS(Tempo!AQ146-H157))),IF($B157="","",0))</f>
        <v/>
      </c>
      <c r="R157" s="71" t="str">
        <f>IF($B157&lt;=Bias!$P$5,IF(ABS(Tempo!AP146-G157)+ABS(Tempo!AQ146-H157)=0,0.5,ABS(Tempo!AQ146-H157)/(ABS(Tempo!AP146-G157)+ABS(Tempo!AQ146-H157))),IF($B157="","",0))</f>
        <v/>
      </c>
      <c r="S157" s="71">
        <f>IF(Bias!$N$5=0,G157,IF(AND(Bias!$N$5=1,$B157&gt;=Bias!$O$5,$B157&lt;=Bias!$P$5),G157-2*($N$5*Q157),G157))</f>
        <v>0</v>
      </c>
      <c r="T157" s="71">
        <f>IF(Bias!$N$5=0,H157,IF(AND(Bias!$N$5=1,$B157&gt;=Bias!$O$5,$B157&lt;=Bias!$P$5),H157+2*($N$5*R157),H157))</f>
        <v>0</v>
      </c>
      <c r="U157" s="70">
        <f>IF($B157="",0,Tempo!$A$2*(S157-T157)/2+U158)</f>
        <v>0</v>
      </c>
      <c r="V157" s="83">
        <f>IF(AND($B157&lt;&gt;"",$Q$11&lt;&gt;""),U157-C157+Tempo!AX146,0)</f>
        <v>0</v>
      </c>
      <c r="W157" s="83" t="str">
        <f>IF($B157&lt;=Bias!$P$6,IF(ABS(Tempo!AR146-M157)+ABS(Tempo!AS146-N157)=0,0.5,ABS(Tempo!AR146-M157)/(ABS(Tempo!AR146-M157)+ABS(Tempo!AS146-N157))),IF($B157="","",0))</f>
        <v/>
      </c>
      <c r="X157" s="83" t="str">
        <f>IF($B157&lt;=Bias!$P$6,IF(ABS(Tempo!AR146-M157)+ABS(Tempo!AS146-N157)=0,0.5,ABS(Tempo!AS146-N157)/(ABS(Tempo!AR146-M157)+ABS(Tempo!AS146-N157))),IF($B157="","",0))</f>
        <v/>
      </c>
      <c r="Y157" s="71">
        <f>IF(Bias!$N$6=0,M157,IF(AND(Bias!$N$6=1,$B157&gt;=Bias!$O$6,$B157&lt;=Bias!$P$6),M157-2*($P$5*W157),M157))</f>
        <v>0</v>
      </c>
      <c r="Z157" s="71">
        <f>IF(Bias!$N$6=0,N157,IF(AND(Bias!$N$6=1,$B157&gt;=Bias!$O$6,$B157&lt;=Bias!$P$6),N157+2*($P$5*X157),N157))</f>
        <v>0</v>
      </c>
      <c r="AA157" s="70">
        <f>IF($B157="",0,Tempo!$A$2*(Y157-Z157)/2+AA158)</f>
        <v>0</v>
      </c>
      <c r="AB157" s="83">
        <f>IF(AND($B157&lt;&gt;"",$Q$11&lt;&gt;""),AA157-D157+Tempo!AY146,0)</f>
        <v>0</v>
      </c>
      <c r="AC157" s="83">
        <f>Tempo!$A$2*(S157-T157)/2-Tempo!$A$2*(Tempo!AP146-Tempo!AQ146)/2</f>
        <v>0</v>
      </c>
      <c r="AD157" s="83">
        <f>Tempo!$A$2*(Y157-Z157)/2-Tempo!$A$2*(Tempo!AR146-Tempo!AS146)/2</f>
        <v>0</v>
      </c>
      <c r="AE157" s="83">
        <f>Tempo!$A$2*(S157+T157)/2-Tempo!$A$2*(Tempo!AP146+Tempo!AQ146)/2</f>
        <v>0</v>
      </c>
      <c r="AF157" s="83">
        <f>Tempo!$A$2*(Y157+Z157)/2-Tempo!$A$2*(Tempo!AR146+Tempo!AS146)/2</f>
        <v>0</v>
      </c>
      <c r="AG157" s="105" t="e">
        <f>IF(AND(Bias!$F$4=1,B157&lt;&gt;""),B157,NA())</f>
        <v>#N/A</v>
      </c>
      <c r="AH157" s="105" t="e">
        <f>IF(AND(Bias!$F$5=1,B157&lt;&gt;""),B157,NA())</f>
        <v>#N/A</v>
      </c>
      <c r="AI157" s="105" t="e">
        <f>IF(AND(Bias!$F$4=1,Bias!$F$6=1,B157&lt;&gt;""),B157,NA())</f>
        <v>#N/A</v>
      </c>
      <c r="AJ157" s="105" t="e">
        <f>IF(AND(Bias!$F$5=1,Bias!$F$6=1,B157&lt;&gt;""),B157,NA())</f>
        <v>#N/A</v>
      </c>
      <c r="AL157" t="str">
        <f>IF($B157&lt;&gt;"",(Tempo!B146-Tempo!C146)/2-(Tempo!AP146-Tempo!AQ146)/2,"")</f>
        <v/>
      </c>
      <c r="AM157" t="str">
        <f>IF($B157&lt;&gt;"",(Tempo!D146-Tempo!E146)/2-(Tempo!AR146-Tempo!AS146)/2,"")</f>
        <v/>
      </c>
    </row>
    <row r="158" spans="1:39" x14ac:dyDescent="0.3">
      <c r="A158" s="68">
        <v>145</v>
      </c>
      <c r="B158" s="69" t="str">
        <f>IF(Tempo!A147="","",Tempo!A147)</f>
        <v/>
      </c>
      <c r="C158" s="70">
        <f>Tempo!$A$2*(Tempo!AP147-Tempo!AQ147)/2+C159</f>
        <v>0</v>
      </c>
      <c r="D158" s="70">
        <f>Tempo!$A$2*(Tempo!AR147-Tempo!AS147)/2+D159</f>
        <v>0</v>
      </c>
      <c r="E158" s="83" t="str">
        <f>IF($B158&lt;=Bias!$K$5,IF(ABS(Tempo!AP147-Tempo!B147)+ABS(Tempo!AQ147-Tempo!C147)=0,0.5,ABS(Tempo!AP147-Tempo!B147)/(ABS(Tempo!AP147-Tempo!B147)+ABS(Tempo!AQ147-Tempo!C147))),IF($B158="","",0))</f>
        <v/>
      </c>
      <c r="F158" s="83" t="str">
        <f>IF($B158&lt;=Bias!$K$5,IF(ABS(Tempo!AP147-Tempo!B147)+ABS(Tempo!AQ147-Tempo!C147)=0,0.5,ABS(Tempo!AQ147-Tempo!C147)/(ABS(Tempo!AP147-Tempo!B147)+ABS(Tempo!AQ147-Tempo!C147))),IF($B158="","",0))</f>
        <v/>
      </c>
      <c r="G158" s="71">
        <f>IF(AND(Bias!$I$5=1,$B158&gt;=Bias!$J$5,$B158&lt;=Bias!$K$5),Tempo!B147-E158*$G$3,Tempo!B147)</f>
        <v>0</v>
      </c>
      <c r="H158" s="71">
        <f>IF(AND(Bias!$I$5=1,$B158&gt;=Bias!$J$5,$B158&lt;=Bias!$K$5),Tempo!C147+F158*$G$3,Tempo!C147)</f>
        <v>0</v>
      </c>
      <c r="I158" s="70">
        <f>IF($B158="",0,Tempo!$A$2*(G158-H158)/2+I159)</f>
        <v>0</v>
      </c>
      <c r="J158" s="70">
        <f t="shared" si="4"/>
        <v>0</v>
      </c>
      <c r="K158" s="83" t="str">
        <f>IF($B158&lt;=Bias!$K$6,IF(ABS(Tempo!AR147-Tempo!D147)+ABS(Tempo!AS147-Tempo!E147)=0,0.5,ABS(Tempo!AR147-Tempo!D147)/(ABS(Tempo!AR147-Tempo!D147)+ABS(Tempo!AS147-Tempo!E147))),IF($B158="","",0))</f>
        <v/>
      </c>
      <c r="L158" s="83" t="str">
        <f>IF($B158&lt;=Bias!$K$6,IF(ABS(Tempo!AR147-Tempo!D147)+ABS(Tempo!AS147-Tempo!E147)=0,0.5,ABS(Tempo!AS147-Tempo!E147)/(ABS(Tempo!AR147-Tempo!D147)+ABS(Tempo!AS147-Tempo!E147))),IF($B158="","",0))</f>
        <v/>
      </c>
      <c r="M158" s="153">
        <f>IF(AND(Bias!$I$6=1,$B158&gt;=Bias!$J$6,$B158&lt;=Bias!$K$6),Tempo!D147-2*K158*$L$5,Tempo!D147)</f>
        <v>0</v>
      </c>
      <c r="N158" s="153">
        <f>IF(AND(Bias!$I$6=1,$B158&gt;=Bias!$J$6,$B158&lt;=Bias!$K$6),Tempo!E147+2*L158*$L$5,Tempo!E147)</f>
        <v>0</v>
      </c>
      <c r="O158" s="70">
        <f>IF($B158="",0,Tempo!$A$2*(M158-N158)/2+O159)</f>
        <v>0</v>
      </c>
      <c r="P158" s="109">
        <f t="shared" si="5"/>
        <v>0</v>
      </c>
      <c r="Q158" s="111" t="str">
        <f>IF($B158&lt;=Bias!$P$5,IF(ABS(Tempo!AP147-G158)+ABS(Tempo!AQ147-H158)=0,0.5,ABS(Tempo!AP147-G158)/(ABS(Tempo!AP147-G158)+ABS(Tempo!AQ147-H158))),IF($B158="","",0))</f>
        <v/>
      </c>
      <c r="R158" s="71" t="str">
        <f>IF($B158&lt;=Bias!$P$5,IF(ABS(Tempo!AP147-G158)+ABS(Tempo!AQ147-H158)=0,0.5,ABS(Tempo!AQ147-H158)/(ABS(Tempo!AP147-G158)+ABS(Tempo!AQ147-H158))),IF($B158="","",0))</f>
        <v/>
      </c>
      <c r="S158" s="71">
        <f>IF(Bias!$N$5=0,G158,IF(AND(Bias!$N$5=1,$B158&gt;=Bias!$O$5,$B158&lt;=Bias!$P$5),G158-2*($N$5*Q158),G158))</f>
        <v>0</v>
      </c>
      <c r="T158" s="71">
        <f>IF(Bias!$N$5=0,H158,IF(AND(Bias!$N$5=1,$B158&gt;=Bias!$O$5,$B158&lt;=Bias!$P$5),H158+2*($N$5*R158),H158))</f>
        <v>0</v>
      </c>
      <c r="U158" s="70">
        <f>IF($B158="",0,Tempo!$A$2*(S158-T158)/2+U159)</f>
        <v>0</v>
      </c>
      <c r="V158" s="83">
        <f>IF(AND($B158&lt;&gt;"",$Q$11&lt;&gt;""),U158-C158+Tempo!AX147,0)</f>
        <v>0</v>
      </c>
      <c r="W158" s="83" t="str">
        <f>IF($B158&lt;=Bias!$P$6,IF(ABS(Tempo!AR147-M158)+ABS(Tempo!AS147-N158)=0,0.5,ABS(Tempo!AR147-M158)/(ABS(Tempo!AR147-M158)+ABS(Tempo!AS147-N158))),IF($B158="","",0))</f>
        <v/>
      </c>
      <c r="X158" s="83" t="str">
        <f>IF($B158&lt;=Bias!$P$6,IF(ABS(Tempo!AR147-M158)+ABS(Tempo!AS147-N158)=0,0.5,ABS(Tempo!AS147-N158)/(ABS(Tempo!AR147-M158)+ABS(Tempo!AS147-N158))),IF($B158="","",0))</f>
        <v/>
      </c>
      <c r="Y158" s="71">
        <f>IF(Bias!$N$6=0,M158,IF(AND(Bias!$N$6=1,$B158&gt;=Bias!$O$6,$B158&lt;=Bias!$P$6),M158-2*($P$5*W158),M158))</f>
        <v>0</v>
      </c>
      <c r="Z158" s="71">
        <f>IF(Bias!$N$6=0,N158,IF(AND(Bias!$N$6=1,$B158&gt;=Bias!$O$6,$B158&lt;=Bias!$P$6),N158+2*($P$5*X158),N158))</f>
        <v>0</v>
      </c>
      <c r="AA158" s="70">
        <f>IF($B158="",0,Tempo!$A$2*(Y158-Z158)/2+AA159)</f>
        <v>0</v>
      </c>
      <c r="AB158" s="83">
        <f>IF(AND($B158&lt;&gt;"",$Q$11&lt;&gt;""),AA158-D158+Tempo!AY147,0)</f>
        <v>0</v>
      </c>
      <c r="AC158" s="83">
        <f>Tempo!$A$2*(S158-T158)/2-Tempo!$A$2*(Tempo!AP147-Tempo!AQ147)/2</f>
        <v>0</v>
      </c>
      <c r="AD158" s="83">
        <f>Tempo!$A$2*(Y158-Z158)/2-Tempo!$A$2*(Tempo!AR147-Tempo!AS147)/2</f>
        <v>0</v>
      </c>
      <c r="AE158" s="83">
        <f>Tempo!$A$2*(S158+T158)/2-Tempo!$A$2*(Tempo!AP147+Tempo!AQ147)/2</f>
        <v>0</v>
      </c>
      <c r="AF158" s="83">
        <f>Tempo!$A$2*(Y158+Z158)/2-Tempo!$A$2*(Tempo!AR147+Tempo!AS147)/2</f>
        <v>0</v>
      </c>
      <c r="AG158" s="105" t="e">
        <f>IF(AND(Bias!$F$4=1,B158&lt;&gt;""),B158,NA())</f>
        <v>#N/A</v>
      </c>
      <c r="AH158" s="105" t="e">
        <f>IF(AND(Bias!$F$5=1,B158&lt;&gt;""),B158,NA())</f>
        <v>#N/A</v>
      </c>
      <c r="AI158" s="105" t="e">
        <f>IF(AND(Bias!$F$4=1,Bias!$F$6=1,B158&lt;&gt;""),B158,NA())</f>
        <v>#N/A</v>
      </c>
      <c r="AJ158" s="105" t="e">
        <f>IF(AND(Bias!$F$5=1,Bias!$F$6=1,B158&lt;&gt;""),B158,NA())</f>
        <v>#N/A</v>
      </c>
      <c r="AL158" t="str">
        <f>IF($B158&lt;&gt;"",(Tempo!B147-Tempo!C147)/2-(Tempo!AP147-Tempo!AQ147)/2,"")</f>
        <v/>
      </c>
      <c r="AM158" t="str">
        <f>IF($B158&lt;&gt;"",(Tempo!D147-Tempo!E147)/2-(Tempo!AR147-Tempo!AS147)/2,"")</f>
        <v/>
      </c>
    </row>
    <row r="159" spans="1:39" x14ac:dyDescent="0.3">
      <c r="A159" s="68">
        <v>146</v>
      </c>
      <c r="B159" s="69" t="str">
        <f>IF(Tempo!A148="","",Tempo!A148)</f>
        <v/>
      </c>
      <c r="C159" s="70">
        <f>Tempo!$A$2*(Tempo!AP148-Tempo!AQ148)/2+C160</f>
        <v>0</v>
      </c>
      <c r="D159" s="70">
        <f>Tempo!$A$2*(Tempo!AR148-Tempo!AS148)/2+D160</f>
        <v>0</v>
      </c>
      <c r="E159" s="83" t="str">
        <f>IF($B159&lt;=Bias!$K$5,IF(ABS(Tempo!AP148-Tempo!B148)+ABS(Tempo!AQ148-Tempo!C148)=0,0.5,ABS(Tempo!AP148-Tempo!B148)/(ABS(Tempo!AP148-Tempo!B148)+ABS(Tempo!AQ148-Tempo!C148))),IF($B159="","",0))</f>
        <v/>
      </c>
      <c r="F159" s="83" t="str">
        <f>IF($B159&lt;=Bias!$K$5,IF(ABS(Tempo!AP148-Tempo!B148)+ABS(Tempo!AQ148-Tempo!C148)=0,0.5,ABS(Tempo!AQ148-Tempo!C148)/(ABS(Tempo!AP148-Tempo!B148)+ABS(Tempo!AQ148-Tempo!C148))),IF($B159="","",0))</f>
        <v/>
      </c>
      <c r="G159" s="71">
        <f>IF(AND(Bias!$I$5=1,$B159&gt;=Bias!$J$5,$B159&lt;=Bias!$K$5),Tempo!B148-E159*$G$3,Tempo!B148)</f>
        <v>0</v>
      </c>
      <c r="H159" s="71">
        <f>IF(AND(Bias!$I$5=1,$B159&gt;=Bias!$J$5,$B159&lt;=Bias!$K$5),Tempo!C148+F159*$G$3,Tempo!C148)</f>
        <v>0</v>
      </c>
      <c r="I159" s="70">
        <f>IF($B159="",0,Tempo!$A$2*(G159-H159)/2+I160)</f>
        <v>0</v>
      </c>
      <c r="J159" s="70">
        <f t="shared" si="4"/>
        <v>0</v>
      </c>
      <c r="K159" s="83" t="str">
        <f>IF($B159&lt;=Bias!$K$6,IF(ABS(Tempo!AR148-Tempo!D148)+ABS(Tempo!AS148-Tempo!E148)=0,0.5,ABS(Tempo!AR148-Tempo!D148)/(ABS(Tempo!AR148-Tempo!D148)+ABS(Tempo!AS148-Tempo!E148))),IF($B159="","",0))</f>
        <v/>
      </c>
      <c r="L159" s="83" t="str">
        <f>IF($B159&lt;=Bias!$K$6,IF(ABS(Tempo!AR148-Tempo!D148)+ABS(Tempo!AS148-Tempo!E148)=0,0.5,ABS(Tempo!AS148-Tempo!E148)/(ABS(Tempo!AR148-Tempo!D148)+ABS(Tempo!AS148-Tempo!E148))),IF($B159="","",0))</f>
        <v/>
      </c>
      <c r="M159" s="153">
        <f>IF(AND(Bias!$I$6=1,$B159&gt;=Bias!$J$6,$B159&lt;=Bias!$K$6),Tempo!D148-2*K159*$L$5,Tempo!D148)</f>
        <v>0</v>
      </c>
      <c r="N159" s="153">
        <f>IF(AND(Bias!$I$6=1,$B159&gt;=Bias!$J$6,$B159&lt;=Bias!$K$6),Tempo!E148+2*L159*$L$5,Tempo!E148)</f>
        <v>0</v>
      </c>
      <c r="O159" s="70">
        <f>IF($B159="",0,Tempo!$A$2*(M159-N159)/2+O160)</f>
        <v>0</v>
      </c>
      <c r="P159" s="109">
        <f t="shared" si="5"/>
        <v>0</v>
      </c>
      <c r="Q159" s="111" t="str">
        <f>IF($B159&lt;=Bias!$P$5,IF(ABS(Tempo!AP148-G159)+ABS(Tempo!AQ148-H159)=0,0.5,ABS(Tempo!AP148-G159)/(ABS(Tempo!AP148-G159)+ABS(Tempo!AQ148-H159))),IF($B159="","",0))</f>
        <v/>
      </c>
      <c r="R159" s="71" t="str">
        <f>IF($B159&lt;=Bias!$P$5,IF(ABS(Tempo!AP148-G159)+ABS(Tempo!AQ148-H159)=0,0.5,ABS(Tempo!AQ148-H159)/(ABS(Tempo!AP148-G159)+ABS(Tempo!AQ148-H159))),IF($B159="","",0))</f>
        <v/>
      </c>
      <c r="S159" s="71">
        <f>IF(Bias!$N$5=0,G159,IF(AND(Bias!$N$5=1,$B159&gt;=Bias!$O$5,$B159&lt;=Bias!$P$5),G159-2*($N$5*Q159),G159))</f>
        <v>0</v>
      </c>
      <c r="T159" s="71">
        <f>IF(Bias!$N$5=0,H159,IF(AND(Bias!$N$5=1,$B159&gt;=Bias!$O$5,$B159&lt;=Bias!$P$5),H159+2*($N$5*R159),H159))</f>
        <v>0</v>
      </c>
      <c r="U159" s="70">
        <f>IF($B159="",0,Tempo!$A$2*(S159-T159)/2+U160)</f>
        <v>0</v>
      </c>
      <c r="V159" s="83">
        <f>IF(AND($B159&lt;&gt;"",$Q$11&lt;&gt;""),U159-C159+Tempo!AX148,0)</f>
        <v>0</v>
      </c>
      <c r="W159" s="83" t="str">
        <f>IF($B159&lt;=Bias!$P$6,IF(ABS(Tempo!AR148-M159)+ABS(Tempo!AS148-N159)=0,0.5,ABS(Tempo!AR148-M159)/(ABS(Tempo!AR148-M159)+ABS(Tempo!AS148-N159))),IF($B159="","",0))</f>
        <v/>
      </c>
      <c r="X159" s="83" t="str">
        <f>IF($B159&lt;=Bias!$P$6,IF(ABS(Tempo!AR148-M159)+ABS(Tempo!AS148-N159)=0,0.5,ABS(Tempo!AS148-N159)/(ABS(Tempo!AR148-M159)+ABS(Tempo!AS148-N159))),IF($B159="","",0))</f>
        <v/>
      </c>
      <c r="Y159" s="71">
        <f>IF(Bias!$N$6=0,M159,IF(AND(Bias!$N$6=1,$B159&gt;=Bias!$O$6,$B159&lt;=Bias!$P$6),M159-2*($P$5*W159),M159))</f>
        <v>0</v>
      </c>
      <c r="Z159" s="71">
        <f>IF(Bias!$N$6=0,N159,IF(AND(Bias!$N$6=1,$B159&gt;=Bias!$O$6,$B159&lt;=Bias!$P$6),N159+2*($P$5*X159),N159))</f>
        <v>0</v>
      </c>
      <c r="AA159" s="70">
        <f>IF($B159="",0,Tempo!$A$2*(Y159-Z159)/2+AA160)</f>
        <v>0</v>
      </c>
      <c r="AB159" s="83">
        <f>IF(AND($B159&lt;&gt;"",$Q$11&lt;&gt;""),AA159-D159+Tempo!AY148,0)</f>
        <v>0</v>
      </c>
      <c r="AC159" s="83">
        <f>Tempo!$A$2*(S159-T159)/2-Tempo!$A$2*(Tempo!AP148-Tempo!AQ148)/2</f>
        <v>0</v>
      </c>
      <c r="AD159" s="83">
        <f>Tempo!$A$2*(Y159-Z159)/2-Tempo!$A$2*(Tempo!AR148-Tempo!AS148)/2</f>
        <v>0</v>
      </c>
      <c r="AE159" s="83">
        <f>Tempo!$A$2*(S159+T159)/2-Tempo!$A$2*(Tempo!AP148+Tempo!AQ148)/2</f>
        <v>0</v>
      </c>
      <c r="AF159" s="83">
        <f>Tempo!$A$2*(Y159+Z159)/2-Tempo!$A$2*(Tempo!AR148+Tempo!AS148)/2</f>
        <v>0</v>
      </c>
      <c r="AG159" s="105" t="e">
        <f>IF(AND(Bias!$F$4=1,B159&lt;&gt;""),B159,NA())</f>
        <v>#N/A</v>
      </c>
      <c r="AH159" s="105" t="e">
        <f>IF(AND(Bias!$F$5=1,B159&lt;&gt;""),B159,NA())</f>
        <v>#N/A</v>
      </c>
      <c r="AI159" s="105" t="e">
        <f>IF(AND(Bias!$F$4=1,Bias!$F$6=1,B159&lt;&gt;""),B159,NA())</f>
        <v>#N/A</v>
      </c>
      <c r="AJ159" s="105" t="e">
        <f>IF(AND(Bias!$F$5=1,Bias!$F$6=1,B159&lt;&gt;""),B159,NA())</f>
        <v>#N/A</v>
      </c>
      <c r="AL159" t="str">
        <f>IF($B159&lt;&gt;"",(Tempo!B148-Tempo!C148)/2-(Tempo!AP148-Tempo!AQ148)/2,"")</f>
        <v/>
      </c>
      <c r="AM159" t="str">
        <f>IF($B159&lt;&gt;"",(Tempo!D148-Tempo!E148)/2-(Tempo!AR148-Tempo!AS148)/2,"")</f>
        <v/>
      </c>
    </row>
    <row r="160" spans="1:39" x14ac:dyDescent="0.3">
      <c r="A160" s="68">
        <v>147</v>
      </c>
      <c r="B160" s="69" t="str">
        <f>IF(Tempo!A149="","",Tempo!A149)</f>
        <v/>
      </c>
      <c r="C160" s="70">
        <f>Tempo!$A$2*(Tempo!AP149-Tempo!AQ149)/2+C161</f>
        <v>0</v>
      </c>
      <c r="D160" s="70">
        <f>Tempo!$A$2*(Tempo!AR149-Tempo!AS149)/2+D161</f>
        <v>0</v>
      </c>
      <c r="E160" s="83" t="str">
        <f>IF($B160&lt;=Bias!$K$5,IF(ABS(Tempo!AP149-Tempo!B149)+ABS(Tempo!AQ149-Tempo!C149)=0,0.5,ABS(Tempo!AP149-Tempo!B149)/(ABS(Tempo!AP149-Tempo!B149)+ABS(Tempo!AQ149-Tempo!C149))),IF($B160="","",0))</f>
        <v/>
      </c>
      <c r="F160" s="83" t="str">
        <f>IF($B160&lt;=Bias!$K$5,IF(ABS(Tempo!AP149-Tempo!B149)+ABS(Tempo!AQ149-Tempo!C149)=0,0.5,ABS(Tempo!AQ149-Tempo!C149)/(ABS(Tempo!AP149-Tempo!B149)+ABS(Tempo!AQ149-Tempo!C149))),IF($B160="","",0))</f>
        <v/>
      </c>
      <c r="G160" s="71">
        <f>IF(AND(Bias!$I$5=1,$B160&gt;=Bias!$J$5,$B160&lt;=Bias!$K$5),Tempo!B149-E160*$G$3,Tempo!B149)</f>
        <v>0</v>
      </c>
      <c r="H160" s="71">
        <f>IF(AND(Bias!$I$5=1,$B160&gt;=Bias!$J$5,$B160&lt;=Bias!$K$5),Tempo!C149+F160*$G$3,Tempo!C149)</f>
        <v>0</v>
      </c>
      <c r="I160" s="70">
        <f>IF($B160="",0,Tempo!$A$2*(G160-H160)/2+I161)</f>
        <v>0</v>
      </c>
      <c r="J160" s="70">
        <f t="shared" si="4"/>
        <v>0</v>
      </c>
      <c r="K160" s="83" t="str">
        <f>IF($B160&lt;=Bias!$K$6,IF(ABS(Tempo!AR149-Tempo!D149)+ABS(Tempo!AS149-Tempo!E149)=0,0.5,ABS(Tempo!AR149-Tempo!D149)/(ABS(Tempo!AR149-Tempo!D149)+ABS(Tempo!AS149-Tempo!E149))),IF($B160="","",0))</f>
        <v/>
      </c>
      <c r="L160" s="83" t="str">
        <f>IF($B160&lt;=Bias!$K$6,IF(ABS(Tempo!AR149-Tempo!D149)+ABS(Tempo!AS149-Tempo!E149)=0,0.5,ABS(Tempo!AS149-Tempo!E149)/(ABS(Tempo!AR149-Tempo!D149)+ABS(Tempo!AS149-Tempo!E149))),IF($B160="","",0))</f>
        <v/>
      </c>
      <c r="M160" s="153">
        <f>IF(AND(Bias!$I$6=1,$B160&gt;=Bias!$J$6,$B160&lt;=Bias!$K$6),Tempo!D149-2*K160*$L$5,Tempo!D149)</f>
        <v>0</v>
      </c>
      <c r="N160" s="153">
        <f>IF(AND(Bias!$I$6=1,$B160&gt;=Bias!$J$6,$B160&lt;=Bias!$K$6),Tempo!E149+2*L160*$L$5,Tempo!E149)</f>
        <v>0</v>
      </c>
      <c r="O160" s="70">
        <f>IF($B160="",0,Tempo!$A$2*(M160-N160)/2+O161)</f>
        <v>0</v>
      </c>
      <c r="P160" s="109">
        <f t="shared" si="5"/>
        <v>0</v>
      </c>
      <c r="Q160" s="111" t="str">
        <f>IF($B160&lt;=Bias!$P$5,IF(ABS(Tempo!AP149-G160)+ABS(Tempo!AQ149-H160)=0,0.5,ABS(Tempo!AP149-G160)/(ABS(Tempo!AP149-G160)+ABS(Tempo!AQ149-H160))),IF($B160="","",0))</f>
        <v/>
      </c>
      <c r="R160" s="71" t="str">
        <f>IF($B160&lt;=Bias!$P$5,IF(ABS(Tempo!AP149-G160)+ABS(Tempo!AQ149-H160)=0,0.5,ABS(Tempo!AQ149-H160)/(ABS(Tempo!AP149-G160)+ABS(Tempo!AQ149-H160))),IF($B160="","",0))</f>
        <v/>
      </c>
      <c r="S160" s="71">
        <f>IF(Bias!$N$5=0,G160,IF(AND(Bias!$N$5=1,$B160&gt;=Bias!$O$5,$B160&lt;=Bias!$P$5),G160-2*($N$5*Q160),G160))</f>
        <v>0</v>
      </c>
      <c r="T160" s="71">
        <f>IF(Bias!$N$5=0,H160,IF(AND(Bias!$N$5=1,$B160&gt;=Bias!$O$5,$B160&lt;=Bias!$P$5),H160+2*($N$5*R160),H160))</f>
        <v>0</v>
      </c>
      <c r="U160" s="70">
        <f>IF($B160="",0,Tempo!$A$2*(S160-T160)/2+U161)</f>
        <v>0</v>
      </c>
      <c r="V160" s="83">
        <f>IF(AND($B160&lt;&gt;"",$Q$11&lt;&gt;""),U160-C160+Tempo!AX149,0)</f>
        <v>0</v>
      </c>
      <c r="W160" s="83" t="str">
        <f>IF($B160&lt;=Bias!$P$6,IF(ABS(Tempo!AR149-M160)+ABS(Tempo!AS149-N160)=0,0.5,ABS(Tempo!AR149-M160)/(ABS(Tempo!AR149-M160)+ABS(Tempo!AS149-N160))),IF($B160="","",0))</f>
        <v/>
      </c>
      <c r="X160" s="83" t="str">
        <f>IF($B160&lt;=Bias!$P$6,IF(ABS(Tempo!AR149-M160)+ABS(Tempo!AS149-N160)=0,0.5,ABS(Tempo!AS149-N160)/(ABS(Tempo!AR149-M160)+ABS(Tempo!AS149-N160))),IF($B160="","",0))</f>
        <v/>
      </c>
      <c r="Y160" s="71">
        <f>IF(Bias!$N$6=0,M160,IF(AND(Bias!$N$6=1,$B160&gt;=Bias!$O$6,$B160&lt;=Bias!$P$6),M160-2*($P$5*W160),M160))</f>
        <v>0</v>
      </c>
      <c r="Z160" s="71">
        <f>IF(Bias!$N$6=0,N160,IF(AND(Bias!$N$6=1,$B160&gt;=Bias!$O$6,$B160&lt;=Bias!$P$6),N160+2*($P$5*X160),N160))</f>
        <v>0</v>
      </c>
      <c r="AA160" s="70">
        <f>IF($B160="",0,Tempo!$A$2*(Y160-Z160)/2+AA161)</f>
        <v>0</v>
      </c>
      <c r="AB160" s="83">
        <f>IF(AND($B160&lt;&gt;"",$Q$11&lt;&gt;""),AA160-D160+Tempo!AY149,0)</f>
        <v>0</v>
      </c>
      <c r="AC160" s="83">
        <f>Tempo!$A$2*(S160-T160)/2-Tempo!$A$2*(Tempo!AP149-Tempo!AQ149)/2</f>
        <v>0</v>
      </c>
      <c r="AD160" s="83">
        <f>Tempo!$A$2*(Y160-Z160)/2-Tempo!$A$2*(Tempo!AR149-Tempo!AS149)/2</f>
        <v>0</v>
      </c>
      <c r="AE160" s="83">
        <f>Tempo!$A$2*(S160+T160)/2-Tempo!$A$2*(Tempo!AP149+Tempo!AQ149)/2</f>
        <v>0</v>
      </c>
      <c r="AF160" s="83">
        <f>Tempo!$A$2*(Y160+Z160)/2-Tempo!$A$2*(Tempo!AR149+Tempo!AS149)/2</f>
        <v>0</v>
      </c>
      <c r="AG160" s="105" t="e">
        <f>IF(AND(Bias!$F$4=1,B160&lt;&gt;""),B160,NA())</f>
        <v>#N/A</v>
      </c>
      <c r="AH160" s="105" t="e">
        <f>IF(AND(Bias!$F$5=1,B160&lt;&gt;""),B160,NA())</f>
        <v>#N/A</v>
      </c>
      <c r="AI160" s="105" t="e">
        <f>IF(AND(Bias!$F$4=1,Bias!$F$6=1,B160&lt;&gt;""),B160,NA())</f>
        <v>#N/A</v>
      </c>
      <c r="AJ160" s="105" t="e">
        <f>IF(AND(Bias!$F$5=1,Bias!$F$6=1,B160&lt;&gt;""),B160,NA())</f>
        <v>#N/A</v>
      </c>
      <c r="AL160" t="str">
        <f>IF($B160&lt;&gt;"",(Tempo!B149-Tempo!C149)/2-(Tempo!AP149-Tempo!AQ149)/2,"")</f>
        <v/>
      </c>
      <c r="AM160" t="str">
        <f>IF($B160&lt;&gt;"",(Tempo!D149-Tempo!E149)/2-(Tempo!AR149-Tempo!AS149)/2,"")</f>
        <v/>
      </c>
    </row>
    <row r="161" spans="1:39" x14ac:dyDescent="0.3">
      <c r="A161" s="68">
        <v>148</v>
      </c>
      <c r="B161" s="69" t="str">
        <f>IF(Tempo!A150="","",Tempo!A150)</f>
        <v/>
      </c>
      <c r="C161" s="70">
        <f>Tempo!$A$2*(Tempo!AP150-Tempo!AQ150)/2+C162</f>
        <v>0</v>
      </c>
      <c r="D161" s="70">
        <f>Tempo!$A$2*(Tempo!AR150-Tempo!AS150)/2+D162</f>
        <v>0</v>
      </c>
      <c r="E161" s="83" t="str">
        <f>IF($B161&lt;=Bias!$K$5,IF(ABS(Tempo!AP150-Tempo!B150)+ABS(Tempo!AQ150-Tempo!C150)=0,0.5,ABS(Tempo!AP150-Tempo!B150)/(ABS(Tempo!AP150-Tempo!B150)+ABS(Tempo!AQ150-Tempo!C150))),IF($B161="","",0))</f>
        <v/>
      </c>
      <c r="F161" s="83" t="str">
        <f>IF($B161&lt;=Bias!$K$5,IF(ABS(Tempo!AP150-Tempo!B150)+ABS(Tempo!AQ150-Tempo!C150)=0,0.5,ABS(Tempo!AQ150-Tempo!C150)/(ABS(Tempo!AP150-Tempo!B150)+ABS(Tempo!AQ150-Tempo!C150))),IF($B161="","",0))</f>
        <v/>
      </c>
      <c r="G161" s="71">
        <f>IF(AND(Bias!$I$5=1,$B161&gt;=Bias!$J$5,$B161&lt;=Bias!$K$5),Tempo!B150-E161*$G$3,Tempo!B150)</f>
        <v>0</v>
      </c>
      <c r="H161" s="71">
        <f>IF(AND(Bias!$I$5=1,$B161&gt;=Bias!$J$5,$B161&lt;=Bias!$K$5),Tempo!C150+F161*$G$3,Tempo!C150)</f>
        <v>0</v>
      </c>
      <c r="I161" s="70">
        <f>IF($B161="",0,Tempo!$A$2*(G161-H161)/2+I162)</f>
        <v>0</v>
      </c>
      <c r="J161" s="70">
        <f t="shared" si="4"/>
        <v>0</v>
      </c>
      <c r="K161" s="83" t="str">
        <f>IF($B161&lt;=Bias!$K$6,IF(ABS(Tempo!AR150-Tempo!D150)+ABS(Tempo!AS150-Tempo!E150)=0,0.5,ABS(Tempo!AR150-Tempo!D150)/(ABS(Tempo!AR150-Tempo!D150)+ABS(Tempo!AS150-Tempo!E150))),IF($B161="","",0))</f>
        <v/>
      </c>
      <c r="L161" s="83" t="str">
        <f>IF($B161&lt;=Bias!$K$6,IF(ABS(Tempo!AR150-Tempo!D150)+ABS(Tempo!AS150-Tempo!E150)=0,0.5,ABS(Tempo!AS150-Tempo!E150)/(ABS(Tempo!AR150-Tempo!D150)+ABS(Tempo!AS150-Tempo!E150))),IF($B161="","",0))</f>
        <v/>
      </c>
      <c r="M161" s="153">
        <f>IF(AND(Bias!$I$6=1,$B161&gt;=Bias!$J$6,$B161&lt;=Bias!$K$6),Tempo!D150-2*K161*$L$5,Tempo!D150)</f>
        <v>0</v>
      </c>
      <c r="N161" s="153">
        <f>IF(AND(Bias!$I$6=1,$B161&gt;=Bias!$J$6,$B161&lt;=Bias!$K$6),Tempo!E150+2*L161*$L$5,Tempo!E150)</f>
        <v>0</v>
      </c>
      <c r="O161" s="70">
        <f>IF($B161="",0,Tempo!$A$2*(M161-N161)/2+O162)</f>
        <v>0</v>
      </c>
      <c r="P161" s="109">
        <f t="shared" si="5"/>
        <v>0</v>
      </c>
      <c r="Q161" s="111" t="str">
        <f>IF($B161&lt;=Bias!$P$5,IF(ABS(Tempo!AP150-G161)+ABS(Tempo!AQ150-H161)=0,0.5,ABS(Tempo!AP150-G161)/(ABS(Tempo!AP150-G161)+ABS(Tempo!AQ150-H161))),IF($B161="","",0))</f>
        <v/>
      </c>
      <c r="R161" s="71" t="str">
        <f>IF($B161&lt;=Bias!$P$5,IF(ABS(Tempo!AP150-G161)+ABS(Tempo!AQ150-H161)=0,0.5,ABS(Tempo!AQ150-H161)/(ABS(Tempo!AP150-G161)+ABS(Tempo!AQ150-H161))),IF($B161="","",0))</f>
        <v/>
      </c>
      <c r="S161" s="71">
        <f>IF(Bias!$N$5=0,G161,IF(AND(Bias!$N$5=1,$B161&gt;=Bias!$O$5,$B161&lt;=Bias!$P$5),G161-2*($N$5*Q161),G161))</f>
        <v>0</v>
      </c>
      <c r="T161" s="71">
        <f>IF(Bias!$N$5=0,H161,IF(AND(Bias!$N$5=1,$B161&gt;=Bias!$O$5,$B161&lt;=Bias!$P$5),H161+2*($N$5*R161),H161))</f>
        <v>0</v>
      </c>
      <c r="U161" s="70">
        <f>IF($B161="",0,Tempo!$A$2*(S161-T161)/2+U162)</f>
        <v>0</v>
      </c>
      <c r="V161" s="83">
        <f>IF(AND($B161&lt;&gt;"",$Q$11&lt;&gt;""),U161-C161+Tempo!AX150,0)</f>
        <v>0</v>
      </c>
      <c r="W161" s="83" t="str">
        <f>IF($B161&lt;=Bias!$P$6,IF(ABS(Tempo!AR150-M161)+ABS(Tempo!AS150-N161)=0,0.5,ABS(Tempo!AR150-M161)/(ABS(Tempo!AR150-M161)+ABS(Tempo!AS150-N161))),IF($B161="","",0))</f>
        <v/>
      </c>
      <c r="X161" s="83" t="str">
        <f>IF($B161&lt;=Bias!$P$6,IF(ABS(Tempo!AR150-M161)+ABS(Tempo!AS150-N161)=0,0.5,ABS(Tempo!AS150-N161)/(ABS(Tempo!AR150-M161)+ABS(Tempo!AS150-N161))),IF($B161="","",0))</f>
        <v/>
      </c>
      <c r="Y161" s="71">
        <f>IF(Bias!$N$6=0,M161,IF(AND(Bias!$N$6=1,$B161&gt;=Bias!$O$6,$B161&lt;=Bias!$P$6),M161-2*($P$5*W161),M161))</f>
        <v>0</v>
      </c>
      <c r="Z161" s="71">
        <f>IF(Bias!$N$6=0,N161,IF(AND(Bias!$N$6=1,$B161&gt;=Bias!$O$6,$B161&lt;=Bias!$P$6),N161+2*($P$5*X161),N161))</f>
        <v>0</v>
      </c>
      <c r="AA161" s="70">
        <f>IF($B161="",0,Tempo!$A$2*(Y161-Z161)/2+AA162)</f>
        <v>0</v>
      </c>
      <c r="AB161" s="83">
        <f>IF(AND($B161&lt;&gt;"",$Q$11&lt;&gt;""),AA161-D161+Tempo!AY150,0)</f>
        <v>0</v>
      </c>
      <c r="AC161" s="83">
        <f>Tempo!$A$2*(S161-T161)/2-Tempo!$A$2*(Tempo!AP150-Tempo!AQ150)/2</f>
        <v>0</v>
      </c>
      <c r="AD161" s="83">
        <f>Tempo!$A$2*(Y161-Z161)/2-Tempo!$A$2*(Tempo!AR150-Tempo!AS150)/2</f>
        <v>0</v>
      </c>
      <c r="AE161" s="83">
        <f>Tempo!$A$2*(S161+T161)/2-Tempo!$A$2*(Tempo!AP150+Tempo!AQ150)/2</f>
        <v>0</v>
      </c>
      <c r="AF161" s="83">
        <f>Tempo!$A$2*(Y161+Z161)/2-Tempo!$A$2*(Tempo!AR150+Tempo!AS150)/2</f>
        <v>0</v>
      </c>
      <c r="AG161" s="105" t="e">
        <f>IF(AND(Bias!$F$4=1,B161&lt;&gt;""),B161,NA())</f>
        <v>#N/A</v>
      </c>
      <c r="AH161" s="105" t="e">
        <f>IF(AND(Bias!$F$5=1,B161&lt;&gt;""),B161,NA())</f>
        <v>#N/A</v>
      </c>
      <c r="AI161" s="105" t="e">
        <f>IF(AND(Bias!$F$4=1,Bias!$F$6=1,B161&lt;&gt;""),B161,NA())</f>
        <v>#N/A</v>
      </c>
      <c r="AJ161" s="105" t="e">
        <f>IF(AND(Bias!$F$5=1,Bias!$F$6=1,B161&lt;&gt;""),B161,NA())</f>
        <v>#N/A</v>
      </c>
      <c r="AL161" t="str">
        <f>IF($B161&lt;&gt;"",(Tempo!B150-Tempo!C150)/2-(Tempo!AP150-Tempo!AQ150)/2,"")</f>
        <v/>
      </c>
      <c r="AM161" t="str">
        <f>IF($B161&lt;&gt;"",(Tempo!D150-Tempo!E150)/2-(Tempo!AR150-Tempo!AS150)/2,"")</f>
        <v/>
      </c>
    </row>
    <row r="162" spans="1:39" x14ac:dyDescent="0.3">
      <c r="A162" s="68">
        <v>149</v>
      </c>
      <c r="B162" s="69" t="str">
        <f>IF(Tempo!A151="","",Tempo!A151)</f>
        <v/>
      </c>
      <c r="C162" s="70">
        <f>Tempo!$A$2*(Tempo!AP151-Tempo!AQ151)/2+C163</f>
        <v>0</v>
      </c>
      <c r="D162" s="70">
        <f>Tempo!$A$2*(Tempo!AR151-Tempo!AS151)/2+D163</f>
        <v>0</v>
      </c>
      <c r="E162" s="83" t="str">
        <f>IF($B162&lt;=Bias!$K$5,IF(ABS(Tempo!AP151-Tempo!B151)+ABS(Tempo!AQ151-Tempo!C151)=0,0.5,ABS(Tempo!AP151-Tempo!B151)/(ABS(Tempo!AP151-Tempo!B151)+ABS(Tempo!AQ151-Tempo!C151))),IF($B162="","",0))</f>
        <v/>
      </c>
      <c r="F162" s="83" t="str">
        <f>IF($B162&lt;=Bias!$K$5,IF(ABS(Tempo!AP151-Tempo!B151)+ABS(Tempo!AQ151-Tempo!C151)=0,0.5,ABS(Tempo!AQ151-Tempo!C151)/(ABS(Tempo!AP151-Tempo!B151)+ABS(Tempo!AQ151-Tempo!C151))),IF($B162="","",0))</f>
        <v/>
      </c>
      <c r="G162" s="71">
        <f>IF(AND(Bias!$I$5=1,$B162&gt;=Bias!$J$5,$B162&lt;=Bias!$K$5),Tempo!B151-E162*$G$3,Tempo!B151)</f>
        <v>0</v>
      </c>
      <c r="H162" s="71">
        <f>IF(AND(Bias!$I$5=1,$B162&gt;=Bias!$J$5,$B162&lt;=Bias!$K$5),Tempo!C151+F162*$G$3,Tempo!C151)</f>
        <v>0</v>
      </c>
      <c r="I162" s="70">
        <f>IF($B162="",0,Tempo!$A$2*(G162-H162)/2+I163)</f>
        <v>0</v>
      </c>
      <c r="J162" s="70">
        <f t="shared" si="4"/>
        <v>0</v>
      </c>
      <c r="K162" s="83" t="str">
        <f>IF($B162&lt;=Bias!$K$6,IF(ABS(Tempo!AR151-Tempo!D151)+ABS(Tempo!AS151-Tempo!E151)=0,0.5,ABS(Tempo!AR151-Tempo!D151)/(ABS(Tempo!AR151-Tempo!D151)+ABS(Tempo!AS151-Tempo!E151))),IF($B162="","",0))</f>
        <v/>
      </c>
      <c r="L162" s="83" t="str">
        <f>IF($B162&lt;=Bias!$K$6,IF(ABS(Tempo!AR151-Tempo!D151)+ABS(Tempo!AS151-Tempo!E151)=0,0.5,ABS(Tempo!AS151-Tempo!E151)/(ABS(Tempo!AR151-Tempo!D151)+ABS(Tempo!AS151-Tempo!E151))),IF($B162="","",0))</f>
        <v/>
      </c>
      <c r="M162" s="153">
        <f>IF(AND(Bias!$I$6=1,$B162&gt;=Bias!$J$6,$B162&lt;=Bias!$K$6),Tempo!D151-2*K162*$L$5,Tempo!D151)</f>
        <v>0</v>
      </c>
      <c r="N162" s="153">
        <f>IF(AND(Bias!$I$6=1,$B162&gt;=Bias!$J$6,$B162&lt;=Bias!$K$6),Tempo!E151+2*L162*$L$5,Tempo!E151)</f>
        <v>0</v>
      </c>
      <c r="O162" s="70">
        <f>IF($B162="",0,Tempo!$A$2*(M162-N162)/2+O163)</f>
        <v>0</v>
      </c>
      <c r="P162" s="109">
        <f t="shared" si="5"/>
        <v>0</v>
      </c>
      <c r="Q162" s="111" t="str">
        <f>IF($B162&lt;=Bias!$P$5,IF(ABS(Tempo!AP151-G162)+ABS(Tempo!AQ151-H162)=0,0.5,ABS(Tempo!AP151-G162)/(ABS(Tempo!AP151-G162)+ABS(Tempo!AQ151-H162))),IF($B162="","",0))</f>
        <v/>
      </c>
      <c r="R162" s="71" t="str">
        <f>IF($B162&lt;=Bias!$P$5,IF(ABS(Tempo!AP151-G162)+ABS(Tempo!AQ151-H162)=0,0.5,ABS(Tempo!AQ151-H162)/(ABS(Tempo!AP151-G162)+ABS(Tempo!AQ151-H162))),IF($B162="","",0))</f>
        <v/>
      </c>
      <c r="S162" s="71">
        <f>IF(Bias!$N$5=0,G162,IF(AND(Bias!$N$5=1,$B162&gt;=Bias!$O$5,$B162&lt;=Bias!$P$5),G162-2*($N$5*Q162),G162))</f>
        <v>0</v>
      </c>
      <c r="T162" s="71">
        <f>IF(Bias!$N$5=0,H162,IF(AND(Bias!$N$5=1,$B162&gt;=Bias!$O$5,$B162&lt;=Bias!$P$5),H162+2*($N$5*R162),H162))</f>
        <v>0</v>
      </c>
      <c r="U162" s="70">
        <f>IF($B162="",0,Tempo!$A$2*(S162-T162)/2+U163)</f>
        <v>0</v>
      </c>
      <c r="V162" s="83">
        <f>IF(AND($B162&lt;&gt;"",$Q$11&lt;&gt;""),U162-C162+Tempo!AX151,0)</f>
        <v>0</v>
      </c>
      <c r="W162" s="83" t="str">
        <f>IF($B162&lt;=Bias!$P$6,IF(ABS(Tempo!AR151-M162)+ABS(Tempo!AS151-N162)=0,0.5,ABS(Tempo!AR151-M162)/(ABS(Tempo!AR151-M162)+ABS(Tempo!AS151-N162))),IF($B162="","",0))</f>
        <v/>
      </c>
      <c r="X162" s="83" t="str">
        <f>IF($B162&lt;=Bias!$P$6,IF(ABS(Tempo!AR151-M162)+ABS(Tempo!AS151-N162)=0,0.5,ABS(Tempo!AS151-N162)/(ABS(Tempo!AR151-M162)+ABS(Tempo!AS151-N162))),IF($B162="","",0))</f>
        <v/>
      </c>
      <c r="Y162" s="71">
        <f>IF(Bias!$N$6=0,M162,IF(AND(Bias!$N$6=1,$B162&gt;=Bias!$O$6,$B162&lt;=Bias!$P$6),M162-2*($P$5*W162),M162))</f>
        <v>0</v>
      </c>
      <c r="Z162" s="71">
        <f>IF(Bias!$N$6=0,N162,IF(AND(Bias!$N$6=1,$B162&gt;=Bias!$O$6,$B162&lt;=Bias!$P$6),N162+2*($P$5*X162),N162))</f>
        <v>0</v>
      </c>
      <c r="AA162" s="70">
        <f>IF($B162="",0,Tempo!$A$2*(Y162-Z162)/2+AA163)</f>
        <v>0</v>
      </c>
      <c r="AB162" s="83">
        <f>IF(AND($B162&lt;&gt;"",$Q$11&lt;&gt;""),AA162-D162+Tempo!AY151,0)</f>
        <v>0</v>
      </c>
      <c r="AC162" s="83">
        <f>Tempo!$A$2*(S162-T162)/2-Tempo!$A$2*(Tempo!AP151-Tempo!AQ151)/2</f>
        <v>0</v>
      </c>
      <c r="AD162" s="83">
        <f>Tempo!$A$2*(Y162-Z162)/2-Tempo!$A$2*(Tempo!AR151-Tempo!AS151)/2</f>
        <v>0</v>
      </c>
      <c r="AE162" s="83">
        <f>Tempo!$A$2*(S162+T162)/2-Tempo!$A$2*(Tempo!AP151+Tempo!AQ151)/2</f>
        <v>0</v>
      </c>
      <c r="AF162" s="83">
        <f>Tempo!$A$2*(Y162+Z162)/2-Tempo!$A$2*(Tempo!AR151+Tempo!AS151)/2</f>
        <v>0</v>
      </c>
      <c r="AG162" s="105" t="e">
        <f>IF(AND(Bias!$F$4=1,B162&lt;&gt;""),B162,NA())</f>
        <v>#N/A</v>
      </c>
      <c r="AH162" s="105" t="e">
        <f>IF(AND(Bias!$F$5=1,B162&lt;&gt;""),B162,NA())</f>
        <v>#N/A</v>
      </c>
      <c r="AI162" s="105" t="e">
        <f>IF(AND(Bias!$F$4=1,Bias!$F$6=1,B162&lt;&gt;""),B162,NA())</f>
        <v>#N/A</v>
      </c>
      <c r="AJ162" s="105" t="e">
        <f>IF(AND(Bias!$F$5=1,Bias!$F$6=1,B162&lt;&gt;""),B162,NA())</f>
        <v>#N/A</v>
      </c>
      <c r="AL162" t="str">
        <f>IF($B162&lt;&gt;"",(Tempo!B151-Tempo!C151)/2-(Tempo!AP151-Tempo!AQ151)/2,"")</f>
        <v/>
      </c>
      <c r="AM162" t="str">
        <f>IF($B162&lt;&gt;"",(Tempo!D151-Tempo!E151)/2-(Tempo!AR151-Tempo!AS151)/2,"")</f>
        <v/>
      </c>
    </row>
    <row r="163" spans="1:39" x14ac:dyDescent="0.3">
      <c r="A163" s="68">
        <v>150</v>
      </c>
      <c r="B163" s="69" t="str">
        <f>IF(Tempo!A152="","",Tempo!A152)</f>
        <v/>
      </c>
      <c r="C163" s="70">
        <f>Tempo!$A$2*(Tempo!AP152-Tempo!AQ152)/2+C164</f>
        <v>0</v>
      </c>
      <c r="D163" s="70">
        <f>Tempo!$A$2*(Tempo!AR152-Tempo!AS152)/2+D164</f>
        <v>0</v>
      </c>
      <c r="E163" s="83" t="str">
        <f>IF($B163&lt;=Bias!$K$5,IF(ABS(Tempo!AP152-Tempo!B152)+ABS(Tempo!AQ152-Tempo!C152)=0,0.5,ABS(Tempo!AP152-Tempo!B152)/(ABS(Tempo!AP152-Tempo!B152)+ABS(Tempo!AQ152-Tempo!C152))),IF($B163="","",0))</f>
        <v/>
      </c>
      <c r="F163" s="83" t="str">
        <f>IF($B163&lt;=Bias!$K$5,IF(ABS(Tempo!AP152-Tempo!B152)+ABS(Tempo!AQ152-Tempo!C152)=0,0.5,ABS(Tempo!AQ152-Tempo!C152)/(ABS(Tempo!AP152-Tempo!B152)+ABS(Tempo!AQ152-Tempo!C152))),IF($B163="","",0))</f>
        <v/>
      </c>
      <c r="G163" s="71">
        <f>IF(AND(Bias!$I$5=1,$B163&gt;=Bias!$J$5,$B163&lt;=Bias!$K$5),Tempo!B152-E163*$G$3,Tempo!B152)</f>
        <v>0</v>
      </c>
      <c r="H163" s="71">
        <f>IF(AND(Bias!$I$5=1,$B163&gt;=Bias!$J$5,$B163&lt;=Bias!$K$5),Tempo!C152+F163*$G$3,Tempo!C152)</f>
        <v>0</v>
      </c>
      <c r="I163" s="70">
        <f>IF($B163="",0,Tempo!$A$2*(G163-H163)/2+I164)</f>
        <v>0</v>
      </c>
      <c r="J163" s="70">
        <f t="shared" si="4"/>
        <v>0</v>
      </c>
      <c r="K163" s="83" t="str">
        <f>IF($B163&lt;=Bias!$K$6,IF(ABS(Tempo!AR152-Tempo!D152)+ABS(Tempo!AS152-Tempo!E152)=0,0.5,ABS(Tempo!AR152-Tempo!D152)/(ABS(Tempo!AR152-Tempo!D152)+ABS(Tempo!AS152-Tempo!E152))),IF($B163="","",0))</f>
        <v/>
      </c>
      <c r="L163" s="83" t="str">
        <f>IF($B163&lt;=Bias!$K$6,IF(ABS(Tempo!AR152-Tempo!D152)+ABS(Tempo!AS152-Tempo!E152)=0,0.5,ABS(Tempo!AS152-Tempo!E152)/(ABS(Tempo!AR152-Tempo!D152)+ABS(Tempo!AS152-Tempo!E152))),IF($B163="","",0))</f>
        <v/>
      </c>
      <c r="M163" s="153">
        <f>IF(AND(Bias!$I$6=1,$B163&gt;=Bias!$J$6,$B163&lt;=Bias!$K$6),Tempo!D152-2*K163*$L$5,Tempo!D152)</f>
        <v>0</v>
      </c>
      <c r="N163" s="153">
        <f>IF(AND(Bias!$I$6=1,$B163&gt;=Bias!$J$6,$B163&lt;=Bias!$K$6),Tempo!E152+2*L163*$L$5,Tempo!E152)</f>
        <v>0</v>
      </c>
      <c r="O163" s="70">
        <f>IF($B163="",0,Tempo!$A$2*(M163-N163)/2+O164)</f>
        <v>0</v>
      </c>
      <c r="P163" s="109">
        <f t="shared" si="5"/>
        <v>0</v>
      </c>
      <c r="Q163" s="111" t="str">
        <f>IF($B163&lt;=Bias!$P$5,IF(ABS(Tempo!AP152-G163)+ABS(Tempo!AQ152-H163)=0,0.5,ABS(Tempo!AP152-G163)/(ABS(Tempo!AP152-G163)+ABS(Tempo!AQ152-H163))),IF($B163="","",0))</f>
        <v/>
      </c>
      <c r="R163" s="71" t="str">
        <f>IF($B163&lt;=Bias!$P$5,IF(ABS(Tempo!AP152-G163)+ABS(Tempo!AQ152-H163)=0,0.5,ABS(Tempo!AQ152-H163)/(ABS(Tempo!AP152-G163)+ABS(Tempo!AQ152-H163))),IF($B163="","",0))</f>
        <v/>
      </c>
      <c r="S163" s="71">
        <f>IF(Bias!$N$5=0,G163,IF(AND(Bias!$N$5=1,$B163&gt;=Bias!$O$5,$B163&lt;=Bias!$P$5),G163-2*($N$5*Q163),G163))</f>
        <v>0</v>
      </c>
      <c r="T163" s="71">
        <f>IF(Bias!$N$5=0,H163,IF(AND(Bias!$N$5=1,$B163&gt;=Bias!$O$5,$B163&lt;=Bias!$P$5),H163+2*($N$5*R163),H163))</f>
        <v>0</v>
      </c>
      <c r="U163" s="70">
        <f>IF($B163="",0,Tempo!$A$2*(S163-T163)/2+U164)</f>
        <v>0</v>
      </c>
      <c r="V163" s="83">
        <f>IF(AND($B163&lt;&gt;"",$Q$11&lt;&gt;""),U163-C163+Tempo!AX152,0)</f>
        <v>0</v>
      </c>
      <c r="W163" s="83" t="str">
        <f>IF($B163&lt;=Bias!$P$6,IF(ABS(Tempo!AR152-M163)+ABS(Tempo!AS152-N163)=0,0.5,ABS(Tempo!AR152-M163)/(ABS(Tempo!AR152-M163)+ABS(Tempo!AS152-N163))),IF($B163="","",0))</f>
        <v/>
      </c>
      <c r="X163" s="83" t="str">
        <f>IF($B163&lt;=Bias!$P$6,IF(ABS(Tempo!AR152-M163)+ABS(Tempo!AS152-N163)=0,0.5,ABS(Tempo!AS152-N163)/(ABS(Tempo!AR152-M163)+ABS(Tempo!AS152-N163))),IF($B163="","",0))</f>
        <v/>
      </c>
      <c r="Y163" s="71">
        <f>IF(Bias!$N$6=0,M163,IF(AND(Bias!$N$6=1,$B163&gt;=Bias!$O$6,$B163&lt;=Bias!$P$6),M163-2*($P$5*W163),M163))</f>
        <v>0</v>
      </c>
      <c r="Z163" s="71">
        <f>IF(Bias!$N$6=0,N163,IF(AND(Bias!$N$6=1,$B163&gt;=Bias!$O$6,$B163&lt;=Bias!$P$6),N163+2*($P$5*X163),N163))</f>
        <v>0</v>
      </c>
      <c r="AA163" s="70">
        <f>IF($B163="",0,Tempo!$A$2*(Y163-Z163)/2+AA164)</f>
        <v>0</v>
      </c>
      <c r="AB163" s="83">
        <f>IF(AND($B163&lt;&gt;"",$Q$11&lt;&gt;""),AA163-D163+Tempo!AY152,0)</f>
        <v>0</v>
      </c>
      <c r="AC163" s="83">
        <f>Tempo!$A$2*(S163-T163)/2-Tempo!$A$2*(Tempo!AP152-Tempo!AQ152)/2</f>
        <v>0</v>
      </c>
      <c r="AD163" s="83">
        <f>Tempo!$A$2*(Y163-Z163)/2-Tempo!$A$2*(Tempo!AR152-Tempo!AS152)/2</f>
        <v>0</v>
      </c>
      <c r="AE163" s="83">
        <f>Tempo!$A$2*(S163+T163)/2-Tempo!$A$2*(Tempo!AP152+Tempo!AQ152)/2</f>
        <v>0</v>
      </c>
      <c r="AF163" s="83">
        <f>Tempo!$A$2*(Y163+Z163)/2-Tempo!$A$2*(Tempo!AR152+Tempo!AS152)/2</f>
        <v>0</v>
      </c>
      <c r="AG163" s="105" t="e">
        <f>IF(AND(Bias!$F$4=1,B163&lt;&gt;""),B163,NA())</f>
        <v>#N/A</v>
      </c>
      <c r="AH163" s="105" t="e">
        <f>IF(AND(Bias!$F$5=1,B163&lt;&gt;""),B163,NA())</f>
        <v>#N/A</v>
      </c>
      <c r="AI163" s="105" t="e">
        <f>IF(AND(Bias!$F$4=1,Bias!$F$6=1,B163&lt;&gt;""),B163,NA())</f>
        <v>#N/A</v>
      </c>
      <c r="AJ163" s="105" t="e">
        <f>IF(AND(Bias!$F$5=1,Bias!$F$6=1,B163&lt;&gt;""),B163,NA())</f>
        <v>#N/A</v>
      </c>
      <c r="AL163" t="str">
        <f>IF($B163&lt;&gt;"",(Tempo!B152-Tempo!C152)/2-(Tempo!AP152-Tempo!AQ152)/2,"")</f>
        <v/>
      </c>
      <c r="AM163" t="str">
        <f>IF($B163&lt;&gt;"",(Tempo!D152-Tempo!E152)/2-(Tempo!AR152-Tempo!AS152)/2,"")</f>
        <v/>
      </c>
    </row>
    <row r="164" spans="1:39" x14ac:dyDescent="0.3">
      <c r="A164" s="68">
        <v>151</v>
      </c>
      <c r="B164" s="69" t="str">
        <f>IF(Tempo!A153="","",Tempo!A153)</f>
        <v/>
      </c>
      <c r="C164" s="70">
        <f>Tempo!$A$2*(Tempo!AP153-Tempo!AQ153)/2+C165</f>
        <v>0</v>
      </c>
      <c r="D164" s="70">
        <f>Tempo!$A$2*(Tempo!AR153-Tempo!AS153)/2+D165</f>
        <v>0</v>
      </c>
      <c r="E164" s="83" t="str">
        <f>IF($B164&lt;=Bias!$K$5,IF(ABS(Tempo!AP153-Tempo!B153)+ABS(Tempo!AQ153-Tempo!C153)=0,0.5,ABS(Tempo!AP153-Tempo!B153)/(ABS(Tempo!AP153-Tempo!B153)+ABS(Tempo!AQ153-Tempo!C153))),IF($B164="","",0))</f>
        <v/>
      </c>
      <c r="F164" s="83" t="str">
        <f>IF($B164&lt;=Bias!$K$5,IF(ABS(Tempo!AP153-Tempo!B153)+ABS(Tempo!AQ153-Tempo!C153)=0,0.5,ABS(Tempo!AQ153-Tempo!C153)/(ABS(Tempo!AP153-Tempo!B153)+ABS(Tempo!AQ153-Tempo!C153))),IF($B164="","",0))</f>
        <v/>
      </c>
      <c r="G164" s="71">
        <f>IF(AND(Bias!$I$5=1,$B164&gt;=Bias!$J$5,$B164&lt;=Bias!$K$5),Tempo!B153-E164*$G$3,Tempo!B153)</f>
        <v>0</v>
      </c>
      <c r="H164" s="71">
        <f>IF(AND(Bias!$I$5=1,$B164&gt;=Bias!$J$5,$B164&lt;=Bias!$K$5),Tempo!C153+F164*$G$3,Tempo!C153)</f>
        <v>0</v>
      </c>
      <c r="I164" s="70">
        <f>IF($B164="",0,Tempo!$A$2*(G164-H164)/2+I165)</f>
        <v>0</v>
      </c>
      <c r="J164" s="70">
        <f t="shared" si="4"/>
        <v>0</v>
      </c>
      <c r="K164" s="83" t="str">
        <f>IF($B164&lt;=Bias!$K$6,IF(ABS(Tempo!AR153-Tempo!D153)+ABS(Tempo!AS153-Tempo!E153)=0,0.5,ABS(Tempo!AR153-Tempo!D153)/(ABS(Tempo!AR153-Tempo!D153)+ABS(Tempo!AS153-Tempo!E153))),IF($B164="","",0))</f>
        <v/>
      </c>
      <c r="L164" s="83" t="str">
        <f>IF($B164&lt;=Bias!$K$6,IF(ABS(Tempo!AR153-Tempo!D153)+ABS(Tempo!AS153-Tempo!E153)=0,0.5,ABS(Tempo!AS153-Tempo!E153)/(ABS(Tempo!AR153-Tempo!D153)+ABS(Tempo!AS153-Tempo!E153))),IF($B164="","",0))</f>
        <v/>
      </c>
      <c r="M164" s="153">
        <f>IF(AND(Bias!$I$6=1,$B164&gt;=Bias!$J$6,$B164&lt;=Bias!$K$6),Tempo!D153-2*K164*$L$5,Tempo!D153)</f>
        <v>0</v>
      </c>
      <c r="N164" s="153">
        <f>IF(AND(Bias!$I$6=1,$B164&gt;=Bias!$J$6,$B164&lt;=Bias!$K$6),Tempo!E153+2*L164*$L$5,Tempo!E153)</f>
        <v>0</v>
      </c>
      <c r="O164" s="70">
        <f>IF($B164="",0,Tempo!$A$2*(M164-N164)/2+O165)</f>
        <v>0</v>
      </c>
      <c r="P164" s="109">
        <f t="shared" si="5"/>
        <v>0</v>
      </c>
      <c r="Q164" s="111" t="str">
        <f>IF($B164&lt;=Bias!$P$5,IF(ABS(Tempo!AP153-G164)+ABS(Tempo!AQ153-H164)=0,0.5,ABS(Tempo!AP153-G164)/(ABS(Tempo!AP153-G164)+ABS(Tempo!AQ153-H164))),IF($B164="","",0))</f>
        <v/>
      </c>
      <c r="R164" s="71" t="str">
        <f>IF($B164&lt;=Bias!$P$5,IF(ABS(Tempo!AP153-G164)+ABS(Tempo!AQ153-H164)=0,0.5,ABS(Tempo!AQ153-H164)/(ABS(Tempo!AP153-G164)+ABS(Tempo!AQ153-H164))),IF($B164="","",0))</f>
        <v/>
      </c>
      <c r="S164" s="71">
        <f>IF(Bias!$N$5=0,G164,IF(AND(Bias!$N$5=1,$B164&gt;=Bias!$O$5,$B164&lt;=Bias!$P$5),G164-2*($N$5*Q164),G164))</f>
        <v>0</v>
      </c>
      <c r="T164" s="71">
        <f>IF(Bias!$N$5=0,H164,IF(AND(Bias!$N$5=1,$B164&gt;=Bias!$O$5,$B164&lt;=Bias!$P$5),H164+2*($N$5*R164),H164))</f>
        <v>0</v>
      </c>
      <c r="U164" s="70">
        <f>IF($B164="",0,Tempo!$A$2*(S164-T164)/2+U165)</f>
        <v>0</v>
      </c>
      <c r="V164" s="83">
        <f>IF(AND($B164&lt;&gt;"",$Q$11&lt;&gt;""),U164-C164+Tempo!AX153,0)</f>
        <v>0</v>
      </c>
      <c r="W164" s="83" t="str">
        <f>IF($B164&lt;=Bias!$P$6,IF(ABS(Tempo!AR153-M164)+ABS(Tempo!AS153-N164)=0,0.5,ABS(Tempo!AR153-M164)/(ABS(Tempo!AR153-M164)+ABS(Tempo!AS153-N164))),IF($B164="","",0))</f>
        <v/>
      </c>
      <c r="X164" s="83" t="str">
        <f>IF($B164&lt;=Bias!$P$6,IF(ABS(Tempo!AR153-M164)+ABS(Tempo!AS153-N164)=0,0.5,ABS(Tempo!AS153-N164)/(ABS(Tempo!AR153-M164)+ABS(Tempo!AS153-N164))),IF($B164="","",0))</f>
        <v/>
      </c>
      <c r="Y164" s="71">
        <f>IF(Bias!$N$6=0,M164,IF(AND(Bias!$N$6=1,$B164&gt;=Bias!$O$6,$B164&lt;=Bias!$P$6),M164-2*($P$5*W164),M164))</f>
        <v>0</v>
      </c>
      <c r="Z164" s="71">
        <f>IF(Bias!$N$6=0,N164,IF(AND(Bias!$N$6=1,$B164&gt;=Bias!$O$6,$B164&lt;=Bias!$P$6),N164+2*($P$5*X164),N164))</f>
        <v>0</v>
      </c>
      <c r="AA164" s="70">
        <f>IF($B164="",0,Tempo!$A$2*(Y164-Z164)/2+AA165)</f>
        <v>0</v>
      </c>
      <c r="AB164" s="83">
        <f>IF(AND($B164&lt;&gt;"",$Q$11&lt;&gt;""),AA164-D164+Tempo!AY153,0)</f>
        <v>0</v>
      </c>
      <c r="AC164" s="83">
        <f>Tempo!$A$2*(S164-T164)/2-Tempo!$A$2*(Tempo!AP153-Tempo!AQ153)/2</f>
        <v>0</v>
      </c>
      <c r="AD164" s="83">
        <f>Tempo!$A$2*(Y164-Z164)/2-Tempo!$A$2*(Tempo!AR153-Tempo!AS153)/2</f>
        <v>0</v>
      </c>
      <c r="AE164" s="83">
        <f>Tempo!$A$2*(S164+T164)/2-Tempo!$A$2*(Tempo!AP153+Tempo!AQ153)/2</f>
        <v>0</v>
      </c>
      <c r="AF164" s="83">
        <f>Tempo!$A$2*(Y164+Z164)/2-Tempo!$A$2*(Tempo!AR153+Tempo!AS153)/2</f>
        <v>0</v>
      </c>
      <c r="AG164" s="105" t="e">
        <f>IF(AND(Bias!$F$4=1,B164&lt;&gt;""),B164,NA())</f>
        <v>#N/A</v>
      </c>
      <c r="AH164" s="105" t="e">
        <f>IF(AND(Bias!$F$5=1,B164&lt;&gt;""),B164,NA())</f>
        <v>#N/A</v>
      </c>
      <c r="AI164" s="105" t="e">
        <f>IF(AND(Bias!$F$4=1,Bias!$F$6=1,B164&lt;&gt;""),B164,NA())</f>
        <v>#N/A</v>
      </c>
      <c r="AJ164" s="105" t="e">
        <f>IF(AND(Bias!$F$5=1,Bias!$F$6=1,B164&lt;&gt;""),B164,NA())</f>
        <v>#N/A</v>
      </c>
      <c r="AL164" t="str">
        <f>IF($B164&lt;&gt;"",(Tempo!B153-Tempo!C153)/2-(Tempo!AP153-Tempo!AQ153)/2,"")</f>
        <v/>
      </c>
      <c r="AM164" t="str">
        <f>IF($B164&lt;&gt;"",(Tempo!D153-Tempo!E153)/2-(Tempo!AR153-Tempo!AS153)/2,"")</f>
        <v/>
      </c>
    </row>
    <row r="165" spans="1:39" x14ac:dyDescent="0.3">
      <c r="A165" s="68">
        <v>152</v>
      </c>
      <c r="B165" s="69" t="str">
        <f>IF(Tempo!A154="","",Tempo!A154)</f>
        <v/>
      </c>
      <c r="C165" s="70">
        <f>Tempo!$A$2*(Tempo!AP154-Tempo!AQ154)/2+C166</f>
        <v>0</v>
      </c>
      <c r="D165" s="70">
        <f>Tempo!$A$2*(Tempo!AR154-Tempo!AS154)/2+D166</f>
        <v>0</v>
      </c>
      <c r="E165" s="83" t="str">
        <f>IF($B165&lt;=Bias!$K$5,IF(ABS(Tempo!AP154-Tempo!B154)+ABS(Tempo!AQ154-Tempo!C154)=0,0.5,ABS(Tempo!AP154-Tempo!B154)/(ABS(Tempo!AP154-Tempo!B154)+ABS(Tempo!AQ154-Tempo!C154))),IF($B165="","",0))</f>
        <v/>
      </c>
      <c r="F165" s="83" t="str">
        <f>IF($B165&lt;=Bias!$K$5,IF(ABS(Tempo!AP154-Tempo!B154)+ABS(Tempo!AQ154-Tempo!C154)=0,0.5,ABS(Tempo!AQ154-Tempo!C154)/(ABS(Tempo!AP154-Tempo!B154)+ABS(Tempo!AQ154-Tempo!C154))),IF($B165="","",0))</f>
        <v/>
      </c>
      <c r="G165" s="71">
        <f>IF(AND(Bias!$I$5=1,$B165&gt;=Bias!$J$5,$B165&lt;=Bias!$K$5),Tempo!B154-E165*$G$3,Tempo!B154)</f>
        <v>0</v>
      </c>
      <c r="H165" s="71">
        <f>IF(AND(Bias!$I$5=1,$B165&gt;=Bias!$J$5,$B165&lt;=Bias!$K$5),Tempo!C154+F165*$G$3,Tempo!C154)</f>
        <v>0</v>
      </c>
      <c r="I165" s="70">
        <f>IF($B165="",0,Tempo!$A$2*(G165-H165)/2+I166)</f>
        <v>0</v>
      </c>
      <c r="J165" s="70">
        <f t="shared" si="4"/>
        <v>0</v>
      </c>
      <c r="K165" s="83" t="str">
        <f>IF($B165&lt;=Bias!$K$6,IF(ABS(Tempo!AR154-Tempo!D154)+ABS(Tempo!AS154-Tempo!E154)=0,0.5,ABS(Tempo!AR154-Tempo!D154)/(ABS(Tempo!AR154-Tempo!D154)+ABS(Tempo!AS154-Tempo!E154))),IF($B165="","",0))</f>
        <v/>
      </c>
      <c r="L165" s="83" t="str">
        <f>IF($B165&lt;=Bias!$K$6,IF(ABS(Tempo!AR154-Tempo!D154)+ABS(Tempo!AS154-Tempo!E154)=0,0.5,ABS(Tempo!AS154-Tempo!E154)/(ABS(Tempo!AR154-Tempo!D154)+ABS(Tempo!AS154-Tempo!E154))),IF($B165="","",0))</f>
        <v/>
      </c>
      <c r="M165" s="153">
        <f>IF(AND(Bias!$I$6=1,$B165&gt;=Bias!$J$6,$B165&lt;=Bias!$K$6),Tempo!D154-2*K165*$L$5,Tempo!D154)</f>
        <v>0</v>
      </c>
      <c r="N165" s="153">
        <f>IF(AND(Bias!$I$6=1,$B165&gt;=Bias!$J$6,$B165&lt;=Bias!$K$6),Tempo!E154+2*L165*$L$5,Tempo!E154)</f>
        <v>0</v>
      </c>
      <c r="O165" s="70">
        <f>IF($B165="",0,Tempo!$A$2*(M165-N165)/2+O166)</f>
        <v>0</v>
      </c>
      <c r="P165" s="109">
        <f t="shared" si="5"/>
        <v>0</v>
      </c>
      <c r="Q165" s="111" t="str">
        <f>IF($B165&lt;=Bias!$P$5,IF(ABS(Tempo!AP154-G165)+ABS(Tempo!AQ154-H165)=0,0.5,ABS(Tempo!AP154-G165)/(ABS(Tempo!AP154-G165)+ABS(Tempo!AQ154-H165))),IF($B165="","",0))</f>
        <v/>
      </c>
      <c r="R165" s="71" t="str">
        <f>IF($B165&lt;=Bias!$P$5,IF(ABS(Tempo!AP154-G165)+ABS(Tempo!AQ154-H165)=0,0.5,ABS(Tempo!AQ154-H165)/(ABS(Tempo!AP154-G165)+ABS(Tempo!AQ154-H165))),IF($B165="","",0))</f>
        <v/>
      </c>
      <c r="S165" s="71">
        <f>IF(Bias!$N$5=0,G165,IF(AND(Bias!$N$5=1,$B165&gt;=Bias!$O$5,$B165&lt;=Bias!$P$5),G165-2*($N$5*Q165),G165))</f>
        <v>0</v>
      </c>
      <c r="T165" s="71">
        <f>IF(Bias!$N$5=0,H165,IF(AND(Bias!$N$5=1,$B165&gt;=Bias!$O$5,$B165&lt;=Bias!$P$5),H165+2*($N$5*R165),H165))</f>
        <v>0</v>
      </c>
      <c r="U165" s="70">
        <f>IF($B165="",0,Tempo!$A$2*(S165-T165)/2+U166)</f>
        <v>0</v>
      </c>
      <c r="V165" s="83">
        <f>IF(AND($B165&lt;&gt;"",$Q$11&lt;&gt;""),U165-C165+Tempo!AX154,0)</f>
        <v>0</v>
      </c>
      <c r="W165" s="83" t="str">
        <f>IF($B165&lt;=Bias!$P$6,IF(ABS(Tempo!AR154-M165)+ABS(Tempo!AS154-N165)=0,0.5,ABS(Tempo!AR154-M165)/(ABS(Tempo!AR154-M165)+ABS(Tempo!AS154-N165))),IF($B165="","",0))</f>
        <v/>
      </c>
      <c r="X165" s="83" t="str">
        <f>IF($B165&lt;=Bias!$P$6,IF(ABS(Tempo!AR154-M165)+ABS(Tempo!AS154-N165)=0,0.5,ABS(Tempo!AS154-N165)/(ABS(Tempo!AR154-M165)+ABS(Tempo!AS154-N165))),IF($B165="","",0))</f>
        <v/>
      </c>
      <c r="Y165" s="71">
        <f>IF(Bias!$N$6=0,M165,IF(AND(Bias!$N$6=1,$B165&gt;=Bias!$O$6,$B165&lt;=Bias!$P$6),M165-2*($P$5*W165),M165))</f>
        <v>0</v>
      </c>
      <c r="Z165" s="71">
        <f>IF(Bias!$N$6=0,N165,IF(AND(Bias!$N$6=1,$B165&gt;=Bias!$O$6,$B165&lt;=Bias!$P$6),N165+2*($P$5*X165),N165))</f>
        <v>0</v>
      </c>
      <c r="AA165" s="70">
        <f>IF($B165="",0,Tempo!$A$2*(Y165-Z165)/2+AA166)</f>
        <v>0</v>
      </c>
      <c r="AB165" s="83">
        <f>IF(AND($B165&lt;&gt;"",$Q$11&lt;&gt;""),AA165-D165+Tempo!AY154,0)</f>
        <v>0</v>
      </c>
      <c r="AC165" s="83">
        <f>Tempo!$A$2*(S165-T165)/2-Tempo!$A$2*(Tempo!AP154-Tempo!AQ154)/2</f>
        <v>0</v>
      </c>
      <c r="AD165" s="83">
        <f>Tempo!$A$2*(Y165-Z165)/2-Tempo!$A$2*(Tempo!AR154-Tempo!AS154)/2</f>
        <v>0</v>
      </c>
      <c r="AE165" s="83">
        <f>Tempo!$A$2*(S165+T165)/2-Tempo!$A$2*(Tempo!AP154+Tempo!AQ154)/2</f>
        <v>0</v>
      </c>
      <c r="AF165" s="83">
        <f>Tempo!$A$2*(Y165+Z165)/2-Tempo!$A$2*(Tempo!AR154+Tempo!AS154)/2</f>
        <v>0</v>
      </c>
      <c r="AG165" s="105" t="e">
        <f>IF(AND(Bias!$F$4=1,B165&lt;&gt;""),B165,NA())</f>
        <v>#N/A</v>
      </c>
      <c r="AH165" s="105" t="e">
        <f>IF(AND(Bias!$F$5=1,B165&lt;&gt;""),B165,NA())</f>
        <v>#N/A</v>
      </c>
      <c r="AI165" s="105" t="e">
        <f>IF(AND(Bias!$F$4=1,Bias!$F$6=1,B165&lt;&gt;""),B165,NA())</f>
        <v>#N/A</v>
      </c>
      <c r="AJ165" s="105" t="e">
        <f>IF(AND(Bias!$F$5=1,Bias!$F$6=1,B165&lt;&gt;""),B165,NA())</f>
        <v>#N/A</v>
      </c>
      <c r="AL165" t="str">
        <f>IF($B165&lt;&gt;"",(Tempo!B154-Tempo!C154)/2-(Tempo!AP154-Tempo!AQ154)/2,"")</f>
        <v/>
      </c>
      <c r="AM165" t="str">
        <f>IF($B165&lt;&gt;"",(Tempo!D154-Tempo!E154)/2-(Tempo!AR154-Tempo!AS154)/2,"")</f>
        <v/>
      </c>
    </row>
    <row r="166" spans="1:39" x14ac:dyDescent="0.3">
      <c r="A166" s="68">
        <v>153</v>
      </c>
      <c r="B166" s="69" t="str">
        <f>IF(Tempo!A155="","",Tempo!A155)</f>
        <v/>
      </c>
      <c r="C166" s="70">
        <f>Tempo!$A$2*(Tempo!AP155-Tempo!AQ155)/2+C167</f>
        <v>0</v>
      </c>
      <c r="D166" s="70">
        <f>Tempo!$A$2*(Tempo!AR155-Tempo!AS155)/2+D167</f>
        <v>0</v>
      </c>
      <c r="E166" s="83" t="str">
        <f>IF($B166&lt;=Bias!$K$5,IF(ABS(Tempo!AP155-Tempo!B155)+ABS(Tempo!AQ155-Tempo!C155)=0,0.5,ABS(Tempo!AP155-Tempo!B155)/(ABS(Tempo!AP155-Tempo!B155)+ABS(Tempo!AQ155-Tempo!C155))),IF($B166="","",0))</f>
        <v/>
      </c>
      <c r="F166" s="83" t="str">
        <f>IF($B166&lt;=Bias!$K$5,IF(ABS(Tempo!AP155-Tempo!B155)+ABS(Tempo!AQ155-Tempo!C155)=0,0.5,ABS(Tempo!AQ155-Tempo!C155)/(ABS(Tempo!AP155-Tempo!B155)+ABS(Tempo!AQ155-Tempo!C155))),IF($B166="","",0))</f>
        <v/>
      </c>
      <c r="G166" s="71">
        <f>IF(AND(Bias!$I$5=1,$B166&gt;=Bias!$J$5,$B166&lt;=Bias!$K$5),Tempo!B155-E166*$G$3,Tempo!B155)</f>
        <v>0</v>
      </c>
      <c r="H166" s="71">
        <f>IF(AND(Bias!$I$5=1,$B166&gt;=Bias!$J$5,$B166&lt;=Bias!$K$5),Tempo!C155+F166*$G$3,Tempo!C155)</f>
        <v>0</v>
      </c>
      <c r="I166" s="70">
        <f>IF($B166="",0,Tempo!$A$2*(G166-H166)/2+I167)</f>
        <v>0</v>
      </c>
      <c r="J166" s="70">
        <f t="shared" si="4"/>
        <v>0</v>
      </c>
      <c r="K166" s="83" t="str">
        <f>IF($B166&lt;=Bias!$K$6,IF(ABS(Tempo!AR155-Tempo!D155)+ABS(Tempo!AS155-Tempo!E155)=0,0.5,ABS(Tempo!AR155-Tempo!D155)/(ABS(Tempo!AR155-Tempo!D155)+ABS(Tempo!AS155-Tempo!E155))),IF($B166="","",0))</f>
        <v/>
      </c>
      <c r="L166" s="83" t="str">
        <f>IF($B166&lt;=Bias!$K$6,IF(ABS(Tempo!AR155-Tempo!D155)+ABS(Tempo!AS155-Tempo!E155)=0,0.5,ABS(Tempo!AS155-Tempo!E155)/(ABS(Tempo!AR155-Tempo!D155)+ABS(Tempo!AS155-Tempo!E155))),IF($B166="","",0))</f>
        <v/>
      </c>
      <c r="M166" s="153">
        <f>IF(AND(Bias!$I$6=1,$B166&gt;=Bias!$J$6,$B166&lt;=Bias!$K$6),Tempo!D155-2*K166*$L$5,Tempo!D155)</f>
        <v>0</v>
      </c>
      <c r="N166" s="153">
        <f>IF(AND(Bias!$I$6=1,$B166&gt;=Bias!$J$6,$B166&lt;=Bias!$K$6),Tempo!E155+2*L166*$L$5,Tempo!E155)</f>
        <v>0</v>
      </c>
      <c r="O166" s="70">
        <f>IF($B166="",0,Tempo!$A$2*(M166-N166)/2+O167)</f>
        <v>0</v>
      </c>
      <c r="P166" s="109">
        <f t="shared" si="5"/>
        <v>0</v>
      </c>
      <c r="Q166" s="111" t="str">
        <f>IF($B166&lt;=Bias!$P$5,IF(ABS(Tempo!AP155-G166)+ABS(Tempo!AQ155-H166)=0,0.5,ABS(Tempo!AP155-G166)/(ABS(Tempo!AP155-G166)+ABS(Tempo!AQ155-H166))),IF($B166="","",0))</f>
        <v/>
      </c>
      <c r="R166" s="71" t="str">
        <f>IF($B166&lt;=Bias!$P$5,IF(ABS(Tempo!AP155-G166)+ABS(Tempo!AQ155-H166)=0,0.5,ABS(Tempo!AQ155-H166)/(ABS(Tempo!AP155-G166)+ABS(Tempo!AQ155-H166))),IF($B166="","",0))</f>
        <v/>
      </c>
      <c r="S166" s="71">
        <f>IF(Bias!$N$5=0,G166,IF(AND(Bias!$N$5=1,$B166&gt;=Bias!$O$5,$B166&lt;=Bias!$P$5),G166-2*($N$5*Q166),G166))</f>
        <v>0</v>
      </c>
      <c r="T166" s="71">
        <f>IF(Bias!$N$5=0,H166,IF(AND(Bias!$N$5=1,$B166&gt;=Bias!$O$5,$B166&lt;=Bias!$P$5),H166+2*($N$5*R166),H166))</f>
        <v>0</v>
      </c>
      <c r="U166" s="70">
        <f>IF($B166="",0,Tempo!$A$2*(S166-T166)/2+U167)</f>
        <v>0</v>
      </c>
      <c r="V166" s="83">
        <f>IF(AND($B166&lt;&gt;"",$Q$11&lt;&gt;""),U166-C166+Tempo!AX155,0)</f>
        <v>0</v>
      </c>
      <c r="W166" s="83" t="str">
        <f>IF($B166&lt;=Bias!$P$6,IF(ABS(Tempo!AR155-M166)+ABS(Tempo!AS155-N166)=0,0.5,ABS(Tempo!AR155-M166)/(ABS(Tempo!AR155-M166)+ABS(Tempo!AS155-N166))),IF($B166="","",0))</f>
        <v/>
      </c>
      <c r="X166" s="83" t="str">
        <f>IF($B166&lt;=Bias!$P$6,IF(ABS(Tempo!AR155-M166)+ABS(Tempo!AS155-N166)=0,0.5,ABS(Tempo!AS155-N166)/(ABS(Tempo!AR155-M166)+ABS(Tempo!AS155-N166))),IF($B166="","",0))</f>
        <v/>
      </c>
      <c r="Y166" s="71">
        <f>IF(Bias!$N$6=0,M166,IF(AND(Bias!$N$6=1,$B166&gt;=Bias!$O$6,$B166&lt;=Bias!$P$6),M166-2*($P$5*W166),M166))</f>
        <v>0</v>
      </c>
      <c r="Z166" s="71">
        <f>IF(Bias!$N$6=0,N166,IF(AND(Bias!$N$6=1,$B166&gt;=Bias!$O$6,$B166&lt;=Bias!$P$6),N166+2*($P$5*X166),N166))</f>
        <v>0</v>
      </c>
      <c r="AA166" s="70">
        <f>IF($B166="",0,Tempo!$A$2*(Y166-Z166)/2+AA167)</f>
        <v>0</v>
      </c>
      <c r="AB166" s="83">
        <f>IF(AND($B166&lt;&gt;"",$Q$11&lt;&gt;""),AA166-D166+Tempo!AY155,0)</f>
        <v>0</v>
      </c>
      <c r="AC166" s="83">
        <f>Tempo!$A$2*(S166-T166)/2-Tempo!$A$2*(Tempo!AP155-Tempo!AQ155)/2</f>
        <v>0</v>
      </c>
      <c r="AD166" s="83">
        <f>Tempo!$A$2*(Y166-Z166)/2-Tempo!$A$2*(Tempo!AR155-Tempo!AS155)/2</f>
        <v>0</v>
      </c>
      <c r="AE166" s="83">
        <f>Tempo!$A$2*(S166+T166)/2-Tempo!$A$2*(Tempo!AP155+Tempo!AQ155)/2</f>
        <v>0</v>
      </c>
      <c r="AF166" s="83">
        <f>Tempo!$A$2*(Y166+Z166)/2-Tempo!$A$2*(Tempo!AR155+Tempo!AS155)/2</f>
        <v>0</v>
      </c>
      <c r="AG166" s="105" t="e">
        <f>IF(AND(Bias!$F$4=1,B166&lt;&gt;""),B166,NA())</f>
        <v>#N/A</v>
      </c>
      <c r="AH166" s="105" t="e">
        <f>IF(AND(Bias!$F$5=1,B166&lt;&gt;""),B166,NA())</f>
        <v>#N/A</v>
      </c>
      <c r="AI166" s="105" t="e">
        <f>IF(AND(Bias!$F$4=1,Bias!$F$6=1,B166&lt;&gt;""),B166,NA())</f>
        <v>#N/A</v>
      </c>
      <c r="AJ166" s="105" t="e">
        <f>IF(AND(Bias!$F$5=1,Bias!$F$6=1,B166&lt;&gt;""),B166,NA())</f>
        <v>#N/A</v>
      </c>
      <c r="AL166" t="str">
        <f>IF($B166&lt;&gt;"",(Tempo!B155-Tempo!C155)/2-(Tempo!AP155-Tempo!AQ155)/2,"")</f>
        <v/>
      </c>
      <c r="AM166" t="str">
        <f>IF($B166&lt;&gt;"",(Tempo!D155-Tempo!E155)/2-(Tempo!AR155-Tempo!AS155)/2,"")</f>
        <v/>
      </c>
    </row>
    <row r="167" spans="1:39" x14ac:dyDescent="0.3">
      <c r="A167" s="68">
        <v>154</v>
      </c>
      <c r="B167" s="69" t="str">
        <f>IF(Tempo!A156="","",Tempo!A156)</f>
        <v/>
      </c>
      <c r="C167" s="70">
        <f>Tempo!$A$2*(Tempo!AP156-Tempo!AQ156)/2+C168</f>
        <v>0</v>
      </c>
      <c r="D167" s="70">
        <f>Tempo!$A$2*(Tempo!AR156-Tempo!AS156)/2+D168</f>
        <v>0</v>
      </c>
      <c r="E167" s="83" t="str">
        <f>IF($B167&lt;=Bias!$K$5,IF(ABS(Tempo!AP156-Tempo!B156)+ABS(Tempo!AQ156-Tempo!C156)=0,0.5,ABS(Tempo!AP156-Tempo!B156)/(ABS(Tempo!AP156-Tempo!B156)+ABS(Tempo!AQ156-Tempo!C156))),IF($B167="","",0))</f>
        <v/>
      </c>
      <c r="F167" s="83" t="str">
        <f>IF($B167&lt;=Bias!$K$5,IF(ABS(Tempo!AP156-Tempo!B156)+ABS(Tempo!AQ156-Tempo!C156)=0,0.5,ABS(Tempo!AQ156-Tempo!C156)/(ABS(Tempo!AP156-Tempo!B156)+ABS(Tempo!AQ156-Tempo!C156))),IF($B167="","",0))</f>
        <v/>
      </c>
      <c r="G167" s="71">
        <f>IF(AND(Bias!$I$5=1,$B167&gt;=Bias!$J$5,$B167&lt;=Bias!$K$5),Tempo!B156-E167*$G$3,Tempo!B156)</f>
        <v>0</v>
      </c>
      <c r="H167" s="71">
        <f>IF(AND(Bias!$I$5=1,$B167&gt;=Bias!$J$5,$B167&lt;=Bias!$K$5),Tempo!C156+F167*$G$3,Tempo!C156)</f>
        <v>0</v>
      </c>
      <c r="I167" s="70">
        <f>IF($B167="",0,Tempo!$A$2*(G167-H167)/2+I168)</f>
        <v>0</v>
      </c>
      <c r="J167" s="70">
        <f t="shared" si="4"/>
        <v>0</v>
      </c>
      <c r="K167" s="83" t="str">
        <f>IF($B167&lt;=Bias!$K$6,IF(ABS(Tempo!AR156-Tempo!D156)+ABS(Tempo!AS156-Tempo!E156)=0,0.5,ABS(Tempo!AR156-Tempo!D156)/(ABS(Tempo!AR156-Tempo!D156)+ABS(Tempo!AS156-Tempo!E156))),IF($B167="","",0))</f>
        <v/>
      </c>
      <c r="L167" s="83" t="str">
        <f>IF($B167&lt;=Bias!$K$6,IF(ABS(Tempo!AR156-Tempo!D156)+ABS(Tempo!AS156-Tempo!E156)=0,0.5,ABS(Tempo!AS156-Tempo!E156)/(ABS(Tempo!AR156-Tempo!D156)+ABS(Tempo!AS156-Tempo!E156))),IF($B167="","",0))</f>
        <v/>
      </c>
      <c r="M167" s="153">
        <f>IF(AND(Bias!$I$6=1,$B167&gt;=Bias!$J$6,$B167&lt;=Bias!$K$6),Tempo!D156-2*K167*$L$5,Tempo!D156)</f>
        <v>0</v>
      </c>
      <c r="N167" s="153">
        <f>IF(AND(Bias!$I$6=1,$B167&gt;=Bias!$J$6,$B167&lt;=Bias!$K$6),Tempo!E156+2*L167*$L$5,Tempo!E156)</f>
        <v>0</v>
      </c>
      <c r="O167" s="70">
        <f>IF($B167="",0,Tempo!$A$2*(M167-N167)/2+O168)</f>
        <v>0</v>
      </c>
      <c r="P167" s="109">
        <f t="shared" si="5"/>
        <v>0</v>
      </c>
      <c r="Q167" s="111" t="str">
        <f>IF($B167&lt;=Bias!$P$5,IF(ABS(Tempo!AP156-G167)+ABS(Tempo!AQ156-H167)=0,0.5,ABS(Tempo!AP156-G167)/(ABS(Tempo!AP156-G167)+ABS(Tempo!AQ156-H167))),IF($B167="","",0))</f>
        <v/>
      </c>
      <c r="R167" s="71" t="str">
        <f>IF($B167&lt;=Bias!$P$5,IF(ABS(Tempo!AP156-G167)+ABS(Tempo!AQ156-H167)=0,0.5,ABS(Tempo!AQ156-H167)/(ABS(Tempo!AP156-G167)+ABS(Tempo!AQ156-H167))),IF($B167="","",0))</f>
        <v/>
      </c>
      <c r="S167" s="71">
        <f>IF(Bias!$N$5=0,G167,IF(AND(Bias!$N$5=1,$B167&gt;=Bias!$O$5,$B167&lt;=Bias!$P$5),G167-2*($N$5*Q167),G167))</f>
        <v>0</v>
      </c>
      <c r="T167" s="71">
        <f>IF(Bias!$N$5=0,H167,IF(AND(Bias!$N$5=1,$B167&gt;=Bias!$O$5,$B167&lt;=Bias!$P$5),H167+2*($N$5*R167),H167))</f>
        <v>0</v>
      </c>
      <c r="U167" s="70">
        <f>IF($B167="",0,Tempo!$A$2*(S167-T167)/2+U168)</f>
        <v>0</v>
      </c>
      <c r="V167" s="83">
        <f>IF(AND($B167&lt;&gt;"",$Q$11&lt;&gt;""),U167-C167+Tempo!AX156,0)</f>
        <v>0</v>
      </c>
      <c r="W167" s="83" t="str">
        <f>IF($B167&lt;=Bias!$P$6,IF(ABS(Tempo!AR156-M167)+ABS(Tempo!AS156-N167)=0,0.5,ABS(Tempo!AR156-M167)/(ABS(Tempo!AR156-M167)+ABS(Tempo!AS156-N167))),IF($B167="","",0))</f>
        <v/>
      </c>
      <c r="X167" s="83" t="str">
        <f>IF($B167&lt;=Bias!$P$6,IF(ABS(Tempo!AR156-M167)+ABS(Tempo!AS156-N167)=0,0.5,ABS(Tempo!AS156-N167)/(ABS(Tempo!AR156-M167)+ABS(Tempo!AS156-N167))),IF($B167="","",0))</f>
        <v/>
      </c>
      <c r="Y167" s="71">
        <f>IF(Bias!$N$6=0,M167,IF(AND(Bias!$N$6=1,$B167&gt;=Bias!$O$6,$B167&lt;=Bias!$P$6),M167-2*($P$5*W167),M167))</f>
        <v>0</v>
      </c>
      <c r="Z167" s="71">
        <f>IF(Bias!$N$6=0,N167,IF(AND(Bias!$N$6=1,$B167&gt;=Bias!$O$6,$B167&lt;=Bias!$P$6),N167+2*($P$5*X167),N167))</f>
        <v>0</v>
      </c>
      <c r="AA167" s="70">
        <f>IF($B167="",0,Tempo!$A$2*(Y167-Z167)/2+AA168)</f>
        <v>0</v>
      </c>
      <c r="AB167" s="83">
        <f>IF(AND($B167&lt;&gt;"",$Q$11&lt;&gt;""),AA167-D167+Tempo!AY156,0)</f>
        <v>0</v>
      </c>
      <c r="AC167" s="83">
        <f>Tempo!$A$2*(S167-T167)/2-Tempo!$A$2*(Tempo!AP156-Tempo!AQ156)/2</f>
        <v>0</v>
      </c>
      <c r="AD167" s="83">
        <f>Tempo!$A$2*(Y167-Z167)/2-Tempo!$A$2*(Tempo!AR156-Tempo!AS156)/2</f>
        <v>0</v>
      </c>
      <c r="AE167" s="83">
        <f>Tempo!$A$2*(S167+T167)/2-Tempo!$A$2*(Tempo!AP156+Tempo!AQ156)/2</f>
        <v>0</v>
      </c>
      <c r="AF167" s="83">
        <f>Tempo!$A$2*(Y167+Z167)/2-Tempo!$A$2*(Tempo!AR156+Tempo!AS156)/2</f>
        <v>0</v>
      </c>
      <c r="AG167" s="105" t="e">
        <f>IF(AND(Bias!$F$4=1,B167&lt;&gt;""),B167,NA())</f>
        <v>#N/A</v>
      </c>
      <c r="AH167" s="105" t="e">
        <f>IF(AND(Bias!$F$5=1,B167&lt;&gt;""),B167,NA())</f>
        <v>#N/A</v>
      </c>
      <c r="AI167" s="105" t="e">
        <f>IF(AND(Bias!$F$4=1,Bias!$F$6=1,B167&lt;&gt;""),B167,NA())</f>
        <v>#N/A</v>
      </c>
      <c r="AJ167" s="105" t="e">
        <f>IF(AND(Bias!$F$5=1,Bias!$F$6=1,B167&lt;&gt;""),B167,NA())</f>
        <v>#N/A</v>
      </c>
      <c r="AL167" t="str">
        <f>IF($B167&lt;&gt;"",(Tempo!B156-Tempo!C156)/2-(Tempo!AP156-Tempo!AQ156)/2,"")</f>
        <v/>
      </c>
      <c r="AM167" t="str">
        <f>IF($B167&lt;&gt;"",(Tempo!D156-Tempo!E156)/2-(Tempo!AR156-Tempo!AS156)/2,"")</f>
        <v/>
      </c>
    </row>
    <row r="168" spans="1:39" x14ac:dyDescent="0.3">
      <c r="A168" s="68">
        <v>155</v>
      </c>
      <c r="B168" s="69" t="str">
        <f>IF(Tempo!A157="","",Tempo!A157)</f>
        <v/>
      </c>
      <c r="C168" s="70">
        <f>Tempo!$A$2*(Tempo!AP157-Tempo!AQ157)/2+C169</f>
        <v>0</v>
      </c>
      <c r="D168" s="70">
        <f>Tempo!$A$2*(Tempo!AR157-Tempo!AS157)/2+D169</f>
        <v>0</v>
      </c>
      <c r="E168" s="83" t="str">
        <f>IF($B168&lt;=Bias!$K$5,IF(ABS(Tempo!AP157-Tempo!B157)+ABS(Tempo!AQ157-Tempo!C157)=0,0.5,ABS(Tempo!AP157-Tempo!B157)/(ABS(Tempo!AP157-Tempo!B157)+ABS(Tempo!AQ157-Tempo!C157))),IF($B168="","",0))</f>
        <v/>
      </c>
      <c r="F168" s="83" t="str">
        <f>IF($B168&lt;=Bias!$K$5,IF(ABS(Tempo!AP157-Tempo!B157)+ABS(Tempo!AQ157-Tempo!C157)=0,0.5,ABS(Tempo!AQ157-Tempo!C157)/(ABS(Tempo!AP157-Tempo!B157)+ABS(Tempo!AQ157-Tempo!C157))),IF($B168="","",0))</f>
        <v/>
      </c>
      <c r="G168" s="71">
        <f>IF(AND(Bias!$I$5=1,$B168&gt;=Bias!$J$5,$B168&lt;=Bias!$K$5),Tempo!B157-E168*$G$3,Tempo!B157)</f>
        <v>0</v>
      </c>
      <c r="H168" s="71">
        <f>IF(AND(Bias!$I$5=1,$B168&gt;=Bias!$J$5,$B168&lt;=Bias!$K$5),Tempo!C157+F168*$G$3,Tempo!C157)</f>
        <v>0</v>
      </c>
      <c r="I168" s="70">
        <f>IF($B168="",0,Tempo!$A$2*(G168-H168)/2+I169)</f>
        <v>0</v>
      </c>
      <c r="J168" s="70">
        <f t="shared" si="4"/>
        <v>0</v>
      </c>
      <c r="K168" s="83" t="str">
        <f>IF($B168&lt;=Bias!$K$6,IF(ABS(Tempo!AR157-Tempo!D157)+ABS(Tempo!AS157-Tempo!E157)=0,0.5,ABS(Tempo!AR157-Tempo!D157)/(ABS(Tempo!AR157-Tempo!D157)+ABS(Tempo!AS157-Tempo!E157))),IF($B168="","",0))</f>
        <v/>
      </c>
      <c r="L168" s="83" t="str">
        <f>IF($B168&lt;=Bias!$K$6,IF(ABS(Tempo!AR157-Tempo!D157)+ABS(Tempo!AS157-Tempo!E157)=0,0.5,ABS(Tempo!AS157-Tempo!E157)/(ABS(Tempo!AR157-Tempo!D157)+ABS(Tempo!AS157-Tempo!E157))),IF($B168="","",0))</f>
        <v/>
      </c>
      <c r="M168" s="153">
        <f>IF(AND(Bias!$I$6=1,$B168&gt;=Bias!$J$6,$B168&lt;=Bias!$K$6),Tempo!D157-2*K168*$L$5,Tempo!D157)</f>
        <v>0</v>
      </c>
      <c r="N168" s="153">
        <f>IF(AND(Bias!$I$6=1,$B168&gt;=Bias!$J$6,$B168&lt;=Bias!$K$6),Tempo!E157+2*L168*$L$5,Tempo!E157)</f>
        <v>0</v>
      </c>
      <c r="O168" s="70">
        <f>IF($B168="",0,Tempo!$A$2*(M168-N168)/2+O169)</f>
        <v>0</v>
      </c>
      <c r="P168" s="109">
        <f t="shared" si="5"/>
        <v>0</v>
      </c>
      <c r="Q168" s="111" t="str">
        <f>IF($B168&lt;=Bias!$P$5,IF(ABS(Tempo!AP157-G168)+ABS(Tempo!AQ157-H168)=0,0.5,ABS(Tempo!AP157-G168)/(ABS(Tempo!AP157-G168)+ABS(Tempo!AQ157-H168))),IF($B168="","",0))</f>
        <v/>
      </c>
      <c r="R168" s="71" t="str">
        <f>IF($B168&lt;=Bias!$P$5,IF(ABS(Tempo!AP157-G168)+ABS(Tempo!AQ157-H168)=0,0.5,ABS(Tempo!AQ157-H168)/(ABS(Tempo!AP157-G168)+ABS(Tempo!AQ157-H168))),IF($B168="","",0))</f>
        <v/>
      </c>
      <c r="S168" s="71">
        <f>IF(Bias!$N$5=0,G168,IF(AND(Bias!$N$5=1,$B168&gt;=Bias!$O$5,$B168&lt;=Bias!$P$5),G168-2*($N$5*Q168),G168))</f>
        <v>0</v>
      </c>
      <c r="T168" s="71">
        <f>IF(Bias!$N$5=0,H168,IF(AND(Bias!$N$5=1,$B168&gt;=Bias!$O$5,$B168&lt;=Bias!$P$5),H168+2*($N$5*R168),H168))</f>
        <v>0</v>
      </c>
      <c r="U168" s="70">
        <f>IF($B168="",0,Tempo!$A$2*(S168-T168)/2+U169)</f>
        <v>0</v>
      </c>
      <c r="V168" s="83">
        <f>IF(AND($B168&lt;&gt;"",$Q$11&lt;&gt;""),U168-C168+Tempo!AX157,0)</f>
        <v>0</v>
      </c>
      <c r="W168" s="83" t="str">
        <f>IF($B168&lt;=Bias!$P$6,IF(ABS(Tempo!AR157-M168)+ABS(Tempo!AS157-N168)=0,0.5,ABS(Tempo!AR157-M168)/(ABS(Tempo!AR157-M168)+ABS(Tempo!AS157-N168))),IF($B168="","",0))</f>
        <v/>
      </c>
      <c r="X168" s="83" t="str">
        <f>IF($B168&lt;=Bias!$P$6,IF(ABS(Tempo!AR157-M168)+ABS(Tempo!AS157-N168)=0,0.5,ABS(Tempo!AS157-N168)/(ABS(Tempo!AR157-M168)+ABS(Tempo!AS157-N168))),IF($B168="","",0))</f>
        <v/>
      </c>
      <c r="Y168" s="71">
        <f>IF(Bias!$N$6=0,M168,IF(AND(Bias!$N$6=1,$B168&gt;=Bias!$O$6,$B168&lt;=Bias!$P$6),M168-2*($P$5*W168),M168))</f>
        <v>0</v>
      </c>
      <c r="Z168" s="71">
        <f>IF(Bias!$N$6=0,N168,IF(AND(Bias!$N$6=1,$B168&gt;=Bias!$O$6,$B168&lt;=Bias!$P$6),N168+2*($P$5*X168),N168))</f>
        <v>0</v>
      </c>
      <c r="AA168" s="70">
        <f>IF($B168="",0,Tempo!$A$2*(Y168-Z168)/2+AA169)</f>
        <v>0</v>
      </c>
      <c r="AB168" s="83">
        <f>IF(AND($B168&lt;&gt;"",$Q$11&lt;&gt;""),AA168-D168+Tempo!AY157,0)</f>
        <v>0</v>
      </c>
      <c r="AC168" s="83">
        <f>Tempo!$A$2*(S168-T168)/2-Tempo!$A$2*(Tempo!AP157-Tempo!AQ157)/2</f>
        <v>0</v>
      </c>
      <c r="AD168" s="83">
        <f>Tempo!$A$2*(Y168-Z168)/2-Tempo!$A$2*(Tempo!AR157-Tempo!AS157)/2</f>
        <v>0</v>
      </c>
      <c r="AE168" s="83">
        <f>Tempo!$A$2*(S168+T168)/2-Tempo!$A$2*(Tempo!AP157+Tempo!AQ157)/2</f>
        <v>0</v>
      </c>
      <c r="AF168" s="83">
        <f>Tempo!$A$2*(Y168+Z168)/2-Tempo!$A$2*(Tempo!AR157+Tempo!AS157)/2</f>
        <v>0</v>
      </c>
      <c r="AG168" s="105" t="e">
        <f>IF(AND(Bias!$F$4=1,B168&lt;&gt;""),B168,NA())</f>
        <v>#N/A</v>
      </c>
      <c r="AH168" s="105" t="e">
        <f>IF(AND(Bias!$F$5=1,B168&lt;&gt;""),B168,NA())</f>
        <v>#N/A</v>
      </c>
      <c r="AI168" s="105" t="e">
        <f>IF(AND(Bias!$F$4=1,Bias!$F$6=1,B168&lt;&gt;""),B168,NA())</f>
        <v>#N/A</v>
      </c>
      <c r="AJ168" s="105" t="e">
        <f>IF(AND(Bias!$F$5=1,Bias!$F$6=1,B168&lt;&gt;""),B168,NA())</f>
        <v>#N/A</v>
      </c>
      <c r="AL168" t="str">
        <f>IF($B168&lt;&gt;"",(Tempo!B157-Tempo!C157)/2-(Tempo!AP157-Tempo!AQ157)/2,"")</f>
        <v/>
      </c>
      <c r="AM168" t="str">
        <f>IF($B168&lt;&gt;"",(Tempo!D157-Tempo!E157)/2-(Tempo!AR157-Tempo!AS157)/2,"")</f>
        <v/>
      </c>
    </row>
    <row r="169" spans="1:39" x14ac:dyDescent="0.3">
      <c r="A169" s="68">
        <v>156</v>
      </c>
      <c r="B169" s="69" t="str">
        <f>IF(Tempo!A158="","",Tempo!A158)</f>
        <v/>
      </c>
      <c r="C169" s="70">
        <f>Tempo!$A$2*(Tempo!AP158-Tempo!AQ158)/2+C170</f>
        <v>0</v>
      </c>
      <c r="D169" s="70">
        <f>Tempo!$A$2*(Tempo!AR158-Tempo!AS158)/2+D170</f>
        <v>0</v>
      </c>
      <c r="E169" s="83" t="str">
        <f>IF($B169&lt;=Bias!$K$5,IF(ABS(Tempo!AP158-Tempo!B158)+ABS(Tempo!AQ158-Tempo!C158)=0,0.5,ABS(Tempo!AP158-Tempo!B158)/(ABS(Tempo!AP158-Tempo!B158)+ABS(Tempo!AQ158-Tempo!C158))),IF($B169="","",0))</f>
        <v/>
      </c>
      <c r="F169" s="83" t="str">
        <f>IF($B169&lt;=Bias!$K$5,IF(ABS(Tempo!AP158-Tempo!B158)+ABS(Tempo!AQ158-Tempo!C158)=0,0.5,ABS(Tempo!AQ158-Tempo!C158)/(ABS(Tempo!AP158-Tempo!B158)+ABS(Tempo!AQ158-Tempo!C158))),IF($B169="","",0))</f>
        <v/>
      </c>
      <c r="G169" s="71">
        <f>IF(AND(Bias!$I$5=1,$B169&gt;=Bias!$J$5,$B169&lt;=Bias!$K$5),Tempo!B158-E169*$G$3,Tempo!B158)</f>
        <v>0</v>
      </c>
      <c r="H169" s="71">
        <f>IF(AND(Bias!$I$5=1,$B169&gt;=Bias!$J$5,$B169&lt;=Bias!$K$5),Tempo!C158+F169*$G$3,Tempo!C158)</f>
        <v>0</v>
      </c>
      <c r="I169" s="70">
        <f>IF($B169="",0,Tempo!$A$2*(G169-H169)/2+I170)</f>
        <v>0</v>
      </c>
      <c r="J169" s="70">
        <f t="shared" si="4"/>
        <v>0</v>
      </c>
      <c r="K169" s="83" t="str">
        <f>IF($B169&lt;=Bias!$K$6,IF(ABS(Tempo!AR158-Tempo!D158)+ABS(Tempo!AS158-Tempo!E158)=0,0.5,ABS(Tempo!AR158-Tempo!D158)/(ABS(Tempo!AR158-Tempo!D158)+ABS(Tempo!AS158-Tempo!E158))),IF($B169="","",0))</f>
        <v/>
      </c>
      <c r="L169" s="83" t="str">
        <f>IF($B169&lt;=Bias!$K$6,IF(ABS(Tempo!AR158-Tempo!D158)+ABS(Tempo!AS158-Tempo!E158)=0,0.5,ABS(Tempo!AS158-Tempo!E158)/(ABS(Tempo!AR158-Tempo!D158)+ABS(Tempo!AS158-Tempo!E158))),IF($B169="","",0))</f>
        <v/>
      </c>
      <c r="M169" s="153">
        <f>IF(AND(Bias!$I$6=1,$B169&gt;=Bias!$J$6,$B169&lt;=Bias!$K$6),Tempo!D158-2*K169*$L$5,Tempo!D158)</f>
        <v>0</v>
      </c>
      <c r="N169" s="153">
        <f>IF(AND(Bias!$I$6=1,$B169&gt;=Bias!$J$6,$B169&lt;=Bias!$K$6),Tempo!E158+2*L169*$L$5,Tempo!E158)</f>
        <v>0</v>
      </c>
      <c r="O169" s="70">
        <f>IF($B169="",0,Tempo!$A$2*(M169-N169)/2+O170)</f>
        <v>0</v>
      </c>
      <c r="P169" s="109">
        <f t="shared" si="5"/>
        <v>0</v>
      </c>
      <c r="Q169" s="111" t="str">
        <f>IF($B169&lt;=Bias!$P$5,IF(ABS(Tempo!AP158-G169)+ABS(Tempo!AQ158-H169)=0,0.5,ABS(Tempo!AP158-G169)/(ABS(Tempo!AP158-G169)+ABS(Tempo!AQ158-H169))),IF($B169="","",0))</f>
        <v/>
      </c>
      <c r="R169" s="71" t="str">
        <f>IF($B169&lt;=Bias!$P$5,IF(ABS(Tempo!AP158-G169)+ABS(Tempo!AQ158-H169)=0,0.5,ABS(Tempo!AQ158-H169)/(ABS(Tempo!AP158-G169)+ABS(Tempo!AQ158-H169))),IF($B169="","",0))</f>
        <v/>
      </c>
      <c r="S169" s="71">
        <f>IF(Bias!$N$5=0,G169,IF(AND(Bias!$N$5=1,$B169&gt;=Bias!$O$5,$B169&lt;=Bias!$P$5),G169-2*($N$5*Q169),G169))</f>
        <v>0</v>
      </c>
      <c r="T169" s="71">
        <f>IF(Bias!$N$5=0,H169,IF(AND(Bias!$N$5=1,$B169&gt;=Bias!$O$5,$B169&lt;=Bias!$P$5),H169+2*($N$5*R169),H169))</f>
        <v>0</v>
      </c>
      <c r="U169" s="70">
        <f>IF($B169="",0,Tempo!$A$2*(S169-T169)/2+U170)</f>
        <v>0</v>
      </c>
      <c r="V169" s="83">
        <f>IF(AND($B169&lt;&gt;"",$Q$11&lt;&gt;""),U169-C169+Tempo!AX158,0)</f>
        <v>0</v>
      </c>
      <c r="W169" s="83" t="str">
        <f>IF($B169&lt;=Bias!$P$6,IF(ABS(Tempo!AR158-M169)+ABS(Tempo!AS158-N169)=0,0.5,ABS(Tempo!AR158-M169)/(ABS(Tempo!AR158-M169)+ABS(Tempo!AS158-N169))),IF($B169="","",0))</f>
        <v/>
      </c>
      <c r="X169" s="83" t="str">
        <f>IF($B169&lt;=Bias!$P$6,IF(ABS(Tempo!AR158-M169)+ABS(Tempo!AS158-N169)=0,0.5,ABS(Tempo!AS158-N169)/(ABS(Tempo!AR158-M169)+ABS(Tempo!AS158-N169))),IF($B169="","",0))</f>
        <v/>
      </c>
      <c r="Y169" s="71">
        <f>IF(Bias!$N$6=0,M169,IF(AND(Bias!$N$6=1,$B169&gt;=Bias!$O$6,$B169&lt;=Bias!$P$6),M169-2*($P$5*W169),M169))</f>
        <v>0</v>
      </c>
      <c r="Z169" s="71">
        <f>IF(Bias!$N$6=0,N169,IF(AND(Bias!$N$6=1,$B169&gt;=Bias!$O$6,$B169&lt;=Bias!$P$6),N169+2*($P$5*X169),N169))</f>
        <v>0</v>
      </c>
      <c r="AA169" s="70">
        <f>IF($B169="",0,Tempo!$A$2*(Y169-Z169)/2+AA170)</f>
        <v>0</v>
      </c>
      <c r="AB169" s="83">
        <f>IF(AND($B169&lt;&gt;"",$Q$11&lt;&gt;""),AA169-D169+Tempo!AY158,0)</f>
        <v>0</v>
      </c>
      <c r="AC169" s="83">
        <f>Tempo!$A$2*(S169-T169)/2-Tempo!$A$2*(Tempo!AP158-Tempo!AQ158)/2</f>
        <v>0</v>
      </c>
      <c r="AD169" s="83">
        <f>Tempo!$A$2*(Y169-Z169)/2-Tempo!$A$2*(Tempo!AR158-Tempo!AS158)/2</f>
        <v>0</v>
      </c>
      <c r="AE169" s="83">
        <f>Tempo!$A$2*(S169+T169)/2-Tempo!$A$2*(Tempo!AP158+Tempo!AQ158)/2</f>
        <v>0</v>
      </c>
      <c r="AF169" s="83">
        <f>Tempo!$A$2*(Y169+Z169)/2-Tempo!$A$2*(Tempo!AR158+Tempo!AS158)/2</f>
        <v>0</v>
      </c>
      <c r="AG169" s="105" t="e">
        <f>IF(AND(Bias!$F$4=1,B169&lt;&gt;""),B169,NA())</f>
        <v>#N/A</v>
      </c>
      <c r="AH169" s="105" t="e">
        <f>IF(AND(Bias!$F$5=1,B169&lt;&gt;""),B169,NA())</f>
        <v>#N/A</v>
      </c>
      <c r="AI169" s="105" t="e">
        <f>IF(AND(Bias!$F$4=1,Bias!$F$6=1,B169&lt;&gt;""),B169,NA())</f>
        <v>#N/A</v>
      </c>
      <c r="AJ169" s="105" t="e">
        <f>IF(AND(Bias!$F$5=1,Bias!$F$6=1,B169&lt;&gt;""),B169,NA())</f>
        <v>#N/A</v>
      </c>
      <c r="AL169" t="str">
        <f>IF($B169&lt;&gt;"",(Tempo!B158-Tempo!C158)/2-(Tempo!AP158-Tempo!AQ158)/2,"")</f>
        <v/>
      </c>
      <c r="AM169" t="str">
        <f>IF($B169&lt;&gt;"",(Tempo!D158-Tempo!E158)/2-(Tempo!AR158-Tempo!AS158)/2,"")</f>
        <v/>
      </c>
    </row>
    <row r="170" spans="1:39" x14ac:dyDescent="0.3">
      <c r="A170" s="68">
        <v>157</v>
      </c>
      <c r="B170" s="69" t="str">
        <f>IF(Tempo!A159="","",Tempo!A159)</f>
        <v/>
      </c>
      <c r="C170" s="70">
        <f>Tempo!$A$2*(Tempo!AP159-Tempo!AQ159)/2+C171</f>
        <v>0</v>
      </c>
      <c r="D170" s="70">
        <f>Tempo!$A$2*(Tempo!AR159-Tempo!AS159)/2+D171</f>
        <v>0</v>
      </c>
      <c r="E170" s="83" t="str">
        <f>IF($B170&lt;=Bias!$K$5,IF(ABS(Tempo!AP159-Tempo!B159)+ABS(Tempo!AQ159-Tempo!C159)=0,0.5,ABS(Tempo!AP159-Tempo!B159)/(ABS(Tempo!AP159-Tempo!B159)+ABS(Tempo!AQ159-Tempo!C159))),IF($B170="","",0))</f>
        <v/>
      </c>
      <c r="F170" s="83" t="str">
        <f>IF($B170&lt;=Bias!$K$5,IF(ABS(Tempo!AP159-Tempo!B159)+ABS(Tempo!AQ159-Tempo!C159)=0,0.5,ABS(Tempo!AQ159-Tempo!C159)/(ABS(Tempo!AP159-Tempo!B159)+ABS(Tempo!AQ159-Tempo!C159))),IF($B170="","",0))</f>
        <v/>
      </c>
      <c r="G170" s="71">
        <f>IF(AND(Bias!$I$5=1,$B170&gt;=Bias!$J$5,$B170&lt;=Bias!$K$5),Tempo!B159-E170*$G$3,Tempo!B159)</f>
        <v>0</v>
      </c>
      <c r="H170" s="71">
        <f>IF(AND(Bias!$I$5=1,$B170&gt;=Bias!$J$5,$B170&lt;=Bias!$K$5),Tempo!C159+F170*$G$3,Tempo!C159)</f>
        <v>0</v>
      </c>
      <c r="I170" s="70">
        <f>IF($B170="",0,Tempo!$A$2*(G170-H170)/2+I171)</f>
        <v>0</v>
      </c>
      <c r="J170" s="70">
        <f t="shared" si="4"/>
        <v>0</v>
      </c>
      <c r="K170" s="83" t="str">
        <f>IF($B170&lt;=Bias!$K$6,IF(ABS(Tempo!AR159-Tempo!D159)+ABS(Tempo!AS159-Tempo!E159)=0,0.5,ABS(Tempo!AR159-Tempo!D159)/(ABS(Tempo!AR159-Tempo!D159)+ABS(Tempo!AS159-Tempo!E159))),IF($B170="","",0))</f>
        <v/>
      </c>
      <c r="L170" s="83" t="str">
        <f>IF($B170&lt;=Bias!$K$6,IF(ABS(Tempo!AR159-Tempo!D159)+ABS(Tempo!AS159-Tempo!E159)=0,0.5,ABS(Tempo!AS159-Tempo!E159)/(ABS(Tempo!AR159-Tempo!D159)+ABS(Tempo!AS159-Tempo!E159))),IF($B170="","",0))</f>
        <v/>
      </c>
      <c r="M170" s="153">
        <f>IF(AND(Bias!$I$6=1,$B170&gt;=Bias!$J$6,$B170&lt;=Bias!$K$6),Tempo!D159-2*K170*$L$5,Tempo!D159)</f>
        <v>0</v>
      </c>
      <c r="N170" s="153">
        <f>IF(AND(Bias!$I$6=1,$B170&gt;=Bias!$J$6,$B170&lt;=Bias!$K$6),Tempo!E159+2*L170*$L$5,Tempo!E159)</f>
        <v>0</v>
      </c>
      <c r="O170" s="70">
        <f>IF($B170="",0,Tempo!$A$2*(M170-N170)/2+O171)</f>
        <v>0</v>
      </c>
      <c r="P170" s="109">
        <f t="shared" si="5"/>
        <v>0</v>
      </c>
      <c r="Q170" s="111" t="str">
        <f>IF($B170&lt;=Bias!$P$5,IF(ABS(Tempo!AP159-G170)+ABS(Tempo!AQ159-H170)=0,0.5,ABS(Tempo!AP159-G170)/(ABS(Tempo!AP159-G170)+ABS(Tempo!AQ159-H170))),IF($B170="","",0))</f>
        <v/>
      </c>
      <c r="R170" s="71" t="str">
        <f>IF($B170&lt;=Bias!$P$5,IF(ABS(Tempo!AP159-G170)+ABS(Tempo!AQ159-H170)=0,0.5,ABS(Tempo!AQ159-H170)/(ABS(Tempo!AP159-G170)+ABS(Tempo!AQ159-H170))),IF($B170="","",0))</f>
        <v/>
      </c>
      <c r="S170" s="71">
        <f>IF(Bias!$N$5=0,G170,IF(AND(Bias!$N$5=1,$B170&gt;=Bias!$O$5,$B170&lt;=Bias!$P$5),G170-2*($N$5*Q170),G170))</f>
        <v>0</v>
      </c>
      <c r="T170" s="71">
        <f>IF(Bias!$N$5=0,H170,IF(AND(Bias!$N$5=1,$B170&gt;=Bias!$O$5,$B170&lt;=Bias!$P$5),H170+2*($N$5*R170),H170))</f>
        <v>0</v>
      </c>
      <c r="U170" s="70">
        <f>IF($B170="",0,Tempo!$A$2*(S170-T170)/2+U171)</f>
        <v>0</v>
      </c>
      <c r="V170" s="83">
        <f>IF(AND($B170&lt;&gt;"",$Q$11&lt;&gt;""),U170-C170+Tempo!AX159,0)</f>
        <v>0</v>
      </c>
      <c r="W170" s="83" t="str">
        <f>IF($B170&lt;=Bias!$P$6,IF(ABS(Tempo!AR159-M170)+ABS(Tempo!AS159-N170)=0,0.5,ABS(Tempo!AR159-M170)/(ABS(Tempo!AR159-M170)+ABS(Tempo!AS159-N170))),IF($B170="","",0))</f>
        <v/>
      </c>
      <c r="X170" s="83" t="str">
        <f>IF($B170&lt;=Bias!$P$6,IF(ABS(Tempo!AR159-M170)+ABS(Tempo!AS159-N170)=0,0.5,ABS(Tempo!AS159-N170)/(ABS(Tempo!AR159-M170)+ABS(Tempo!AS159-N170))),IF($B170="","",0))</f>
        <v/>
      </c>
      <c r="Y170" s="71">
        <f>IF(Bias!$N$6=0,M170,IF(AND(Bias!$N$6=1,$B170&gt;=Bias!$O$6,$B170&lt;=Bias!$P$6),M170-2*($P$5*W170),M170))</f>
        <v>0</v>
      </c>
      <c r="Z170" s="71">
        <f>IF(Bias!$N$6=0,N170,IF(AND(Bias!$N$6=1,$B170&gt;=Bias!$O$6,$B170&lt;=Bias!$P$6),N170+2*($P$5*X170),N170))</f>
        <v>0</v>
      </c>
      <c r="AA170" s="70">
        <f>IF($B170="",0,Tempo!$A$2*(Y170-Z170)/2+AA171)</f>
        <v>0</v>
      </c>
      <c r="AB170" s="83">
        <f>IF(AND($B170&lt;&gt;"",$Q$11&lt;&gt;""),AA170-D170+Tempo!AY159,0)</f>
        <v>0</v>
      </c>
      <c r="AC170" s="83">
        <f>Tempo!$A$2*(S170-T170)/2-Tempo!$A$2*(Tempo!AP159-Tempo!AQ159)/2</f>
        <v>0</v>
      </c>
      <c r="AD170" s="83">
        <f>Tempo!$A$2*(Y170-Z170)/2-Tempo!$A$2*(Tempo!AR159-Tempo!AS159)/2</f>
        <v>0</v>
      </c>
      <c r="AE170" s="83">
        <f>Tempo!$A$2*(S170+T170)/2-Tempo!$A$2*(Tempo!AP159+Tempo!AQ159)/2</f>
        <v>0</v>
      </c>
      <c r="AF170" s="83">
        <f>Tempo!$A$2*(Y170+Z170)/2-Tempo!$A$2*(Tempo!AR159+Tempo!AS159)/2</f>
        <v>0</v>
      </c>
      <c r="AG170" s="105" t="e">
        <f>IF(AND(Bias!$F$4=1,B170&lt;&gt;""),B170,NA())</f>
        <v>#N/A</v>
      </c>
      <c r="AH170" s="105" t="e">
        <f>IF(AND(Bias!$F$5=1,B170&lt;&gt;""),B170,NA())</f>
        <v>#N/A</v>
      </c>
      <c r="AI170" s="105" t="e">
        <f>IF(AND(Bias!$F$4=1,Bias!$F$6=1,B170&lt;&gt;""),B170,NA())</f>
        <v>#N/A</v>
      </c>
      <c r="AJ170" s="105" t="e">
        <f>IF(AND(Bias!$F$5=1,Bias!$F$6=1,B170&lt;&gt;""),B170,NA())</f>
        <v>#N/A</v>
      </c>
      <c r="AL170" t="str">
        <f>IF($B170&lt;&gt;"",(Tempo!B159-Tempo!C159)/2-(Tempo!AP159-Tempo!AQ159)/2,"")</f>
        <v/>
      </c>
      <c r="AM170" t="str">
        <f>IF($B170&lt;&gt;"",(Tempo!D159-Tempo!E159)/2-(Tempo!AR159-Tempo!AS159)/2,"")</f>
        <v/>
      </c>
    </row>
    <row r="171" spans="1:39" x14ac:dyDescent="0.3">
      <c r="A171" s="68">
        <v>158</v>
      </c>
      <c r="B171" s="69" t="str">
        <f>IF(Tempo!A160="","",Tempo!A160)</f>
        <v/>
      </c>
      <c r="C171" s="70">
        <f>Tempo!$A$2*(Tempo!AP160-Tempo!AQ160)/2+C172</f>
        <v>0</v>
      </c>
      <c r="D171" s="70">
        <f>Tempo!$A$2*(Tempo!AR160-Tempo!AS160)/2+D172</f>
        <v>0</v>
      </c>
      <c r="E171" s="83" t="str">
        <f>IF($B171&lt;=Bias!$K$5,IF(ABS(Tempo!AP160-Tempo!B160)+ABS(Tempo!AQ160-Tempo!C160)=0,0.5,ABS(Tempo!AP160-Tempo!B160)/(ABS(Tempo!AP160-Tempo!B160)+ABS(Tempo!AQ160-Tempo!C160))),IF($B171="","",0))</f>
        <v/>
      </c>
      <c r="F171" s="83" t="str">
        <f>IF($B171&lt;=Bias!$K$5,IF(ABS(Tempo!AP160-Tempo!B160)+ABS(Tempo!AQ160-Tempo!C160)=0,0.5,ABS(Tempo!AQ160-Tempo!C160)/(ABS(Tempo!AP160-Tempo!B160)+ABS(Tempo!AQ160-Tempo!C160))),IF($B171="","",0))</f>
        <v/>
      </c>
      <c r="G171" s="71">
        <f>IF(AND(Bias!$I$5=1,$B171&gt;=Bias!$J$5,$B171&lt;=Bias!$K$5),Tempo!B160-E171*$G$3,Tempo!B160)</f>
        <v>0</v>
      </c>
      <c r="H171" s="71">
        <f>IF(AND(Bias!$I$5=1,$B171&gt;=Bias!$J$5,$B171&lt;=Bias!$K$5),Tempo!C160+F171*$G$3,Tempo!C160)</f>
        <v>0</v>
      </c>
      <c r="I171" s="70">
        <f>IF($B171="",0,Tempo!$A$2*(G171-H171)/2+I172)</f>
        <v>0</v>
      </c>
      <c r="J171" s="70">
        <f t="shared" si="4"/>
        <v>0</v>
      </c>
      <c r="K171" s="83" t="str">
        <f>IF($B171&lt;=Bias!$K$6,IF(ABS(Tempo!AR160-Tempo!D160)+ABS(Tempo!AS160-Tempo!E160)=0,0.5,ABS(Tempo!AR160-Tempo!D160)/(ABS(Tempo!AR160-Tempo!D160)+ABS(Tempo!AS160-Tempo!E160))),IF($B171="","",0))</f>
        <v/>
      </c>
      <c r="L171" s="83" t="str">
        <f>IF($B171&lt;=Bias!$K$6,IF(ABS(Tempo!AR160-Tempo!D160)+ABS(Tempo!AS160-Tempo!E160)=0,0.5,ABS(Tempo!AS160-Tempo!E160)/(ABS(Tempo!AR160-Tempo!D160)+ABS(Tempo!AS160-Tempo!E160))),IF($B171="","",0))</f>
        <v/>
      </c>
      <c r="M171" s="153">
        <f>IF(AND(Bias!$I$6=1,$B171&gt;=Bias!$J$6,$B171&lt;=Bias!$K$6),Tempo!D160-2*K171*$L$5,Tempo!D160)</f>
        <v>0</v>
      </c>
      <c r="N171" s="153">
        <f>IF(AND(Bias!$I$6=1,$B171&gt;=Bias!$J$6,$B171&lt;=Bias!$K$6),Tempo!E160+2*L171*$L$5,Tempo!E160)</f>
        <v>0</v>
      </c>
      <c r="O171" s="70">
        <f>IF($B171="",0,Tempo!$A$2*(M171-N171)/2+O172)</f>
        <v>0</v>
      </c>
      <c r="P171" s="109">
        <f t="shared" si="5"/>
        <v>0</v>
      </c>
      <c r="Q171" s="111" t="str">
        <f>IF($B171&lt;=Bias!$P$5,IF(ABS(Tempo!AP160-G171)+ABS(Tempo!AQ160-H171)=0,0.5,ABS(Tempo!AP160-G171)/(ABS(Tempo!AP160-G171)+ABS(Tempo!AQ160-H171))),IF($B171="","",0))</f>
        <v/>
      </c>
      <c r="R171" s="71" t="str">
        <f>IF($B171&lt;=Bias!$P$5,IF(ABS(Tempo!AP160-G171)+ABS(Tempo!AQ160-H171)=0,0.5,ABS(Tempo!AQ160-H171)/(ABS(Tempo!AP160-G171)+ABS(Tempo!AQ160-H171))),IF($B171="","",0))</f>
        <v/>
      </c>
      <c r="S171" s="71">
        <f>IF(Bias!$N$5=0,G171,IF(AND(Bias!$N$5=1,$B171&gt;=Bias!$O$5,$B171&lt;=Bias!$P$5),G171-2*($N$5*Q171),G171))</f>
        <v>0</v>
      </c>
      <c r="T171" s="71">
        <f>IF(Bias!$N$5=0,H171,IF(AND(Bias!$N$5=1,$B171&gt;=Bias!$O$5,$B171&lt;=Bias!$P$5),H171+2*($N$5*R171),H171))</f>
        <v>0</v>
      </c>
      <c r="U171" s="70">
        <f>IF($B171="",0,Tempo!$A$2*(S171-T171)/2+U172)</f>
        <v>0</v>
      </c>
      <c r="V171" s="83">
        <f>IF(AND($B171&lt;&gt;"",$Q$11&lt;&gt;""),U171-C171+Tempo!AX160,0)</f>
        <v>0</v>
      </c>
      <c r="W171" s="83" t="str">
        <f>IF($B171&lt;=Bias!$P$6,IF(ABS(Tempo!AR160-M171)+ABS(Tempo!AS160-N171)=0,0.5,ABS(Tempo!AR160-M171)/(ABS(Tempo!AR160-M171)+ABS(Tempo!AS160-N171))),IF($B171="","",0))</f>
        <v/>
      </c>
      <c r="X171" s="83" t="str">
        <f>IF($B171&lt;=Bias!$P$6,IF(ABS(Tempo!AR160-M171)+ABS(Tempo!AS160-N171)=0,0.5,ABS(Tempo!AS160-N171)/(ABS(Tempo!AR160-M171)+ABS(Tempo!AS160-N171))),IF($B171="","",0))</f>
        <v/>
      </c>
      <c r="Y171" s="71">
        <f>IF(Bias!$N$6=0,M171,IF(AND(Bias!$N$6=1,$B171&gt;=Bias!$O$6,$B171&lt;=Bias!$P$6),M171-2*($P$5*W171),M171))</f>
        <v>0</v>
      </c>
      <c r="Z171" s="71">
        <f>IF(Bias!$N$6=0,N171,IF(AND(Bias!$N$6=1,$B171&gt;=Bias!$O$6,$B171&lt;=Bias!$P$6),N171+2*($P$5*X171),N171))</f>
        <v>0</v>
      </c>
      <c r="AA171" s="70">
        <f>IF($B171="",0,Tempo!$A$2*(Y171-Z171)/2+AA172)</f>
        <v>0</v>
      </c>
      <c r="AB171" s="83">
        <f>IF(AND($B171&lt;&gt;"",$Q$11&lt;&gt;""),AA171-D171+Tempo!AY160,0)</f>
        <v>0</v>
      </c>
      <c r="AC171" s="83">
        <f>Tempo!$A$2*(S171-T171)/2-Tempo!$A$2*(Tempo!AP160-Tempo!AQ160)/2</f>
        <v>0</v>
      </c>
      <c r="AD171" s="83">
        <f>Tempo!$A$2*(Y171-Z171)/2-Tempo!$A$2*(Tempo!AR160-Tempo!AS160)/2</f>
        <v>0</v>
      </c>
      <c r="AE171" s="83">
        <f>Tempo!$A$2*(S171+T171)/2-Tempo!$A$2*(Tempo!AP160+Tempo!AQ160)/2</f>
        <v>0</v>
      </c>
      <c r="AF171" s="83">
        <f>Tempo!$A$2*(Y171+Z171)/2-Tempo!$A$2*(Tempo!AR160+Tempo!AS160)/2</f>
        <v>0</v>
      </c>
      <c r="AG171" s="105" t="e">
        <f>IF(AND(Bias!$F$4=1,B171&lt;&gt;""),B171,NA())</f>
        <v>#N/A</v>
      </c>
      <c r="AH171" s="105" t="e">
        <f>IF(AND(Bias!$F$5=1,B171&lt;&gt;""),B171,NA())</f>
        <v>#N/A</v>
      </c>
      <c r="AI171" s="105" t="e">
        <f>IF(AND(Bias!$F$4=1,Bias!$F$6=1,B171&lt;&gt;""),B171,NA())</f>
        <v>#N/A</v>
      </c>
      <c r="AJ171" s="105" t="e">
        <f>IF(AND(Bias!$F$5=1,Bias!$F$6=1,B171&lt;&gt;""),B171,NA())</f>
        <v>#N/A</v>
      </c>
      <c r="AL171" t="str">
        <f>IF($B171&lt;&gt;"",(Tempo!B160-Tempo!C160)/2-(Tempo!AP160-Tempo!AQ160)/2,"")</f>
        <v/>
      </c>
      <c r="AM171" t="str">
        <f>IF($B171&lt;&gt;"",(Tempo!D160-Tempo!E160)/2-(Tempo!AR160-Tempo!AS160)/2,"")</f>
        <v/>
      </c>
    </row>
    <row r="172" spans="1:39" x14ac:dyDescent="0.3">
      <c r="A172" s="68">
        <v>159</v>
      </c>
      <c r="B172" s="69" t="str">
        <f>IF(Tempo!A161="","",Tempo!A161)</f>
        <v/>
      </c>
      <c r="C172" s="70">
        <f>Tempo!$A$2*(Tempo!AP161-Tempo!AQ161)/2+C173</f>
        <v>0</v>
      </c>
      <c r="D172" s="70">
        <f>Tempo!$A$2*(Tempo!AR161-Tempo!AS161)/2+D173</f>
        <v>0</v>
      </c>
      <c r="E172" s="83" t="str">
        <f>IF($B172&lt;=Bias!$K$5,IF(ABS(Tempo!AP161-Tempo!B161)+ABS(Tempo!AQ161-Tempo!C161)=0,0.5,ABS(Tempo!AP161-Tempo!B161)/(ABS(Tempo!AP161-Tempo!B161)+ABS(Tempo!AQ161-Tempo!C161))),IF($B172="","",0))</f>
        <v/>
      </c>
      <c r="F172" s="83" t="str">
        <f>IF($B172&lt;=Bias!$K$5,IF(ABS(Tempo!AP161-Tempo!B161)+ABS(Tempo!AQ161-Tempo!C161)=0,0.5,ABS(Tempo!AQ161-Tempo!C161)/(ABS(Tempo!AP161-Tempo!B161)+ABS(Tempo!AQ161-Tempo!C161))),IF($B172="","",0))</f>
        <v/>
      </c>
      <c r="G172" s="71">
        <f>IF(AND(Bias!$I$5=1,$B172&gt;=Bias!$J$5,$B172&lt;=Bias!$K$5),Tempo!B161-E172*$G$3,Tempo!B161)</f>
        <v>0</v>
      </c>
      <c r="H172" s="71">
        <f>IF(AND(Bias!$I$5=1,$B172&gt;=Bias!$J$5,$B172&lt;=Bias!$K$5),Tempo!C161+F172*$G$3,Tempo!C161)</f>
        <v>0</v>
      </c>
      <c r="I172" s="70">
        <f>IF($B172="",0,Tempo!$A$2*(G172-H172)/2+I173)</f>
        <v>0</v>
      </c>
      <c r="J172" s="70">
        <f t="shared" si="4"/>
        <v>0</v>
      </c>
      <c r="K172" s="83" t="str">
        <f>IF($B172&lt;=Bias!$K$6,IF(ABS(Tempo!AR161-Tempo!D161)+ABS(Tempo!AS161-Tempo!E161)=0,0.5,ABS(Tempo!AR161-Tempo!D161)/(ABS(Tempo!AR161-Tempo!D161)+ABS(Tempo!AS161-Tempo!E161))),IF($B172="","",0))</f>
        <v/>
      </c>
      <c r="L172" s="83" t="str">
        <f>IF($B172&lt;=Bias!$K$6,IF(ABS(Tempo!AR161-Tempo!D161)+ABS(Tempo!AS161-Tempo!E161)=0,0.5,ABS(Tempo!AS161-Tempo!E161)/(ABS(Tempo!AR161-Tempo!D161)+ABS(Tempo!AS161-Tempo!E161))),IF($B172="","",0))</f>
        <v/>
      </c>
      <c r="M172" s="153">
        <f>IF(AND(Bias!$I$6=1,$B172&gt;=Bias!$J$6,$B172&lt;=Bias!$K$6),Tempo!D161-2*K172*$L$5,Tempo!D161)</f>
        <v>0</v>
      </c>
      <c r="N172" s="153">
        <f>IF(AND(Bias!$I$6=1,$B172&gt;=Bias!$J$6,$B172&lt;=Bias!$K$6),Tempo!E161+2*L172*$L$5,Tempo!E161)</f>
        <v>0</v>
      </c>
      <c r="O172" s="70">
        <f>IF($B172="",0,Tempo!$A$2*(M172-N172)/2+O173)</f>
        <v>0</v>
      </c>
      <c r="P172" s="109">
        <f t="shared" si="5"/>
        <v>0</v>
      </c>
      <c r="Q172" s="111" t="str">
        <f>IF($B172&lt;=Bias!$P$5,IF(ABS(Tempo!AP161-G172)+ABS(Tempo!AQ161-H172)=0,0.5,ABS(Tempo!AP161-G172)/(ABS(Tempo!AP161-G172)+ABS(Tempo!AQ161-H172))),IF($B172="","",0))</f>
        <v/>
      </c>
      <c r="R172" s="71" t="str">
        <f>IF($B172&lt;=Bias!$P$5,IF(ABS(Tempo!AP161-G172)+ABS(Tempo!AQ161-H172)=0,0.5,ABS(Tempo!AQ161-H172)/(ABS(Tempo!AP161-G172)+ABS(Tempo!AQ161-H172))),IF($B172="","",0))</f>
        <v/>
      </c>
      <c r="S172" s="71">
        <f>IF(Bias!$N$5=0,G172,IF(AND(Bias!$N$5=1,$B172&gt;=Bias!$O$5,$B172&lt;=Bias!$P$5),G172-2*($N$5*Q172),G172))</f>
        <v>0</v>
      </c>
      <c r="T172" s="71">
        <f>IF(Bias!$N$5=0,H172,IF(AND(Bias!$N$5=1,$B172&gt;=Bias!$O$5,$B172&lt;=Bias!$P$5),H172+2*($N$5*R172),H172))</f>
        <v>0</v>
      </c>
      <c r="U172" s="70">
        <f>IF($B172="",0,Tempo!$A$2*(S172-T172)/2+U173)</f>
        <v>0</v>
      </c>
      <c r="V172" s="83">
        <f>IF(AND($B172&lt;&gt;"",$Q$11&lt;&gt;""),U172-C172+Tempo!AX161,0)</f>
        <v>0</v>
      </c>
      <c r="W172" s="83" t="str">
        <f>IF($B172&lt;=Bias!$P$6,IF(ABS(Tempo!AR161-M172)+ABS(Tempo!AS161-N172)=0,0.5,ABS(Tempo!AR161-M172)/(ABS(Tempo!AR161-M172)+ABS(Tempo!AS161-N172))),IF($B172="","",0))</f>
        <v/>
      </c>
      <c r="X172" s="83" t="str">
        <f>IF($B172&lt;=Bias!$P$6,IF(ABS(Tempo!AR161-M172)+ABS(Tempo!AS161-N172)=0,0.5,ABS(Tempo!AS161-N172)/(ABS(Tempo!AR161-M172)+ABS(Tempo!AS161-N172))),IF($B172="","",0))</f>
        <v/>
      </c>
      <c r="Y172" s="71">
        <f>IF(Bias!$N$6=0,M172,IF(AND(Bias!$N$6=1,$B172&gt;=Bias!$O$6,$B172&lt;=Bias!$P$6),M172-2*($P$5*W172),M172))</f>
        <v>0</v>
      </c>
      <c r="Z172" s="71">
        <f>IF(Bias!$N$6=0,N172,IF(AND(Bias!$N$6=1,$B172&gt;=Bias!$O$6,$B172&lt;=Bias!$P$6),N172+2*($P$5*X172),N172))</f>
        <v>0</v>
      </c>
      <c r="AA172" s="70">
        <f>IF($B172="",0,Tempo!$A$2*(Y172-Z172)/2+AA173)</f>
        <v>0</v>
      </c>
      <c r="AB172" s="83">
        <f>IF(AND($B172&lt;&gt;"",$Q$11&lt;&gt;""),AA172-D172+Tempo!AY161,0)</f>
        <v>0</v>
      </c>
      <c r="AC172" s="83">
        <f>Tempo!$A$2*(S172-T172)/2-Tempo!$A$2*(Tempo!AP161-Tempo!AQ161)/2</f>
        <v>0</v>
      </c>
      <c r="AD172" s="83">
        <f>Tempo!$A$2*(Y172-Z172)/2-Tempo!$A$2*(Tempo!AR161-Tempo!AS161)/2</f>
        <v>0</v>
      </c>
      <c r="AE172" s="83">
        <f>Tempo!$A$2*(S172+T172)/2-Tempo!$A$2*(Tempo!AP161+Tempo!AQ161)/2</f>
        <v>0</v>
      </c>
      <c r="AF172" s="83">
        <f>Tempo!$A$2*(Y172+Z172)/2-Tempo!$A$2*(Tempo!AR161+Tempo!AS161)/2</f>
        <v>0</v>
      </c>
      <c r="AG172" s="105" t="e">
        <f>IF(AND(Bias!$F$4=1,B172&lt;&gt;""),B172,NA())</f>
        <v>#N/A</v>
      </c>
      <c r="AH172" s="105" t="e">
        <f>IF(AND(Bias!$F$5=1,B172&lt;&gt;""),B172,NA())</f>
        <v>#N/A</v>
      </c>
      <c r="AI172" s="105" t="e">
        <f>IF(AND(Bias!$F$4=1,Bias!$F$6=1,B172&lt;&gt;""),B172,NA())</f>
        <v>#N/A</v>
      </c>
      <c r="AJ172" s="105" t="e">
        <f>IF(AND(Bias!$F$5=1,Bias!$F$6=1,B172&lt;&gt;""),B172,NA())</f>
        <v>#N/A</v>
      </c>
      <c r="AL172" t="str">
        <f>IF($B172&lt;&gt;"",(Tempo!B161-Tempo!C161)/2-(Tempo!AP161-Tempo!AQ161)/2,"")</f>
        <v/>
      </c>
      <c r="AM172" t="str">
        <f>IF($B172&lt;&gt;"",(Tempo!D161-Tempo!E161)/2-(Tempo!AR161-Tempo!AS161)/2,"")</f>
        <v/>
      </c>
    </row>
    <row r="173" spans="1:39" x14ac:dyDescent="0.3">
      <c r="A173" s="68">
        <v>160</v>
      </c>
      <c r="B173" s="69" t="str">
        <f>IF(Tempo!A162="","",Tempo!A162)</f>
        <v/>
      </c>
      <c r="C173" s="70">
        <f>Tempo!$A$2*(Tempo!AP162-Tempo!AQ162)/2+C174</f>
        <v>0</v>
      </c>
      <c r="D173" s="70">
        <f>Tempo!$A$2*(Tempo!AR162-Tempo!AS162)/2+D174</f>
        <v>0</v>
      </c>
      <c r="E173" s="83" t="str">
        <f>IF($B173&lt;=Bias!$K$5,IF(ABS(Tempo!AP162-Tempo!B162)+ABS(Tempo!AQ162-Tempo!C162)=0,0.5,ABS(Tempo!AP162-Tempo!B162)/(ABS(Tempo!AP162-Tempo!B162)+ABS(Tempo!AQ162-Tempo!C162))),IF($B173="","",0))</f>
        <v/>
      </c>
      <c r="F173" s="83" t="str">
        <f>IF($B173&lt;=Bias!$K$5,IF(ABS(Tempo!AP162-Tempo!B162)+ABS(Tempo!AQ162-Tempo!C162)=0,0.5,ABS(Tempo!AQ162-Tempo!C162)/(ABS(Tempo!AP162-Tempo!B162)+ABS(Tempo!AQ162-Tempo!C162))),IF($B173="","",0))</f>
        <v/>
      </c>
      <c r="G173" s="71">
        <f>IF(AND(Bias!$I$5=1,$B173&gt;=Bias!$J$5,$B173&lt;=Bias!$K$5),Tempo!B162-E173*$G$3,Tempo!B162)</f>
        <v>0</v>
      </c>
      <c r="H173" s="71">
        <f>IF(AND(Bias!$I$5=1,$B173&gt;=Bias!$J$5,$B173&lt;=Bias!$K$5),Tempo!C162+F173*$G$3,Tempo!C162)</f>
        <v>0</v>
      </c>
      <c r="I173" s="70">
        <f>IF($B173="",0,Tempo!$A$2*(G173-H173)/2+I174)</f>
        <v>0</v>
      </c>
      <c r="J173" s="70">
        <f t="shared" si="4"/>
        <v>0</v>
      </c>
      <c r="K173" s="83" t="str">
        <f>IF($B173&lt;=Bias!$K$6,IF(ABS(Tempo!AR162-Tempo!D162)+ABS(Tempo!AS162-Tempo!E162)=0,0.5,ABS(Tempo!AR162-Tempo!D162)/(ABS(Tempo!AR162-Tempo!D162)+ABS(Tempo!AS162-Tempo!E162))),IF($B173="","",0))</f>
        <v/>
      </c>
      <c r="L173" s="83" t="str">
        <f>IF($B173&lt;=Bias!$K$6,IF(ABS(Tempo!AR162-Tempo!D162)+ABS(Tempo!AS162-Tempo!E162)=0,0.5,ABS(Tempo!AS162-Tempo!E162)/(ABS(Tempo!AR162-Tempo!D162)+ABS(Tempo!AS162-Tempo!E162))),IF($B173="","",0))</f>
        <v/>
      </c>
      <c r="M173" s="153">
        <f>IF(AND(Bias!$I$6=1,$B173&gt;=Bias!$J$6,$B173&lt;=Bias!$K$6),Tempo!D162-2*K173*$L$5,Tempo!D162)</f>
        <v>0</v>
      </c>
      <c r="N173" s="153">
        <f>IF(AND(Bias!$I$6=1,$B173&gt;=Bias!$J$6,$B173&lt;=Bias!$K$6),Tempo!E162+2*L173*$L$5,Tempo!E162)</f>
        <v>0</v>
      </c>
      <c r="O173" s="70">
        <f>IF($B173="",0,Tempo!$A$2*(M173-N173)/2+O174)</f>
        <v>0</v>
      </c>
      <c r="P173" s="109">
        <f t="shared" si="5"/>
        <v>0</v>
      </c>
      <c r="Q173" s="111" t="str">
        <f>IF($B173&lt;=Bias!$P$5,IF(ABS(Tempo!AP162-G173)+ABS(Tempo!AQ162-H173)=0,0.5,ABS(Tempo!AP162-G173)/(ABS(Tempo!AP162-G173)+ABS(Tempo!AQ162-H173))),IF($B173="","",0))</f>
        <v/>
      </c>
      <c r="R173" s="71" t="str">
        <f>IF($B173&lt;=Bias!$P$5,IF(ABS(Tempo!AP162-G173)+ABS(Tempo!AQ162-H173)=0,0.5,ABS(Tempo!AQ162-H173)/(ABS(Tempo!AP162-G173)+ABS(Tempo!AQ162-H173))),IF($B173="","",0))</f>
        <v/>
      </c>
      <c r="S173" s="71">
        <f>IF(Bias!$N$5=0,G173,IF(AND(Bias!$N$5=1,$B173&gt;=Bias!$O$5,$B173&lt;=Bias!$P$5),G173-2*($N$5*Q173),G173))</f>
        <v>0</v>
      </c>
      <c r="T173" s="71">
        <f>IF(Bias!$N$5=0,H173,IF(AND(Bias!$N$5=1,$B173&gt;=Bias!$O$5,$B173&lt;=Bias!$P$5),H173+2*($N$5*R173),H173))</f>
        <v>0</v>
      </c>
      <c r="U173" s="70">
        <f>IF($B173="",0,Tempo!$A$2*(S173-T173)/2+U174)</f>
        <v>0</v>
      </c>
      <c r="V173" s="83">
        <f>IF(AND($B173&lt;&gt;"",$Q$11&lt;&gt;""),U173-C173+Tempo!AX162,0)</f>
        <v>0</v>
      </c>
      <c r="W173" s="83" t="str">
        <f>IF($B173&lt;=Bias!$P$6,IF(ABS(Tempo!AR162-M173)+ABS(Tempo!AS162-N173)=0,0.5,ABS(Tempo!AR162-M173)/(ABS(Tempo!AR162-M173)+ABS(Tempo!AS162-N173))),IF($B173="","",0))</f>
        <v/>
      </c>
      <c r="X173" s="83" t="str">
        <f>IF($B173&lt;=Bias!$P$6,IF(ABS(Tempo!AR162-M173)+ABS(Tempo!AS162-N173)=0,0.5,ABS(Tempo!AS162-N173)/(ABS(Tempo!AR162-M173)+ABS(Tempo!AS162-N173))),IF($B173="","",0))</f>
        <v/>
      </c>
      <c r="Y173" s="71">
        <f>IF(Bias!$N$6=0,M173,IF(AND(Bias!$N$6=1,$B173&gt;=Bias!$O$6,$B173&lt;=Bias!$P$6),M173-2*($P$5*W173),M173))</f>
        <v>0</v>
      </c>
      <c r="Z173" s="71">
        <f>IF(Bias!$N$6=0,N173,IF(AND(Bias!$N$6=1,$B173&gt;=Bias!$O$6,$B173&lt;=Bias!$P$6),N173+2*($P$5*X173),N173))</f>
        <v>0</v>
      </c>
      <c r="AA173" s="70">
        <f>IF($B173="",0,Tempo!$A$2*(Y173-Z173)/2+AA174)</f>
        <v>0</v>
      </c>
      <c r="AB173" s="83">
        <f>IF(AND($B173&lt;&gt;"",$Q$11&lt;&gt;""),AA173-D173+Tempo!AY162,0)</f>
        <v>0</v>
      </c>
      <c r="AC173" s="83">
        <f>Tempo!$A$2*(S173-T173)/2-Tempo!$A$2*(Tempo!AP162-Tempo!AQ162)/2</f>
        <v>0</v>
      </c>
      <c r="AD173" s="83">
        <f>Tempo!$A$2*(Y173-Z173)/2-Tempo!$A$2*(Tempo!AR162-Tempo!AS162)/2</f>
        <v>0</v>
      </c>
      <c r="AE173" s="83">
        <f>Tempo!$A$2*(S173+T173)/2-Tempo!$A$2*(Tempo!AP162+Tempo!AQ162)/2</f>
        <v>0</v>
      </c>
      <c r="AF173" s="83">
        <f>Tempo!$A$2*(Y173+Z173)/2-Tempo!$A$2*(Tempo!AR162+Tempo!AS162)/2</f>
        <v>0</v>
      </c>
      <c r="AG173" s="105" t="e">
        <f>IF(AND(Bias!$F$4=1,B173&lt;&gt;""),B173,NA())</f>
        <v>#N/A</v>
      </c>
      <c r="AH173" s="105" t="e">
        <f>IF(AND(Bias!$F$5=1,B173&lt;&gt;""),B173,NA())</f>
        <v>#N/A</v>
      </c>
      <c r="AI173" s="105" t="e">
        <f>IF(AND(Bias!$F$4=1,Bias!$F$6=1,B173&lt;&gt;""),B173,NA())</f>
        <v>#N/A</v>
      </c>
      <c r="AJ173" s="105" t="e">
        <f>IF(AND(Bias!$F$5=1,Bias!$F$6=1,B173&lt;&gt;""),B173,NA())</f>
        <v>#N/A</v>
      </c>
      <c r="AL173" t="str">
        <f>IF($B173&lt;&gt;"",(Tempo!B162-Tempo!C162)/2-(Tempo!AP162-Tempo!AQ162)/2,"")</f>
        <v/>
      </c>
      <c r="AM173" t="str">
        <f>IF($B173&lt;&gt;"",(Tempo!D162-Tempo!E162)/2-(Tempo!AR162-Tempo!AS162)/2,"")</f>
        <v/>
      </c>
    </row>
    <row r="174" spans="1:39" x14ac:dyDescent="0.3">
      <c r="A174" s="68">
        <v>161</v>
      </c>
      <c r="B174" s="69" t="str">
        <f>IF(Tempo!A163="","",Tempo!A163)</f>
        <v/>
      </c>
      <c r="C174" s="70">
        <f>Tempo!$A$2*(Tempo!AP163-Tempo!AQ163)/2+C175</f>
        <v>0</v>
      </c>
      <c r="D174" s="70">
        <f>Tempo!$A$2*(Tempo!AR163-Tempo!AS163)/2+D175</f>
        <v>0</v>
      </c>
      <c r="E174" s="83" t="str">
        <f>IF($B174&lt;=Bias!$K$5,IF(ABS(Tempo!AP163-Tempo!B163)+ABS(Tempo!AQ163-Tempo!C163)=0,0.5,ABS(Tempo!AP163-Tempo!B163)/(ABS(Tempo!AP163-Tempo!B163)+ABS(Tempo!AQ163-Tempo!C163))),IF($B174="","",0))</f>
        <v/>
      </c>
      <c r="F174" s="83" t="str">
        <f>IF($B174&lt;=Bias!$K$5,IF(ABS(Tempo!AP163-Tempo!B163)+ABS(Tempo!AQ163-Tempo!C163)=0,0.5,ABS(Tempo!AQ163-Tempo!C163)/(ABS(Tempo!AP163-Tempo!B163)+ABS(Tempo!AQ163-Tempo!C163))),IF($B174="","",0))</f>
        <v/>
      </c>
      <c r="G174" s="71">
        <f>IF(AND(Bias!$I$5=1,$B174&gt;=Bias!$J$5,$B174&lt;=Bias!$K$5),Tempo!B163-E174*$G$3,Tempo!B163)</f>
        <v>0</v>
      </c>
      <c r="H174" s="71">
        <f>IF(AND(Bias!$I$5=1,$B174&gt;=Bias!$J$5,$B174&lt;=Bias!$K$5),Tempo!C163+F174*$G$3,Tempo!C163)</f>
        <v>0</v>
      </c>
      <c r="I174" s="70">
        <f>IF($B174="",0,Tempo!$A$2*(G174-H174)/2+I175)</f>
        <v>0</v>
      </c>
      <c r="J174" s="70">
        <f t="shared" si="4"/>
        <v>0</v>
      </c>
      <c r="K174" s="83" t="str">
        <f>IF($B174&lt;=Bias!$K$6,IF(ABS(Tempo!AR163-Tempo!D163)+ABS(Tempo!AS163-Tempo!E163)=0,0.5,ABS(Tempo!AR163-Tempo!D163)/(ABS(Tempo!AR163-Tempo!D163)+ABS(Tempo!AS163-Tempo!E163))),IF($B174="","",0))</f>
        <v/>
      </c>
      <c r="L174" s="83" t="str">
        <f>IF($B174&lt;=Bias!$K$6,IF(ABS(Tempo!AR163-Tempo!D163)+ABS(Tempo!AS163-Tempo!E163)=0,0.5,ABS(Tempo!AS163-Tempo!E163)/(ABS(Tempo!AR163-Tempo!D163)+ABS(Tempo!AS163-Tempo!E163))),IF($B174="","",0))</f>
        <v/>
      </c>
      <c r="M174" s="153">
        <f>IF(AND(Bias!$I$6=1,$B174&gt;=Bias!$J$6,$B174&lt;=Bias!$K$6),Tempo!D163-2*K174*$L$5,Tempo!D163)</f>
        <v>0</v>
      </c>
      <c r="N174" s="153">
        <f>IF(AND(Bias!$I$6=1,$B174&gt;=Bias!$J$6,$B174&lt;=Bias!$K$6),Tempo!E163+2*L174*$L$5,Tempo!E163)</f>
        <v>0</v>
      </c>
      <c r="O174" s="70">
        <f>IF($B174="",0,Tempo!$A$2*(M174-N174)/2+O175)</f>
        <v>0</v>
      </c>
      <c r="P174" s="109">
        <f t="shared" si="5"/>
        <v>0</v>
      </c>
      <c r="Q174" s="111" t="str">
        <f>IF($B174&lt;=Bias!$P$5,IF(ABS(Tempo!AP163-G174)+ABS(Tempo!AQ163-H174)=0,0.5,ABS(Tempo!AP163-G174)/(ABS(Tempo!AP163-G174)+ABS(Tempo!AQ163-H174))),IF($B174="","",0))</f>
        <v/>
      </c>
      <c r="R174" s="71" t="str">
        <f>IF($B174&lt;=Bias!$P$5,IF(ABS(Tempo!AP163-G174)+ABS(Tempo!AQ163-H174)=0,0.5,ABS(Tempo!AQ163-H174)/(ABS(Tempo!AP163-G174)+ABS(Tempo!AQ163-H174))),IF($B174="","",0))</f>
        <v/>
      </c>
      <c r="S174" s="71">
        <f>IF(Bias!$N$5=0,G174,IF(AND(Bias!$N$5=1,$B174&gt;=Bias!$O$5,$B174&lt;=Bias!$P$5),G174-2*($N$5*Q174),G174))</f>
        <v>0</v>
      </c>
      <c r="T174" s="71">
        <f>IF(Bias!$N$5=0,H174,IF(AND(Bias!$N$5=1,$B174&gt;=Bias!$O$5,$B174&lt;=Bias!$P$5),H174+2*($N$5*R174),H174))</f>
        <v>0</v>
      </c>
      <c r="U174" s="70">
        <f>IF($B174="",0,Tempo!$A$2*(S174-T174)/2+U175)</f>
        <v>0</v>
      </c>
      <c r="V174" s="83">
        <f>IF(AND($B174&lt;&gt;"",$Q$11&lt;&gt;""),U174-C174+Tempo!AX163,0)</f>
        <v>0</v>
      </c>
      <c r="W174" s="83" t="str">
        <f>IF($B174&lt;=Bias!$P$6,IF(ABS(Tempo!AR163-M174)+ABS(Tempo!AS163-N174)=0,0.5,ABS(Tempo!AR163-M174)/(ABS(Tempo!AR163-M174)+ABS(Tempo!AS163-N174))),IF($B174="","",0))</f>
        <v/>
      </c>
      <c r="X174" s="83" t="str">
        <f>IF($B174&lt;=Bias!$P$6,IF(ABS(Tempo!AR163-M174)+ABS(Tempo!AS163-N174)=0,0.5,ABS(Tempo!AS163-N174)/(ABS(Tempo!AR163-M174)+ABS(Tempo!AS163-N174))),IF($B174="","",0))</f>
        <v/>
      </c>
      <c r="Y174" s="71">
        <f>IF(Bias!$N$6=0,M174,IF(AND(Bias!$N$6=1,$B174&gt;=Bias!$O$6,$B174&lt;=Bias!$P$6),M174-2*($P$5*W174),M174))</f>
        <v>0</v>
      </c>
      <c r="Z174" s="71">
        <f>IF(Bias!$N$6=0,N174,IF(AND(Bias!$N$6=1,$B174&gt;=Bias!$O$6,$B174&lt;=Bias!$P$6),N174+2*($P$5*X174),N174))</f>
        <v>0</v>
      </c>
      <c r="AA174" s="70">
        <f>IF($B174="",0,Tempo!$A$2*(Y174-Z174)/2+AA175)</f>
        <v>0</v>
      </c>
      <c r="AB174" s="83">
        <f>IF(AND($B174&lt;&gt;"",$Q$11&lt;&gt;""),AA174-D174+Tempo!AY163,0)</f>
        <v>0</v>
      </c>
      <c r="AC174" s="83">
        <f>Tempo!$A$2*(S174-T174)/2-Tempo!$A$2*(Tempo!AP163-Tempo!AQ163)/2</f>
        <v>0</v>
      </c>
      <c r="AD174" s="83">
        <f>Tempo!$A$2*(Y174-Z174)/2-Tempo!$A$2*(Tempo!AR163-Tempo!AS163)/2</f>
        <v>0</v>
      </c>
      <c r="AE174" s="83">
        <f>Tempo!$A$2*(S174+T174)/2-Tempo!$A$2*(Tempo!AP163+Tempo!AQ163)/2</f>
        <v>0</v>
      </c>
      <c r="AF174" s="83">
        <f>Tempo!$A$2*(Y174+Z174)/2-Tempo!$A$2*(Tempo!AR163+Tempo!AS163)/2</f>
        <v>0</v>
      </c>
      <c r="AG174" s="105" t="e">
        <f>IF(AND(Bias!$F$4=1,B174&lt;&gt;""),B174,NA())</f>
        <v>#N/A</v>
      </c>
      <c r="AH174" s="105" t="e">
        <f>IF(AND(Bias!$F$5=1,B174&lt;&gt;""),B174,NA())</f>
        <v>#N/A</v>
      </c>
      <c r="AI174" s="105" t="e">
        <f>IF(AND(Bias!$F$4=1,Bias!$F$6=1,B174&lt;&gt;""),B174,NA())</f>
        <v>#N/A</v>
      </c>
      <c r="AJ174" s="105" t="e">
        <f>IF(AND(Bias!$F$5=1,Bias!$F$6=1,B174&lt;&gt;""),B174,NA())</f>
        <v>#N/A</v>
      </c>
      <c r="AL174" t="str">
        <f>IF($B174&lt;&gt;"",(Tempo!B163-Tempo!C163)/2-(Tempo!AP163-Tempo!AQ163)/2,"")</f>
        <v/>
      </c>
      <c r="AM174" t="str">
        <f>IF($B174&lt;&gt;"",(Tempo!D163-Tempo!E163)/2-(Tempo!AR163-Tempo!AS163)/2,"")</f>
        <v/>
      </c>
    </row>
    <row r="175" spans="1:39" x14ac:dyDescent="0.3">
      <c r="A175" s="68">
        <v>162</v>
      </c>
      <c r="B175" s="69" t="str">
        <f>IF(Tempo!A164="","",Tempo!A164)</f>
        <v/>
      </c>
      <c r="C175" s="70">
        <f>Tempo!$A$2*(Tempo!AP164-Tempo!AQ164)/2+C176</f>
        <v>0</v>
      </c>
      <c r="D175" s="70">
        <f>Tempo!$A$2*(Tempo!AR164-Tempo!AS164)/2+D176</f>
        <v>0</v>
      </c>
      <c r="E175" s="83" t="str">
        <f>IF($B175&lt;=Bias!$K$5,IF(ABS(Tempo!AP164-Tempo!B164)+ABS(Tempo!AQ164-Tempo!C164)=0,0.5,ABS(Tempo!AP164-Tempo!B164)/(ABS(Tempo!AP164-Tempo!B164)+ABS(Tempo!AQ164-Tempo!C164))),IF($B175="","",0))</f>
        <v/>
      </c>
      <c r="F175" s="83" t="str">
        <f>IF($B175&lt;=Bias!$K$5,IF(ABS(Tempo!AP164-Tempo!B164)+ABS(Tempo!AQ164-Tempo!C164)=0,0.5,ABS(Tempo!AQ164-Tempo!C164)/(ABS(Tempo!AP164-Tempo!B164)+ABS(Tempo!AQ164-Tempo!C164))),IF($B175="","",0))</f>
        <v/>
      </c>
      <c r="G175" s="71">
        <f>IF(AND(Bias!$I$5=1,$B175&gt;=Bias!$J$5,$B175&lt;=Bias!$K$5),Tempo!B164-E175*$G$3,Tempo!B164)</f>
        <v>0</v>
      </c>
      <c r="H175" s="71">
        <f>IF(AND(Bias!$I$5=1,$B175&gt;=Bias!$J$5,$B175&lt;=Bias!$K$5),Tempo!C164+F175*$G$3,Tempo!C164)</f>
        <v>0</v>
      </c>
      <c r="I175" s="70">
        <f>IF($B175="",0,Tempo!$A$2*(G175-H175)/2+I176)</f>
        <v>0</v>
      </c>
      <c r="J175" s="70">
        <f t="shared" si="4"/>
        <v>0</v>
      </c>
      <c r="K175" s="83" t="str">
        <f>IF($B175&lt;=Bias!$K$6,IF(ABS(Tempo!AR164-Tempo!D164)+ABS(Tempo!AS164-Tempo!E164)=0,0.5,ABS(Tempo!AR164-Tempo!D164)/(ABS(Tempo!AR164-Tempo!D164)+ABS(Tempo!AS164-Tempo!E164))),IF($B175="","",0))</f>
        <v/>
      </c>
      <c r="L175" s="83" t="str">
        <f>IF($B175&lt;=Bias!$K$6,IF(ABS(Tempo!AR164-Tempo!D164)+ABS(Tempo!AS164-Tempo!E164)=0,0.5,ABS(Tempo!AS164-Tempo!E164)/(ABS(Tempo!AR164-Tempo!D164)+ABS(Tempo!AS164-Tempo!E164))),IF($B175="","",0))</f>
        <v/>
      </c>
      <c r="M175" s="153">
        <f>IF(AND(Bias!$I$6=1,$B175&gt;=Bias!$J$6,$B175&lt;=Bias!$K$6),Tempo!D164-2*K175*$L$5,Tempo!D164)</f>
        <v>0</v>
      </c>
      <c r="N175" s="153">
        <f>IF(AND(Bias!$I$6=1,$B175&gt;=Bias!$J$6,$B175&lt;=Bias!$K$6),Tempo!E164+2*L175*$L$5,Tempo!E164)</f>
        <v>0</v>
      </c>
      <c r="O175" s="70">
        <f>IF($B175="",0,Tempo!$A$2*(M175-N175)/2+O176)</f>
        <v>0</v>
      </c>
      <c r="P175" s="109">
        <f t="shared" si="5"/>
        <v>0</v>
      </c>
      <c r="Q175" s="111" t="str">
        <f>IF($B175&lt;=Bias!$P$5,IF(ABS(Tempo!AP164-G175)+ABS(Tempo!AQ164-H175)=0,0.5,ABS(Tempo!AP164-G175)/(ABS(Tempo!AP164-G175)+ABS(Tempo!AQ164-H175))),IF($B175="","",0))</f>
        <v/>
      </c>
      <c r="R175" s="71" t="str">
        <f>IF($B175&lt;=Bias!$P$5,IF(ABS(Tempo!AP164-G175)+ABS(Tempo!AQ164-H175)=0,0.5,ABS(Tempo!AQ164-H175)/(ABS(Tempo!AP164-G175)+ABS(Tempo!AQ164-H175))),IF($B175="","",0))</f>
        <v/>
      </c>
      <c r="S175" s="71">
        <f>IF(Bias!$N$5=0,G175,IF(AND(Bias!$N$5=1,$B175&gt;=Bias!$O$5,$B175&lt;=Bias!$P$5),G175-2*($N$5*Q175),G175))</f>
        <v>0</v>
      </c>
      <c r="T175" s="71">
        <f>IF(Bias!$N$5=0,H175,IF(AND(Bias!$N$5=1,$B175&gt;=Bias!$O$5,$B175&lt;=Bias!$P$5),H175+2*($N$5*R175),H175))</f>
        <v>0</v>
      </c>
      <c r="U175" s="70">
        <f>IF($B175="",0,Tempo!$A$2*(S175-T175)/2+U176)</f>
        <v>0</v>
      </c>
      <c r="V175" s="83">
        <f>IF(AND($B175&lt;&gt;"",$Q$11&lt;&gt;""),U175-C175+Tempo!AX164,0)</f>
        <v>0</v>
      </c>
      <c r="W175" s="83" t="str">
        <f>IF($B175&lt;=Bias!$P$6,IF(ABS(Tempo!AR164-M175)+ABS(Tempo!AS164-N175)=0,0.5,ABS(Tempo!AR164-M175)/(ABS(Tempo!AR164-M175)+ABS(Tempo!AS164-N175))),IF($B175="","",0))</f>
        <v/>
      </c>
      <c r="X175" s="83" t="str">
        <f>IF($B175&lt;=Bias!$P$6,IF(ABS(Tempo!AR164-M175)+ABS(Tempo!AS164-N175)=0,0.5,ABS(Tempo!AS164-N175)/(ABS(Tempo!AR164-M175)+ABS(Tempo!AS164-N175))),IF($B175="","",0))</f>
        <v/>
      </c>
      <c r="Y175" s="71">
        <f>IF(Bias!$N$6=0,M175,IF(AND(Bias!$N$6=1,$B175&gt;=Bias!$O$6,$B175&lt;=Bias!$P$6),M175-2*($P$5*W175),M175))</f>
        <v>0</v>
      </c>
      <c r="Z175" s="71">
        <f>IF(Bias!$N$6=0,N175,IF(AND(Bias!$N$6=1,$B175&gt;=Bias!$O$6,$B175&lt;=Bias!$P$6),N175+2*($P$5*X175),N175))</f>
        <v>0</v>
      </c>
      <c r="AA175" s="70">
        <f>IF($B175="",0,Tempo!$A$2*(Y175-Z175)/2+AA176)</f>
        <v>0</v>
      </c>
      <c r="AB175" s="83">
        <f>IF(AND($B175&lt;&gt;"",$Q$11&lt;&gt;""),AA175-D175+Tempo!AY164,0)</f>
        <v>0</v>
      </c>
      <c r="AC175" s="83">
        <f>Tempo!$A$2*(S175-T175)/2-Tempo!$A$2*(Tempo!AP164-Tempo!AQ164)/2</f>
        <v>0</v>
      </c>
      <c r="AD175" s="83">
        <f>Tempo!$A$2*(Y175-Z175)/2-Tempo!$A$2*(Tempo!AR164-Tempo!AS164)/2</f>
        <v>0</v>
      </c>
      <c r="AE175" s="83">
        <f>Tempo!$A$2*(S175+T175)/2-Tempo!$A$2*(Tempo!AP164+Tempo!AQ164)/2</f>
        <v>0</v>
      </c>
      <c r="AF175" s="83">
        <f>Tempo!$A$2*(Y175+Z175)/2-Tempo!$A$2*(Tempo!AR164+Tempo!AS164)/2</f>
        <v>0</v>
      </c>
      <c r="AG175" s="105" t="e">
        <f>IF(AND(Bias!$F$4=1,B175&lt;&gt;""),B175,NA())</f>
        <v>#N/A</v>
      </c>
      <c r="AH175" s="105" t="e">
        <f>IF(AND(Bias!$F$5=1,B175&lt;&gt;""),B175,NA())</f>
        <v>#N/A</v>
      </c>
      <c r="AI175" s="105" t="e">
        <f>IF(AND(Bias!$F$4=1,Bias!$F$6=1,B175&lt;&gt;""),B175,NA())</f>
        <v>#N/A</v>
      </c>
      <c r="AJ175" s="105" t="e">
        <f>IF(AND(Bias!$F$5=1,Bias!$F$6=1,B175&lt;&gt;""),B175,NA())</f>
        <v>#N/A</v>
      </c>
      <c r="AL175" t="str">
        <f>IF($B175&lt;&gt;"",(Tempo!B164-Tempo!C164)/2-(Tempo!AP164-Tempo!AQ164)/2,"")</f>
        <v/>
      </c>
      <c r="AM175" t="str">
        <f>IF($B175&lt;&gt;"",(Tempo!D164-Tempo!E164)/2-(Tempo!AR164-Tempo!AS164)/2,"")</f>
        <v/>
      </c>
    </row>
    <row r="176" spans="1:39" x14ac:dyDescent="0.3">
      <c r="A176" s="68">
        <v>163</v>
      </c>
      <c r="B176" s="69" t="str">
        <f>IF(Tempo!A165="","",Tempo!A165)</f>
        <v/>
      </c>
      <c r="C176" s="70">
        <f>Tempo!$A$2*(Tempo!AP165-Tempo!AQ165)/2+C177</f>
        <v>0</v>
      </c>
      <c r="D176" s="70">
        <f>Tempo!$A$2*(Tempo!AR165-Tempo!AS165)/2+D177</f>
        <v>0</v>
      </c>
      <c r="E176" s="83" t="str">
        <f>IF($B176&lt;=Bias!$K$5,IF(ABS(Tempo!AP165-Tempo!B165)+ABS(Tempo!AQ165-Tempo!C165)=0,0.5,ABS(Tempo!AP165-Tempo!B165)/(ABS(Tempo!AP165-Tempo!B165)+ABS(Tempo!AQ165-Tempo!C165))),IF($B176="","",0))</f>
        <v/>
      </c>
      <c r="F176" s="83" t="str">
        <f>IF($B176&lt;=Bias!$K$5,IF(ABS(Tempo!AP165-Tempo!B165)+ABS(Tempo!AQ165-Tempo!C165)=0,0.5,ABS(Tempo!AQ165-Tempo!C165)/(ABS(Tempo!AP165-Tempo!B165)+ABS(Tempo!AQ165-Tempo!C165))),IF($B176="","",0))</f>
        <v/>
      </c>
      <c r="G176" s="71">
        <f>IF(AND(Bias!$I$5=1,$B176&gt;=Bias!$J$5,$B176&lt;=Bias!$K$5),Tempo!B165-E176*$G$3,Tempo!B165)</f>
        <v>0</v>
      </c>
      <c r="H176" s="71">
        <f>IF(AND(Bias!$I$5=1,$B176&gt;=Bias!$J$5,$B176&lt;=Bias!$K$5),Tempo!C165+F176*$G$3,Tempo!C165)</f>
        <v>0</v>
      </c>
      <c r="I176" s="70">
        <f>IF($B176="",0,Tempo!$A$2*(G176-H176)/2+I177)</f>
        <v>0</v>
      </c>
      <c r="J176" s="70">
        <f t="shared" si="4"/>
        <v>0</v>
      </c>
      <c r="K176" s="83" t="str">
        <f>IF($B176&lt;=Bias!$K$6,IF(ABS(Tempo!AR165-Tempo!D165)+ABS(Tempo!AS165-Tempo!E165)=0,0.5,ABS(Tempo!AR165-Tempo!D165)/(ABS(Tempo!AR165-Tempo!D165)+ABS(Tempo!AS165-Tempo!E165))),IF($B176="","",0))</f>
        <v/>
      </c>
      <c r="L176" s="83" t="str">
        <f>IF($B176&lt;=Bias!$K$6,IF(ABS(Tempo!AR165-Tempo!D165)+ABS(Tempo!AS165-Tempo!E165)=0,0.5,ABS(Tempo!AS165-Tempo!E165)/(ABS(Tempo!AR165-Tempo!D165)+ABS(Tempo!AS165-Tempo!E165))),IF($B176="","",0))</f>
        <v/>
      </c>
      <c r="M176" s="153">
        <f>IF(AND(Bias!$I$6=1,$B176&gt;=Bias!$J$6,$B176&lt;=Bias!$K$6),Tempo!D165-2*K176*$L$5,Tempo!D165)</f>
        <v>0</v>
      </c>
      <c r="N176" s="153">
        <f>IF(AND(Bias!$I$6=1,$B176&gt;=Bias!$J$6,$B176&lt;=Bias!$K$6),Tempo!E165+2*L176*$L$5,Tempo!E165)</f>
        <v>0</v>
      </c>
      <c r="O176" s="70">
        <f>IF($B176="",0,Tempo!$A$2*(M176-N176)/2+O177)</f>
        <v>0</v>
      </c>
      <c r="P176" s="109">
        <f t="shared" si="5"/>
        <v>0</v>
      </c>
      <c r="Q176" s="111" t="str">
        <f>IF($B176&lt;=Bias!$P$5,IF(ABS(Tempo!AP165-G176)+ABS(Tempo!AQ165-H176)=0,0.5,ABS(Tempo!AP165-G176)/(ABS(Tempo!AP165-G176)+ABS(Tempo!AQ165-H176))),IF($B176="","",0))</f>
        <v/>
      </c>
      <c r="R176" s="71" t="str">
        <f>IF($B176&lt;=Bias!$P$5,IF(ABS(Tempo!AP165-G176)+ABS(Tempo!AQ165-H176)=0,0.5,ABS(Tempo!AQ165-H176)/(ABS(Tempo!AP165-G176)+ABS(Tempo!AQ165-H176))),IF($B176="","",0))</f>
        <v/>
      </c>
      <c r="S176" s="71">
        <f>IF(Bias!$N$5=0,G176,IF(AND(Bias!$N$5=1,$B176&gt;=Bias!$O$5,$B176&lt;=Bias!$P$5),G176-2*($N$5*Q176),G176))</f>
        <v>0</v>
      </c>
      <c r="T176" s="71">
        <f>IF(Bias!$N$5=0,H176,IF(AND(Bias!$N$5=1,$B176&gt;=Bias!$O$5,$B176&lt;=Bias!$P$5),H176+2*($N$5*R176),H176))</f>
        <v>0</v>
      </c>
      <c r="U176" s="70">
        <f>IF($B176="",0,Tempo!$A$2*(S176-T176)/2+U177)</f>
        <v>0</v>
      </c>
      <c r="V176" s="83">
        <f>IF(AND($B176&lt;&gt;"",$Q$11&lt;&gt;""),U176-C176+Tempo!AX165,0)</f>
        <v>0</v>
      </c>
      <c r="W176" s="83" t="str">
        <f>IF($B176&lt;=Bias!$P$6,IF(ABS(Tempo!AR165-M176)+ABS(Tempo!AS165-N176)=0,0.5,ABS(Tempo!AR165-M176)/(ABS(Tempo!AR165-M176)+ABS(Tempo!AS165-N176))),IF($B176="","",0))</f>
        <v/>
      </c>
      <c r="X176" s="83" t="str">
        <f>IF($B176&lt;=Bias!$P$6,IF(ABS(Tempo!AR165-M176)+ABS(Tempo!AS165-N176)=0,0.5,ABS(Tempo!AS165-N176)/(ABS(Tempo!AR165-M176)+ABS(Tempo!AS165-N176))),IF($B176="","",0))</f>
        <v/>
      </c>
      <c r="Y176" s="71">
        <f>IF(Bias!$N$6=0,M176,IF(AND(Bias!$N$6=1,$B176&gt;=Bias!$O$6,$B176&lt;=Bias!$P$6),M176-2*($P$5*W176),M176))</f>
        <v>0</v>
      </c>
      <c r="Z176" s="71">
        <f>IF(Bias!$N$6=0,N176,IF(AND(Bias!$N$6=1,$B176&gt;=Bias!$O$6,$B176&lt;=Bias!$P$6),N176+2*($P$5*X176),N176))</f>
        <v>0</v>
      </c>
      <c r="AA176" s="70">
        <f>IF($B176="",0,Tempo!$A$2*(Y176-Z176)/2+AA177)</f>
        <v>0</v>
      </c>
      <c r="AB176" s="83">
        <f>IF(AND($B176&lt;&gt;"",$Q$11&lt;&gt;""),AA176-D176+Tempo!AY165,0)</f>
        <v>0</v>
      </c>
      <c r="AC176" s="83">
        <f>Tempo!$A$2*(S176-T176)/2-Tempo!$A$2*(Tempo!AP165-Tempo!AQ165)/2</f>
        <v>0</v>
      </c>
      <c r="AD176" s="83">
        <f>Tempo!$A$2*(Y176-Z176)/2-Tempo!$A$2*(Tempo!AR165-Tempo!AS165)/2</f>
        <v>0</v>
      </c>
      <c r="AE176" s="83">
        <f>Tempo!$A$2*(S176+T176)/2-Tempo!$A$2*(Tempo!AP165+Tempo!AQ165)/2</f>
        <v>0</v>
      </c>
      <c r="AF176" s="83">
        <f>Tempo!$A$2*(Y176+Z176)/2-Tempo!$A$2*(Tempo!AR165+Tempo!AS165)/2</f>
        <v>0</v>
      </c>
      <c r="AG176" s="105" t="e">
        <f>IF(AND(Bias!$F$4=1,B176&lt;&gt;""),B176,NA())</f>
        <v>#N/A</v>
      </c>
      <c r="AH176" s="105" t="e">
        <f>IF(AND(Bias!$F$5=1,B176&lt;&gt;""),B176,NA())</f>
        <v>#N/A</v>
      </c>
      <c r="AI176" s="105" t="e">
        <f>IF(AND(Bias!$F$4=1,Bias!$F$6=1,B176&lt;&gt;""),B176,NA())</f>
        <v>#N/A</v>
      </c>
      <c r="AJ176" s="105" t="e">
        <f>IF(AND(Bias!$F$5=1,Bias!$F$6=1,B176&lt;&gt;""),B176,NA())</f>
        <v>#N/A</v>
      </c>
      <c r="AL176" t="str">
        <f>IF($B176&lt;&gt;"",(Tempo!B165-Tempo!C165)/2-(Tempo!AP165-Tempo!AQ165)/2,"")</f>
        <v/>
      </c>
      <c r="AM176" t="str">
        <f>IF($B176&lt;&gt;"",(Tempo!D165-Tempo!E165)/2-(Tempo!AR165-Tempo!AS165)/2,"")</f>
        <v/>
      </c>
    </row>
    <row r="177" spans="1:39" x14ac:dyDescent="0.3">
      <c r="A177" s="68">
        <v>164</v>
      </c>
      <c r="B177" s="69" t="str">
        <f>IF(Tempo!A166="","",Tempo!A166)</f>
        <v/>
      </c>
      <c r="C177" s="70">
        <f>Tempo!$A$2*(Tempo!AP166-Tempo!AQ166)/2+C178</f>
        <v>0</v>
      </c>
      <c r="D177" s="70">
        <f>Tempo!$A$2*(Tempo!AR166-Tempo!AS166)/2+D178</f>
        <v>0</v>
      </c>
      <c r="E177" s="83" t="str">
        <f>IF($B177&lt;=Bias!$K$5,IF(ABS(Tempo!AP166-Tempo!B166)+ABS(Tempo!AQ166-Tempo!C166)=0,0.5,ABS(Tempo!AP166-Tempo!B166)/(ABS(Tempo!AP166-Tempo!B166)+ABS(Tempo!AQ166-Tempo!C166))),IF($B177="","",0))</f>
        <v/>
      </c>
      <c r="F177" s="83" t="str">
        <f>IF($B177&lt;=Bias!$K$5,IF(ABS(Tempo!AP166-Tempo!B166)+ABS(Tempo!AQ166-Tempo!C166)=0,0.5,ABS(Tempo!AQ166-Tempo!C166)/(ABS(Tempo!AP166-Tempo!B166)+ABS(Tempo!AQ166-Tempo!C166))),IF($B177="","",0))</f>
        <v/>
      </c>
      <c r="G177" s="71">
        <f>IF(AND(Bias!$I$5=1,$B177&gt;=Bias!$J$5,$B177&lt;=Bias!$K$5),Tempo!B166-E177*$G$3,Tempo!B166)</f>
        <v>0</v>
      </c>
      <c r="H177" s="71">
        <f>IF(AND(Bias!$I$5=1,$B177&gt;=Bias!$J$5,$B177&lt;=Bias!$K$5),Tempo!C166+F177*$G$3,Tempo!C166)</f>
        <v>0</v>
      </c>
      <c r="I177" s="70">
        <f>IF($B177="",0,Tempo!$A$2*(G177-H177)/2+I178)</f>
        <v>0</v>
      </c>
      <c r="J177" s="70">
        <f t="shared" si="4"/>
        <v>0</v>
      </c>
      <c r="K177" s="83" t="str">
        <f>IF($B177&lt;=Bias!$K$6,IF(ABS(Tempo!AR166-Tempo!D166)+ABS(Tempo!AS166-Tempo!E166)=0,0.5,ABS(Tempo!AR166-Tempo!D166)/(ABS(Tempo!AR166-Tempo!D166)+ABS(Tempo!AS166-Tempo!E166))),IF($B177="","",0))</f>
        <v/>
      </c>
      <c r="L177" s="83" t="str">
        <f>IF($B177&lt;=Bias!$K$6,IF(ABS(Tempo!AR166-Tempo!D166)+ABS(Tempo!AS166-Tempo!E166)=0,0.5,ABS(Tempo!AS166-Tempo!E166)/(ABS(Tempo!AR166-Tempo!D166)+ABS(Tempo!AS166-Tempo!E166))),IF($B177="","",0))</f>
        <v/>
      </c>
      <c r="M177" s="153">
        <f>IF(AND(Bias!$I$6=1,$B177&gt;=Bias!$J$6,$B177&lt;=Bias!$K$6),Tempo!D166-2*K177*$L$5,Tempo!D166)</f>
        <v>0</v>
      </c>
      <c r="N177" s="153">
        <f>IF(AND(Bias!$I$6=1,$B177&gt;=Bias!$J$6,$B177&lt;=Bias!$K$6),Tempo!E166+2*L177*$L$5,Tempo!E166)</f>
        <v>0</v>
      </c>
      <c r="O177" s="70">
        <f>IF($B177="",0,Tempo!$A$2*(M177-N177)/2+O178)</f>
        <v>0</v>
      </c>
      <c r="P177" s="109">
        <f t="shared" si="5"/>
        <v>0</v>
      </c>
      <c r="Q177" s="111" t="str">
        <f>IF($B177&lt;=Bias!$P$5,IF(ABS(Tempo!AP166-G177)+ABS(Tempo!AQ166-H177)=0,0.5,ABS(Tempo!AP166-G177)/(ABS(Tempo!AP166-G177)+ABS(Tempo!AQ166-H177))),IF($B177="","",0))</f>
        <v/>
      </c>
      <c r="R177" s="71" t="str">
        <f>IF($B177&lt;=Bias!$P$5,IF(ABS(Tempo!AP166-G177)+ABS(Tempo!AQ166-H177)=0,0.5,ABS(Tempo!AQ166-H177)/(ABS(Tempo!AP166-G177)+ABS(Tempo!AQ166-H177))),IF($B177="","",0))</f>
        <v/>
      </c>
      <c r="S177" s="71">
        <f>IF(Bias!$N$5=0,G177,IF(AND(Bias!$N$5=1,$B177&gt;=Bias!$O$5,$B177&lt;=Bias!$P$5),G177-2*($N$5*Q177),G177))</f>
        <v>0</v>
      </c>
      <c r="T177" s="71">
        <f>IF(Bias!$N$5=0,H177,IF(AND(Bias!$N$5=1,$B177&gt;=Bias!$O$5,$B177&lt;=Bias!$P$5),H177+2*($N$5*R177),H177))</f>
        <v>0</v>
      </c>
      <c r="U177" s="70">
        <f>IF($B177="",0,Tempo!$A$2*(S177-T177)/2+U178)</f>
        <v>0</v>
      </c>
      <c r="V177" s="83">
        <f>IF(AND($B177&lt;&gt;"",$Q$11&lt;&gt;""),U177-C177+Tempo!AX166,0)</f>
        <v>0</v>
      </c>
      <c r="W177" s="83" t="str">
        <f>IF($B177&lt;=Bias!$P$6,IF(ABS(Tempo!AR166-M177)+ABS(Tempo!AS166-N177)=0,0.5,ABS(Tempo!AR166-M177)/(ABS(Tempo!AR166-M177)+ABS(Tempo!AS166-N177))),IF($B177="","",0))</f>
        <v/>
      </c>
      <c r="X177" s="83" t="str">
        <f>IF($B177&lt;=Bias!$P$6,IF(ABS(Tempo!AR166-M177)+ABS(Tempo!AS166-N177)=0,0.5,ABS(Tempo!AS166-N177)/(ABS(Tempo!AR166-M177)+ABS(Tempo!AS166-N177))),IF($B177="","",0))</f>
        <v/>
      </c>
      <c r="Y177" s="71">
        <f>IF(Bias!$N$6=0,M177,IF(AND(Bias!$N$6=1,$B177&gt;=Bias!$O$6,$B177&lt;=Bias!$P$6),M177-2*($P$5*W177),M177))</f>
        <v>0</v>
      </c>
      <c r="Z177" s="71">
        <f>IF(Bias!$N$6=0,N177,IF(AND(Bias!$N$6=1,$B177&gt;=Bias!$O$6,$B177&lt;=Bias!$P$6),N177+2*($P$5*X177),N177))</f>
        <v>0</v>
      </c>
      <c r="AA177" s="70">
        <f>IF($B177="",0,Tempo!$A$2*(Y177-Z177)/2+AA178)</f>
        <v>0</v>
      </c>
      <c r="AB177" s="83">
        <f>IF(AND($B177&lt;&gt;"",$Q$11&lt;&gt;""),AA177-D177+Tempo!AY166,0)</f>
        <v>0</v>
      </c>
      <c r="AC177" s="83">
        <f>Tempo!$A$2*(S177-T177)/2-Tempo!$A$2*(Tempo!AP166-Tempo!AQ166)/2</f>
        <v>0</v>
      </c>
      <c r="AD177" s="83">
        <f>Tempo!$A$2*(Y177-Z177)/2-Tempo!$A$2*(Tempo!AR166-Tempo!AS166)/2</f>
        <v>0</v>
      </c>
      <c r="AE177" s="83">
        <f>Tempo!$A$2*(S177+T177)/2-Tempo!$A$2*(Tempo!AP166+Tempo!AQ166)/2</f>
        <v>0</v>
      </c>
      <c r="AF177" s="83">
        <f>Tempo!$A$2*(Y177+Z177)/2-Tempo!$A$2*(Tempo!AR166+Tempo!AS166)/2</f>
        <v>0</v>
      </c>
      <c r="AG177" s="105" t="e">
        <f>IF(AND(Bias!$F$4=1,B177&lt;&gt;""),B177,NA())</f>
        <v>#N/A</v>
      </c>
      <c r="AH177" s="105" t="e">
        <f>IF(AND(Bias!$F$5=1,B177&lt;&gt;""),B177,NA())</f>
        <v>#N/A</v>
      </c>
      <c r="AI177" s="105" t="e">
        <f>IF(AND(Bias!$F$4=1,Bias!$F$6=1,B177&lt;&gt;""),B177,NA())</f>
        <v>#N/A</v>
      </c>
      <c r="AJ177" s="105" t="e">
        <f>IF(AND(Bias!$F$5=1,Bias!$F$6=1,B177&lt;&gt;""),B177,NA())</f>
        <v>#N/A</v>
      </c>
      <c r="AL177" t="str">
        <f>IF($B177&lt;&gt;"",(Tempo!B166-Tempo!C166)/2-(Tempo!AP166-Tempo!AQ166)/2,"")</f>
        <v/>
      </c>
      <c r="AM177" t="str">
        <f>IF($B177&lt;&gt;"",(Tempo!D166-Tempo!E166)/2-(Tempo!AR166-Tempo!AS166)/2,"")</f>
        <v/>
      </c>
    </row>
    <row r="178" spans="1:39" x14ac:dyDescent="0.3">
      <c r="A178" s="68">
        <v>165</v>
      </c>
      <c r="B178" s="69" t="str">
        <f>IF(Tempo!A167="","",Tempo!A167)</f>
        <v/>
      </c>
      <c r="C178" s="70">
        <f>Tempo!$A$2*(Tempo!AP167-Tempo!AQ167)/2+C179</f>
        <v>0</v>
      </c>
      <c r="D178" s="70">
        <f>Tempo!$A$2*(Tempo!AR167-Tempo!AS167)/2+D179</f>
        <v>0</v>
      </c>
      <c r="E178" s="83" t="str">
        <f>IF($B178&lt;=Bias!$K$5,IF(ABS(Tempo!AP167-Tempo!B167)+ABS(Tempo!AQ167-Tempo!C167)=0,0.5,ABS(Tempo!AP167-Tempo!B167)/(ABS(Tempo!AP167-Tempo!B167)+ABS(Tempo!AQ167-Tempo!C167))),IF($B178="","",0))</f>
        <v/>
      </c>
      <c r="F178" s="83" t="str">
        <f>IF($B178&lt;=Bias!$K$5,IF(ABS(Tempo!AP167-Tempo!B167)+ABS(Tempo!AQ167-Tempo!C167)=0,0.5,ABS(Tempo!AQ167-Tempo!C167)/(ABS(Tempo!AP167-Tempo!B167)+ABS(Tempo!AQ167-Tempo!C167))),IF($B178="","",0))</f>
        <v/>
      </c>
      <c r="G178" s="71">
        <f>IF(AND(Bias!$I$5=1,$B178&gt;=Bias!$J$5,$B178&lt;=Bias!$K$5),Tempo!B167-E178*$G$3,Tempo!B167)</f>
        <v>0</v>
      </c>
      <c r="H178" s="71">
        <f>IF(AND(Bias!$I$5=1,$B178&gt;=Bias!$J$5,$B178&lt;=Bias!$K$5),Tempo!C167+F178*$G$3,Tempo!C167)</f>
        <v>0</v>
      </c>
      <c r="I178" s="70">
        <f>IF($B178="",0,Tempo!$A$2*(G178-H178)/2+I179)</f>
        <v>0</v>
      </c>
      <c r="J178" s="70">
        <f t="shared" si="4"/>
        <v>0</v>
      </c>
      <c r="K178" s="83" t="str">
        <f>IF($B178&lt;=Bias!$K$6,IF(ABS(Tempo!AR167-Tempo!D167)+ABS(Tempo!AS167-Tempo!E167)=0,0.5,ABS(Tempo!AR167-Tempo!D167)/(ABS(Tempo!AR167-Tempo!D167)+ABS(Tempo!AS167-Tempo!E167))),IF($B178="","",0))</f>
        <v/>
      </c>
      <c r="L178" s="83" t="str">
        <f>IF($B178&lt;=Bias!$K$6,IF(ABS(Tempo!AR167-Tempo!D167)+ABS(Tempo!AS167-Tempo!E167)=0,0.5,ABS(Tempo!AS167-Tempo!E167)/(ABS(Tempo!AR167-Tempo!D167)+ABS(Tempo!AS167-Tempo!E167))),IF($B178="","",0))</f>
        <v/>
      </c>
      <c r="M178" s="153">
        <f>IF(AND(Bias!$I$6=1,$B178&gt;=Bias!$J$6,$B178&lt;=Bias!$K$6),Tempo!D167-2*K178*$L$5,Tempo!D167)</f>
        <v>0</v>
      </c>
      <c r="N178" s="153">
        <f>IF(AND(Bias!$I$6=1,$B178&gt;=Bias!$J$6,$B178&lt;=Bias!$K$6),Tempo!E167+2*L178*$L$5,Tempo!E167)</f>
        <v>0</v>
      </c>
      <c r="O178" s="70">
        <f>IF($B178="",0,Tempo!$A$2*(M178-N178)/2+O179)</f>
        <v>0</v>
      </c>
      <c r="P178" s="109">
        <f t="shared" si="5"/>
        <v>0</v>
      </c>
      <c r="Q178" s="111" t="str">
        <f>IF($B178&lt;=Bias!$P$5,IF(ABS(Tempo!AP167-G178)+ABS(Tempo!AQ167-H178)=0,0.5,ABS(Tempo!AP167-G178)/(ABS(Tempo!AP167-G178)+ABS(Tempo!AQ167-H178))),IF($B178="","",0))</f>
        <v/>
      </c>
      <c r="R178" s="71" t="str">
        <f>IF($B178&lt;=Bias!$P$5,IF(ABS(Tempo!AP167-G178)+ABS(Tempo!AQ167-H178)=0,0.5,ABS(Tempo!AQ167-H178)/(ABS(Tempo!AP167-G178)+ABS(Tempo!AQ167-H178))),IF($B178="","",0))</f>
        <v/>
      </c>
      <c r="S178" s="71">
        <f>IF(Bias!$N$5=0,G178,IF(AND(Bias!$N$5=1,$B178&gt;=Bias!$O$5,$B178&lt;=Bias!$P$5),G178-2*($N$5*Q178),G178))</f>
        <v>0</v>
      </c>
      <c r="T178" s="71">
        <f>IF(Bias!$N$5=0,H178,IF(AND(Bias!$N$5=1,$B178&gt;=Bias!$O$5,$B178&lt;=Bias!$P$5),H178+2*($N$5*R178),H178))</f>
        <v>0</v>
      </c>
      <c r="U178" s="70">
        <f>IF($B178="",0,Tempo!$A$2*(S178-T178)/2+U179)</f>
        <v>0</v>
      </c>
      <c r="V178" s="83">
        <f>IF(AND($B178&lt;&gt;"",$Q$11&lt;&gt;""),U178-C178+Tempo!AX167,0)</f>
        <v>0</v>
      </c>
      <c r="W178" s="83" t="str">
        <f>IF($B178&lt;=Bias!$P$6,IF(ABS(Tempo!AR167-M178)+ABS(Tempo!AS167-N178)=0,0.5,ABS(Tempo!AR167-M178)/(ABS(Tempo!AR167-M178)+ABS(Tempo!AS167-N178))),IF($B178="","",0))</f>
        <v/>
      </c>
      <c r="X178" s="83" t="str">
        <f>IF($B178&lt;=Bias!$P$6,IF(ABS(Tempo!AR167-M178)+ABS(Tempo!AS167-N178)=0,0.5,ABS(Tempo!AS167-N178)/(ABS(Tempo!AR167-M178)+ABS(Tempo!AS167-N178))),IF($B178="","",0))</f>
        <v/>
      </c>
      <c r="Y178" s="71">
        <f>IF(Bias!$N$6=0,M178,IF(AND(Bias!$N$6=1,$B178&gt;=Bias!$O$6,$B178&lt;=Bias!$P$6),M178-2*($P$5*W178),M178))</f>
        <v>0</v>
      </c>
      <c r="Z178" s="71">
        <f>IF(Bias!$N$6=0,N178,IF(AND(Bias!$N$6=1,$B178&gt;=Bias!$O$6,$B178&lt;=Bias!$P$6),N178+2*($P$5*X178),N178))</f>
        <v>0</v>
      </c>
      <c r="AA178" s="70">
        <f>IF($B178="",0,Tempo!$A$2*(Y178-Z178)/2+AA179)</f>
        <v>0</v>
      </c>
      <c r="AB178" s="83">
        <f>IF(AND($B178&lt;&gt;"",$Q$11&lt;&gt;""),AA178-D178+Tempo!AY167,0)</f>
        <v>0</v>
      </c>
      <c r="AC178" s="83">
        <f>Tempo!$A$2*(S178-T178)/2-Tempo!$A$2*(Tempo!AP167-Tempo!AQ167)/2</f>
        <v>0</v>
      </c>
      <c r="AD178" s="83">
        <f>Tempo!$A$2*(Y178-Z178)/2-Tempo!$A$2*(Tempo!AR167-Tempo!AS167)/2</f>
        <v>0</v>
      </c>
      <c r="AE178" s="83">
        <f>Tempo!$A$2*(S178+T178)/2-Tempo!$A$2*(Tempo!AP167+Tempo!AQ167)/2</f>
        <v>0</v>
      </c>
      <c r="AF178" s="83">
        <f>Tempo!$A$2*(Y178+Z178)/2-Tempo!$A$2*(Tempo!AR167+Tempo!AS167)/2</f>
        <v>0</v>
      </c>
      <c r="AG178" s="105" t="e">
        <f>IF(AND(Bias!$F$4=1,B178&lt;&gt;""),B178,NA())</f>
        <v>#N/A</v>
      </c>
      <c r="AH178" s="105" t="e">
        <f>IF(AND(Bias!$F$5=1,B178&lt;&gt;""),B178,NA())</f>
        <v>#N/A</v>
      </c>
      <c r="AI178" s="105" t="e">
        <f>IF(AND(Bias!$F$4=1,Bias!$F$6=1,B178&lt;&gt;""),B178,NA())</f>
        <v>#N/A</v>
      </c>
      <c r="AJ178" s="105" t="e">
        <f>IF(AND(Bias!$F$5=1,Bias!$F$6=1,B178&lt;&gt;""),B178,NA())</f>
        <v>#N/A</v>
      </c>
      <c r="AL178" t="str">
        <f>IF($B178&lt;&gt;"",(Tempo!B167-Tempo!C167)/2-(Tempo!AP167-Tempo!AQ167)/2,"")</f>
        <v/>
      </c>
      <c r="AM178" t="str">
        <f>IF($B178&lt;&gt;"",(Tempo!D167-Tempo!E167)/2-(Tempo!AR167-Tempo!AS167)/2,"")</f>
        <v/>
      </c>
    </row>
    <row r="179" spans="1:39" x14ac:dyDescent="0.3">
      <c r="A179" s="68">
        <v>166</v>
      </c>
      <c r="B179" s="69" t="str">
        <f>IF(Tempo!A168="","",Tempo!A168)</f>
        <v/>
      </c>
      <c r="C179" s="70">
        <f>Tempo!$A$2*(Tempo!AP168-Tempo!AQ168)/2+C180</f>
        <v>0</v>
      </c>
      <c r="D179" s="70">
        <f>Tempo!$A$2*(Tempo!AR168-Tempo!AS168)/2+D180</f>
        <v>0</v>
      </c>
      <c r="E179" s="83" t="str">
        <f>IF($B179&lt;=Bias!$K$5,IF(ABS(Tempo!AP168-Tempo!B168)+ABS(Tempo!AQ168-Tempo!C168)=0,0.5,ABS(Tempo!AP168-Tempo!B168)/(ABS(Tempo!AP168-Tempo!B168)+ABS(Tempo!AQ168-Tempo!C168))),IF($B179="","",0))</f>
        <v/>
      </c>
      <c r="F179" s="83" t="str">
        <f>IF($B179&lt;=Bias!$K$5,IF(ABS(Tempo!AP168-Tempo!B168)+ABS(Tempo!AQ168-Tempo!C168)=0,0.5,ABS(Tempo!AQ168-Tempo!C168)/(ABS(Tempo!AP168-Tempo!B168)+ABS(Tempo!AQ168-Tempo!C168))),IF($B179="","",0))</f>
        <v/>
      </c>
      <c r="G179" s="71">
        <f>IF(AND(Bias!$I$5=1,$B179&gt;=Bias!$J$5,$B179&lt;=Bias!$K$5),Tempo!B168-E179*$G$3,Tempo!B168)</f>
        <v>0</v>
      </c>
      <c r="H179" s="71">
        <f>IF(AND(Bias!$I$5=1,$B179&gt;=Bias!$J$5,$B179&lt;=Bias!$K$5),Tempo!C168+F179*$G$3,Tempo!C168)</f>
        <v>0</v>
      </c>
      <c r="I179" s="70">
        <f>IF($B179="",0,Tempo!$A$2*(G179-H179)/2+I180)</f>
        <v>0</v>
      </c>
      <c r="J179" s="70">
        <f t="shared" si="4"/>
        <v>0</v>
      </c>
      <c r="K179" s="83" t="str">
        <f>IF($B179&lt;=Bias!$K$6,IF(ABS(Tempo!AR168-Tempo!D168)+ABS(Tempo!AS168-Tempo!E168)=0,0.5,ABS(Tempo!AR168-Tempo!D168)/(ABS(Tempo!AR168-Tempo!D168)+ABS(Tempo!AS168-Tempo!E168))),IF($B179="","",0))</f>
        <v/>
      </c>
      <c r="L179" s="83" t="str">
        <f>IF($B179&lt;=Bias!$K$6,IF(ABS(Tempo!AR168-Tempo!D168)+ABS(Tempo!AS168-Tempo!E168)=0,0.5,ABS(Tempo!AS168-Tempo!E168)/(ABS(Tempo!AR168-Tempo!D168)+ABS(Tempo!AS168-Tempo!E168))),IF($B179="","",0))</f>
        <v/>
      </c>
      <c r="M179" s="153">
        <f>IF(AND(Bias!$I$6=1,$B179&gt;=Bias!$J$6,$B179&lt;=Bias!$K$6),Tempo!D168-2*K179*$L$5,Tempo!D168)</f>
        <v>0</v>
      </c>
      <c r="N179" s="153">
        <f>IF(AND(Bias!$I$6=1,$B179&gt;=Bias!$J$6,$B179&lt;=Bias!$K$6),Tempo!E168+2*L179*$L$5,Tempo!E168)</f>
        <v>0</v>
      </c>
      <c r="O179" s="70">
        <f>IF($B179="",0,Tempo!$A$2*(M179-N179)/2+O180)</f>
        <v>0</v>
      </c>
      <c r="P179" s="109">
        <f t="shared" si="5"/>
        <v>0</v>
      </c>
      <c r="Q179" s="111" t="str">
        <f>IF($B179&lt;=Bias!$P$5,IF(ABS(Tempo!AP168-G179)+ABS(Tempo!AQ168-H179)=0,0.5,ABS(Tempo!AP168-G179)/(ABS(Tempo!AP168-G179)+ABS(Tempo!AQ168-H179))),IF($B179="","",0))</f>
        <v/>
      </c>
      <c r="R179" s="71" t="str">
        <f>IF($B179&lt;=Bias!$P$5,IF(ABS(Tempo!AP168-G179)+ABS(Tempo!AQ168-H179)=0,0.5,ABS(Tempo!AQ168-H179)/(ABS(Tempo!AP168-G179)+ABS(Tempo!AQ168-H179))),IF($B179="","",0))</f>
        <v/>
      </c>
      <c r="S179" s="71">
        <f>IF(Bias!$N$5=0,G179,IF(AND(Bias!$N$5=1,$B179&gt;=Bias!$O$5,$B179&lt;=Bias!$P$5),G179-2*($N$5*Q179),G179))</f>
        <v>0</v>
      </c>
      <c r="T179" s="71">
        <f>IF(Bias!$N$5=0,H179,IF(AND(Bias!$N$5=1,$B179&gt;=Bias!$O$5,$B179&lt;=Bias!$P$5),H179+2*($N$5*R179),H179))</f>
        <v>0</v>
      </c>
      <c r="U179" s="70">
        <f>IF($B179="",0,Tempo!$A$2*(S179-T179)/2+U180)</f>
        <v>0</v>
      </c>
      <c r="V179" s="83">
        <f>IF(AND($B179&lt;&gt;"",$Q$11&lt;&gt;""),U179-C179+Tempo!AX168,0)</f>
        <v>0</v>
      </c>
      <c r="W179" s="83" t="str">
        <f>IF($B179&lt;=Bias!$P$6,IF(ABS(Tempo!AR168-M179)+ABS(Tempo!AS168-N179)=0,0.5,ABS(Tempo!AR168-M179)/(ABS(Tempo!AR168-M179)+ABS(Tempo!AS168-N179))),IF($B179="","",0))</f>
        <v/>
      </c>
      <c r="X179" s="83" t="str">
        <f>IF($B179&lt;=Bias!$P$6,IF(ABS(Tempo!AR168-M179)+ABS(Tempo!AS168-N179)=0,0.5,ABS(Tempo!AS168-N179)/(ABS(Tempo!AR168-M179)+ABS(Tempo!AS168-N179))),IF($B179="","",0))</f>
        <v/>
      </c>
      <c r="Y179" s="71">
        <f>IF(Bias!$N$6=0,M179,IF(AND(Bias!$N$6=1,$B179&gt;=Bias!$O$6,$B179&lt;=Bias!$P$6),M179-2*($P$5*W179),M179))</f>
        <v>0</v>
      </c>
      <c r="Z179" s="71">
        <f>IF(Bias!$N$6=0,N179,IF(AND(Bias!$N$6=1,$B179&gt;=Bias!$O$6,$B179&lt;=Bias!$P$6),N179+2*($P$5*X179),N179))</f>
        <v>0</v>
      </c>
      <c r="AA179" s="70">
        <f>IF($B179="",0,Tempo!$A$2*(Y179-Z179)/2+AA180)</f>
        <v>0</v>
      </c>
      <c r="AB179" s="83">
        <f>IF(AND($B179&lt;&gt;"",$Q$11&lt;&gt;""),AA179-D179+Tempo!AY168,0)</f>
        <v>0</v>
      </c>
      <c r="AC179" s="83">
        <f>Tempo!$A$2*(S179-T179)/2-Tempo!$A$2*(Tempo!AP168-Tempo!AQ168)/2</f>
        <v>0</v>
      </c>
      <c r="AD179" s="83">
        <f>Tempo!$A$2*(Y179-Z179)/2-Tempo!$A$2*(Tempo!AR168-Tempo!AS168)/2</f>
        <v>0</v>
      </c>
      <c r="AE179" s="83">
        <f>Tempo!$A$2*(S179+T179)/2-Tempo!$A$2*(Tempo!AP168+Tempo!AQ168)/2</f>
        <v>0</v>
      </c>
      <c r="AF179" s="83">
        <f>Tempo!$A$2*(Y179+Z179)/2-Tempo!$A$2*(Tempo!AR168+Tempo!AS168)/2</f>
        <v>0</v>
      </c>
      <c r="AG179" s="105" t="e">
        <f>IF(AND(Bias!$F$4=1,B179&lt;&gt;""),B179,NA())</f>
        <v>#N/A</v>
      </c>
      <c r="AH179" s="105" t="e">
        <f>IF(AND(Bias!$F$5=1,B179&lt;&gt;""),B179,NA())</f>
        <v>#N/A</v>
      </c>
      <c r="AI179" s="105" t="e">
        <f>IF(AND(Bias!$F$4=1,Bias!$F$6=1,B179&lt;&gt;""),B179,NA())</f>
        <v>#N/A</v>
      </c>
      <c r="AJ179" s="105" t="e">
        <f>IF(AND(Bias!$F$5=1,Bias!$F$6=1,B179&lt;&gt;""),B179,NA())</f>
        <v>#N/A</v>
      </c>
      <c r="AL179" t="str">
        <f>IF($B179&lt;&gt;"",(Tempo!B168-Tempo!C168)/2-(Tempo!AP168-Tempo!AQ168)/2,"")</f>
        <v/>
      </c>
      <c r="AM179" t="str">
        <f>IF($B179&lt;&gt;"",(Tempo!D168-Tempo!E168)/2-(Tempo!AR168-Tempo!AS168)/2,"")</f>
        <v/>
      </c>
    </row>
    <row r="180" spans="1:39" x14ac:dyDescent="0.3">
      <c r="A180" s="68">
        <v>167</v>
      </c>
      <c r="B180" s="69" t="str">
        <f>IF(Tempo!A169="","",Tempo!A169)</f>
        <v/>
      </c>
      <c r="C180" s="70">
        <f>Tempo!$A$2*(Tempo!AP169-Tempo!AQ169)/2+C181</f>
        <v>0</v>
      </c>
      <c r="D180" s="70">
        <f>Tempo!$A$2*(Tempo!AR169-Tempo!AS169)/2+D181</f>
        <v>0</v>
      </c>
      <c r="E180" s="83" t="str">
        <f>IF($B180&lt;=Bias!$K$5,IF(ABS(Tempo!AP169-Tempo!B169)+ABS(Tempo!AQ169-Tempo!C169)=0,0.5,ABS(Tempo!AP169-Tempo!B169)/(ABS(Tempo!AP169-Tempo!B169)+ABS(Tempo!AQ169-Tempo!C169))),IF($B180="","",0))</f>
        <v/>
      </c>
      <c r="F180" s="83" t="str">
        <f>IF($B180&lt;=Bias!$K$5,IF(ABS(Tempo!AP169-Tempo!B169)+ABS(Tempo!AQ169-Tempo!C169)=0,0.5,ABS(Tempo!AQ169-Tempo!C169)/(ABS(Tempo!AP169-Tempo!B169)+ABS(Tempo!AQ169-Tempo!C169))),IF($B180="","",0))</f>
        <v/>
      </c>
      <c r="G180" s="71">
        <f>IF(AND(Bias!$I$5=1,$B180&gt;=Bias!$J$5,$B180&lt;=Bias!$K$5),Tempo!B169-E180*$G$3,Tempo!B169)</f>
        <v>0</v>
      </c>
      <c r="H180" s="71">
        <f>IF(AND(Bias!$I$5=1,$B180&gt;=Bias!$J$5,$B180&lt;=Bias!$K$5),Tempo!C169+F180*$G$3,Tempo!C169)</f>
        <v>0</v>
      </c>
      <c r="I180" s="70">
        <f>IF($B180="",0,Tempo!$A$2*(G180-H180)/2+I181)</f>
        <v>0</v>
      </c>
      <c r="J180" s="70">
        <f t="shared" si="4"/>
        <v>0</v>
      </c>
      <c r="K180" s="83" t="str">
        <f>IF($B180&lt;=Bias!$K$6,IF(ABS(Tempo!AR169-Tempo!D169)+ABS(Tempo!AS169-Tempo!E169)=0,0.5,ABS(Tempo!AR169-Tempo!D169)/(ABS(Tempo!AR169-Tempo!D169)+ABS(Tempo!AS169-Tempo!E169))),IF($B180="","",0))</f>
        <v/>
      </c>
      <c r="L180" s="83" t="str">
        <f>IF($B180&lt;=Bias!$K$6,IF(ABS(Tempo!AR169-Tempo!D169)+ABS(Tempo!AS169-Tempo!E169)=0,0.5,ABS(Tempo!AS169-Tempo!E169)/(ABS(Tempo!AR169-Tempo!D169)+ABS(Tempo!AS169-Tempo!E169))),IF($B180="","",0))</f>
        <v/>
      </c>
      <c r="M180" s="153">
        <f>IF(AND(Bias!$I$6=1,$B180&gt;=Bias!$J$6,$B180&lt;=Bias!$K$6),Tempo!D169-2*K180*$L$5,Tempo!D169)</f>
        <v>0</v>
      </c>
      <c r="N180" s="153">
        <f>IF(AND(Bias!$I$6=1,$B180&gt;=Bias!$J$6,$B180&lt;=Bias!$K$6),Tempo!E169+2*L180*$L$5,Tempo!E169)</f>
        <v>0</v>
      </c>
      <c r="O180" s="70">
        <f>IF($B180="",0,Tempo!$A$2*(M180-N180)/2+O181)</f>
        <v>0</v>
      </c>
      <c r="P180" s="109">
        <f t="shared" si="5"/>
        <v>0</v>
      </c>
      <c r="Q180" s="111" t="str">
        <f>IF($B180&lt;=Bias!$P$5,IF(ABS(Tempo!AP169-G180)+ABS(Tempo!AQ169-H180)=0,0.5,ABS(Tempo!AP169-G180)/(ABS(Tempo!AP169-G180)+ABS(Tempo!AQ169-H180))),IF($B180="","",0))</f>
        <v/>
      </c>
      <c r="R180" s="71" t="str">
        <f>IF($B180&lt;=Bias!$P$5,IF(ABS(Tempo!AP169-G180)+ABS(Tempo!AQ169-H180)=0,0.5,ABS(Tempo!AQ169-H180)/(ABS(Tempo!AP169-G180)+ABS(Tempo!AQ169-H180))),IF($B180="","",0))</f>
        <v/>
      </c>
      <c r="S180" s="71">
        <f>IF(Bias!$N$5=0,G180,IF(AND(Bias!$N$5=1,$B180&gt;=Bias!$O$5,$B180&lt;=Bias!$P$5),G180-2*($N$5*Q180),G180))</f>
        <v>0</v>
      </c>
      <c r="T180" s="71">
        <f>IF(Bias!$N$5=0,H180,IF(AND(Bias!$N$5=1,$B180&gt;=Bias!$O$5,$B180&lt;=Bias!$P$5),H180+2*($N$5*R180),H180))</f>
        <v>0</v>
      </c>
      <c r="U180" s="70">
        <f>IF($B180="",0,Tempo!$A$2*(S180-T180)/2+U181)</f>
        <v>0</v>
      </c>
      <c r="V180" s="83">
        <f>IF(AND($B180&lt;&gt;"",$Q$11&lt;&gt;""),U180-C180+Tempo!AX169,0)</f>
        <v>0</v>
      </c>
      <c r="W180" s="83" t="str">
        <f>IF($B180&lt;=Bias!$P$6,IF(ABS(Tempo!AR169-M180)+ABS(Tempo!AS169-N180)=0,0.5,ABS(Tempo!AR169-M180)/(ABS(Tempo!AR169-M180)+ABS(Tempo!AS169-N180))),IF($B180="","",0))</f>
        <v/>
      </c>
      <c r="X180" s="83" t="str">
        <f>IF($B180&lt;=Bias!$P$6,IF(ABS(Tempo!AR169-M180)+ABS(Tempo!AS169-N180)=0,0.5,ABS(Tempo!AS169-N180)/(ABS(Tempo!AR169-M180)+ABS(Tempo!AS169-N180))),IF($B180="","",0))</f>
        <v/>
      </c>
      <c r="Y180" s="71">
        <f>IF(Bias!$N$6=0,M180,IF(AND(Bias!$N$6=1,$B180&gt;=Bias!$O$6,$B180&lt;=Bias!$P$6),M180-2*($P$5*W180),M180))</f>
        <v>0</v>
      </c>
      <c r="Z180" s="71">
        <f>IF(Bias!$N$6=0,N180,IF(AND(Bias!$N$6=1,$B180&gt;=Bias!$O$6,$B180&lt;=Bias!$P$6),N180+2*($P$5*X180),N180))</f>
        <v>0</v>
      </c>
      <c r="AA180" s="70">
        <f>IF($B180="",0,Tempo!$A$2*(Y180-Z180)/2+AA181)</f>
        <v>0</v>
      </c>
      <c r="AB180" s="83">
        <f>IF(AND($B180&lt;&gt;"",$Q$11&lt;&gt;""),AA180-D180+Tempo!AY169,0)</f>
        <v>0</v>
      </c>
      <c r="AC180" s="83">
        <f>Tempo!$A$2*(S180-T180)/2-Tempo!$A$2*(Tempo!AP169-Tempo!AQ169)/2</f>
        <v>0</v>
      </c>
      <c r="AD180" s="83">
        <f>Tempo!$A$2*(Y180-Z180)/2-Tempo!$A$2*(Tempo!AR169-Tempo!AS169)/2</f>
        <v>0</v>
      </c>
      <c r="AE180" s="83">
        <f>Tempo!$A$2*(S180+T180)/2-Tempo!$A$2*(Tempo!AP169+Tempo!AQ169)/2</f>
        <v>0</v>
      </c>
      <c r="AF180" s="83">
        <f>Tempo!$A$2*(Y180+Z180)/2-Tempo!$A$2*(Tempo!AR169+Tempo!AS169)/2</f>
        <v>0</v>
      </c>
      <c r="AG180" s="105" t="e">
        <f>IF(AND(Bias!$F$4=1,B180&lt;&gt;""),B180,NA())</f>
        <v>#N/A</v>
      </c>
      <c r="AH180" s="105" t="e">
        <f>IF(AND(Bias!$F$5=1,B180&lt;&gt;""),B180,NA())</f>
        <v>#N/A</v>
      </c>
      <c r="AI180" s="105" t="e">
        <f>IF(AND(Bias!$F$4=1,Bias!$F$6=1,B180&lt;&gt;""),B180,NA())</f>
        <v>#N/A</v>
      </c>
      <c r="AJ180" s="105" t="e">
        <f>IF(AND(Bias!$F$5=1,Bias!$F$6=1,B180&lt;&gt;""),B180,NA())</f>
        <v>#N/A</v>
      </c>
      <c r="AL180" t="str">
        <f>IF($B180&lt;&gt;"",(Tempo!B169-Tempo!C169)/2-(Tempo!AP169-Tempo!AQ169)/2,"")</f>
        <v/>
      </c>
      <c r="AM180" t="str">
        <f>IF($B180&lt;&gt;"",(Tempo!D169-Tempo!E169)/2-(Tempo!AR169-Tempo!AS169)/2,"")</f>
        <v/>
      </c>
    </row>
    <row r="181" spans="1:39" x14ac:dyDescent="0.3">
      <c r="A181" s="68">
        <v>168</v>
      </c>
      <c r="B181" s="69" t="str">
        <f>IF(Tempo!A170="","",Tempo!A170)</f>
        <v/>
      </c>
      <c r="C181" s="70">
        <f>Tempo!$A$2*(Tempo!AP170-Tempo!AQ170)/2+C182</f>
        <v>0</v>
      </c>
      <c r="D181" s="70">
        <f>Tempo!$A$2*(Tempo!AR170-Tempo!AS170)/2+D182</f>
        <v>0</v>
      </c>
      <c r="E181" s="83" t="str">
        <f>IF($B181&lt;=Bias!$K$5,IF(ABS(Tempo!AP170-Tempo!B170)+ABS(Tempo!AQ170-Tempo!C170)=0,0.5,ABS(Tempo!AP170-Tempo!B170)/(ABS(Tempo!AP170-Tempo!B170)+ABS(Tempo!AQ170-Tempo!C170))),IF($B181="","",0))</f>
        <v/>
      </c>
      <c r="F181" s="83" t="str">
        <f>IF($B181&lt;=Bias!$K$5,IF(ABS(Tempo!AP170-Tempo!B170)+ABS(Tempo!AQ170-Tempo!C170)=0,0.5,ABS(Tempo!AQ170-Tempo!C170)/(ABS(Tempo!AP170-Tempo!B170)+ABS(Tempo!AQ170-Tempo!C170))),IF($B181="","",0))</f>
        <v/>
      </c>
      <c r="G181" s="71">
        <f>IF(AND(Bias!$I$5=1,$B181&gt;=Bias!$J$5,$B181&lt;=Bias!$K$5),Tempo!B170-E181*$G$3,Tempo!B170)</f>
        <v>0</v>
      </c>
      <c r="H181" s="71">
        <f>IF(AND(Bias!$I$5=1,$B181&gt;=Bias!$J$5,$B181&lt;=Bias!$K$5),Tempo!C170+F181*$G$3,Tempo!C170)</f>
        <v>0</v>
      </c>
      <c r="I181" s="70">
        <f>IF($B181="",0,Tempo!$A$2*(G181-H181)/2+I182)</f>
        <v>0</v>
      </c>
      <c r="J181" s="70">
        <f t="shared" si="4"/>
        <v>0</v>
      </c>
      <c r="K181" s="83" t="str">
        <f>IF($B181&lt;=Bias!$K$6,IF(ABS(Tempo!AR170-Tempo!D170)+ABS(Tempo!AS170-Tempo!E170)=0,0.5,ABS(Tempo!AR170-Tempo!D170)/(ABS(Tempo!AR170-Tempo!D170)+ABS(Tempo!AS170-Tempo!E170))),IF($B181="","",0))</f>
        <v/>
      </c>
      <c r="L181" s="83" t="str">
        <f>IF($B181&lt;=Bias!$K$6,IF(ABS(Tempo!AR170-Tempo!D170)+ABS(Tempo!AS170-Tempo!E170)=0,0.5,ABS(Tempo!AS170-Tempo!E170)/(ABS(Tempo!AR170-Tempo!D170)+ABS(Tempo!AS170-Tempo!E170))),IF($B181="","",0))</f>
        <v/>
      </c>
      <c r="M181" s="153">
        <f>IF(AND(Bias!$I$6=1,$B181&gt;=Bias!$J$6,$B181&lt;=Bias!$K$6),Tempo!D170-2*K181*$L$5,Tempo!D170)</f>
        <v>0</v>
      </c>
      <c r="N181" s="153">
        <f>IF(AND(Bias!$I$6=1,$B181&gt;=Bias!$J$6,$B181&lt;=Bias!$K$6),Tempo!E170+2*L181*$L$5,Tempo!E170)</f>
        <v>0</v>
      </c>
      <c r="O181" s="70">
        <f>IF($B181="",0,Tempo!$A$2*(M181-N181)/2+O182)</f>
        <v>0</v>
      </c>
      <c r="P181" s="109">
        <f t="shared" si="5"/>
        <v>0</v>
      </c>
      <c r="Q181" s="111" t="str">
        <f>IF($B181&lt;=Bias!$P$5,IF(ABS(Tempo!AP170-G181)+ABS(Tempo!AQ170-H181)=0,0.5,ABS(Tempo!AP170-G181)/(ABS(Tempo!AP170-G181)+ABS(Tempo!AQ170-H181))),IF($B181="","",0))</f>
        <v/>
      </c>
      <c r="R181" s="71" t="str">
        <f>IF($B181&lt;=Bias!$P$5,IF(ABS(Tempo!AP170-G181)+ABS(Tempo!AQ170-H181)=0,0.5,ABS(Tempo!AQ170-H181)/(ABS(Tempo!AP170-G181)+ABS(Tempo!AQ170-H181))),IF($B181="","",0))</f>
        <v/>
      </c>
      <c r="S181" s="71">
        <f>IF(Bias!$N$5=0,G181,IF(AND(Bias!$N$5=1,$B181&gt;=Bias!$O$5,$B181&lt;=Bias!$P$5),G181-2*($N$5*Q181),G181))</f>
        <v>0</v>
      </c>
      <c r="T181" s="71">
        <f>IF(Bias!$N$5=0,H181,IF(AND(Bias!$N$5=1,$B181&gt;=Bias!$O$5,$B181&lt;=Bias!$P$5),H181+2*($N$5*R181),H181))</f>
        <v>0</v>
      </c>
      <c r="U181" s="70">
        <f>IF($B181="",0,Tempo!$A$2*(S181-T181)/2+U182)</f>
        <v>0</v>
      </c>
      <c r="V181" s="83">
        <f>IF(AND($B181&lt;&gt;"",$Q$11&lt;&gt;""),U181-C181+Tempo!AX170,0)</f>
        <v>0</v>
      </c>
      <c r="W181" s="83" t="str">
        <f>IF($B181&lt;=Bias!$P$6,IF(ABS(Tempo!AR170-M181)+ABS(Tempo!AS170-N181)=0,0.5,ABS(Tempo!AR170-M181)/(ABS(Tempo!AR170-M181)+ABS(Tempo!AS170-N181))),IF($B181="","",0))</f>
        <v/>
      </c>
      <c r="X181" s="83" t="str">
        <f>IF($B181&lt;=Bias!$P$6,IF(ABS(Tempo!AR170-M181)+ABS(Tempo!AS170-N181)=0,0.5,ABS(Tempo!AS170-N181)/(ABS(Tempo!AR170-M181)+ABS(Tempo!AS170-N181))),IF($B181="","",0))</f>
        <v/>
      </c>
      <c r="Y181" s="71">
        <f>IF(Bias!$N$6=0,M181,IF(AND(Bias!$N$6=1,$B181&gt;=Bias!$O$6,$B181&lt;=Bias!$P$6),M181-2*($P$5*W181),M181))</f>
        <v>0</v>
      </c>
      <c r="Z181" s="71">
        <f>IF(Bias!$N$6=0,N181,IF(AND(Bias!$N$6=1,$B181&gt;=Bias!$O$6,$B181&lt;=Bias!$P$6),N181+2*($P$5*X181),N181))</f>
        <v>0</v>
      </c>
      <c r="AA181" s="70">
        <f>IF($B181="",0,Tempo!$A$2*(Y181-Z181)/2+AA182)</f>
        <v>0</v>
      </c>
      <c r="AB181" s="83">
        <f>IF(AND($B181&lt;&gt;"",$Q$11&lt;&gt;""),AA181-D181+Tempo!AY170,0)</f>
        <v>0</v>
      </c>
      <c r="AC181" s="83">
        <f>Tempo!$A$2*(S181-T181)/2-Tempo!$A$2*(Tempo!AP170-Tempo!AQ170)/2</f>
        <v>0</v>
      </c>
      <c r="AD181" s="83">
        <f>Tempo!$A$2*(Y181-Z181)/2-Tempo!$A$2*(Tempo!AR170-Tempo!AS170)/2</f>
        <v>0</v>
      </c>
      <c r="AE181" s="83">
        <f>Tempo!$A$2*(S181+T181)/2-Tempo!$A$2*(Tempo!AP170+Tempo!AQ170)/2</f>
        <v>0</v>
      </c>
      <c r="AF181" s="83">
        <f>Tempo!$A$2*(Y181+Z181)/2-Tempo!$A$2*(Tempo!AR170+Tempo!AS170)/2</f>
        <v>0</v>
      </c>
      <c r="AG181" s="105" t="e">
        <f>IF(AND(Bias!$F$4=1,B181&lt;&gt;""),B181,NA())</f>
        <v>#N/A</v>
      </c>
      <c r="AH181" s="105" t="e">
        <f>IF(AND(Bias!$F$5=1,B181&lt;&gt;""),B181,NA())</f>
        <v>#N/A</v>
      </c>
      <c r="AI181" s="105" t="e">
        <f>IF(AND(Bias!$F$4=1,Bias!$F$6=1,B181&lt;&gt;""),B181,NA())</f>
        <v>#N/A</v>
      </c>
      <c r="AJ181" s="105" t="e">
        <f>IF(AND(Bias!$F$5=1,Bias!$F$6=1,B181&lt;&gt;""),B181,NA())</f>
        <v>#N/A</v>
      </c>
      <c r="AL181" t="str">
        <f>IF($B181&lt;&gt;"",(Tempo!B170-Tempo!C170)/2-(Tempo!AP170-Tempo!AQ170)/2,"")</f>
        <v/>
      </c>
      <c r="AM181" t="str">
        <f>IF($B181&lt;&gt;"",(Tempo!D170-Tempo!E170)/2-(Tempo!AR170-Tempo!AS170)/2,"")</f>
        <v/>
      </c>
    </row>
    <row r="182" spans="1:39" x14ac:dyDescent="0.3">
      <c r="A182" s="68">
        <v>169</v>
      </c>
      <c r="B182" s="69" t="str">
        <f>IF(Tempo!A171="","",Tempo!A171)</f>
        <v/>
      </c>
      <c r="C182" s="70">
        <f>Tempo!$A$2*(Tempo!AP171-Tempo!AQ171)/2+C183</f>
        <v>0</v>
      </c>
      <c r="D182" s="70">
        <f>Tempo!$A$2*(Tempo!AR171-Tempo!AS171)/2+D183</f>
        <v>0</v>
      </c>
      <c r="E182" s="83" t="str">
        <f>IF($B182&lt;=Bias!$K$5,IF(ABS(Tempo!AP171-Tempo!B171)+ABS(Tempo!AQ171-Tempo!C171)=0,0.5,ABS(Tempo!AP171-Tempo!B171)/(ABS(Tempo!AP171-Tempo!B171)+ABS(Tempo!AQ171-Tempo!C171))),IF($B182="","",0))</f>
        <v/>
      </c>
      <c r="F182" s="83" t="str">
        <f>IF($B182&lt;=Bias!$K$5,IF(ABS(Tempo!AP171-Tempo!B171)+ABS(Tempo!AQ171-Tempo!C171)=0,0.5,ABS(Tempo!AQ171-Tempo!C171)/(ABS(Tempo!AP171-Tempo!B171)+ABS(Tempo!AQ171-Tempo!C171))),IF($B182="","",0))</f>
        <v/>
      </c>
      <c r="G182" s="71">
        <f>IF(AND(Bias!$I$5=1,$B182&gt;=Bias!$J$5,$B182&lt;=Bias!$K$5),Tempo!B171-E182*$G$3,Tempo!B171)</f>
        <v>0</v>
      </c>
      <c r="H182" s="71">
        <f>IF(AND(Bias!$I$5=1,$B182&gt;=Bias!$J$5,$B182&lt;=Bias!$K$5),Tempo!C171+F182*$G$3,Tempo!C171)</f>
        <v>0</v>
      </c>
      <c r="I182" s="70">
        <f>IF($B182="",0,Tempo!$A$2*(G182-H182)/2+I183)</f>
        <v>0</v>
      </c>
      <c r="J182" s="70">
        <f t="shared" si="4"/>
        <v>0</v>
      </c>
      <c r="K182" s="83" t="str">
        <f>IF($B182&lt;=Bias!$K$6,IF(ABS(Tempo!AR171-Tempo!D171)+ABS(Tempo!AS171-Tempo!E171)=0,0.5,ABS(Tempo!AR171-Tempo!D171)/(ABS(Tempo!AR171-Tempo!D171)+ABS(Tempo!AS171-Tempo!E171))),IF($B182="","",0))</f>
        <v/>
      </c>
      <c r="L182" s="83" t="str">
        <f>IF($B182&lt;=Bias!$K$6,IF(ABS(Tempo!AR171-Tempo!D171)+ABS(Tempo!AS171-Tempo!E171)=0,0.5,ABS(Tempo!AS171-Tempo!E171)/(ABS(Tempo!AR171-Tempo!D171)+ABS(Tempo!AS171-Tempo!E171))),IF($B182="","",0))</f>
        <v/>
      </c>
      <c r="M182" s="153">
        <f>IF(AND(Bias!$I$6=1,$B182&gt;=Bias!$J$6,$B182&lt;=Bias!$K$6),Tempo!D171-2*K182*$L$5,Tempo!D171)</f>
        <v>0</v>
      </c>
      <c r="N182" s="153">
        <f>IF(AND(Bias!$I$6=1,$B182&gt;=Bias!$J$6,$B182&lt;=Bias!$K$6),Tempo!E171+2*L182*$L$5,Tempo!E171)</f>
        <v>0</v>
      </c>
      <c r="O182" s="70">
        <f>IF($B182="",0,Tempo!$A$2*(M182-N182)/2+O183)</f>
        <v>0</v>
      </c>
      <c r="P182" s="109">
        <f t="shared" si="5"/>
        <v>0</v>
      </c>
      <c r="Q182" s="111" t="str">
        <f>IF($B182&lt;=Bias!$P$5,IF(ABS(Tempo!AP171-G182)+ABS(Tempo!AQ171-H182)=0,0.5,ABS(Tempo!AP171-G182)/(ABS(Tempo!AP171-G182)+ABS(Tempo!AQ171-H182))),IF($B182="","",0))</f>
        <v/>
      </c>
      <c r="R182" s="71" t="str">
        <f>IF($B182&lt;=Bias!$P$5,IF(ABS(Tempo!AP171-G182)+ABS(Tempo!AQ171-H182)=0,0.5,ABS(Tempo!AQ171-H182)/(ABS(Tempo!AP171-G182)+ABS(Tempo!AQ171-H182))),IF($B182="","",0))</f>
        <v/>
      </c>
      <c r="S182" s="71">
        <f>IF(Bias!$N$5=0,G182,IF(AND(Bias!$N$5=1,$B182&gt;=Bias!$O$5,$B182&lt;=Bias!$P$5),G182-2*($N$5*Q182),G182))</f>
        <v>0</v>
      </c>
      <c r="T182" s="71">
        <f>IF(Bias!$N$5=0,H182,IF(AND(Bias!$N$5=1,$B182&gt;=Bias!$O$5,$B182&lt;=Bias!$P$5),H182+2*($N$5*R182),H182))</f>
        <v>0</v>
      </c>
      <c r="U182" s="70">
        <f>IF($B182="",0,Tempo!$A$2*(S182-T182)/2+U183)</f>
        <v>0</v>
      </c>
      <c r="V182" s="83">
        <f>IF(AND($B182&lt;&gt;"",$Q$11&lt;&gt;""),U182-C182+Tempo!AX171,0)</f>
        <v>0</v>
      </c>
      <c r="W182" s="83" t="str">
        <f>IF($B182&lt;=Bias!$P$6,IF(ABS(Tempo!AR171-M182)+ABS(Tempo!AS171-N182)=0,0.5,ABS(Tempo!AR171-M182)/(ABS(Tempo!AR171-M182)+ABS(Tempo!AS171-N182))),IF($B182="","",0))</f>
        <v/>
      </c>
      <c r="X182" s="83" t="str">
        <f>IF($B182&lt;=Bias!$P$6,IF(ABS(Tempo!AR171-M182)+ABS(Tempo!AS171-N182)=0,0.5,ABS(Tempo!AS171-N182)/(ABS(Tempo!AR171-M182)+ABS(Tempo!AS171-N182))),IF($B182="","",0))</f>
        <v/>
      </c>
      <c r="Y182" s="71">
        <f>IF(Bias!$N$6=0,M182,IF(AND(Bias!$N$6=1,$B182&gt;=Bias!$O$6,$B182&lt;=Bias!$P$6),M182-2*($P$5*W182),M182))</f>
        <v>0</v>
      </c>
      <c r="Z182" s="71">
        <f>IF(Bias!$N$6=0,N182,IF(AND(Bias!$N$6=1,$B182&gt;=Bias!$O$6,$B182&lt;=Bias!$P$6),N182+2*($P$5*X182),N182))</f>
        <v>0</v>
      </c>
      <c r="AA182" s="70">
        <f>IF($B182="",0,Tempo!$A$2*(Y182-Z182)/2+AA183)</f>
        <v>0</v>
      </c>
      <c r="AB182" s="83">
        <f>IF(AND($B182&lt;&gt;"",$Q$11&lt;&gt;""),AA182-D182+Tempo!AY171,0)</f>
        <v>0</v>
      </c>
      <c r="AC182" s="83">
        <f>Tempo!$A$2*(S182-T182)/2-Tempo!$A$2*(Tempo!AP171-Tempo!AQ171)/2</f>
        <v>0</v>
      </c>
      <c r="AD182" s="83">
        <f>Tempo!$A$2*(Y182-Z182)/2-Tempo!$A$2*(Tempo!AR171-Tempo!AS171)/2</f>
        <v>0</v>
      </c>
      <c r="AE182" s="83">
        <f>Tempo!$A$2*(S182+T182)/2-Tempo!$A$2*(Tempo!AP171+Tempo!AQ171)/2</f>
        <v>0</v>
      </c>
      <c r="AF182" s="83">
        <f>Tempo!$A$2*(Y182+Z182)/2-Tempo!$A$2*(Tempo!AR171+Tempo!AS171)/2</f>
        <v>0</v>
      </c>
      <c r="AG182" s="105" t="e">
        <f>IF(AND(Bias!$F$4=1,B182&lt;&gt;""),B182,NA())</f>
        <v>#N/A</v>
      </c>
      <c r="AH182" s="105" t="e">
        <f>IF(AND(Bias!$F$5=1,B182&lt;&gt;""),B182,NA())</f>
        <v>#N/A</v>
      </c>
      <c r="AI182" s="105" t="e">
        <f>IF(AND(Bias!$F$4=1,Bias!$F$6=1,B182&lt;&gt;""),B182,NA())</f>
        <v>#N/A</v>
      </c>
      <c r="AJ182" s="105" t="e">
        <f>IF(AND(Bias!$F$5=1,Bias!$F$6=1,B182&lt;&gt;""),B182,NA())</f>
        <v>#N/A</v>
      </c>
      <c r="AL182" t="str">
        <f>IF($B182&lt;&gt;"",(Tempo!B171-Tempo!C171)/2-(Tempo!AP171-Tempo!AQ171)/2,"")</f>
        <v/>
      </c>
      <c r="AM182" t="str">
        <f>IF($B182&lt;&gt;"",(Tempo!D171-Tempo!E171)/2-(Tempo!AR171-Tempo!AS171)/2,"")</f>
        <v/>
      </c>
    </row>
    <row r="183" spans="1:39" x14ac:dyDescent="0.3">
      <c r="A183" s="68">
        <v>170</v>
      </c>
      <c r="B183" s="69" t="str">
        <f>IF(Tempo!A172="","",Tempo!A172)</f>
        <v/>
      </c>
      <c r="C183" s="70">
        <f>Tempo!$A$2*(Tempo!AP172-Tempo!AQ172)/2+C184</f>
        <v>0</v>
      </c>
      <c r="D183" s="70">
        <f>Tempo!$A$2*(Tempo!AR172-Tempo!AS172)/2+D184</f>
        <v>0</v>
      </c>
      <c r="E183" s="83" t="str">
        <f>IF($B183&lt;=Bias!$K$5,IF(ABS(Tempo!AP172-Tempo!B172)+ABS(Tempo!AQ172-Tempo!C172)=0,0.5,ABS(Tempo!AP172-Tempo!B172)/(ABS(Tempo!AP172-Tempo!B172)+ABS(Tempo!AQ172-Tempo!C172))),IF($B183="","",0))</f>
        <v/>
      </c>
      <c r="F183" s="83" t="str">
        <f>IF($B183&lt;=Bias!$K$5,IF(ABS(Tempo!AP172-Tempo!B172)+ABS(Tempo!AQ172-Tempo!C172)=0,0.5,ABS(Tempo!AQ172-Tempo!C172)/(ABS(Tempo!AP172-Tempo!B172)+ABS(Tempo!AQ172-Tempo!C172))),IF($B183="","",0))</f>
        <v/>
      </c>
      <c r="G183" s="71">
        <f>IF(AND(Bias!$I$5=1,$B183&gt;=Bias!$J$5,$B183&lt;=Bias!$K$5),Tempo!B172-E183*$G$3,Tempo!B172)</f>
        <v>0</v>
      </c>
      <c r="H183" s="71">
        <f>IF(AND(Bias!$I$5=1,$B183&gt;=Bias!$J$5,$B183&lt;=Bias!$K$5),Tempo!C172+F183*$G$3,Tempo!C172)</f>
        <v>0</v>
      </c>
      <c r="I183" s="70">
        <f>IF($B183="",0,Tempo!$A$2*(G183-H183)/2+I184)</f>
        <v>0</v>
      </c>
      <c r="J183" s="70">
        <f t="shared" si="4"/>
        <v>0</v>
      </c>
      <c r="K183" s="83" t="str">
        <f>IF($B183&lt;=Bias!$K$6,IF(ABS(Tempo!AR172-Tempo!D172)+ABS(Tempo!AS172-Tempo!E172)=0,0.5,ABS(Tempo!AR172-Tempo!D172)/(ABS(Tempo!AR172-Tempo!D172)+ABS(Tempo!AS172-Tempo!E172))),IF($B183="","",0))</f>
        <v/>
      </c>
      <c r="L183" s="83" t="str">
        <f>IF($B183&lt;=Bias!$K$6,IF(ABS(Tempo!AR172-Tempo!D172)+ABS(Tempo!AS172-Tempo!E172)=0,0.5,ABS(Tempo!AS172-Tempo!E172)/(ABS(Tempo!AR172-Tempo!D172)+ABS(Tempo!AS172-Tempo!E172))),IF($B183="","",0))</f>
        <v/>
      </c>
      <c r="M183" s="153">
        <f>IF(AND(Bias!$I$6=1,$B183&gt;=Bias!$J$6,$B183&lt;=Bias!$K$6),Tempo!D172-2*K183*$L$5,Tempo!D172)</f>
        <v>0</v>
      </c>
      <c r="N183" s="153">
        <f>IF(AND(Bias!$I$6=1,$B183&gt;=Bias!$J$6,$B183&lt;=Bias!$K$6),Tempo!E172+2*L183*$L$5,Tempo!E172)</f>
        <v>0</v>
      </c>
      <c r="O183" s="70">
        <f>IF($B183="",0,Tempo!$A$2*(M183-N183)/2+O184)</f>
        <v>0</v>
      </c>
      <c r="P183" s="109">
        <f t="shared" si="5"/>
        <v>0</v>
      </c>
      <c r="Q183" s="111" t="str">
        <f>IF($B183&lt;=Bias!$P$5,IF(ABS(Tempo!AP172-G183)+ABS(Tempo!AQ172-H183)=0,0.5,ABS(Tempo!AP172-G183)/(ABS(Tempo!AP172-G183)+ABS(Tempo!AQ172-H183))),IF($B183="","",0))</f>
        <v/>
      </c>
      <c r="R183" s="71" t="str">
        <f>IF($B183&lt;=Bias!$P$5,IF(ABS(Tempo!AP172-G183)+ABS(Tempo!AQ172-H183)=0,0.5,ABS(Tempo!AQ172-H183)/(ABS(Tempo!AP172-G183)+ABS(Tempo!AQ172-H183))),IF($B183="","",0))</f>
        <v/>
      </c>
      <c r="S183" s="71">
        <f>IF(Bias!$N$5=0,G183,IF(AND(Bias!$N$5=1,$B183&gt;=Bias!$O$5,$B183&lt;=Bias!$P$5),G183-2*($N$5*Q183),G183))</f>
        <v>0</v>
      </c>
      <c r="T183" s="71">
        <f>IF(Bias!$N$5=0,H183,IF(AND(Bias!$N$5=1,$B183&gt;=Bias!$O$5,$B183&lt;=Bias!$P$5),H183+2*($N$5*R183),H183))</f>
        <v>0</v>
      </c>
      <c r="U183" s="70">
        <f>IF($B183="",0,Tempo!$A$2*(S183-T183)/2+U184)</f>
        <v>0</v>
      </c>
      <c r="V183" s="83">
        <f>IF(AND($B183&lt;&gt;"",$Q$11&lt;&gt;""),U183-C183+Tempo!AX172,0)</f>
        <v>0</v>
      </c>
      <c r="W183" s="83" t="str">
        <f>IF($B183&lt;=Bias!$P$6,IF(ABS(Tempo!AR172-M183)+ABS(Tempo!AS172-N183)=0,0.5,ABS(Tempo!AR172-M183)/(ABS(Tempo!AR172-M183)+ABS(Tempo!AS172-N183))),IF($B183="","",0))</f>
        <v/>
      </c>
      <c r="X183" s="83" t="str">
        <f>IF($B183&lt;=Bias!$P$6,IF(ABS(Tempo!AR172-M183)+ABS(Tempo!AS172-N183)=0,0.5,ABS(Tempo!AS172-N183)/(ABS(Tempo!AR172-M183)+ABS(Tempo!AS172-N183))),IF($B183="","",0))</f>
        <v/>
      </c>
      <c r="Y183" s="71">
        <f>IF(Bias!$N$6=0,M183,IF(AND(Bias!$N$6=1,$B183&gt;=Bias!$O$6,$B183&lt;=Bias!$P$6),M183-2*($P$5*W183),M183))</f>
        <v>0</v>
      </c>
      <c r="Z183" s="71">
        <f>IF(Bias!$N$6=0,N183,IF(AND(Bias!$N$6=1,$B183&gt;=Bias!$O$6,$B183&lt;=Bias!$P$6),N183+2*($P$5*X183),N183))</f>
        <v>0</v>
      </c>
      <c r="AA183" s="70">
        <f>IF($B183="",0,Tempo!$A$2*(Y183-Z183)/2+AA184)</f>
        <v>0</v>
      </c>
      <c r="AB183" s="83">
        <f>IF(AND($B183&lt;&gt;"",$Q$11&lt;&gt;""),AA183-D183+Tempo!AY172,0)</f>
        <v>0</v>
      </c>
      <c r="AC183" s="83">
        <f>Tempo!$A$2*(S183-T183)/2-Tempo!$A$2*(Tempo!AP172-Tempo!AQ172)/2</f>
        <v>0</v>
      </c>
      <c r="AD183" s="83">
        <f>Tempo!$A$2*(Y183-Z183)/2-Tempo!$A$2*(Tempo!AR172-Tempo!AS172)/2</f>
        <v>0</v>
      </c>
      <c r="AE183" s="83">
        <f>Tempo!$A$2*(S183+T183)/2-Tempo!$A$2*(Tempo!AP172+Tempo!AQ172)/2</f>
        <v>0</v>
      </c>
      <c r="AF183" s="83">
        <f>Tempo!$A$2*(Y183+Z183)/2-Tempo!$A$2*(Tempo!AR172+Tempo!AS172)/2</f>
        <v>0</v>
      </c>
      <c r="AG183" s="105" t="e">
        <f>IF(AND(Bias!$F$4=1,B183&lt;&gt;""),B183,NA())</f>
        <v>#N/A</v>
      </c>
      <c r="AH183" s="105" t="e">
        <f>IF(AND(Bias!$F$5=1,B183&lt;&gt;""),B183,NA())</f>
        <v>#N/A</v>
      </c>
      <c r="AI183" s="105" t="e">
        <f>IF(AND(Bias!$F$4=1,Bias!$F$6=1,B183&lt;&gt;""),B183,NA())</f>
        <v>#N/A</v>
      </c>
      <c r="AJ183" s="105" t="e">
        <f>IF(AND(Bias!$F$5=1,Bias!$F$6=1,B183&lt;&gt;""),B183,NA())</f>
        <v>#N/A</v>
      </c>
      <c r="AL183" t="str">
        <f>IF($B183&lt;&gt;"",(Tempo!B172-Tempo!C172)/2-(Tempo!AP172-Tempo!AQ172)/2,"")</f>
        <v/>
      </c>
      <c r="AM183" t="str">
        <f>IF($B183&lt;&gt;"",(Tempo!D172-Tempo!E172)/2-(Tempo!AR172-Tempo!AS172)/2,"")</f>
        <v/>
      </c>
    </row>
    <row r="184" spans="1:39" x14ac:dyDescent="0.3">
      <c r="A184" s="68">
        <v>171</v>
      </c>
      <c r="B184" s="69" t="str">
        <f>IF(Tempo!A173="","",Tempo!A173)</f>
        <v/>
      </c>
      <c r="C184" s="70">
        <f>Tempo!$A$2*(Tempo!AP173-Tempo!AQ173)/2+C185</f>
        <v>0</v>
      </c>
      <c r="D184" s="70">
        <f>Tempo!$A$2*(Tempo!AR173-Tempo!AS173)/2+D185</f>
        <v>0</v>
      </c>
      <c r="E184" s="83" t="str">
        <f>IF($B184&lt;=Bias!$K$5,IF(ABS(Tempo!AP173-Tempo!B173)+ABS(Tempo!AQ173-Tempo!C173)=0,0.5,ABS(Tempo!AP173-Tempo!B173)/(ABS(Tempo!AP173-Tempo!B173)+ABS(Tempo!AQ173-Tempo!C173))),IF($B184="","",0))</f>
        <v/>
      </c>
      <c r="F184" s="83" t="str">
        <f>IF($B184&lt;=Bias!$K$5,IF(ABS(Tempo!AP173-Tempo!B173)+ABS(Tempo!AQ173-Tempo!C173)=0,0.5,ABS(Tempo!AQ173-Tempo!C173)/(ABS(Tempo!AP173-Tempo!B173)+ABS(Tempo!AQ173-Tempo!C173))),IF($B184="","",0))</f>
        <v/>
      </c>
      <c r="G184" s="71">
        <f>IF(AND(Bias!$I$5=1,$B184&gt;=Bias!$J$5,$B184&lt;=Bias!$K$5),Tempo!B173-E184*$G$3,Tempo!B173)</f>
        <v>0</v>
      </c>
      <c r="H184" s="71">
        <f>IF(AND(Bias!$I$5=1,$B184&gt;=Bias!$J$5,$B184&lt;=Bias!$K$5),Tempo!C173+F184*$G$3,Tempo!C173)</f>
        <v>0</v>
      </c>
      <c r="I184" s="70">
        <f>IF($B184="",0,Tempo!$A$2*(G184-H184)/2+I185)</f>
        <v>0</v>
      </c>
      <c r="J184" s="70">
        <f t="shared" si="4"/>
        <v>0</v>
      </c>
      <c r="K184" s="83" t="str">
        <f>IF($B184&lt;=Bias!$K$6,IF(ABS(Tempo!AR173-Tempo!D173)+ABS(Tempo!AS173-Tempo!E173)=0,0.5,ABS(Tempo!AR173-Tempo!D173)/(ABS(Tempo!AR173-Tempo!D173)+ABS(Tempo!AS173-Tempo!E173))),IF($B184="","",0))</f>
        <v/>
      </c>
      <c r="L184" s="83" t="str">
        <f>IF($B184&lt;=Bias!$K$6,IF(ABS(Tempo!AR173-Tempo!D173)+ABS(Tempo!AS173-Tempo!E173)=0,0.5,ABS(Tempo!AS173-Tempo!E173)/(ABS(Tempo!AR173-Tempo!D173)+ABS(Tempo!AS173-Tempo!E173))),IF($B184="","",0))</f>
        <v/>
      </c>
      <c r="M184" s="153">
        <f>IF(AND(Bias!$I$6=1,$B184&gt;=Bias!$J$6,$B184&lt;=Bias!$K$6),Tempo!D173-2*K184*$L$5,Tempo!D173)</f>
        <v>0</v>
      </c>
      <c r="N184" s="153">
        <f>IF(AND(Bias!$I$6=1,$B184&gt;=Bias!$J$6,$B184&lt;=Bias!$K$6),Tempo!E173+2*L184*$L$5,Tempo!E173)</f>
        <v>0</v>
      </c>
      <c r="O184" s="70">
        <f>IF($B184="",0,Tempo!$A$2*(M184-N184)/2+O185)</f>
        <v>0</v>
      </c>
      <c r="P184" s="109">
        <f t="shared" si="5"/>
        <v>0</v>
      </c>
      <c r="Q184" s="111" t="str">
        <f>IF($B184&lt;=Bias!$P$5,IF(ABS(Tempo!AP173-G184)+ABS(Tempo!AQ173-H184)=0,0.5,ABS(Tempo!AP173-G184)/(ABS(Tempo!AP173-G184)+ABS(Tempo!AQ173-H184))),IF($B184="","",0))</f>
        <v/>
      </c>
      <c r="R184" s="71" t="str">
        <f>IF($B184&lt;=Bias!$P$5,IF(ABS(Tempo!AP173-G184)+ABS(Tempo!AQ173-H184)=0,0.5,ABS(Tempo!AQ173-H184)/(ABS(Tempo!AP173-G184)+ABS(Tempo!AQ173-H184))),IF($B184="","",0))</f>
        <v/>
      </c>
      <c r="S184" s="71">
        <f>IF(Bias!$N$5=0,G184,IF(AND(Bias!$N$5=1,$B184&gt;=Bias!$O$5,$B184&lt;=Bias!$P$5),G184-2*($N$5*Q184),G184))</f>
        <v>0</v>
      </c>
      <c r="T184" s="71">
        <f>IF(Bias!$N$5=0,H184,IF(AND(Bias!$N$5=1,$B184&gt;=Bias!$O$5,$B184&lt;=Bias!$P$5),H184+2*($N$5*R184),H184))</f>
        <v>0</v>
      </c>
      <c r="U184" s="70">
        <f>IF($B184="",0,Tempo!$A$2*(S184-T184)/2+U185)</f>
        <v>0</v>
      </c>
      <c r="V184" s="83">
        <f>IF(AND($B184&lt;&gt;"",$Q$11&lt;&gt;""),U184-C184+Tempo!AX173,0)</f>
        <v>0</v>
      </c>
      <c r="W184" s="83" t="str">
        <f>IF($B184&lt;=Bias!$P$6,IF(ABS(Tempo!AR173-M184)+ABS(Tempo!AS173-N184)=0,0.5,ABS(Tempo!AR173-M184)/(ABS(Tempo!AR173-M184)+ABS(Tempo!AS173-N184))),IF($B184="","",0))</f>
        <v/>
      </c>
      <c r="X184" s="83" t="str">
        <f>IF($B184&lt;=Bias!$P$6,IF(ABS(Tempo!AR173-M184)+ABS(Tempo!AS173-N184)=0,0.5,ABS(Tempo!AS173-N184)/(ABS(Tempo!AR173-M184)+ABS(Tempo!AS173-N184))),IF($B184="","",0))</f>
        <v/>
      </c>
      <c r="Y184" s="71">
        <f>IF(Bias!$N$6=0,M184,IF(AND(Bias!$N$6=1,$B184&gt;=Bias!$O$6,$B184&lt;=Bias!$P$6),M184-2*($P$5*W184),M184))</f>
        <v>0</v>
      </c>
      <c r="Z184" s="71">
        <f>IF(Bias!$N$6=0,N184,IF(AND(Bias!$N$6=1,$B184&gt;=Bias!$O$6,$B184&lt;=Bias!$P$6),N184+2*($P$5*X184),N184))</f>
        <v>0</v>
      </c>
      <c r="AA184" s="70">
        <f>IF($B184="",0,Tempo!$A$2*(Y184-Z184)/2+AA185)</f>
        <v>0</v>
      </c>
      <c r="AB184" s="83">
        <f>IF(AND($B184&lt;&gt;"",$Q$11&lt;&gt;""),AA184-D184+Tempo!AY173,0)</f>
        <v>0</v>
      </c>
      <c r="AC184" s="83">
        <f>Tempo!$A$2*(S184-T184)/2-Tempo!$A$2*(Tempo!AP173-Tempo!AQ173)/2</f>
        <v>0</v>
      </c>
      <c r="AD184" s="83">
        <f>Tempo!$A$2*(Y184-Z184)/2-Tempo!$A$2*(Tempo!AR173-Tempo!AS173)/2</f>
        <v>0</v>
      </c>
      <c r="AE184" s="83">
        <f>Tempo!$A$2*(S184+T184)/2-Tempo!$A$2*(Tempo!AP173+Tempo!AQ173)/2</f>
        <v>0</v>
      </c>
      <c r="AF184" s="83">
        <f>Tempo!$A$2*(Y184+Z184)/2-Tempo!$A$2*(Tempo!AR173+Tempo!AS173)/2</f>
        <v>0</v>
      </c>
      <c r="AG184" s="105" t="e">
        <f>IF(AND(Bias!$F$4=1,B184&lt;&gt;""),B184,NA())</f>
        <v>#N/A</v>
      </c>
      <c r="AH184" s="105" t="e">
        <f>IF(AND(Bias!$F$5=1,B184&lt;&gt;""),B184,NA())</f>
        <v>#N/A</v>
      </c>
      <c r="AI184" s="105" t="e">
        <f>IF(AND(Bias!$F$4=1,Bias!$F$6=1,B184&lt;&gt;""),B184,NA())</f>
        <v>#N/A</v>
      </c>
      <c r="AJ184" s="105" t="e">
        <f>IF(AND(Bias!$F$5=1,Bias!$F$6=1,B184&lt;&gt;""),B184,NA())</f>
        <v>#N/A</v>
      </c>
      <c r="AL184" t="str">
        <f>IF($B184&lt;&gt;"",(Tempo!B173-Tempo!C173)/2-(Tempo!AP173-Tempo!AQ173)/2,"")</f>
        <v/>
      </c>
      <c r="AM184" t="str">
        <f>IF($B184&lt;&gt;"",(Tempo!D173-Tempo!E173)/2-(Tempo!AR173-Tempo!AS173)/2,"")</f>
        <v/>
      </c>
    </row>
    <row r="185" spans="1:39" x14ac:dyDescent="0.3">
      <c r="A185" s="68">
        <v>172</v>
      </c>
      <c r="B185" s="69" t="str">
        <f>IF(Tempo!A174="","",Tempo!A174)</f>
        <v/>
      </c>
      <c r="C185" s="70">
        <f>Tempo!$A$2*(Tempo!AP174-Tempo!AQ174)/2+C186</f>
        <v>0</v>
      </c>
      <c r="D185" s="70">
        <f>Tempo!$A$2*(Tempo!AR174-Tempo!AS174)/2+D186</f>
        <v>0</v>
      </c>
      <c r="E185" s="83" t="str">
        <f>IF($B185&lt;=Bias!$K$5,IF(ABS(Tempo!AP174-Tempo!B174)+ABS(Tempo!AQ174-Tempo!C174)=0,0.5,ABS(Tempo!AP174-Tempo!B174)/(ABS(Tempo!AP174-Tempo!B174)+ABS(Tempo!AQ174-Tempo!C174))),IF($B185="","",0))</f>
        <v/>
      </c>
      <c r="F185" s="83" t="str">
        <f>IF($B185&lt;=Bias!$K$5,IF(ABS(Tempo!AP174-Tempo!B174)+ABS(Tempo!AQ174-Tempo!C174)=0,0.5,ABS(Tempo!AQ174-Tempo!C174)/(ABS(Tempo!AP174-Tempo!B174)+ABS(Tempo!AQ174-Tempo!C174))),IF($B185="","",0))</f>
        <v/>
      </c>
      <c r="G185" s="71">
        <f>IF(AND(Bias!$I$5=1,$B185&gt;=Bias!$J$5,$B185&lt;=Bias!$K$5),Tempo!B174-E185*$G$3,Tempo!B174)</f>
        <v>0</v>
      </c>
      <c r="H185" s="71">
        <f>IF(AND(Bias!$I$5=1,$B185&gt;=Bias!$J$5,$B185&lt;=Bias!$K$5),Tempo!C174+F185*$G$3,Tempo!C174)</f>
        <v>0</v>
      </c>
      <c r="I185" s="70">
        <f>IF($B185="",0,Tempo!$A$2*(G185-H185)/2+I186)</f>
        <v>0</v>
      </c>
      <c r="J185" s="70">
        <f t="shared" si="4"/>
        <v>0</v>
      </c>
      <c r="K185" s="83" t="str">
        <f>IF($B185&lt;=Bias!$K$6,IF(ABS(Tempo!AR174-Tempo!D174)+ABS(Tempo!AS174-Tempo!E174)=0,0.5,ABS(Tempo!AR174-Tempo!D174)/(ABS(Tempo!AR174-Tempo!D174)+ABS(Tempo!AS174-Tempo!E174))),IF($B185="","",0))</f>
        <v/>
      </c>
      <c r="L185" s="83" t="str">
        <f>IF($B185&lt;=Bias!$K$6,IF(ABS(Tempo!AR174-Tempo!D174)+ABS(Tempo!AS174-Tempo!E174)=0,0.5,ABS(Tempo!AS174-Tempo!E174)/(ABS(Tempo!AR174-Tempo!D174)+ABS(Tempo!AS174-Tempo!E174))),IF($B185="","",0))</f>
        <v/>
      </c>
      <c r="M185" s="153">
        <f>IF(AND(Bias!$I$6=1,$B185&gt;=Bias!$J$6,$B185&lt;=Bias!$K$6),Tempo!D174-2*K185*$L$5,Tempo!D174)</f>
        <v>0</v>
      </c>
      <c r="N185" s="153">
        <f>IF(AND(Bias!$I$6=1,$B185&gt;=Bias!$J$6,$B185&lt;=Bias!$K$6),Tempo!E174+2*L185*$L$5,Tempo!E174)</f>
        <v>0</v>
      </c>
      <c r="O185" s="70">
        <f>IF($B185="",0,Tempo!$A$2*(M185-N185)/2+O186)</f>
        <v>0</v>
      </c>
      <c r="P185" s="109">
        <f t="shared" si="5"/>
        <v>0</v>
      </c>
      <c r="Q185" s="111" t="str">
        <f>IF($B185&lt;=Bias!$P$5,IF(ABS(Tempo!AP174-G185)+ABS(Tempo!AQ174-H185)=0,0.5,ABS(Tempo!AP174-G185)/(ABS(Tempo!AP174-G185)+ABS(Tempo!AQ174-H185))),IF($B185="","",0))</f>
        <v/>
      </c>
      <c r="R185" s="71" t="str">
        <f>IF($B185&lt;=Bias!$P$5,IF(ABS(Tempo!AP174-G185)+ABS(Tempo!AQ174-H185)=0,0.5,ABS(Tempo!AQ174-H185)/(ABS(Tempo!AP174-G185)+ABS(Tempo!AQ174-H185))),IF($B185="","",0))</f>
        <v/>
      </c>
      <c r="S185" s="71">
        <f>IF(Bias!$N$5=0,G185,IF(AND(Bias!$N$5=1,$B185&gt;=Bias!$O$5,$B185&lt;=Bias!$P$5),G185-2*($N$5*Q185),G185))</f>
        <v>0</v>
      </c>
      <c r="T185" s="71">
        <f>IF(Bias!$N$5=0,H185,IF(AND(Bias!$N$5=1,$B185&gt;=Bias!$O$5,$B185&lt;=Bias!$P$5),H185+2*($N$5*R185),H185))</f>
        <v>0</v>
      </c>
      <c r="U185" s="70">
        <f>IF($B185="",0,Tempo!$A$2*(S185-T185)/2+U186)</f>
        <v>0</v>
      </c>
      <c r="V185" s="83">
        <f>IF(AND($B185&lt;&gt;"",$Q$11&lt;&gt;""),U185-C185+Tempo!AX174,0)</f>
        <v>0</v>
      </c>
      <c r="W185" s="83" t="str">
        <f>IF($B185&lt;=Bias!$P$6,IF(ABS(Tempo!AR174-M185)+ABS(Tempo!AS174-N185)=0,0.5,ABS(Tempo!AR174-M185)/(ABS(Tempo!AR174-M185)+ABS(Tempo!AS174-N185))),IF($B185="","",0))</f>
        <v/>
      </c>
      <c r="X185" s="83" t="str">
        <f>IF($B185&lt;=Bias!$P$6,IF(ABS(Tempo!AR174-M185)+ABS(Tempo!AS174-N185)=0,0.5,ABS(Tempo!AS174-N185)/(ABS(Tempo!AR174-M185)+ABS(Tempo!AS174-N185))),IF($B185="","",0))</f>
        <v/>
      </c>
      <c r="Y185" s="71">
        <f>IF(Bias!$N$6=0,M185,IF(AND(Bias!$N$6=1,$B185&gt;=Bias!$O$6,$B185&lt;=Bias!$P$6),M185-2*($P$5*W185),M185))</f>
        <v>0</v>
      </c>
      <c r="Z185" s="71">
        <f>IF(Bias!$N$6=0,N185,IF(AND(Bias!$N$6=1,$B185&gt;=Bias!$O$6,$B185&lt;=Bias!$P$6),N185+2*($P$5*X185),N185))</f>
        <v>0</v>
      </c>
      <c r="AA185" s="70">
        <f>IF($B185="",0,Tempo!$A$2*(Y185-Z185)/2+AA186)</f>
        <v>0</v>
      </c>
      <c r="AB185" s="83">
        <f>IF(AND($B185&lt;&gt;"",$Q$11&lt;&gt;""),AA185-D185+Tempo!AY174,0)</f>
        <v>0</v>
      </c>
      <c r="AC185" s="83">
        <f>Tempo!$A$2*(S185-T185)/2-Tempo!$A$2*(Tempo!AP174-Tempo!AQ174)/2</f>
        <v>0</v>
      </c>
      <c r="AD185" s="83">
        <f>Tempo!$A$2*(Y185-Z185)/2-Tempo!$A$2*(Tempo!AR174-Tempo!AS174)/2</f>
        <v>0</v>
      </c>
      <c r="AE185" s="83">
        <f>Tempo!$A$2*(S185+T185)/2-Tempo!$A$2*(Tempo!AP174+Tempo!AQ174)/2</f>
        <v>0</v>
      </c>
      <c r="AF185" s="83">
        <f>Tempo!$A$2*(Y185+Z185)/2-Tempo!$A$2*(Tempo!AR174+Tempo!AS174)/2</f>
        <v>0</v>
      </c>
      <c r="AG185" s="105" t="e">
        <f>IF(AND(Bias!$F$4=1,B185&lt;&gt;""),B185,NA())</f>
        <v>#N/A</v>
      </c>
      <c r="AH185" s="105" t="e">
        <f>IF(AND(Bias!$F$5=1,B185&lt;&gt;""),B185,NA())</f>
        <v>#N/A</v>
      </c>
      <c r="AI185" s="105" t="e">
        <f>IF(AND(Bias!$F$4=1,Bias!$F$6=1,B185&lt;&gt;""),B185,NA())</f>
        <v>#N/A</v>
      </c>
      <c r="AJ185" s="105" t="e">
        <f>IF(AND(Bias!$F$5=1,Bias!$F$6=1,B185&lt;&gt;""),B185,NA())</f>
        <v>#N/A</v>
      </c>
      <c r="AL185" t="str">
        <f>IF($B185&lt;&gt;"",(Tempo!B174-Tempo!C174)/2-(Tempo!AP174-Tempo!AQ174)/2,"")</f>
        <v/>
      </c>
      <c r="AM185" t="str">
        <f>IF($B185&lt;&gt;"",(Tempo!D174-Tempo!E174)/2-(Tempo!AR174-Tempo!AS174)/2,"")</f>
        <v/>
      </c>
    </row>
    <row r="186" spans="1:39" x14ac:dyDescent="0.3">
      <c r="A186" s="68">
        <v>173</v>
      </c>
      <c r="B186" s="69" t="str">
        <f>IF(Tempo!A175="","",Tempo!A175)</f>
        <v/>
      </c>
      <c r="C186" s="70">
        <f>Tempo!$A$2*(Tempo!AP175-Tempo!AQ175)/2+C187</f>
        <v>0</v>
      </c>
      <c r="D186" s="70">
        <f>Tempo!$A$2*(Tempo!AR175-Tempo!AS175)/2+D187</f>
        <v>0</v>
      </c>
      <c r="E186" s="83" t="str">
        <f>IF($B186&lt;=Bias!$K$5,IF(ABS(Tempo!AP175-Tempo!B175)+ABS(Tempo!AQ175-Tempo!C175)=0,0.5,ABS(Tempo!AP175-Tempo!B175)/(ABS(Tempo!AP175-Tempo!B175)+ABS(Tempo!AQ175-Tempo!C175))),IF($B186="","",0))</f>
        <v/>
      </c>
      <c r="F186" s="83" t="str">
        <f>IF($B186&lt;=Bias!$K$5,IF(ABS(Tempo!AP175-Tempo!B175)+ABS(Tempo!AQ175-Tempo!C175)=0,0.5,ABS(Tempo!AQ175-Tempo!C175)/(ABS(Tempo!AP175-Tempo!B175)+ABS(Tempo!AQ175-Tempo!C175))),IF($B186="","",0))</f>
        <v/>
      </c>
      <c r="G186" s="71">
        <f>IF(AND(Bias!$I$5=1,$B186&gt;=Bias!$J$5,$B186&lt;=Bias!$K$5),Tempo!B175-E186*$G$3,Tempo!B175)</f>
        <v>0</v>
      </c>
      <c r="H186" s="71">
        <f>IF(AND(Bias!$I$5=1,$B186&gt;=Bias!$J$5,$B186&lt;=Bias!$K$5),Tempo!C175+F186*$G$3,Tempo!C175)</f>
        <v>0</v>
      </c>
      <c r="I186" s="70">
        <f>IF($B186="",0,Tempo!$A$2*(G186-H186)/2+I187)</f>
        <v>0</v>
      </c>
      <c r="J186" s="70">
        <f t="shared" si="4"/>
        <v>0</v>
      </c>
      <c r="K186" s="83" t="str">
        <f>IF($B186&lt;=Bias!$K$6,IF(ABS(Tempo!AR175-Tempo!D175)+ABS(Tempo!AS175-Tempo!E175)=0,0.5,ABS(Tempo!AR175-Tempo!D175)/(ABS(Tempo!AR175-Tempo!D175)+ABS(Tempo!AS175-Tempo!E175))),IF($B186="","",0))</f>
        <v/>
      </c>
      <c r="L186" s="83" t="str">
        <f>IF($B186&lt;=Bias!$K$6,IF(ABS(Tempo!AR175-Tempo!D175)+ABS(Tempo!AS175-Tempo!E175)=0,0.5,ABS(Tempo!AS175-Tempo!E175)/(ABS(Tempo!AR175-Tempo!D175)+ABS(Tempo!AS175-Tempo!E175))),IF($B186="","",0))</f>
        <v/>
      </c>
      <c r="M186" s="153">
        <f>IF(AND(Bias!$I$6=1,$B186&gt;=Bias!$J$6,$B186&lt;=Bias!$K$6),Tempo!D175-2*K186*$L$5,Tempo!D175)</f>
        <v>0</v>
      </c>
      <c r="N186" s="153">
        <f>IF(AND(Bias!$I$6=1,$B186&gt;=Bias!$J$6,$B186&lt;=Bias!$K$6),Tempo!E175+2*L186*$L$5,Tempo!E175)</f>
        <v>0</v>
      </c>
      <c r="O186" s="70">
        <f>IF($B186="",0,Tempo!$A$2*(M186-N186)/2+O187)</f>
        <v>0</v>
      </c>
      <c r="P186" s="109">
        <f t="shared" si="5"/>
        <v>0</v>
      </c>
      <c r="Q186" s="111" t="str">
        <f>IF($B186&lt;=Bias!$P$5,IF(ABS(Tempo!AP175-G186)+ABS(Tempo!AQ175-H186)=0,0.5,ABS(Tempo!AP175-G186)/(ABS(Tempo!AP175-G186)+ABS(Tempo!AQ175-H186))),IF($B186="","",0))</f>
        <v/>
      </c>
      <c r="R186" s="71" t="str">
        <f>IF($B186&lt;=Bias!$P$5,IF(ABS(Tempo!AP175-G186)+ABS(Tempo!AQ175-H186)=0,0.5,ABS(Tempo!AQ175-H186)/(ABS(Tempo!AP175-G186)+ABS(Tempo!AQ175-H186))),IF($B186="","",0))</f>
        <v/>
      </c>
      <c r="S186" s="71">
        <f>IF(Bias!$N$5=0,G186,IF(AND(Bias!$N$5=1,$B186&gt;=Bias!$O$5,$B186&lt;=Bias!$P$5),G186-2*($N$5*Q186),G186))</f>
        <v>0</v>
      </c>
      <c r="T186" s="71">
        <f>IF(Bias!$N$5=0,H186,IF(AND(Bias!$N$5=1,$B186&gt;=Bias!$O$5,$B186&lt;=Bias!$P$5),H186+2*($N$5*R186),H186))</f>
        <v>0</v>
      </c>
      <c r="U186" s="70">
        <f>IF($B186="",0,Tempo!$A$2*(S186-T186)/2+U187)</f>
        <v>0</v>
      </c>
      <c r="V186" s="83">
        <f>IF(AND($B186&lt;&gt;"",$Q$11&lt;&gt;""),U186-C186+Tempo!AX175,0)</f>
        <v>0</v>
      </c>
      <c r="W186" s="83" t="str">
        <f>IF($B186&lt;=Bias!$P$6,IF(ABS(Tempo!AR175-M186)+ABS(Tempo!AS175-N186)=0,0.5,ABS(Tempo!AR175-M186)/(ABS(Tempo!AR175-M186)+ABS(Tempo!AS175-N186))),IF($B186="","",0))</f>
        <v/>
      </c>
      <c r="X186" s="83" t="str">
        <f>IF($B186&lt;=Bias!$P$6,IF(ABS(Tempo!AR175-M186)+ABS(Tempo!AS175-N186)=0,0.5,ABS(Tempo!AS175-N186)/(ABS(Tempo!AR175-M186)+ABS(Tempo!AS175-N186))),IF($B186="","",0))</f>
        <v/>
      </c>
      <c r="Y186" s="71">
        <f>IF(Bias!$N$6=0,M186,IF(AND(Bias!$N$6=1,$B186&gt;=Bias!$O$6,$B186&lt;=Bias!$P$6),M186-2*($P$5*W186),M186))</f>
        <v>0</v>
      </c>
      <c r="Z186" s="71">
        <f>IF(Bias!$N$6=0,N186,IF(AND(Bias!$N$6=1,$B186&gt;=Bias!$O$6,$B186&lt;=Bias!$P$6),N186+2*($P$5*X186),N186))</f>
        <v>0</v>
      </c>
      <c r="AA186" s="70">
        <f>IF($B186="",0,Tempo!$A$2*(Y186-Z186)/2+AA187)</f>
        <v>0</v>
      </c>
      <c r="AB186" s="83">
        <f>IF(AND($B186&lt;&gt;"",$Q$11&lt;&gt;""),AA186-D186+Tempo!AY175,0)</f>
        <v>0</v>
      </c>
      <c r="AC186" s="83">
        <f>Tempo!$A$2*(S186-T186)/2-Tempo!$A$2*(Tempo!AP175-Tempo!AQ175)/2</f>
        <v>0</v>
      </c>
      <c r="AD186" s="83">
        <f>Tempo!$A$2*(Y186-Z186)/2-Tempo!$A$2*(Tempo!AR175-Tempo!AS175)/2</f>
        <v>0</v>
      </c>
      <c r="AE186" s="83">
        <f>Tempo!$A$2*(S186+T186)/2-Tempo!$A$2*(Tempo!AP175+Tempo!AQ175)/2</f>
        <v>0</v>
      </c>
      <c r="AF186" s="83">
        <f>Tempo!$A$2*(Y186+Z186)/2-Tempo!$A$2*(Tempo!AR175+Tempo!AS175)/2</f>
        <v>0</v>
      </c>
      <c r="AG186" s="105" t="e">
        <f>IF(AND(Bias!$F$4=1,B186&lt;&gt;""),B186,NA())</f>
        <v>#N/A</v>
      </c>
      <c r="AH186" s="105" t="e">
        <f>IF(AND(Bias!$F$5=1,B186&lt;&gt;""),B186,NA())</f>
        <v>#N/A</v>
      </c>
      <c r="AI186" s="105" t="e">
        <f>IF(AND(Bias!$F$4=1,Bias!$F$6=1,B186&lt;&gt;""),B186,NA())</f>
        <v>#N/A</v>
      </c>
      <c r="AJ186" s="105" t="e">
        <f>IF(AND(Bias!$F$5=1,Bias!$F$6=1,B186&lt;&gt;""),B186,NA())</f>
        <v>#N/A</v>
      </c>
      <c r="AL186" t="str">
        <f>IF($B186&lt;&gt;"",(Tempo!B175-Tempo!C175)/2-(Tempo!AP175-Tempo!AQ175)/2,"")</f>
        <v/>
      </c>
      <c r="AM186" t="str">
        <f>IF($B186&lt;&gt;"",(Tempo!D175-Tempo!E175)/2-(Tempo!AR175-Tempo!AS175)/2,"")</f>
        <v/>
      </c>
    </row>
    <row r="187" spans="1:39" x14ac:dyDescent="0.3">
      <c r="A187" s="68">
        <v>174</v>
      </c>
      <c r="B187" s="69" t="str">
        <f>IF(Tempo!A176="","",Tempo!A176)</f>
        <v/>
      </c>
      <c r="C187" s="70">
        <f>Tempo!$A$2*(Tempo!AP176-Tempo!AQ176)/2+C188</f>
        <v>0</v>
      </c>
      <c r="D187" s="70">
        <f>Tempo!$A$2*(Tempo!AR176-Tempo!AS176)/2+D188</f>
        <v>0</v>
      </c>
      <c r="E187" s="83" t="str">
        <f>IF($B187&lt;=Bias!$K$5,IF(ABS(Tempo!AP176-Tempo!B176)+ABS(Tempo!AQ176-Tempo!C176)=0,0.5,ABS(Tempo!AP176-Tempo!B176)/(ABS(Tempo!AP176-Tempo!B176)+ABS(Tempo!AQ176-Tempo!C176))),IF($B187="","",0))</f>
        <v/>
      </c>
      <c r="F187" s="83" t="str">
        <f>IF($B187&lt;=Bias!$K$5,IF(ABS(Tempo!AP176-Tempo!B176)+ABS(Tempo!AQ176-Tempo!C176)=0,0.5,ABS(Tempo!AQ176-Tempo!C176)/(ABS(Tempo!AP176-Tempo!B176)+ABS(Tempo!AQ176-Tempo!C176))),IF($B187="","",0))</f>
        <v/>
      </c>
      <c r="G187" s="71">
        <f>IF(AND(Bias!$I$5=1,$B187&gt;=Bias!$J$5,$B187&lt;=Bias!$K$5),Tempo!B176-E187*$G$3,Tempo!B176)</f>
        <v>0</v>
      </c>
      <c r="H187" s="71">
        <f>IF(AND(Bias!$I$5=1,$B187&gt;=Bias!$J$5,$B187&lt;=Bias!$K$5),Tempo!C176+F187*$G$3,Tempo!C176)</f>
        <v>0</v>
      </c>
      <c r="I187" s="70">
        <f>IF($B187="",0,Tempo!$A$2*(G187-H187)/2+I188)</f>
        <v>0</v>
      </c>
      <c r="J187" s="70">
        <f t="shared" si="4"/>
        <v>0</v>
      </c>
      <c r="K187" s="83" t="str">
        <f>IF($B187&lt;=Bias!$K$6,IF(ABS(Tempo!AR176-Tempo!D176)+ABS(Tempo!AS176-Tempo!E176)=0,0.5,ABS(Tempo!AR176-Tempo!D176)/(ABS(Tempo!AR176-Tempo!D176)+ABS(Tempo!AS176-Tempo!E176))),IF($B187="","",0))</f>
        <v/>
      </c>
      <c r="L187" s="83" t="str">
        <f>IF($B187&lt;=Bias!$K$6,IF(ABS(Tempo!AR176-Tempo!D176)+ABS(Tempo!AS176-Tempo!E176)=0,0.5,ABS(Tempo!AS176-Tempo!E176)/(ABS(Tempo!AR176-Tempo!D176)+ABS(Tempo!AS176-Tempo!E176))),IF($B187="","",0))</f>
        <v/>
      </c>
      <c r="M187" s="153">
        <f>IF(AND(Bias!$I$6=1,$B187&gt;=Bias!$J$6,$B187&lt;=Bias!$K$6),Tempo!D176-2*K187*$L$5,Tempo!D176)</f>
        <v>0</v>
      </c>
      <c r="N187" s="153">
        <f>IF(AND(Bias!$I$6=1,$B187&gt;=Bias!$J$6,$B187&lt;=Bias!$K$6),Tempo!E176+2*L187*$L$5,Tempo!E176)</f>
        <v>0</v>
      </c>
      <c r="O187" s="70">
        <f>IF($B187="",0,Tempo!$A$2*(M187-N187)/2+O188)</f>
        <v>0</v>
      </c>
      <c r="P187" s="109">
        <f t="shared" si="5"/>
        <v>0</v>
      </c>
      <c r="Q187" s="111" t="str">
        <f>IF($B187&lt;=Bias!$P$5,IF(ABS(Tempo!AP176-G187)+ABS(Tempo!AQ176-H187)=0,0.5,ABS(Tempo!AP176-G187)/(ABS(Tempo!AP176-G187)+ABS(Tempo!AQ176-H187))),IF($B187="","",0))</f>
        <v/>
      </c>
      <c r="R187" s="71" t="str">
        <f>IF($B187&lt;=Bias!$P$5,IF(ABS(Tempo!AP176-G187)+ABS(Tempo!AQ176-H187)=0,0.5,ABS(Tempo!AQ176-H187)/(ABS(Tempo!AP176-G187)+ABS(Tempo!AQ176-H187))),IF($B187="","",0))</f>
        <v/>
      </c>
      <c r="S187" s="71">
        <f>IF(Bias!$N$5=0,G187,IF(AND(Bias!$N$5=1,$B187&gt;=Bias!$O$5,$B187&lt;=Bias!$P$5),G187-2*($N$5*Q187),G187))</f>
        <v>0</v>
      </c>
      <c r="T187" s="71">
        <f>IF(Bias!$N$5=0,H187,IF(AND(Bias!$N$5=1,$B187&gt;=Bias!$O$5,$B187&lt;=Bias!$P$5),H187+2*($N$5*R187),H187))</f>
        <v>0</v>
      </c>
      <c r="U187" s="70">
        <f>IF($B187="",0,Tempo!$A$2*(S187-T187)/2+U188)</f>
        <v>0</v>
      </c>
      <c r="V187" s="83">
        <f>IF(AND($B187&lt;&gt;"",$Q$11&lt;&gt;""),U187-C187+Tempo!AX176,0)</f>
        <v>0</v>
      </c>
      <c r="W187" s="83" t="str">
        <f>IF($B187&lt;=Bias!$P$6,IF(ABS(Tempo!AR176-M187)+ABS(Tempo!AS176-N187)=0,0.5,ABS(Tempo!AR176-M187)/(ABS(Tempo!AR176-M187)+ABS(Tempo!AS176-N187))),IF($B187="","",0))</f>
        <v/>
      </c>
      <c r="X187" s="83" t="str">
        <f>IF($B187&lt;=Bias!$P$6,IF(ABS(Tempo!AR176-M187)+ABS(Tempo!AS176-N187)=0,0.5,ABS(Tempo!AS176-N187)/(ABS(Tempo!AR176-M187)+ABS(Tempo!AS176-N187))),IF($B187="","",0))</f>
        <v/>
      </c>
      <c r="Y187" s="71">
        <f>IF(Bias!$N$6=0,M187,IF(AND(Bias!$N$6=1,$B187&gt;=Bias!$O$6,$B187&lt;=Bias!$P$6),M187-2*($P$5*W187),M187))</f>
        <v>0</v>
      </c>
      <c r="Z187" s="71">
        <f>IF(Bias!$N$6=0,N187,IF(AND(Bias!$N$6=1,$B187&gt;=Bias!$O$6,$B187&lt;=Bias!$P$6),N187+2*($P$5*X187),N187))</f>
        <v>0</v>
      </c>
      <c r="AA187" s="70">
        <f>IF($B187="",0,Tempo!$A$2*(Y187-Z187)/2+AA188)</f>
        <v>0</v>
      </c>
      <c r="AB187" s="83">
        <f>IF(AND($B187&lt;&gt;"",$Q$11&lt;&gt;""),AA187-D187+Tempo!AY176,0)</f>
        <v>0</v>
      </c>
      <c r="AC187" s="83">
        <f>Tempo!$A$2*(S187-T187)/2-Tempo!$A$2*(Tempo!AP176-Tempo!AQ176)/2</f>
        <v>0</v>
      </c>
      <c r="AD187" s="83">
        <f>Tempo!$A$2*(Y187-Z187)/2-Tempo!$A$2*(Tempo!AR176-Tempo!AS176)/2</f>
        <v>0</v>
      </c>
      <c r="AE187" s="83">
        <f>Tempo!$A$2*(S187+T187)/2-Tempo!$A$2*(Tempo!AP176+Tempo!AQ176)/2</f>
        <v>0</v>
      </c>
      <c r="AF187" s="83">
        <f>Tempo!$A$2*(Y187+Z187)/2-Tempo!$A$2*(Tempo!AR176+Tempo!AS176)/2</f>
        <v>0</v>
      </c>
      <c r="AG187" s="105" t="e">
        <f>IF(AND(Bias!$F$4=1,B187&lt;&gt;""),B187,NA())</f>
        <v>#N/A</v>
      </c>
      <c r="AH187" s="105" t="e">
        <f>IF(AND(Bias!$F$5=1,B187&lt;&gt;""),B187,NA())</f>
        <v>#N/A</v>
      </c>
      <c r="AI187" s="105" t="e">
        <f>IF(AND(Bias!$F$4=1,Bias!$F$6=1,B187&lt;&gt;""),B187,NA())</f>
        <v>#N/A</v>
      </c>
      <c r="AJ187" s="105" t="e">
        <f>IF(AND(Bias!$F$5=1,Bias!$F$6=1,B187&lt;&gt;""),B187,NA())</f>
        <v>#N/A</v>
      </c>
      <c r="AL187" t="str">
        <f>IF($B187&lt;&gt;"",(Tempo!B176-Tempo!C176)/2-(Tempo!AP176-Tempo!AQ176)/2,"")</f>
        <v/>
      </c>
      <c r="AM187" t="str">
        <f>IF($B187&lt;&gt;"",(Tempo!D176-Tempo!E176)/2-(Tempo!AR176-Tempo!AS176)/2,"")</f>
        <v/>
      </c>
    </row>
    <row r="188" spans="1:39" x14ac:dyDescent="0.3">
      <c r="A188" s="68">
        <v>175</v>
      </c>
      <c r="B188" s="69" t="str">
        <f>IF(Tempo!A177="","",Tempo!A177)</f>
        <v/>
      </c>
      <c r="C188" s="70">
        <f>Tempo!$A$2*(Tempo!AP177-Tempo!AQ177)/2+C189</f>
        <v>0</v>
      </c>
      <c r="D188" s="70">
        <f>Tempo!$A$2*(Tempo!AR177-Tempo!AS177)/2+D189</f>
        <v>0</v>
      </c>
      <c r="E188" s="83" t="str">
        <f>IF($B188&lt;=Bias!$K$5,IF(ABS(Tempo!AP177-Tempo!B177)+ABS(Tempo!AQ177-Tempo!C177)=0,0.5,ABS(Tempo!AP177-Tempo!B177)/(ABS(Tempo!AP177-Tempo!B177)+ABS(Tempo!AQ177-Tempo!C177))),IF($B188="","",0))</f>
        <v/>
      </c>
      <c r="F188" s="83" t="str">
        <f>IF($B188&lt;=Bias!$K$5,IF(ABS(Tempo!AP177-Tempo!B177)+ABS(Tempo!AQ177-Tempo!C177)=0,0.5,ABS(Tempo!AQ177-Tempo!C177)/(ABS(Tempo!AP177-Tempo!B177)+ABS(Tempo!AQ177-Tempo!C177))),IF($B188="","",0))</f>
        <v/>
      </c>
      <c r="G188" s="71">
        <f>IF(AND(Bias!$I$5=1,$B188&gt;=Bias!$J$5,$B188&lt;=Bias!$K$5),Tempo!B177-E188*$G$3,Tempo!B177)</f>
        <v>0</v>
      </c>
      <c r="H188" s="71">
        <f>IF(AND(Bias!$I$5=1,$B188&gt;=Bias!$J$5,$B188&lt;=Bias!$K$5),Tempo!C177+F188*$G$3,Tempo!C177)</f>
        <v>0</v>
      </c>
      <c r="I188" s="70">
        <f>IF($B188="",0,Tempo!$A$2*(G188-H188)/2+I189)</f>
        <v>0</v>
      </c>
      <c r="J188" s="70">
        <f t="shared" si="4"/>
        <v>0</v>
      </c>
      <c r="K188" s="83" t="str">
        <f>IF($B188&lt;=Bias!$K$6,IF(ABS(Tempo!AR177-Tempo!D177)+ABS(Tempo!AS177-Tempo!E177)=0,0.5,ABS(Tempo!AR177-Tempo!D177)/(ABS(Tempo!AR177-Tempo!D177)+ABS(Tempo!AS177-Tempo!E177))),IF($B188="","",0))</f>
        <v/>
      </c>
      <c r="L188" s="83" t="str">
        <f>IF($B188&lt;=Bias!$K$6,IF(ABS(Tempo!AR177-Tempo!D177)+ABS(Tempo!AS177-Tempo!E177)=0,0.5,ABS(Tempo!AS177-Tempo!E177)/(ABS(Tempo!AR177-Tempo!D177)+ABS(Tempo!AS177-Tempo!E177))),IF($B188="","",0))</f>
        <v/>
      </c>
      <c r="M188" s="153">
        <f>IF(AND(Bias!$I$6=1,$B188&gt;=Bias!$J$6,$B188&lt;=Bias!$K$6),Tempo!D177-2*K188*$L$5,Tempo!D177)</f>
        <v>0</v>
      </c>
      <c r="N188" s="153">
        <f>IF(AND(Bias!$I$6=1,$B188&gt;=Bias!$J$6,$B188&lt;=Bias!$K$6),Tempo!E177+2*L188*$L$5,Tempo!E177)</f>
        <v>0</v>
      </c>
      <c r="O188" s="70">
        <f>IF($B188="",0,Tempo!$A$2*(M188-N188)/2+O189)</f>
        <v>0</v>
      </c>
      <c r="P188" s="109">
        <f t="shared" si="5"/>
        <v>0</v>
      </c>
      <c r="Q188" s="111" t="str">
        <f>IF($B188&lt;=Bias!$P$5,IF(ABS(Tempo!AP177-G188)+ABS(Tempo!AQ177-H188)=0,0.5,ABS(Tempo!AP177-G188)/(ABS(Tempo!AP177-G188)+ABS(Tempo!AQ177-H188))),IF($B188="","",0))</f>
        <v/>
      </c>
      <c r="R188" s="71" t="str">
        <f>IF($B188&lt;=Bias!$P$5,IF(ABS(Tempo!AP177-G188)+ABS(Tempo!AQ177-H188)=0,0.5,ABS(Tempo!AQ177-H188)/(ABS(Tempo!AP177-G188)+ABS(Tempo!AQ177-H188))),IF($B188="","",0))</f>
        <v/>
      </c>
      <c r="S188" s="71">
        <f>IF(Bias!$N$5=0,G188,IF(AND(Bias!$N$5=1,$B188&gt;=Bias!$O$5,$B188&lt;=Bias!$P$5),G188-2*($N$5*Q188),G188))</f>
        <v>0</v>
      </c>
      <c r="T188" s="71">
        <f>IF(Bias!$N$5=0,H188,IF(AND(Bias!$N$5=1,$B188&gt;=Bias!$O$5,$B188&lt;=Bias!$P$5),H188+2*($N$5*R188),H188))</f>
        <v>0</v>
      </c>
      <c r="U188" s="70">
        <f>IF($B188="",0,Tempo!$A$2*(S188-T188)/2+U189)</f>
        <v>0</v>
      </c>
      <c r="V188" s="83">
        <f>IF(AND($B188&lt;&gt;"",$Q$11&lt;&gt;""),U188-C188+Tempo!AX177,0)</f>
        <v>0</v>
      </c>
      <c r="W188" s="83" t="str">
        <f>IF($B188&lt;=Bias!$P$6,IF(ABS(Tempo!AR177-M188)+ABS(Tempo!AS177-N188)=0,0.5,ABS(Tempo!AR177-M188)/(ABS(Tempo!AR177-M188)+ABS(Tempo!AS177-N188))),IF($B188="","",0))</f>
        <v/>
      </c>
      <c r="X188" s="83" t="str">
        <f>IF($B188&lt;=Bias!$P$6,IF(ABS(Tempo!AR177-M188)+ABS(Tempo!AS177-N188)=0,0.5,ABS(Tempo!AS177-N188)/(ABS(Tempo!AR177-M188)+ABS(Tempo!AS177-N188))),IF($B188="","",0))</f>
        <v/>
      </c>
      <c r="Y188" s="71">
        <f>IF(Bias!$N$6=0,M188,IF(AND(Bias!$N$6=1,$B188&gt;=Bias!$O$6,$B188&lt;=Bias!$P$6),M188-2*($P$5*W188),M188))</f>
        <v>0</v>
      </c>
      <c r="Z188" s="71">
        <f>IF(Bias!$N$6=0,N188,IF(AND(Bias!$N$6=1,$B188&gt;=Bias!$O$6,$B188&lt;=Bias!$P$6),N188+2*($P$5*X188),N188))</f>
        <v>0</v>
      </c>
      <c r="AA188" s="70">
        <f>IF($B188="",0,Tempo!$A$2*(Y188-Z188)/2+AA189)</f>
        <v>0</v>
      </c>
      <c r="AB188" s="83">
        <f>IF(AND($B188&lt;&gt;"",$Q$11&lt;&gt;""),AA188-D188+Tempo!AY177,0)</f>
        <v>0</v>
      </c>
      <c r="AC188" s="83">
        <f>Tempo!$A$2*(S188-T188)/2-Tempo!$A$2*(Tempo!AP177-Tempo!AQ177)/2</f>
        <v>0</v>
      </c>
      <c r="AD188" s="83">
        <f>Tempo!$A$2*(Y188-Z188)/2-Tempo!$A$2*(Tempo!AR177-Tempo!AS177)/2</f>
        <v>0</v>
      </c>
      <c r="AE188" s="83">
        <f>Tempo!$A$2*(S188+T188)/2-Tempo!$A$2*(Tempo!AP177+Tempo!AQ177)/2</f>
        <v>0</v>
      </c>
      <c r="AF188" s="83">
        <f>Tempo!$A$2*(Y188+Z188)/2-Tempo!$A$2*(Tempo!AR177+Tempo!AS177)/2</f>
        <v>0</v>
      </c>
      <c r="AG188" s="105" t="e">
        <f>IF(AND(Bias!$F$4=1,B188&lt;&gt;""),B188,NA())</f>
        <v>#N/A</v>
      </c>
      <c r="AH188" s="105" t="e">
        <f>IF(AND(Bias!$F$5=1,B188&lt;&gt;""),B188,NA())</f>
        <v>#N/A</v>
      </c>
      <c r="AI188" s="105" t="e">
        <f>IF(AND(Bias!$F$4=1,Bias!$F$6=1,B188&lt;&gt;""),B188,NA())</f>
        <v>#N/A</v>
      </c>
      <c r="AJ188" s="105" t="e">
        <f>IF(AND(Bias!$F$5=1,Bias!$F$6=1,B188&lt;&gt;""),B188,NA())</f>
        <v>#N/A</v>
      </c>
      <c r="AL188" t="str">
        <f>IF($B188&lt;&gt;"",(Tempo!B177-Tempo!C177)/2-(Tempo!AP177-Tempo!AQ177)/2,"")</f>
        <v/>
      </c>
      <c r="AM188" t="str">
        <f>IF($B188&lt;&gt;"",(Tempo!D177-Tempo!E177)/2-(Tempo!AR177-Tempo!AS177)/2,"")</f>
        <v/>
      </c>
    </row>
    <row r="189" spans="1:39" x14ac:dyDescent="0.3">
      <c r="A189" s="68">
        <v>176</v>
      </c>
      <c r="B189" s="69" t="str">
        <f>IF(Tempo!A178="","",Tempo!A178)</f>
        <v/>
      </c>
      <c r="C189" s="70">
        <f>Tempo!$A$2*(Tempo!AP178-Tempo!AQ178)/2+C190</f>
        <v>0</v>
      </c>
      <c r="D189" s="70">
        <f>Tempo!$A$2*(Tempo!AR178-Tempo!AS178)/2+D190</f>
        <v>0</v>
      </c>
      <c r="E189" s="83" t="str">
        <f>IF($B189&lt;=Bias!$K$5,IF(ABS(Tempo!AP178-Tempo!B178)+ABS(Tempo!AQ178-Tempo!C178)=0,0.5,ABS(Tempo!AP178-Tempo!B178)/(ABS(Tempo!AP178-Tempo!B178)+ABS(Tempo!AQ178-Tempo!C178))),IF($B189="","",0))</f>
        <v/>
      </c>
      <c r="F189" s="83" t="str">
        <f>IF($B189&lt;=Bias!$K$5,IF(ABS(Tempo!AP178-Tempo!B178)+ABS(Tempo!AQ178-Tempo!C178)=0,0.5,ABS(Tempo!AQ178-Tempo!C178)/(ABS(Tempo!AP178-Tempo!B178)+ABS(Tempo!AQ178-Tempo!C178))),IF($B189="","",0))</f>
        <v/>
      </c>
      <c r="G189" s="71">
        <f>IF(AND(Bias!$I$5=1,$B189&gt;=Bias!$J$5,$B189&lt;=Bias!$K$5),Tempo!B178-E189*$G$3,Tempo!B178)</f>
        <v>0</v>
      </c>
      <c r="H189" s="71">
        <f>IF(AND(Bias!$I$5=1,$B189&gt;=Bias!$J$5,$B189&lt;=Bias!$K$5),Tempo!C178+F189*$G$3,Tempo!C178)</f>
        <v>0</v>
      </c>
      <c r="I189" s="70">
        <f>IF($B189="",0,Tempo!$A$2*(G189-H189)/2+I190)</f>
        <v>0</v>
      </c>
      <c r="J189" s="70">
        <f t="shared" si="4"/>
        <v>0</v>
      </c>
      <c r="K189" s="83" t="str">
        <f>IF($B189&lt;=Bias!$K$6,IF(ABS(Tempo!AR178-Tempo!D178)+ABS(Tempo!AS178-Tempo!E178)=0,0.5,ABS(Tempo!AR178-Tempo!D178)/(ABS(Tempo!AR178-Tempo!D178)+ABS(Tempo!AS178-Tempo!E178))),IF($B189="","",0))</f>
        <v/>
      </c>
      <c r="L189" s="83" t="str">
        <f>IF($B189&lt;=Bias!$K$6,IF(ABS(Tempo!AR178-Tempo!D178)+ABS(Tempo!AS178-Tempo!E178)=0,0.5,ABS(Tempo!AS178-Tempo!E178)/(ABS(Tempo!AR178-Tempo!D178)+ABS(Tempo!AS178-Tempo!E178))),IF($B189="","",0))</f>
        <v/>
      </c>
      <c r="M189" s="153">
        <f>IF(AND(Bias!$I$6=1,$B189&gt;=Bias!$J$6,$B189&lt;=Bias!$K$6),Tempo!D178-2*K189*$L$5,Tempo!D178)</f>
        <v>0</v>
      </c>
      <c r="N189" s="153">
        <f>IF(AND(Bias!$I$6=1,$B189&gt;=Bias!$J$6,$B189&lt;=Bias!$K$6),Tempo!E178+2*L189*$L$5,Tempo!E178)</f>
        <v>0</v>
      </c>
      <c r="O189" s="70">
        <f>IF($B189="",0,Tempo!$A$2*(M189-N189)/2+O190)</f>
        <v>0</v>
      </c>
      <c r="P189" s="109">
        <f t="shared" si="5"/>
        <v>0</v>
      </c>
      <c r="Q189" s="111" t="str">
        <f>IF($B189&lt;=Bias!$P$5,IF(ABS(Tempo!AP178-G189)+ABS(Tempo!AQ178-H189)=0,0.5,ABS(Tempo!AP178-G189)/(ABS(Tempo!AP178-G189)+ABS(Tempo!AQ178-H189))),IF($B189="","",0))</f>
        <v/>
      </c>
      <c r="R189" s="71" t="str">
        <f>IF($B189&lt;=Bias!$P$5,IF(ABS(Tempo!AP178-G189)+ABS(Tempo!AQ178-H189)=0,0.5,ABS(Tempo!AQ178-H189)/(ABS(Tempo!AP178-G189)+ABS(Tempo!AQ178-H189))),IF($B189="","",0))</f>
        <v/>
      </c>
      <c r="S189" s="71">
        <f>IF(Bias!$N$5=0,G189,IF(AND(Bias!$N$5=1,$B189&gt;=Bias!$O$5,$B189&lt;=Bias!$P$5),G189-2*($N$5*Q189),G189))</f>
        <v>0</v>
      </c>
      <c r="T189" s="71">
        <f>IF(Bias!$N$5=0,H189,IF(AND(Bias!$N$5=1,$B189&gt;=Bias!$O$5,$B189&lt;=Bias!$P$5),H189+2*($N$5*R189),H189))</f>
        <v>0</v>
      </c>
      <c r="U189" s="70">
        <f>IF($B189="",0,Tempo!$A$2*(S189-T189)/2+U190)</f>
        <v>0</v>
      </c>
      <c r="V189" s="83">
        <f>IF(AND($B189&lt;&gt;"",$Q$11&lt;&gt;""),U189-C189+Tempo!AX178,0)</f>
        <v>0</v>
      </c>
      <c r="W189" s="83" t="str">
        <f>IF($B189&lt;=Bias!$P$6,IF(ABS(Tempo!AR178-M189)+ABS(Tempo!AS178-N189)=0,0.5,ABS(Tempo!AR178-M189)/(ABS(Tempo!AR178-M189)+ABS(Tempo!AS178-N189))),IF($B189="","",0))</f>
        <v/>
      </c>
      <c r="X189" s="83" t="str">
        <f>IF($B189&lt;=Bias!$P$6,IF(ABS(Tempo!AR178-M189)+ABS(Tempo!AS178-N189)=0,0.5,ABS(Tempo!AS178-N189)/(ABS(Tempo!AR178-M189)+ABS(Tempo!AS178-N189))),IF($B189="","",0))</f>
        <v/>
      </c>
      <c r="Y189" s="71">
        <f>IF(Bias!$N$6=0,M189,IF(AND(Bias!$N$6=1,$B189&gt;=Bias!$O$6,$B189&lt;=Bias!$P$6),M189-2*($P$5*W189),M189))</f>
        <v>0</v>
      </c>
      <c r="Z189" s="71">
        <f>IF(Bias!$N$6=0,N189,IF(AND(Bias!$N$6=1,$B189&gt;=Bias!$O$6,$B189&lt;=Bias!$P$6),N189+2*($P$5*X189),N189))</f>
        <v>0</v>
      </c>
      <c r="AA189" s="70">
        <f>IF($B189="",0,Tempo!$A$2*(Y189-Z189)/2+AA190)</f>
        <v>0</v>
      </c>
      <c r="AB189" s="83">
        <f>IF(AND($B189&lt;&gt;"",$Q$11&lt;&gt;""),AA189-D189+Tempo!AY178,0)</f>
        <v>0</v>
      </c>
      <c r="AC189" s="83">
        <f>Tempo!$A$2*(S189-T189)/2-Tempo!$A$2*(Tempo!AP178-Tempo!AQ178)/2</f>
        <v>0</v>
      </c>
      <c r="AD189" s="83">
        <f>Tempo!$A$2*(Y189-Z189)/2-Tempo!$A$2*(Tempo!AR178-Tempo!AS178)/2</f>
        <v>0</v>
      </c>
      <c r="AE189" s="83">
        <f>Tempo!$A$2*(S189+T189)/2-Tempo!$A$2*(Tempo!AP178+Tempo!AQ178)/2</f>
        <v>0</v>
      </c>
      <c r="AF189" s="83">
        <f>Tempo!$A$2*(Y189+Z189)/2-Tempo!$A$2*(Tempo!AR178+Tempo!AS178)/2</f>
        <v>0</v>
      </c>
      <c r="AG189" s="105" t="e">
        <f>IF(AND(Bias!$F$4=1,B189&lt;&gt;""),B189,NA())</f>
        <v>#N/A</v>
      </c>
      <c r="AH189" s="105" t="e">
        <f>IF(AND(Bias!$F$5=1,B189&lt;&gt;""),B189,NA())</f>
        <v>#N/A</v>
      </c>
      <c r="AI189" s="105" t="e">
        <f>IF(AND(Bias!$F$4=1,Bias!$F$6=1,B189&lt;&gt;""),B189,NA())</f>
        <v>#N/A</v>
      </c>
      <c r="AJ189" s="105" t="e">
        <f>IF(AND(Bias!$F$5=1,Bias!$F$6=1,B189&lt;&gt;""),B189,NA())</f>
        <v>#N/A</v>
      </c>
      <c r="AL189" t="str">
        <f>IF($B189&lt;&gt;"",(Tempo!B178-Tempo!C178)/2-(Tempo!AP178-Tempo!AQ178)/2,"")</f>
        <v/>
      </c>
      <c r="AM189" t="str">
        <f>IF($B189&lt;&gt;"",(Tempo!D178-Tempo!E178)/2-(Tempo!AR178-Tempo!AS178)/2,"")</f>
        <v/>
      </c>
    </row>
    <row r="190" spans="1:39" x14ac:dyDescent="0.3">
      <c r="A190" s="68">
        <v>177</v>
      </c>
      <c r="B190" s="69" t="str">
        <f>IF(Tempo!A179="","",Tempo!A179)</f>
        <v/>
      </c>
      <c r="C190" s="70">
        <f>Tempo!$A$2*(Tempo!AP179-Tempo!AQ179)/2+C191</f>
        <v>0</v>
      </c>
      <c r="D190" s="70">
        <f>Tempo!$A$2*(Tempo!AR179-Tempo!AS179)/2+D191</f>
        <v>0</v>
      </c>
      <c r="E190" s="83" t="str">
        <f>IF($B190&lt;=Bias!$K$5,IF(ABS(Tempo!AP179-Tempo!B179)+ABS(Tempo!AQ179-Tempo!C179)=0,0.5,ABS(Tempo!AP179-Tempo!B179)/(ABS(Tempo!AP179-Tempo!B179)+ABS(Tempo!AQ179-Tempo!C179))),IF($B190="","",0))</f>
        <v/>
      </c>
      <c r="F190" s="83" t="str">
        <f>IF($B190&lt;=Bias!$K$5,IF(ABS(Tempo!AP179-Tempo!B179)+ABS(Tempo!AQ179-Tempo!C179)=0,0.5,ABS(Tempo!AQ179-Tempo!C179)/(ABS(Tempo!AP179-Tempo!B179)+ABS(Tempo!AQ179-Tempo!C179))),IF($B190="","",0))</f>
        <v/>
      </c>
      <c r="G190" s="71">
        <f>IF(AND(Bias!$I$5=1,$B190&gt;=Bias!$J$5,$B190&lt;=Bias!$K$5),Tempo!B179-E190*$G$3,Tempo!B179)</f>
        <v>0</v>
      </c>
      <c r="H190" s="71">
        <f>IF(AND(Bias!$I$5=1,$B190&gt;=Bias!$J$5,$B190&lt;=Bias!$K$5),Tempo!C179+F190*$G$3,Tempo!C179)</f>
        <v>0</v>
      </c>
      <c r="I190" s="70">
        <f>IF($B190="",0,Tempo!$A$2*(G190-H190)/2+I191)</f>
        <v>0</v>
      </c>
      <c r="J190" s="70">
        <f t="shared" si="4"/>
        <v>0</v>
      </c>
      <c r="K190" s="83" t="str">
        <f>IF($B190&lt;=Bias!$K$6,IF(ABS(Tempo!AR179-Tempo!D179)+ABS(Tempo!AS179-Tempo!E179)=0,0.5,ABS(Tempo!AR179-Tempo!D179)/(ABS(Tempo!AR179-Tempo!D179)+ABS(Tempo!AS179-Tempo!E179))),IF($B190="","",0))</f>
        <v/>
      </c>
      <c r="L190" s="83" t="str">
        <f>IF($B190&lt;=Bias!$K$6,IF(ABS(Tempo!AR179-Tempo!D179)+ABS(Tempo!AS179-Tempo!E179)=0,0.5,ABS(Tempo!AS179-Tempo!E179)/(ABS(Tempo!AR179-Tempo!D179)+ABS(Tempo!AS179-Tempo!E179))),IF($B190="","",0))</f>
        <v/>
      </c>
      <c r="M190" s="153">
        <f>IF(AND(Bias!$I$6=1,$B190&gt;=Bias!$J$6,$B190&lt;=Bias!$K$6),Tempo!D179-2*K190*$L$5,Tempo!D179)</f>
        <v>0</v>
      </c>
      <c r="N190" s="153">
        <f>IF(AND(Bias!$I$6=1,$B190&gt;=Bias!$J$6,$B190&lt;=Bias!$K$6),Tempo!E179+2*L190*$L$5,Tempo!E179)</f>
        <v>0</v>
      </c>
      <c r="O190" s="70">
        <f>IF($B190="",0,Tempo!$A$2*(M190-N190)/2+O191)</f>
        <v>0</v>
      </c>
      <c r="P190" s="109">
        <f t="shared" si="5"/>
        <v>0</v>
      </c>
      <c r="Q190" s="111" t="str">
        <f>IF($B190&lt;=Bias!$P$5,IF(ABS(Tempo!AP179-G190)+ABS(Tempo!AQ179-H190)=0,0.5,ABS(Tempo!AP179-G190)/(ABS(Tempo!AP179-G190)+ABS(Tempo!AQ179-H190))),IF($B190="","",0))</f>
        <v/>
      </c>
      <c r="R190" s="71" t="str">
        <f>IF($B190&lt;=Bias!$P$5,IF(ABS(Tempo!AP179-G190)+ABS(Tempo!AQ179-H190)=0,0.5,ABS(Tempo!AQ179-H190)/(ABS(Tempo!AP179-G190)+ABS(Tempo!AQ179-H190))),IF($B190="","",0))</f>
        <v/>
      </c>
      <c r="S190" s="71">
        <f>IF(Bias!$N$5=0,G190,IF(AND(Bias!$N$5=1,$B190&gt;=Bias!$O$5,$B190&lt;=Bias!$P$5),G190-2*($N$5*Q190),G190))</f>
        <v>0</v>
      </c>
      <c r="T190" s="71">
        <f>IF(Bias!$N$5=0,H190,IF(AND(Bias!$N$5=1,$B190&gt;=Bias!$O$5,$B190&lt;=Bias!$P$5),H190+2*($N$5*R190),H190))</f>
        <v>0</v>
      </c>
      <c r="U190" s="70">
        <f>IF($B190="",0,Tempo!$A$2*(S190-T190)/2+U191)</f>
        <v>0</v>
      </c>
      <c r="V190" s="83">
        <f>IF(AND($B190&lt;&gt;"",$Q$11&lt;&gt;""),U190-C190+Tempo!AX179,0)</f>
        <v>0</v>
      </c>
      <c r="W190" s="83" t="str">
        <f>IF($B190&lt;=Bias!$P$6,IF(ABS(Tempo!AR179-M190)+ABS(Tempo!AS179-N190)=0,0.5,ABS(Tempo!AR179-M190)/(ABS(Tempo!AR179-M190)+ABS(Tempo!AS179-N190))),IF($B190="","",0))</f>
        <v/>
      </c>
      <c r="X190" s="83" t="str">
        <f>IF($B190&lt;=Bias!$P$6,IF(ABS(Tempo!AR179-M190)+ABS(Tempo!AS179-N190)=0,0.5,ABS(Tempo!AS179-N190)/(ABS(Tempo!AR179-M190)+ABS(Tempo!AS179-N190))),IF($B190="","",0))</f>
        <v/>
      </c>
      <c r="Y190" s="71">
        <f>IF(Bias!$N$6=0,M190,IF(AND(Bias!$N$6=1,$B190&gt;=Bias!$O$6,$B190&lt;=Bias!$P$6),M190-2*($P$5*W190),M190))</f>
        <v>0</v>
      </c>
      <c r="Z190" s="71">
        <f>IF(Bias!$N$6=0,N190,IF(AND(Bias!$N$6=1,$B190&gt;=Bias!$O$6,$B190&lt;=Bias!$P$6),N190+2*($P$5*X190),N190))</f>
        <v>0</v>
      </c>
      <c r="AA190" s="70">
        <f>IF($B190="",0,Tempo!$A$2*(Y190-Z190)/2+AA191)</f>
        <v>0</v>
      </c>
      <c r="AB190" s="83">
        <f>IF(AND($B190&lt;&gt;"",$Q$11&lt;&gt;""),AA190-D190+Tempo!AY179,0)</f>
        <v>0</v>
      </c>
      <c r="AC190" s="83">
        <f>Tempo!$A$2*(S190-T190)/2-Tempo!$A$2*(Tempo!AP179-Tempo!AQ179)/2</f>
        <v>0</v>
      </c>
      <c r="AD190" s="83">
        <f>Tempo!$A$2*(Y190-Z190)/2-Tempo!$A$2*(Tempo!AR179-Tempo!AS179)/2</f>
        <v>0</v>
      </c>
      <c r="AE190" s="83">
        <f>Tempo!$A$2*(S190+T190)/2-Tempo!$A$2*(Tempo!AP179+Tempo!AQ179)/2</f>
        <v>0</v>
      </c>
      <c r="AF190" s="83">
        <f>Tempo!$A$2*(Y190+Z190)/2-Tempo!$A$2*(Tempo!AR179+Tempo!AS179)/2</f>
        <v>0</v>
      </c>
      <c r="AG190" s="105" t="e">
        <f>IF(AND(Bias!$F$4=1,B190&lt;&gt;""),B190,NA())</f>
        <v>#N/A</v>
      </c>
      <c r="AH190" s="105" t="e">
        <f>IF(AND(Bias!$F$5=1,B190&lt;&gt;""),B190,NA())</f>
        <v>#N/A</v>
      </c>
      <c r="AI190" s="105" t="e">
        <f>IF(AND(Bias!$F$4=1,Bias!$F$6=1,B190&lt;&gt;""),B190,NA())</f>
        <v>#N/A</v>
      </c>
      <c r="AJ190" s="105" t="e">
        <f>IF(AND(Bias!$F$5=1,Bias!$F$6=1,B190&lt;&gt;""),B190,NA())</f>
        <v>#N/A</v>
      </c>
      <c r="AL190" t="str">
        <f>IF($B190&lt;&gt;"",(Tempo!B179-Tempo!C179)/2-(Tempo!AP179-Tempo!AQ179)/2,"")</f>
        <v/>
      </c>
      <c r="AM190" t="str">
        <f>IF($B190&lt;&gt;"",(Tempo!D179-Tempo!E179)/2-(Tempo!AR179-Tempo!AS179)/2,"")</f>
        <v/>
      </c>
    </row>
    <row r="191" spans="1:39" x14ac:dyDescent="0.3">
      <c r="A191" s="68">
        <v>178</v>
      </c>
      <c r="B191" s="69" t="str">
        <f>IF(Tempo!A180="","",Tempo!A180)</f>
        <v/>
      </c>
      <c r="C191" s="70">
        <f>Tempo!$A$2*(Tempo!AP180-Tempo!AQ180)/2+C192</f>
        <v>0</v>
      </c>
      <c r="D191" s="70">
        <f>Tempo!$A$2*(Tempo!AR180-Tempo!AS180)/2+D192</f>
        <v>0</v>
      </c>
      <c r="E191" s="83" t="str">
        <f>IF($B191&lt;=Bias!$K$5,IF(ABS(Tempo!AP180-Tempo!B180)+ABS(Tempo!AQ180-Tempo!C180)=0,0.5,ABS(Tempo!AP180-Tempo!B180)/(ABS(Tempo!AP180-Tempo!B180)+ABS(Tempo!AQ180-Tempo!C180))),IF($B191="","",0))</f>
        <v/>
      </c>
      <c r="F191" s="83" t="str">
        <f>IF($B191&lt;=Bias!$K$5,IF(ABS(Tempo!AP180-Tempo!B180)+ABS(Tempo!AQ180-Tempo!C180)=0,0.5,ABS(Tempo!AQ180-Tempo!C180)/(ABS(Tempo!AP180-Tempo!B180)+ABS(Tempo!AQ180-Tempo!C180))),IF($B191="","",0))</f>
        <v/>
      </c>
      <c r="G191" s="71">
        <f>IF(AND(Bias!$I$5=1,$B191&gt;=Bias!$J$5,$B191&lt;=Bias!$K$5),Tempo!B180-E191*$G$3,Tempo!B180)</f>
        <v>0</v>
      </c>
      <c r="H191" s="71">
        <f>IF(AND(Bias!$I$5=1,$B191&gt;=Bias!$J$5,$B191&lt;=Bias!$K$5),Tempo!C180+F191*$G$3,Tempo!C180)</f>
        <v>0</v>
      </c>
      <c r="I191" s="70">
        <f>IF($B191="",0,Tempo!$A$2*(G191-H191)/2+I192)</f>
        <v>0</v>
      </c>
      <c r="J191" s="70">
        <f t="shared" si="4"/>
        <v>0</v>
      </c>
      <c r="K191" s="83" t="str">
        <f>IF($B191&lt;=Bias!$K$6,IF(ABS(Tempo!AR180-Tempo!D180)+ABS(Tempo!AS180-Tempo!E180)=0,0.5,ABS(Tempo!AR180-Tempo!D180)/(ABS(Tempo!AR180-Tempo!D180)+ABS(Tempo!AS180-Tempo!E180))),IF($B191="","",0))</f>
        <v/>
      </c>
      <c r="L191" s="83" t="str">
        <f>IF($B191&lt;=Bias!$K$6,IF(ABS(Tempo!AR180-Tempo!D180)+ABS(Tempo!AS180-Tempo!E180)=0,0.5,ABS(Tempo!AS180-Tempo!E180)/(ABS(Tempo!AR180-Tempo!D180)+ABS(Tempo!AS180-Tempo!E180))),IF($B191="","",0))</f>
        <v/>
      </c>
      <c r="M191" s="153">
        <f>IF(AND(Bias!$I$6=1,$B191&gt;=Bias!$J$6,$B191&lt;=Bias!$K$6),Tempo!D180-2*K191*$L$5,Tempo!D180)</f>
        <v>0</v>
      </c>
      <c r="N191" s="153">
        <f>IF(AND(Bias!$I$6=1,$B191&gt;=Bias!$J$6,$B191&lt;=Bias!$K$6),Tempo!E180+2*L191*$L$5,Tempo!E180)</f>
        <v>0</v>
      </c>
      <c r="O191" s="70">
        <f>IF($B191="",0,Tempo!$A$2*(M191-N191)/2+O192)</f>
        <v>0</v>
      </c>
      <c r="P191" s="109">
        <f t="shared" si="5"/>
        <v>0</v>
      </c>
      <c r="Q191" s="111" t="str">
        <f>IF($B191&lt;=Bias!$P$5,IF(ABS(Tempo!AP180-G191)+ABS(Tempo!AQ180-H191)=0,0.5,ABS(Tempo!AP180-G191)/(ABS(Tempo!AP180-G191)+ABS(Tempo!AQ180-H191))),IF($B191="","",0))</f>
        <v/>
      </c>
      <c r="R191" s="71" t="str">
        <f>IF($B191&lt;=Bias!$P$5,IF(ABS(Tempo!AP180-G191)+ABS(Tempo!AQ180-H191)=0,0.5,ABS(Tempo!AQ180-H191)/(ABS(Tempo!AP180-G191)+ABS(Tempo!AQ180-H191))),IF($B191="","",0))</f>
        <v/>
      </c>
      <c r="S191" s="71">
        <f>IF(Bias!$N$5=0,G191,IF(AND(Bias!$N$5=1,$B191&gt;=Bias!$O$5,$B191&lt;=Bias!$P$5),G191-2*($N$5*Q191),G191))</f>
        <v>0</v>
      </c>
      <c r="T191" s="71">
        <f>IF(Bias!$N$5=0,H191,IF(AND(Bias!$N$5=1,$B191&gt;=Bias!$O$5,$B191&lt;=Bias!$P$5),H191+2*($N$5*R191),H191))</f>
        <v>0</v>
      </c>
      <c r="U191" s="70">
        <f>IF($B191="",0,Tempo!$A$2*(S191-T191)/2+U192)</f>
        <v>0</v>
      </c>
      <c r="V191" s="83">
        <f>IF(AND($B191&lt;&gt;"",$Q$11&lt;&gt;""),U191-C191+Tempo!AX180,0)</f>
        <v>0</v>
      </c>
      <c r="W191" s="83" t="str">
        <f>IF($B191&lt;=Bias!$P$6,IF(ABS(Tempo!AR180-M191)+ABS(Tempo!AS180-N191)=0,0.5,ABS(Tempo!AR180-M191)/(ABS(Tempo!AR180-M191)+ABS(Tempo!AS180-N191))),IF($B191="","",0))</f>
        <v/>
      </c>
      <c r="X191" s="83" t="str">
        <f>IF($B191&lt;=Bias!$P$6,IF(ABS(Tempo!AR180-M191)+ABS(Tempo!AS180-N191)=0,0.5,ABS(Tempo!AS180-N191)/(ABS(Tempo!AR180-M191)+ABS(Tempo!AS180-N191))),IF($B191="","",0))</f>
        <v/>
      </c>
      <c r="Y191" s="71">
        <f>IF(Bias!$N$6=0,M191,IF(AND(Bias!$N$6=1,$B191&gt;=Bias!$O$6,$B191&lt;=Bias!$P$6),M191-2*($P$5*W191),M191))</f>
        <v>0</v>
      </c>
      <c r="Z191" s="71">
        <f>IF(Bias!$N$6=0,N191,IF(AND(Bias!$N$6=1,$B191&gt;=Bias!$O$6,$B191&lt;=Bias!$P$6),N191+2*($P$5*X191),N191))</f>
        <v>0</v>
      </c>
      <c r="AA191" s="70">
        <f>IF($B191="",0,Tempo!$A$2*(Y191-Z191)/2+AA192)</f>
        <v>0</v>
      </c>
      <c r="AB191" s="83">
        <f>IF(AND($B191&lt;&gt;"",$Q$11&lt;&gt;""),AA191-D191+Tempo!AY180,0)</f>
        <v>0</v>
      </c>
      <c r="AC191" s="83">
        <f>Tempo!$A$2*(S191-T191)/2-Tempo!$A$2*(Tempo!AP180-Tempo!AQ180)/2</f>
        <v>0</v>
      </c>
      <c r="AD191" s="83">
        <f>Tempo!$A$2*(Y191-Z191)/2-Tempo!$A$2*(Tempo!AR180-Tempo!AS180)/2</f>
        <v>0</v>
      </c>
      <c r="AE191" s="83">
        <f>Tempo!$A$2*(S191+T191)/2-Tempo!$A$2*(Tempo!AP180+Tempo!AQ180)/2</f>
        <v>0</v>
      </c>
      <c r="AF191" s="83">
        <f>Tempo!$A$2*(Y191+Z191)/2-Tempo!$A$2*(Tempo!AR180+Tempo!AS180)/2</f>
        <v>0</v>
      </c>
      <c r="AG191" s="105" t="e">
        <f>IF(AND(Bias!$F$4=1,B191&lt;&gt;""),B191,NA())</f>
        <v>#N/A</v>
      </c>
      <c r="AH191" s="105" t="e">
        <f>IF(AND(Bias!$F$5=1,B191&lt;&gt;""),B191,NA())</f>
        <v>#N/A</v>
      </c>
      <c r="AI191" s="105" t="e">
        <f>IF(AND(Bias!$F$4=1,Bias!$F$6=1,B191&lt;&gt;""),B191,NA())</f>
        <v>#N/A</v>
      </c>
      <c r="AJ191" s="105" t="e">
        <f>IF(AND(Bias!$F$5=1,Bias!$F$6=1,B191&lt;&gt;""),B191,NA())</f>
        <v>#N/A</v>
      </c>
      <c r="AL191" t="str">
        <f>IF($B191&lt;&gt;"",(Tempo!B180-Tempo!C180)/2-(Tempo!AP180-Tempo!AQ180)/2,"")</f>
        <v/>
      </c>
      <c r="AM191" t="str">
        <f>IF($B191&lt;&gt;"",(Tempo!D180-Tempo!E180)/2-(Tempo!AR180-Tempo!AS180)/2,"")</f>
        <v/>
      </c>
    </row>
    <row r="192" spans="1:39" x14ac:dyDescent="0.3">
      <c r="A192" s="68">
        <v>179</v>
      </c>
      <c r="B192" s="69" t="str">
        <f>IF(Tempo!A181="","",Tempo!A181)</f>
        <v/>
      </c>
      <c r="C192" s="70">
        <f>Tempo!$A$2*(Tempo!AP181-Tempo!AQ181)/2+C193</f>
        <v>0</v>
      </c>
      <c r="D192" s="70">
        <f>Tempo!$A$2*(Tempo!AR181-Tempo!AS181)/2+D193</f>
        <v>0</v>
      </c>
      <c r="E192" s="83" t="str">
        <f>IF($B192&lt;=Bias!$K$5,IF(ABS(Tempo!AP181-Tempo!B181)+ABS(Tempo!AQ181-Tempo!C181)=0,0.5,ABS(Tempo!AP181-Tempo!B181)/(ABS(Tempo!AP181-Tempo!B181)+ABS(Tempo!AQ181-Tempo!C181))),IF($B192="","",0))</f>
        <v/>
      </c>
      <c r="F192" s="83" t="str">
        <f>IF($B192&lt;=Bias!$K$5,IF(ABS(Tempo!AP181-Tempo!B181)+ABS(Tempo!AQ181-Tempo!C181)=0,0.5,ABS(Tempo!AQ181-Tempo!C181)/(ABS(Tempo!AP181-Tempo!B181)+ABS(Tempo!AQ181-Tempo!C181))),IF($B192="","",0))</f>
        <v/>
      </c>
      <c r="G192" s="71">
        <f>IF(AND(Bias!$I$5=1,$B192&gt;=Bias!$J$5,$B192&lt;=Bias!$K$5),Tempo!B181-E192*$G$3,Tempo!B181)</f>
        <v>0</v>
      </c>
      <c r="H192" s="71">
        <f>IF(AND(Bias!$I$5=1,$B192&gt;=Bias!$J$5,$B192&lt;=Bias!$K$5),Tempo!C181+F192*$G$3,Tempo!C181)</f>
        <v>0</v>
      </c>
      <c r="I192" s="70">
        <f>IF($B192="",0,Tempo!$A$2*(G192-H192)/2+I193)</f>
        <v>0</v>
      </c>
      <c r="J192" s="70">
        <f t="shared" si="4"/>
        <v>0</v>
      </c>
      <c r="K192" s="83" t="str">
        <f>IF($B192&lt;=Bias!$K$6,IF(ABS(Tempo!AR181-Tempo!D181)+ABS(Tempo!AS181-Tempo!E181)=0,0.5,ABS(Tempo!AR181-Tempo!D181)/(ABS(Tempo!AR181-Tempo!D181)+ABS(Tempo!AS181-Tempo!E181))),IF($B192="","",0))</f>
        <v/>
      </c>
      <c r="L192" s="83" t="str">
        <f>IF($B192&lt;=Bias!$K$6,IF(ABS(Tempo!AR181-Tempo!D181)+ABS(Tempo!AS181-Tempo!E181)=0,0.5,ABS(Tempo!AS181-Tempo!E181)/(ABS(Tempo!AR181-Tempo!D181)+ABS(Tempo!AS181-Tempo!E181))),IF($B192="","",0))</f>
        <v/>
      </c>
      <c r="M192" s="153">
        <f>IF(AND(Bias!$I$6=1,$B192&gt;=Bias!$J$6,$B192&lt;=Bias!$K$6),Tempo!D181-2*K192*$L$5,Tempo!D181)</f>
        <v>0</v>
      </c>
      <c r="N192" s="153">
        <f>IF(AND(Bias!$I$6=1,$B192&gt;=Bias!$J$6,$B192&lt;=Bias!$K$6),Tempo!E181+2*L192*$L$5,Tempo!E181)</f>
        <v>0</v>
      </c>
      <c r="O192" s="70">
        <f>IF($B192="",0,Tempo!$A$2*(M192-N192)/2+O193)</f>
        <v>0</v>
      </c>
      <c r="P192" s="109">
        <f t="shared" si="5"/>
        <v>0</v>
      </c>
      <c r="Q192" s="111" t="str">
        <f>IF($B192&lt;=Bias!$P$5,IF(ABS(Tempo!AP181-G192)+ABS(Tempo!AQ181-H192)=0,0.5,ABS(Tempo!AP181-G192)/(ABS(Tempo!AP181-G192)+ABS(Tempo!AQ181-H192))),IF($B192="","",0))</f>
        <v/>
      </c>
      <c r="R192" s="71" t="str">
        <f>IF($B192&lt;=Bias!$P$5,IF(ABS(Tempo!AP181-G192)+ABS(Tempo!AQ181-H192)=0,0.5,ABS(Tempo!AQ181-H192)/(ABS(Tempo!AP181-G192)+ABS(Tempo!AQ181-H192))),IF($B192="","",0))</f>
        <v/>
      </c>
      <c r="S192" s="71">
        <f>IF(Bias!$N$5=0,G192,IF(AND(Bias!$N$5=1,$B192&gt;=Bias!$O$5,$B192&lt;=Bias!$P$5),G192-2*($N$5*Q192),G192))</f>
        <v>0</v>
      </c>
      <c r="T192" s="71">
        <f>IF(Bias!$N$5=0,H192,IF(AND(Bias!$N$5=1,$B192&gt;=Bias!$O$5,$B192&lt;=Bias!$P$5),H192+2*($N$5*R192),H192))</f>
        <v>0</v>
      </c>
      <c r="U192" s="70">
        <f>IF($B192="",0,Tempo!$A$2*(S192-T192)/2+U193)</f>
        <v>0</v>
      </c>
      <c r="V192" s="83">
        <f>IF(AND($B192&lt;&gt;"",$Q$11&lt;&gt;""),U192-C192+Tempo!AX181,0)</f>
        <v>0</v>
      </c>
      <c r="W192" s="83" t="str">
        <f>IF($B192&lt;=Bias!$P$6,IF(ABS(Tempo!AR181-M192)+ABS(Tempo!AS181-N192)=0,0.5,ABS(Tempo!AR181-M192)/(ABS(Tempo!AR181-M192)+ABS(Tempo!AS181-N192))),IF($B192="","",0))</f>
        <v/>
      </c>
      <c r="X192" s="83" t="str">
        <f>IF($B192&lt;=Bias!$P$6,IF(ABS(Tempo!AR181-M192)+ABS(Tempo!AS181-N192)=0,0.5,ABS(Tempo!AS181-N192)/(ABS(Tempo!AR181-M192)+ABS(Tempo!AS181-N192))),IF($B192="","",0))</f>
        <v/>
      </c>
      <c r="Y192" s="71">
        <f>IF(Bias!$N$6=0,M192,IF(AND(Bias!$N$6=1,$B192&gt;=Bias!$O$6,$B192&lt;=Bias!$P$6),M192-2*($P$5*W192),M192))</f>
        <v>0</v>
      </c>
      <c r="Z192" s="71">
        <f>IF(Bias!$N$6=0,N192,IF(AND(Bias!$N$6=1,$B192&gt;=Bias!$O$6,$B192&lt;=Bias!$P$6),N192+2*($P$5*X192),N192))</f>
        <v>0</v>
      </c>
      <c r="AA192" s="70">
        <f>IF($B192="",0,Tempo!$A$2*(Y192-Z192)/2+AA193)</f>
        <v>0</v>
      </c>
      <c r="AB192" s="83">
        <f>IF(AND($B192&lt;&gt;"",$Q$11&lt;&gt;""),AA192-D192+Tempo!AY181,0)</f>
        <v>0</v>
      </c>
      <c r="AC192" s="83">
        <f>Tempo!$A$2*(S192-T192)/2-Tempo!$A$2*(Tempo!AP181-Tempo!AQ181)/2</f>
        <v>0</v>
      </c>
      <c r="AD192" s="83">
        <f>Tempo!$A$2*(Y192-Z192)/2-Tempo!$A$2*(Tempo!AR181-Tempo!AS181)/2</f>
        <v>0</v>
      </c>
      <c r="AE192" s="83">
        <f>Tempo!$A$2*(S192+T192)/2-Tempo!$A$2*(Tempo!AP181+Tempo!AQ181)/2</f>
        <v>0</v>
      </c>
      <c r="AF192" s="83">
        <f>Tempo!$A$2*(Y192+Z192)/2-Tempo!$A$2*(Tempo!AR181+Tempo!AS181)/2</f>
        <v>0</v>
      </c>
      <c r="AG192" s="105" t="e">
        <f>IF(AND(Bias!$F$4=1,B192&lt;&gt;""),B192,NA())</f>
        <v>#N/A</v>
      </c>
      <c r="AH192" s="105" t="e">
        <f>IF(AND(Bias!$F$5=1,B192&lt;&gt;""),B192,NA())</f>
        <v>#N/A</v>
      </c>
      <c r="AI192" s="105" t="e">
        <f>IF(AND(Bias!$F$4=1,Bias!$F$6=1,B192&lt;&gt;""),B192,NA())</f>
        <v>#N/A</v>
      </c>
      <c r="AJ192" s="105" t="e">
        <f>IF(AND(Bias!$F$5=1,Bias!$F$6=1,B192&lt;&gt;""),B192,NA())</f>
        <v>#N/A</v>
      </c>
      <c r="AL192" t="str">
        <f>IF($B192&lt;&gt;"",(Tempo!B181-Tempo!C181)/2-(Tempo!AP181-Tempo!AQ181)/2,"")</f>
        <v/>
      </c>
      <c r="AM192" t="str">
        <f>IF($B192&lt;&gt;"",(Tempo!D181-Tempo!E181)/2-(Tempo!AR181-Tempo!AS181)/2,"")</f>
        <v/>
      </c>
    </row>
    <row r="193" spans="1:39" x14ac:dyDescent="0.3">
      <c r="A193" s="68">
        <v>180</v>
      </c>
      <c r="B193" s="69" t="str">
        <f>IF(Tempo!A182="","",Tempo!A182)</f>
        <v/>
      </c>
      <c r="C193" s="70">
        <f>Tempo!$A$2*(Tempo!AP182-Tempo!AQ182)/2+C194</f>
        <v>0</v>
      </c>
      <c r="D193" s="70">
        <f>Tempo!$A$2*(Tempo!AR182-Tempo!AS182)/2+D194</f>
        <v>0</v>
      </c>
      <c r="E193" s="83" t="str">
        <f>IF($B193&lt;=Bias!$K$5,IF(ABS(Tempo!AP182-Tempo!B182)+ABS(Tempo!AQ182-Tempo!C182)=0,0.5,ABS(Tempo!AP182-Tempo!B182)/(ABS(Tempo!AP182-Tempo!B182)+ABS(Tempo!AQ182-Tempo!C182))),IF($B193="","",0))</f>
        <v/>
      </c>
      <c r="F193" s="83" t="str">
        <f>IF($B193&lt;=Bias!$K$5,IF(ABS(Tempo!AP182-Tempo!B182)+ABS(Tempo!AQ182-Tempo!C182)=0,0.5,ABS(Tempo!AQ182-Tempo!C182)/(ABS(Tempo!AP182-Tempo!B182)+ABS(Tempo!AQ182-Tempo!C182))),IF($B193="","",0))</f>
        <v/>
      </c>
      <c r="G193" s="71">
        <f>IF(AND(Bias!$I$5=1,$B193&gt;=Bias!$J$5,$B193&lt;=Bias!$K$5),Tempo!B182-E193*$G$3,Tempo!B182)</f>
        <v>0</v>
      </c>
      <c r="H193" s="71">
        <f>IF(AND(Bias!$I$5=1,$B193&gt;=Bias!$J$5,$B193&lt;=Bias!$K$5),Tempo!C182+F193*$G$3,Tempo!C182)</f>
        <v>0</v>
      </c>
      <c r="I193" s="70">
        <f>IF($B193="",0,Tempo!$A$2*(G193-H193)/2+I194)</f>
        <v>0</v>
      </c>
      <c r="J193" s="70">
        <f t="shared" si="4"/>
        <v>0</v>
      </c>
      <c r="K193" s="83" t="str">
        <f>IF($B193&lt;=Bias!$K$6,IF(ABS(Tempo!AR182-Tempo!D182)+ABS(Tempo!AS182-Tempo!E182)=0,0.5,ABS(Tempo!AR182-Tempo!D182)/(ABS(Tempo!AR182-Tempo!D182)+ABS(Tempo!AS182-Tempo!E182))),IF($B193="","",0))</f>
        <v/>
      </c>
      <c r="L193" s="83" t="str">
        <f>IF($B193&lt;=Bias!$K$6,IF(ABS(Tempo!AR182-Tempo!D182)+ABS(Tempo!AS182-Tempo!E182)=0,0.5,ABS(Tempo!AS182-Tempo!E182)/(ABS(Tempo!AR182-Tempo!D182)+ABS(Tempo!AS182-Tempo!E182))),IF($B193="","",0))</f>
        <v/>
      </c>
      <c r="M193" s="153">
        <f>IF(AND(Bias!$I$6=1,$B193&gt;=Bias!$J$6,$B193&lt;=Bias!$K$6),Tempo!D182-2*K193*$L$5,Tempo!D182)</f>
        <v>0</v>
      </c>
      <c r="N193" s="153">
        <f>IF(AND(Bias!$I$6=1,$B193&gt;=Bias!$J$6,$B193&lt;=Bias!$K$6),Tempo!E182+2*L193*$L$5,Tempo!E182)</f>
        <v>0</v>
      </c>
      <c r="O193" s="70">
        <f>IF($B193="",0,Tempo!$A$2*(M193-N193)/2+O194)</f>
        <v>0</v>
      </c>
      <c r="P193" s="109">
        <f t="shared" si="5"/>
        <v>0</v>
      </c>
      <c r="Q193" s="111" t="str">
        <f>IF($B193&lt;=Bias!$P$5,IF(ABS(Tempo!AP182-G193)+ABS(Tempo!AQ182-H193)=0,0.5,ABS(Tempo!AP182-G193)/(ABS(Tempo!AP182-G193)+ABS(Tempo!AQ182-H193))),IF($B193="","",0))</f>
        <v/>
      </c>
      <c r="R193" s="71" t="str">
        <f>IF($B193&lt;=Bias!$P$5,IF(ABS(Tempo!AP182-G193)+ABS(Tempo!AQ182-H193)=0,0.5,ABS(Tempo!AQ182-H193)/(ABS(Tempo!AP182-G193)+ABS(Tempo!AQ182-H193))),IF($B193="","",0))</f>
        <v/>
      </c>
      <c r="S193" s="71">
        <f>IF(Bias!$N$5=0,G193,IF(AND(Bias!$N$5=1,$B193&gt;=Bias!$O$5,$B193&lt;=Bias!$P$5),G193-2*($N$5*Q193),G193))</f>
        <v>0</v>
      </c>
      <c r="T193" s="71">
        <f>IF(Bias!$N$5=0,H193,IF(AND(Bias!$N$5=1,$B193&gt;=Bias!$O$5,$B193&lt;=Bias!$P$5),H193+2*($N$5*R193),H193))</f>
        <v>0</v>
      </c>
      <c r="U193" s="70">
        <f>IF($B193="",0,Tempo!$A$2*(S193-T193)/2+U194)</f>
        <v>0</v>
      </c>
      <c r="V193" s="83">
        <f>IF(AND($B193&lt;&gt;"",$Q$11&lt;&gt;""),U193-C193+Tempo!AX182,0)</f>
        <v>0</v>
      </c>
      <c r="W193" s="83" t="str">
        <f>IF($B193&lt;=Bias!$P$6,IF(ABS(Tempo!AR182-M193)+ABS(Tempo!AS182-N193)=0,0.5,ABS(Tempo!AR182-M193)/(ABS(Tempo!AR182-M193)+ABS(Tempo!AS182-N193))),IF($B193="","",0))</f>
        <v/>
      </c>
      <c r="X193" s="83" t="str">
        <f>IF($B193&lt;=Bias!$P$6,IF(ABS(Tempo!AR182-M193)+ABS(Tempo!AS182-N193)=0,0.5,ABS(Tempo!AS182-N193)/(ABS(Tempo!AR182-M193)+ABS(Tempo!AS182-N193))),IF($B193="","",0))</f>
        <v/>
      </c>
      <c r="Y193" s="71">
        <f>IF(Bias!$N$6=0,M193,IF(AND(Bias!$N$6=1,$B193&gt;=Bias!$O$6,$B193&lt;=Bias!$P$6),M193-2*($P$5*W193),M193))</f>
        <v>0</v>
      </c>
      <c r="Z193" s="71">
        <f>IF(Bias!$N$6=0,N193,IF(AND(Bias!$N$6=1,$B193&gt;=Bias!$O$6,$B193&lt;=Bias!$P$6),N193+2*($P$5*X193),N193))</f>
        <v>0</v>
      </c>
      <c r="AA193" s="70">
        <f>IF($B193="",0,Tempo!$A$2*(Y193-Z193)/2+AA194)</f>
        <v>0</v>
      </c>
      <c r="AB193" s="83">
        <f>IF(AND($B193&lt;&gt;"",$Q$11&lt;&gt;""),AA193-D193+Tempo!AY182,0)</f>
        <v>0</v>
      </c>
      <c r="AC193" s="83">
        <f>Tempo!$A$2*(S193-T193)/2-Tempo!$A$2*(Tempo!AP182-Tempo!AQ182)/2</f>
        <v>0</v>
      </c>
      <c r="AD193" s="83">
        <f>Tempo!$A$2*(Y193-Z193)/2-Tempo!$A$2*(Tempo!AR182-Tempo!AS182)/2</f>
        <v>0</v>
      </c>
      <c r="AE193" s="83">
        <f>Tempo!$A$2*(S193+T193)/2-Tempo!$A$2*(Tempo!AP182+Tempo!AQ182)/2</f>
        <v>0</v>
      </c>
      <c r="AF193" s="83">
        <f>Tempo!$A$2*(Y193+Z193)/2-Tempo!$A$2*(Tempo!AR182+Tempo!AS182)/2</f>
        <v>0</v>
      </c>
      <c r="AG193" s="105" t="e">
        <f>IF(AND(Bias!$F$4=1,B193&lt;&gt;""),B193,NA())</f>
        <v>#N/A</v>
      </c>
      <c r="AH193" s="105" t="e">
        <f>IF(AND(Bias!$F$5=1,B193&lt;&gt;""),B193,NA())</f>
        <v>#N/A</v>
      </c>
      <c r="AI193" s="105" t="e">
        <f>IF(AND(Bias!$F$4=1,Bias!$F$6=1,B193&lt;&gt;""),B193,NA())</f>
        <v>#N/A</v>
      </c>
      <c r="AJ193" s="105" t="e">
        <f>IF(AND(Bias!$F$5=1,Bias!$F$6=1,B193&lt;&gt;""),B193,NA())</f>
        <v>#N/A</v>
      </c>
      <c r="AL193" t="str">
        <f>IF($B193&lt;&gt;"",(Tempo!B182-Tempo!C182)/2-(Tempo!AP182-Tempo!AQ182)/2,"")</f>
        <v/>
      </c>
      <c r="AM193" t="str">
        <f>IF($B193&lt;&gt;"",(Tempo!D182-Tempo!E182)/2-(Tempo!AR182-Tempo!AS182)/2,"")</f>
        <v/>
      </c>
    </row>
    <row r="194" spans="1:39" x14ac:dyDescent="0.3">
      <c r="A194" s="68">
        <v>181</v>
      </c>
      <c r="B194" s="69" t="str">
        <f>IF(Tempo!A183="","",Tempo!A183)</f>
        <v/>
      </c>
      <c r="C194" s="70">
        <f>Tempo!$A$2*(Tempo!AP183-Tempo!AQ183)/2+C195</f>
        <v>0</v>
      </c>
      <c r="D194" s="70">
        <f>Tempo!$A$2*(Tempo!AR183-Tempo!AS183)/2+D195</f>
        <v>0</v>
      </c>
      <c r="E194" s="83" t="str">
        <f>IF($B194&lt;=Bias!$K$5,IF(ABS(Tempo!AP183-Tempo!B183)+ABS(Tempo!AQ183-Tempo!C183)=0,0.5,ABS(Tempo!AP183-Tempo!B183)/(ABS(Tempo!AP183-Tempo!B183)+ABS(Tempo!AQ183-Tempo!C183))),IF($B194="","",0))</f>
        <v/>
      </c>
      <c r="F194" s="83" t="str">
        <f>IF($B194&lt;=Bias!$K$5,IF(ABS(Tempo!AP183-Tempo!B183)+ABS(Tempo!AQ183-Tempo!C183)=0,0.5,ABS(Tempo!AQ183-Tempo!C183)/(ABS(Tempo!AP183-Tempo!B183)+ABS(Tempo!AQ183-Tempo!C183))),IF($B194="","",0))</f>
        <v/>
      </c>
      <c r="G194" s="71">
        <f>IF(AND(Bias!$I$5=1,$B194&gt;=Bias!$J$5,$B194&lt;=Bias!$K$5),Tempo!B183-E194*$G$3,Tempo!B183)</f>
        <v>0</v>
      </c>
      <c r="H194" s="71">
        <f>IF(AND(Bias!$I$5=1,$B194&gt;=Bias!$J$5,$B194&lt;=Bias!$K$5),Tempo!C183+F194*$G$3,Tempo!C183)</f>
        <v>0</v>
      </c>
      <c r="I194" s="70">
        <f>IF($B194="",0,Tempo!$A$2*(G194-H194)/2+I195)</f>
        <v>0</v>
      </c>
      <c r="J194" s="70">
        <f t="shared" si="4"/>
        <v>0</v>
      </c>
      <c r="K194" s="83" t="str">
        <f>IF($B194&lt;=Bias!$K$6,IF(ABS(Tempo!AR183-Tempo!D183)+ABS(Tempo!AS183-Tempo!E183)=0,0.5,ABS(Tempo!AR183-Tempo!D183)/(ABS(Tempo!AR183-Tempo!D183)+ABS(Tempo!AS183-Tempo!E183))),IF($B194="","",0))</f>
        <v/>
      </c>
      <c r="L194" s="83" t="str">
        <f>IF($B194&lt;=Bias!$K$6,IF(ABS(Tempo!AR183-Tempo!D183)+ABS(Tempo!AS183-Tempo!E183)=0,0.5,ABS(Tempo!AS183-Tempo!E183)/(ABS(Tempo!AR183-Tempo!D183)+ABS(Tempo!AS183-Tempo!E183))),IF($B194="","",0))</f>
        <v/>
      </c>
      <c r="M194" s="153">
        <f>IF(AND(Bias!$I$6=1,$B194&gt;=Bias!$J$6,$B194&lt;=Bias!$K$6),Tempo!D183-2*K194*$L$5,Tempo!D183)</f>
        <v>0</v>
      </c>
      <c r="N194" s="153">
        <f>IF(AND(Bias!$I$6=1,$B194&gt;=Bias!$J$6,$B194&lt;=Bias!$K$6),Tempo!E183+2*L194*$L$5,Tempo!E183)</f>
        <v>0</v>
      </c>
      <c r="O194" s="70">
        <f>IF($B194="",0,Tempo!$A$2*(M194-N194)/2+O195)</f>
        <v>0</v>
      </c>
      <c r="P194" s="109">
        <f t="shared" si="5"/>
        <v>0</v>
      </c>
      <c r="Q194" s="111" t="str">
        <f>IF($B194&lt;=Bias!$P$5,IF(ABS(Tempo!AP183-G194)+ABS(Tempo!AQ183-H194)=0,0.5,ABS(Tempo!AP183-G194)/(ABS(Tempo!AP183-G194)+ABS(Tempo!AQ183-H194))),IF($B194="","",0))</f>
        <v/>
      </c>
      <c r="R194" s="71" t="str">
        <f>IF($B194&lt;=Bias!$P$5,IF(ABS(Tempo!AP183-G194)+ABS(Tempo!AQ183-H194)=0,0.5,ABS(Tempo!AQ183-H194)/(ABS(Tempo!AP183-G194)+ABS(Tempo!AQ183-H194))),IF($B194="","",0))</f>
        <v/>
      </c>
      <c r="S194" s="71">
        <f>IF(Bias!$N$5=0,G194,IF(AND(Bias!$N$5=1,$B194&gt;=Bias!$O$5,$B194&lt;=Bias!$P$5),G194-2*($N$5*Q194),G194))</f>
        <v>0</v>
      </c>
      <c r="T194" s="71">
        <f>IF(Bias!$N$5=0,H194,IF(AND(Bias!$N$5=1,$B194&gt;=Bias!$O$5,$B194&lt;=Bias!$P$5),H194+2*($N$5*R194),H194))</f>
        <v>0</v>
      </c>
      <c r="U194" s="70">
        <f>IF($B194="",0,Tempo!$A$2*(S194-T194)/2+U195)</f>
        <v>0</v>
      </c>
      <c r="V194" s="83">
        <f>IF(AND($B194&lt;&gt;"",$Q$11&lt;&gt;""),U194-C194+Tempo!AX183,0)</f>
        <v>0</v>
      </c>
      <c r="W194" s="83" t="str">
        <f>IF($B194&lt;=Bias!$P$6,IF(ABS(Tempo!AR183-M194)+ABS(Tempo!AS183-N194)=0,0.5,ABS(Tempo!AR183-M194)/(ABS(Tempo!AR183-M194)+ABS(Tempo!AS183-N194))),IF($B194="","",0))</f>
        <v/>
      </c>
      <c r="X194" s="83" t="str">
        <f>IF($B194&lt;=Bias!$P$6,IF(ABS(Tempo!AR183-M194)+ABS(Tempo!AS183-N194)=0,0.5,ABS(Tempo!AS183-N194)/(ABS(Tempo!AR183-M194)+ABS(Tempo!AS183-N194))),IF($B194="","",0))</f>
        <v/>
      </c>
      <c r="Y194" s="71">
        <f>IF(Bias!$N$6=0,M194,IF(AND(Bias!$N$6=1,$B194&gt;=Bias!$O$6,$B194&lt;=Bias!$P$6),M194-2*($P$5*W194),M194))</f>
        <v>0</v>
      </c>
      <c r="Z194" s="71">
        <f>IF(Bias!$N$6=0,N194,IF(AND(Bias!$N$6=1,$B194&gt;=Bias!$O$6,$B194&lt;=Bias!$P$6),N194+2*($P$5*X194),N194))</f>
        <v>0</v>
      </c>
      <c r="AA194" s="70">
        <f>IF($B194="",0,Tempo!$A$2*(Y194-Z194)/2+AA195)</f>
        <v>0</v>
      </c>
      <c r="AB194" s="83">
        <f>IF(AND($B194&lt;&gt;"",$Q$11&lt;&gt;""),AA194-D194+Tempo!AY183,0)</f>
        <v>0</v>
      </c>
      <c r="AC194" s="83">
        <f>Tempo!$A$2*(S194-T194)/2-Tempo!$A$2*(Tempo!AP183-Tempo!AQ183)/2</f>
        <v>0</v>
      </c>
      <c r="AD194" s="83">
        <f>Tempo!$A$2*(Y194-Z194)/2-Tempo!$A$2*(Tempo!AR183-Tempo!AS183)/2</f>
        <v>0</v>
      </c>
      <c r="AE194" s="83">
        <f>Tempo!$A$2*(S194+T194)/2-Tempo!$A$2*(Tempo!AP183+Tempo!AQ183)/2</f>
        <v>0</v>
      </c>
      <c r="AF194" s="83">
        <f>Tempo!$A$2*(Y194+Z194)/2-Tempo!$A$2*(Tempo!AR183+Tempo!AS183)/2</f>
        <v>0</v>
      </c>
      <c r="AG194" s="105" t="e">
        <f>IF(AND(Bias!$F$4=1,B194&lt;&gt;""),B194,NA())</f>
        <v>#N/A</v>
      </c>
      <c r="AH194" s="105" t="e">
        <f>IF(AND(Bias!$F$5=1,B194&lt;&gt;""),B194,NA())</f>
        <v>#N/A</v>
      </c>
      <c r="AI194" s="105" t="e">
        <f>IF(AND(Bias!$F$4=1,Bias!$F$6=1,B194&lt;&gt;""),B194,NA())</f>
        <v>#N/A</v>
      </c>
      <c r="AJ194" s="105" t="e">
        <f>IF(AND(Bias!$F$5=1,Bias!$F$6=1,B194&lt;&gt;""),B194,NA())</f>
        <v>#N/A</v>
      </c>
      <c r="AL194" t="str">
        <f>IF($B194&lt;&gt;"",(Tempo!B183-Tempo!C183)/2-(Tempo!AP183-Tempo!AQ183)/2,"")</f>
        <v/>
      </c>
      <c r="AM194" t="str">
        <f>IF($B194&lt;&gt;"",(Tempo!D183-Tempo!E183)/2-(Tempo!AR183-Tempo!AS183)/2,"")</f>
        <v/>
      </c>
    </row>
    <row r="195" spans="1:39" x14ac:dyDescent="0.3">
      <c r="A195" s="68">
        <v>182</v>
      </c>
      <c r="B195" s="69" t="str">
        <f>IF(Tempo!A184="","",Tempo!A184)</f>
        <v/>
      </c>
      <c r="C195" s="70">
        <f>Tempo!$A$2*(Tempo!AP184-Tempo!AQ184)/2+C196</f>
        <v>0</v>
      </c>
      <c r="D195" s="70">
        <f>Tempo!$A$2*(Tempo!AR184-Tempo!AS184)/2+D196</f>
        <v>0</v>
      </c>
      <c r="E195" s="83" t="str">
        <f>IF($B195&lt;=Bias!$K$5,IF(ABS(Tempo!AP184-Tempo!B184)+ABS(Tempo!AQ184-Tempo!C184)=0,0.5,ABS(Tempo!AP184-Tempo!B184)/(ABS(Tempo!AP184-Tempo!B184)+ABS(Tempo!AQ184-Tempo!C184))),IF($B195="","",0))</f>
        <v/>
      </c>
      <c r="F195" s="83" t="str">
        <f>IF($B195&lt;=Bias!$K$5,IF(ABS(Tempo!AP184-Tempo!B184)+ABS(Tempo!AQ184-Tempo!C184)=0,0.5,ABS(Tempo!AQ184-Tempo!C184)/(ABS(Tempo!AP184-Tempo!B184)+ABS(Tempo!AQ184-Tempo!C184))),IF($B195="","",0))</f>
        <v/>
      </c>
      <c r="G195" s="71">
        <f>IF(AND(Bias!$I$5=1,$B195&gt;=Bias!$J$5,$B195&lt;=Bias!$K$5),Tempo!B184-E195*$G$3,Tempo!B184)</f>
        <v>0</v>
      </c>
      <c r="H195" s="71">
        <f>IF(AND(Bias!$I$5=1,$B195&gt;=Bias!$J$5,$B195&lt;=Bias!$K$5),Tempo!C184+F195*$G$3,Tempo!C184)</f>
        <v>0</v>
      </c>
      <c r="I195" s="70">
        <f>IF($B195="",0,Tempo!$A$2*(G195-H195)/2+I196)</f>
        <v>0</v>
      </c>
      <c r="J195" s="70">
        <f t="shared" si="4"/>
        <v>0</v>
      </c>
      <c r="K195" s="83" t="str">
        <f>IF($B195&lt;=Bias!$K$6,IF(ABS(Tempo!AR184-Tempo!D184)+ABS(Tempo!AS184-Tempo!E184)=0,0.5,ABS(Tempo!AR184-Tempo!D184)/(ABS(Tempo!AR184-Tempo!D184)+ABS(Tempo!AS184-Tempo!E184))),IF($B195="","",0))</f>
        <v/>
      </c>
      <c r="L195" s="83" t="str">
        <f>IF($B195&lt;=Bias!$K$6,IF(ABS(Tempo!AR184-Tempo!D184)+ABS(Tempo!AS184-Tempo!E184)=0,0.5,ABS(Tempo!AS184-Tempo!E184)/(ABS(Tempo!AR184-Tempo!D184)+ABS(Tempo!AS184-Tempo!E184))),IF($B195="","",0))</f>
        <v/>
      </c>
      <c r="M195" s="153">
        <f>IF(AND(Bias!$I$6=1,$B195&gt;=Bias!$J$6,$B195&lt;=Bias!$K$6),Tempo!D184-2*K195*$L$5,Tempo!D184)</f>
        <v>0</v>
      </c>
      <c r="N195" s="153">
        <f>IF(AND(Bias!$I$6=1,$B195&gt;=Bias!$J$6,$B195&lt;=Bias!$K$6),Tempo!E184+2*L195*$L$5,Tempo!E184)</f>
        <v>0</v>
      </c>
      <c r="O195" s="70">
        <f>IF($B195="",0,Tempo!$A$2*(M195-N195)/2+O196)</f>
        <v>0</v>
      </c>
      <c r="P195" s="109">
        <f t="shared" si="5"/>
        <v>0</v>
      </c>
      <c r="Q195" s="111" t="str">
        <f>IF($B195&lt;=Bias!$P$5,IF(ABS(Tempo!AP184-G195)+ABS(Tempo!AQ184-H195)=0,0.5,ABS(Tempo!AP184-G195)/(ABS(Tempo!AP184-G195)+ABS(Tempo!AQ184-H195))),IF($B195="","",0))</f>
        <v/>
      </c>
      <c r="R195" s="71" t="str">
        <f>IF($B195&lt;=Bias!$P$5,IF(ABS(Tempo!AP184-G195)+ABS(Tempo!AQ184-H195)=0,0.5,ABS(Tempo!AQ184-H195)/(ABS(Tempo!AP184-G195)+ABS(Tempo!AQ184-H195))),IF($B195="","",0))</f>
        <v/>
      </c>
      <c r="S195" s="71">
        <f>IF(Bias!$N$5=0,G195,IF(AND(Bias!$N$5=1,$B195&gt;=Bias!$O$5,$B195&lt;=Bias!$P$5),G195-2*($N$5*Q195),G195))</f>
        <v>0</v>
      </c>
      <c r="T195" s="71">
        <f>IF(Bias!$N$5=0,H195,IF(AND(Bias!$N$5=1,$B195&gt;=Bias!$O$5,$B195&lt;=Bias!$P$5),H195+2*($N$5*R195),H195))</f>
        <v>0</v>
      </c>
      <c r="U195" s="70">
        <f>IF($B195="",0,Tempo!$A$2*(S195-T195)/2+U196)</f>
        <v>0</v>
      </c>
      <c r="V195" s="83">
        <f>IF(AND($B195&lt;&gt;"",$Q$11&lt;&gt;""),U195-C195+Tempo!AX184,0)</f>
        <v>0</v>
      </c>
      <c r="W195" s="83" t="str">
        <f>IF($B195&lt;=Bias!$P$6,IF(ABS(Tempo!AR184-M195)+ABS(Tempo!AS184-N195)=0,0.5,ABS(Tempo!AR184-M195)/(ABS(Tempo!AR184-M195)+ABS(Tempo!AS184-N195))),IF($B195="","",0))</f>
        <v/>
      </c>
      <c r="X195" s="83" t="str">
        <f>IF($B195&lt;=Bias!$P$6,IF(ABS(Tempo!AR184-M195)+ABS(Tempo!AS184-N195)=0,0.5,ABS(Tempo!AS184-N195)/(ABS(Tempo!AR184-M195)+ABS(Tempo!AS184-N195))),IF($B195="","",0))</f>
        <v/>
      </c>
      <c r="Y195" s="71">
        <f>IF(Bias!$N$6=0,M195,IF(AND(Bias!$N$6=1,$B195&gt;=Bias!$O$6,$B195&lt;=Bias!$P$6),M195-2*($P$5*W195),M195))</f>
        <v>0</v>
      </c>
      <c r="Z195" s="71">
        <f>IF(Bias!$N$6=0,N195,IF(AND(Bias!$N$6=1,$B195&gt;=Bias!$O$6,$B195&lt;=Bias!$P$6),N195+2*($P$5*X195),N195))</f>
        <v>0</v>
      </c>
      <c r="AA195" s="70">
        <f>IF($B195="",0,Tempo!$A$2*(Y195-Z195)/2+AA196)</f>
        <v>0</v>
      </c>
      <c r="AB195" s="83">
        <f>IF(AND($B195&lt;&gt;"",$Q$11&lt;&gt;""),AA195-D195+Tempo!AY184,0)</f>
        <v>0</v>
      </c>
      <c r="AC195" s="83">
        <f>Tempo!$A$2*(S195-T195)/2-Tempo!$A$2*(Tempo!AP184-Tempo!AQ184)/2</f>
        <v>0</v>
      </c>
      <c r="AD195" s="83">
        <f>Tempo!$A$2*(Y195-Z195)/2-Tempo!$A$2*(Tempo!AR184-Tempo!AS184)/2</f>
        <v>0</v>
      </c>
      <c r="AE195" s="83">
        <f>Tempo!$A$2*(S195+T195)/2-Tempo!$A$2*(Tempo!AP184+Tempo!AQ184)/2</f>
        <v>0</v>
      </c>
      <c r="AF195" s="83">
        <f>Tempo!$A$2*(Y195+Z195)/2-Tempo!$A$2*(Tempo!AR184+Tempo!AS184)/2</f>
        <v>0</v>
      </c>
      <c r="AG195" s="105" t="e">
        <f>IF(AND(Bias!$F$4=1,B195&lt;&gt;""),B195,NA())</f>
        <v>#N/A</v>
      </c>
      <c r="AH195" s="105" t="e">
        <f>IF(AND(Bias!$F$5=1,B195&lt;&gt;""),B195,NA())</f>
        <v>#N/A</v>
      </c>
      <c r="AI195" s="105" t="e">
        <f>IF(AND(Bias!$F$4=1,Bias!$F$6=1,B195&lt;&gt;""),B195,NA())</f>
        <v>#N/A</v>
      </c>
      <c r="AJ195" s="105" t="e">
        <f>IF(AND(Bias!$F$5=1,Bias!$F$6=1,B195&lt;&gt;""),B195,NA())</f>
        <v>#N/A</v>
      </c>
      <c r="AL195" t="str">
        <f>IF($B195&lt;&gt;"",(Tempo!B184-Tempo!C184)/2-(Tempo!AP184-Tempo!AQ184)/2,"")</f>
        <v/>
      </c>
      <c r="AM195" t="str">
        <f>IF($B195&lt;&gt;"",(Tempo!D184-Tempo!E184)/2-(Tempo!AR184-Tempo!AS184)/2,"")</f>
        <v/>
      </c>
    </row>
    <row r="196" spans="1:39" x14ac:dyDescent="0.3">
      <c r="A196" s="68">
        <v>183</v>
      </c>
      <c r="B196" s="69" t="str">
        <f>IF(Tempo!A185="","",Tempo!A185)</f>
        <v/>
      </c>
      <c r="C196" s="70">
        <f>Tempo!$A$2*(Tempo!AP185-Tempo!AQ185)/2+C197</f>
        <v>0</v>
      </c>
      <c r="D196" s="70">
        <f>Tempo!$A$2*(Tempo!AR185-Tempo!AS185)/2+D197</f>
        <v>0</v>
      </c>
      <c r="E196" s="83" t="str">
        <f>IF($B196&lt;=Bias!$K$5,IF(ABS(Tempo!AP185-Tempo!B185)+ABS(Tempo!AQ185-Tempo!C185)=0,0.5,ABS(Tempo!AP185-Tempo!B185)/(ABS(Tempo!AP185-Tempo!B185)+ABS(Tempo!AQ185-Tempo!C185))),IF($B196="","",0))</f>
        <v/>
      </c>
      <c r="F196" s="83" t="str">
        <f>IF($B196&lt;=Bias!$K$5,IF(ABS(Tempo!AP185-Tempo!B185)+ABS(Tempo!AQ185-Tempo!C185)=0,0.5,ABS(Tempo!AQ185-Tempo!C185)/(ABS(Tempo!AP185-Tempo!B185)+ABS(Tempo!AQ185-Tempo!C185))),IF($B196="","",0))</f>
        <v/>
      </c>
      <c r="G196" s="71">
        <f>IF(AND(Bias!$I$5=1,$B196&gt;=Bias!$J$5,$B196&lt;=Bias!$K$5),Tempo!B185-E196*$G$3,Tempo!B185)</f>
        <v>0</v>
      </c>
      <c r="H196" s="71">
        <f>IF(AND(Bias!$I$5=1,$B196&gt;=Bias!$J$5,$B196&lt;=Bias!$K$5),Tempo!C185+F196*$G$3,Tempo!C185)</f>
        <v>0</v>
      </c>
      <c r="I196" s="70">
        <f>IF($B196="",0,Tempo!$A$2*(G196-H196)/2+I197)</f>
        <v>0</v>
      </c>
      <c r="J196" s="70">
        <f t="shared" si="4"/>
        <v>0</v>
      </c>
      <c r="K196" s="83" t="str">
        <f>IF($B196&lt;=Bias!$K$6,IF(ABS(Tempo!AR185-Tempo!D185)+ABS(Tempo!AS185-Tempo!E185)=0,0.5,ABS(Tempo!AR185-Tempo!D185)/(ABS(Tempo!AR185-Tempo!D185)+ABS(Tempo!AS185-Tempo!E185))),IF($B196="","",0))</f>
        <v/>
      </c>
      <c r="L196" s="83" t="str">
        <f>IF($B196&lt;=Bias!$K$6,IF(ABS(Tempo!AR185-Tempo!D185)+ABS(Tempo!AS185-Tempo!E185)=0,0.5,ABS(Tempo!AS185-Tempo!E185)/(ABS(Tempo!AR185-Tempo!D185)+ABS(Tempo!AS185-Tempo!E185))),IF($B196="","",0))</f>
        <v/>
      </c>
      <c r="M196" s="153">
        <f>IF(AND(Bias!$I$6=1,$B196&gt;=Bias!$J$6,$B196&lt;=Bias!$K$6),Tempo!D185-2*K196*$L$5,Tempo!D185)</f>
        <v>0</v>
      </c>
      <c r="N196" s="153">
        <f>IF(AND(Bias!$I$6=1,$B196&gt;=Bias!$J$6,$B196&lt;=Bias!$K$6),Tempo!E185+2*L196*$L$5,Tempo!E185)</f>
        <v>0</v>
      </c>
      <c r="O196" s="70">
        <f>IF($B196="",0,Tempo!$A$2*(M196-N196)/2+O197)</f>
        <v>0</v>
      </c>
      <c r="P196" s="109">
        <f t="shared" si="5"/>
        <v>0</v>
      </c>
      <c r="Q196" s="111" t="str">
        <f>IF($B196&lt;=Bias!$P$5,IF(ABS(Tempo!AP185-G196)+ABS(Tempo!AQ185-H196)=0,0.5,ABS(Tempo!AP185-G196)/(ABS(Tempo!AP185-G196)+ABS(Tempo!AQ185-H196))),IF($B196="","",0))</f>
        <v/>
      </c>
      <c r="R196" s="71" t="str">
        <f>IF($B196&lt;=Bias!$P$5,IF(ABS(Tempo!AP185-G196)+ABS(Tempo!AQ185-H196)=0,0.5,ABS(Tempo!AQ185-H196)/(ABS(Tempo!AP185-G196)+ABS(Tempo!AQ185-H196))),IF($B196="","",0))</f>
        <v/>
      </c>
      <c r="S196" s="71">
        <f>IF(Bias!$N$5=0,G196,IF(AND(Bias!$N$5=1,$B196&gt;=Bias!$O$5,$B196&lt;=Bias!$P$5),G196-2*($N$5*Q196),G196))</f>
        <v>0</v>
      </c>
      <c r="T196" s="71">
        <f>IF(Bias!$N$5=0,H196,IF(AND(Bias!$N$5=1,$B196&gt;=Bias!$O$5,$B196&lt;=Bias!$P$5),H196+2*($N$5*R196),H196))</f>
        <v>0</v>
      </c>
      <c r="U196" s="70">
        <f>IF($B196="",0,Tempo!$A$2*(S196-T196)/2+U197)</f>
        <v>0</v>
      </c>
      <c r="V196" s="83">
        <f>IF(AND($B196&lt;&gt;"",$Q$11&lt;&gt;""),U196-C196+Tempo!AX185,0)</f>
        <v>0</v>
      </c>
      <c r="W196" s="83" t="str">
        <f>IF($B196&lt;=Bias!$P$6,IF(ABS(Tempo!AR185-M196)+ABS(Tempo!AS185-N196)=0,0.5,ABS(Tempo!AR185-M196)/(ABS(Tempo!AR185-M196)+ABS(Tempo!AS185-N196))),IF($B196="","",0))</f>
        <v/>
      </c>
      <c r="X196" s="83" t="str">
        <f>IF($B196&lt;=Bias!$P$6,IF(ABS(Tempo!AR185-M196)+ABS(Tempo!AS185-N196)=0,0.5,ABS(Tempo!AS185-N196)/(ABS(Tempo!AR185-M196)+ABS(Tempo!AS185-N196))),IF($B196="","",0))</f>
        <v/>
      </c>
      <c r="Y196" s="71">
        <f>IF(Bias!$N$6=0,M196,IF(AND(Bias!$N$6=1,$B196&gt;=Bias!$O$6,$B196&lt;=Bias!$P$6),M196-2*($P$5*W196),M196))</f>
        <v>0</v>
      </c>
      <c r="Z196" s="71">
        <f>IF(Bias!$N$6=0,N196,IF(AND(Bias!$N$6=1,$B196&gt;=Bias!$O$6,$B196&lt;=Bias!$P$6),N196+2*($P$5*X196),N196))</f>
        <v>0</v>
      </c>
      <c r="AA196" s="70">
        <f>IF($B196="",0,Tempo!$A$2*(Y196-Z196)/2+AA197)</f>
        <v>0</v>
      </c>
      <c r="AB196" s="83">
        <f>IF(AND($B196&lt;&gt;"",$Q$11&lt;&gt;""),AA196-D196+Tempo!AY185,0)</f>
        <v>0</v>
      </c>
      <c r="AC196" s="83">
        <f>Tempo!$A$2*(S196-T196)/2-Tempo!$A$2*(Tempo!AP185-Tempo!AQ185)/2</f>
        <v>0</v>
      </c>
      <c r="AD196" s="83">
        <f>Tempo!$A$2*(Y196-Z196)/2-Tempo!$A$2*(Tempo!AR185-Tempo!AS185)/2</f>
        <v>0</v>
      </c>
      <c r="AE196" s="83">
        <f>Tempo!$A$2*(S196+T196)/2-Tempo!$A$2*(Tempo!AP185+Tempo!AQ185)/2</f>
        <v>0</v>
      </c>
      <c r="AF196" s="83">
        <f>Tempo!$A$2*(Y196+Z196)/2-Tempo!$A$2*(Tempo!AR185+Tempo!AS185)/2</f>
        <v>0</v>
      </c>
      <c r="AG196" s="105" t="e">
        <f>IF(AND(Bias!$F$4=1,B196&lt;&gt;""),B196,NA())</f>
        <v>#N/A</v>
      </c>
      <c r="AH196" s="105" t="e">
        <f>IF(AND(Bias!$F$5=1,B196&lt;&gt;""),B196,NA())</f>
        <v>#N/A</v>
      </c>
      <c r="AI196" s="105" t="e">
        <f>IF(AND(Bias!$F$4=1,Bias!$F$6=1,B196&lt;&gt;""),B196,NA())</f>
        <v>#N/A</v>
      </c>
      <c r="AJ196" s="105" t="e">
        <f>IF(AND(Bias!$F$5=1,Bias!$F$6=1,B196&lt;&gt;""),B196,NA())</f>
        <v>#N/A</v>
      </c>
      <c r="AL196" t="str">
        <f>IF($B196&lt;&gt;"",(Tempo!B185-Tempo!C185)/2-(Tempo!AP185-Tempo!AQ185)/2,"")</f>
        <v/>
      </c>
      <c r="AM196" t="str">
        <f>IF($B196&lt;&gt;"",(Tempo!D185-Tempo!E185)/2-(Tempo!AR185-Tempo!AS185)/2,"")</f>
        <v/>
      </c>
    </row>
    <row r="197" spans="1:39" x14ac:dyDescent="0.3">
      <c r="A197" s="68">
        <v>184</v>
      </c>
      <c r="B197" s="69" t="str">
        <f>IF(Tempo!A186="","",Tempo!A186)</f>
        <v/>
      </c>
      <c r="C197" s="70">
        <f>Tempo!$A$2*(Tempo!AP186-Tempo!AQ186)/2+C198</f>
        <v>0</v>
      </c>
      <c r="D197" s="70">
        <f>Tempo!$A$2*(Tempo!AR186-Tempo!AS186)/2+D198</f>
        <v>0</v>
      </c>
      <c r="E197" s="83" t="str">
        <f>IF($B197&lt;=Bias!$K$5,IF(ABS(Tempo!AP186-Tempo!B186)+ABS(Tempo!AQ186-Tempo!C186)=0,0.5,ABS(Tempo!AP186-Tempo!B186)/(ABS(Tempo!AP186-Tempo!B186)+ABS(Tempo!AQ186-Tempo!C186))),IF($B197="","",0))</f>
        <v/>
      </c>
      <c r="F197" s="83" t="str">
        <f>IF($B197&lt;=Bias!$K$5,IF(ABS(Tempo!AP186-Tempo!B186)+ABS(Tempo!AQ186-Tempo!C186)=0,0.5,ABS(Tempo!AQ186-Tempo!C186)/(ABS(Tempo!AP186-Tempo!B186)+ABS(Tempo!AQ186-Tempo!C186))),IF($B197="","",0))</f>
        <v/>
      </c>
      <c r="G197" s="71">
        <f>IF(AND(Bias!$I$5=1,$B197&gt;=Bias!$J$5,$B197&lt;=Bias!$K$5),Tempo!B186-E197*$G$3,Tempo!B186)</f>
        <v>0</v>
      </c>
      <c r="H197" s="71">
        <f>IF(AND(Bias!$I$5=1,$B197&gt;=Bias!$J$5,$B197&lt;=Bias!$K$5),Tempo!C186+F197*$G$3,Tempo!C186)</f>
        <v>0</v>
      </c>
      <c r="I197" s="70">
        <f>IF($B197="",0,Tempo!$A$2*(G197-H197)/2+I198)</f>
        <v>0</v>
      </c>
      <c r="J197" s="70">
        <f t="shared" si="4"/>
        <v>0</v>
      </c>
      <c r="K197" s="83" t="str">
        <f>IF($B197&lt;=Bias!$K$6,IF(ABS(Tempo!AR186-Tempo!D186)+ABS(Tempo!AS186-Tempo!E186)=0,0.5,ABS(Tempo!AR186-Tempo!D186)/(ABS(Tempo!AR186-Tempo!D186)+ABS(Tempo!AS186-Tempo!E186))),IF($B197="","",0))</f>
        <v/>
      </c>
      <c r="L197" s="83" t="str">
        <f>IF($B197&lt;=Bias!$K$6,IF(ABS(Tempo!AR186-Tempo!D186)+ABS(Tempo!AS186-Tempo!E186)=0,0.5,ABS(Tempo!AS186-Tempo!E186)/(ABS(Tempo!AR186-Tempo!D186)+ABS(Tempo!AS186-Tempo!E186))),IF($B197="","",0))</f>
        <v/>
      </c>
      <c r="M197" s="153">
        <f>IF(AND(Bias!$I$6=1,$B197&gt;=Bias!$J$6,$B197&lt;=Bias!$K$6),Tempo!D186-2*K197*$L$5,Tempo!D186)</f>
        <v>0</v>
      </c>
      <c r="N197" s="153">
        <f>IF(AND(Bias!$I$6=1,$B197&gt;=Bias!$J$6,$B197&lt;=Bias!$K$6),Tempo!E186+2*L197*$L$5,Tempo!E186)</f>
        <v>0</v>
      </c>
      <c r="O197" s="70">
        <f>IF($B197="",0,Tempo!$A$2*(M197-N197)/2+O198)</f>
        <v>0</v>
      </c>
      <c r="P197" s="109">
        <f t="shared" si="5"/>
        <v>0</v>
      </c>
      <c r="Q197" s="111" t="str">
        <f>IF($B197&lt;=Bias!$P$5,IF(ABS(Tempo!AP186-G197)+ABS(Tempo!AQ186-H197)=0,0.5,ABS(Tempo!AP186-G197)/(ABS(Tempo!AP186-G197)+ABS(Tempo!AQ186-H197))),IF($B197="","",0))</f>
        <v/>
      </c>
      <c r="R197" s="71" t="str">
        <f>IF($B197&lt;=Bias!$P$5,IF(ABS(Tempo!AP186-G197)+ABS(Tempo!AQ186-H197)=0,0.5,ABS(Tempo!AQ186-H197)/(ABS(Tempo!AP186-G197)+ABS(Tempo!AQ186-H197))),IF($B197="","",0))</f>
        <v/>
      </c>
      <c r="S197" s="71">
        <f>IF(Bias!$N$5=0,G197,IF(AND(Bias!$N$5=1,$B197&gt;=Bias!$O$5,$B197&lt;=Bias!$P$5),G197-2*($N$5*Q197),G197))</f>
        <v>0</v>
      </c>
      <c r="T197" s="71">
        <f>IF(Bias!$N$5=0,H197,IF(AND(Bias!$N$5=1,$B197&gt;=Bias!$O$5,$B197&lt;=Bias!$P$5),H197+2*($N$5*R197),H197))</f>
        <v>0</v>
      </c>
      <c r="U197" s="70">
        <f>IF($B197="",0,Tempo!$A$2*(S197-T197)/2+U198)</f>
        <v>0</v>
      </c>
      <c r="V197" s="83">
        <f>IF(AND($B197&lt;&gt;"",$Q$11&lt;&gt;""),U197-C197+Tempo!AX186,0)</f>
        <v>0</v>
      </c>
      <c r="W197" s="83" t="str">
        <f>IF($B197&lt;=Bias!$P$6,IF(ABS(Tempo!AR186-M197)+ABS(Tempo!AS186-N197)=0,0.5,ABS(Tempo!AR186-M197)/(ABS(Tempo!AR186-M197)+ABS(Tempo!AS186-N197))),IF($B197="","",0))</f>
        <v/>
      </c>
      <c r="X197" s="83" t="str">
        <f>IF($B197&lt;=Bias!$P$6,IF(ABS(Tempo!AR186-M197)+ABS(Tempo!AS186-N197)=0,0.5,ABS(Tempo!AS186-N197)/(ABS(Tempo!AR186-M197)+ABS(Tempo!AS186-N197))),IF($B197="","",0))</f>
        <v/>
      </c>
      <c r="Y197" s="71">
        <f>IF(Bias!$N$6=0,M197,IF(AND(Bias!$N$6=1,$B197&gt;=Bias!$O$6,$B197&lt;=Bias!$P$6),M197-2*($P$5*W197),M197))</f>
        <v>0</v>
      </c>
      <c r="Z197" s="71">
        <f>IF(Bias!$N$6=0,N197,IF(AND(Bias!$N$6=1,$B197&gt;=Bias!$O$6,$B197&lt;=Bias!$P$6),N197+2*($P$5*X197),N197))</f>
        <v>0</v>
      </c>
      <c r="AA197" s="70">
        <f>IF($B197="",0,Tempo!$A$2*(Y197-Z197)/2+AA198)</f>
        <v>0</v>
      </c>
      <c r="AB197" s="83">
        <f>IF(AND($B197&lt;&gt;"",$Q$11&lt;&gt;""),AA197-D197+Tempo!AY186,0)</f>
        <v>0</v>
      </c>
      <c r="AC197" s="83">
        <f>Tempo!$A$2*(S197-T197)/2-Tempo!$A$2*(Tempo!AP186-Tempo!AQ186)/2</f>
        <v>0</v>
      </c>
      <c r="AD197" s="83">
        <f>Tempo!$A$2*(Y197-Z197)/2-Tempo!$A$2*(Tempo!AR186-Tempo!AS186)/2</f>
        <v>0</v>
      </c>
      <c r="AE197" s="83">
        <f>Tempo!$A$2*(S197+T197)/2-Tempo!$A$2*(Tempo!AP186+Tempo!AQ186)/2</f>
        <v>0</v>
      </c>
      <c r="AF197" s="83">
        <f>Tempo!$A$2*(Y197+Z197)/2-Tempo!$A$2*(Tempo!AR186+Tempo!AS186)/2</f>
        <v>0</v>
      </c>
      <c r="AG197" s="105" t="e">
        <f>IF(AND(Bias!$F$4=1,B197&lt;&gt;""),B197,NA())</f>
        <v>#N/A</v>
      </c>
      <c r="AH197" s="105" t="e">
        <f>IF(AND(Bias!$F$5=1,B197&lt;&gt;""),B197,NA())</f>
        <v>#N/A</v>
      </c>
      <c r="AI197" s="105" t="e">
        <f>IF(AND(Bias!$F$4=1,Bias!$F$6=1,B197&lt;&gt;""),B197,NA())</f>
        <v>#N/A</v>
      </c>
      <c r="AJ197" s="105" t="e">
        <f>IF(AND(Bias!$F$5=1,Bias!$F$6=1,B197&lt;&gt;""),B197,NA())</f>
        <v>#N/A</v>
      </c>
      <c r="AL197" t="str">
        <f>IF($B197&lt;&gt;"",(Tempo!B186-Tempo!C186)/2-(Tempo!AP186-Tempo!AQ186)/2,"")</f>
        <v/>
      </c>
      <c r="AM197" t="str">
        <f>IF($B197&lt;&gt;"",(Tempo!D186-Tempo!E186)/2-(Tempo!AR186-Tempo!AS186)/2,"")</f>
        <v/>
      </c>
    </row>
    <row r="198" spans="1:39" x14ac:dyDescent="0.3">
      <c r="A198" s="68">
        <v>185</v>
      </c>
      <c r="B198" s="69" t="str">
        <f>IF(Tempo!A187="","",Tempo!A187)</f>
        <v/>
      </c>
      <c r="C198" s="70">
        <f>Tempo!$A$2*(Tempo!AP187-Tempo!AQ187)/2+C199</f>
        <v>0</v>
      </c>
      <c r="D198" s="70">
        <f>Tempo!$A$2*(Tempo!AR187-Tempo!AS187)/2+D199</f>
        <v>0</v>
      </c>
      <c r="E198" s="83" t="str">
        <f>IF($B198&lt;=Bias!$K$5,IF(ABS(Tempo!AP187-Tempo!B187)+ABS(Tempo!AQ187-Tempo!C187)=0,0.5,ABS(Tempo!AP187-Tempo!B187)/(ABS(Tempo!AP187-Tempo!B187)+ABS(Tempo!AQ187-Tempo!C187))),IF($B198="","",0))</f>
        <v/>
      </c>
      <c r="F198" s="83" t="str">
        <f>IF($B198&lt;=Bias!$K$5,IF(ABS(Tempo!AP187-Tempo!B187)+ABS(Tempo!AQ187-Tempo!C187)=0,0.5,ABS(Tempo!AQ187-Tempo!C187)/(ABS(Tempo!AP187-Tempo!B187)+ABS(Tempo!AQ187-Tempo!C187))),IF($B198="","",0))</f>
        <v/>
      </c>
      <c r="G198" s="71">
        <f>IF(AND(Bias!$I$5=1,$B198&gt;=Bias!$J$5,$B198&lt;=Bias!$K$5),Tempo!B187-E198*$G$3,Tempo!B187)</f>
        <v>0</v>
      </c>
      <c r="H198" s="71">
        <f>IF(AND(Bias!$I$5=1,$B198&gt;=Bias!$J$5,$B198&lt;=Bias!$K$5),Tempo!C187+F198*$G$3,Tempo!C187)</f>
        <v>0</v>
      </c>
      <c r="I198" s="70">
        <f>IF($B198="",0,Tempo!$A$2*(G198-H198)/2+I199)</f>
        <v>0</v>
      </c>
      <c r="J198" s="70">
        <f t="shared" si="4"/>
        <v>0</v>
      </c>
      <c r="K198" s="83" t="str">
        <f>IF($B198&lt;=Bias!$K$6,IF(ABS(Tempo!AR187-Tempo!D187)+ABS(Tempo!AS187-Tempo!E187)=0,0.5,ABS(Tempo!AR187-Tempo!D187)/(ABS(Tempo!AR187-Tempo!D187)+ABS(Tempo!AS187-Tempo!E187))),IF($B198="","",0))</f>
        <v/>
      </c>
      <c r="L198" s="83" t="str">
        <f>IF($B198&lt;=Bias!$K$6,IF(ABS(Tempo!AR187-Tempo!D187)+ABS(Tempo!AS187-Tempo!E187)=0,0.5,ABS(Tempo!AS187-Tempo!E187)/(ABS(Tempo!AR187-Tempo!D187)+ABS(Tempo!AS187-Tempo!E187))),IF($B198="","",0))</f>
        <v/>
      </c>
      <c r="M198" s="153">
        <f>IF(AND(Bias!$I$6=1,$B198&gt;=Bias!$J$6,$B198&lt;=Bias!$K$6),Tempo!D187-2*K198*$L$5,Tempo!D187)</f>
        <v>0</v>
      </c>
      <c r="N198" s="153">
        <f>IF(AND(Bias!$I$6=1,$B198&gt;=Bias!$J$6,$B198&lt;=Bias!$K$6),Tempo!E187+2*L198*$L$5,Tempo!E187)</f>
        <v>0</v>
      </c>
      <c r="O198" s="70">
        <f>IF($B198="",0,Tempo!$A$2*(M198-N198)/2+O199)</f>
        <v>0</v>
      </c>
      <c r="P198" s="109">
        <f t="shared" si="5"/>
        <v>0</v>
      </c>
      <c r="Q198" s="111" t="str">
        <f>IF($B198&lt;=Bias!$P$5,IF(ABS(Tempo!AP187-G198)+ABS(Tempo!AQ187-H198)=0,0.5,ABS(Tempo!AP187-G198)/(ABS(Tempo!AP187-G198)+ABS(Tempo!AQ187-H198))),IF($B198="","",0))</f>
        <v/>
      </c>
      <c r="R198" s="71" t="str">
        <f>IF($B198&lt;=Bias!$P$5,IF(ABS(Tempo!AP187-G198)+ABS(Tempo!AQ187-H198)=0,0.5,ABS(Tempo!AQ187-H198)/(ABS(Tempo!AP187-G198)+ABS(Tempo!AQ187-H198))),IF($B198="","",0))</f>
        <v/>
      </c>
      <c r="S198" s="71">
        <f>IF(Bias!$N$5=0,G198,IF(AND(Bias!$N$5=1,$B198&gt;=Bias!$O$5,$B198&lt;=Bias!$P$5),G198-2*($N$5*Q198),G198))</f>
        <v>0</v>
      </c>
      <c r="T198" s="71">
        <f>IF(Bias!$N$5=0,H198,IF(AND(Bias!$N$5=1,$B198&gt;=Bias!$O$5,$B198&lt;=Bias!$P$5),H198+2*($N$5*R198),H198))</f>
        <v>0</v>
      </c>
      <c r="U198" s="70">
        <f>IF($B198="",0,Tempo!$A$2*(S198-T198)/2+U199)</f>
        <v>0</v>
      </c>
      <c r="V198" s="83">
        <f>IF(AND($B198&lt;&gt;"",$Q$11&lt;&gt;""),U198-C198+Tempo!AX187,0)</f>
        <v>0</v>
      </c>
      <c r="W198" s="83" t="str">
        <f>IF($B198&lt;=Bias!$P$6,IF(ABS(Tempo!AR187-M198)+ABS(Tempo!AS187-N198)=0,0.5,ABS(Tempo!AR187-M198)/(ABS(Tempo!AR187-M198)+ABS(Tempo!AS187-N198))),IF($B198="","",0))</f>
        <v/>
      </c>
      <c r="X198" s="83" t="str">
        <f>IF($B198&lt;=Bias!$P$6,IF(ABS(Tempo!AR187-M198)+ABS(Tempo!AS187-N198)=0,0.5,ABS(Tempo!AS187-N198)/(ABS(Tempo!AR187-M198)+ABS(Tempo!AS187-N198))),IF($B198="","",0))</f>
        <v/>
      </c>
      <c r="Y198" s="71">
        <f>IF(Bias!$N$6=0,M198,IF(AND(Bias!$N$6=1,$B198&gt;=Bias!$O$6,$B198&lt;=Bias!$P$6),M198-2*($P$5*W198),M198))</f>
        <v>0</v>
      </c>
      <c r="Z198" s="71">
        <f>IF(Bias!$N$6=0,N198,IF(AND(Bias!$N$6=1,$B198&gt;=Bias!$O$6,$B198&lt;=Bias!$P$6),N198+2*($P$5*X198),N198))</f>
        <v>0</v>
      </c>
      <c r="AA198" s="70">
        <f>IF($B198="",0,Tempo!$A$2*(Y198-Z198)/2+AA199)</f>
        <v>0</v>
      </c>
      <c r="AB198" s="83">
        <f>IF(AND($B198&lt;&gt;"",$Q$11&lt;&gt;""),AA198-D198+Tempo!AY187,0)</f>
        <v>0</v>
      </c>
      <c r="AC198" s="83">
        <f>Tempo!$A$2*(S198-T198)/2-Tempo!$A$2*(Tempo!AP187-Tempo!AQ187)/2</f>
        <v>0</v>
      </c>
      <c r="AD198" s="83">
        <f>Tempo!$A$2*(Y198-Z198)/2-Tempo!$A$2*(Tempo!AR187-Tempo!AS187)/2</f>
        <v>0</v>
      </c>
      <c r="AE198" s="83">
        <f>Tempo!$A$2*(S198+T198)/2-Tempo!$A$2*(Tempo!AP187+Tempo!AQ187)/2</f>
        <v>0</v>
      </c>
      <c r="AF198" s="83">
        <f>Tempo!$A$2*(Y198+Z198)/2-Tempo!$A$2*(Tempo!AR187+Tempo!AS187)/2</f>
        <v>0</v>
      </c>
      <c r="AG198" s="105" t="e">
        <f>IF(AND(Bias!$F$4=1,B198&lt;&gt;""),B198,NA())</f>
        <v>#N/A</v>
      </c>
      <c r="AH198" s="105" t="e">
        <f>IF(AND(Bias!$F$5=1,B198&lt;&gt;""),B198,NA())</f>
        <v>#N/A</v>
      </c>
      <c r="AI198" s="105" t="e">
        <f>IF(AND(Bias!$F$4=1,Bias!$F$6=1,B198&lt;&gt;""),B198,NA())</f>
        <v>#N/A</v>
      </c>
      <c r="AJ198" s="105" t="e">
        <f>IF(AND(Bias!$F$5=1,Bias!$F$6=1,B198&lt;&gt;""),B198,NA())</f>
        <v>#N/A</v>
      </c>
      <c r="AL198" t="str">
        <f>IF($B198&lt;&gt;"",(Tempo!B187-Tempo!C187)/2-(Tempo!AP187-Tempo!AQ187)/2,"")</f>
        <v/>
      </c>
      <c r="AM198" t="str">
        <f>IF($B198&lt;&gt;"",(Tempo!D187-Tempo!E187)/2-(Tempo!AR187-Tempo!AS187)/2,"")</f>
        <v/>
      </c>
    </row>
    <row r="199" spans="1:39" x14ac:dyDescent="0.3">
      <c r="A199" s="68">
        <v>186</v>
      </c>
      <c r="B199" s="69" t="str">
        <f>IF(Tempo!A188="","",Tempo!A188)</f>
        <v/>
      </c>
      <c r="C199" s="70">
        <f>Tempo!$A$2*(Tempo!AP188-Tempo!AQ188)/2+C200</f>
        <v>0</v>
      </c>
      <c r="D199" s="70">
        <f>Tempo!$A$2*(Tempo!AR188-Tempo!AS188)/2+D200</f>
        <v>0</v>
      </c>
      <c r="E199" s="83" t="str">
        <f>IF($B199&lt;=Bias!$K$5,IF(ABS(Tempo!AP188-Tempo!B188)+ABS(Tempo!AQ188-Tempo!C188)=0,0.5,ABS(Tempo!AP188-Tempo!B188)/(ABS(Tempo!AP188-Tempo!B188)+ABS(Tempo!AQ188-Tempo!C188))),IF($B199="","",0))</f>
        <v/>
      </c>
      <c r="F199" s="83" t="str">
        <f>IF($B199&lt;=Bias!$K$5,IF(ABS(Tempo!AP188-Tempo!B188)+ABS(Tempo!AQ188-Tempo!C188)=0,0.5,ABS(Tempo!AQ188-Tempo!C188)/(ABS(Tempo!AP188-Tempo!B188)+ABS(Tempo!AQ188-Tempo!C188))),IF($B199="","",0))</f>
        <v/>
      </c>
      <c r="G199" s="71">
        <f>IF(AND(Bias!$I$5=1,$B199&gt;=Bias!$J$5,$B199&lt;=Bias!$K$5),Tempo!B188-E199*$G$3,Tempo!B188)</f>
        <v>0</v>
      </c>
      <c r="H199" s="71">
        <f>IF(AND(Bias!$I$5=1,$B199&gt;=Bias!$J$5,$B199&lt;=Bias!$K$5),Tempo!C188+F199*$G$3,Tempo!C188)</f>
        <v>0</v>
      </c>
      <c r="I199" s="70">
        <f>IF($B199="",0,Tempo!$A$2*(G199-H199)/2+I200)</f>
        <v>0</v>
      </c>
      <c r="J199" s="70">
        <f t="shared" si="4"/>
        <v>0</v>
      </c>
      <c r="K199" s="83" t="str">
        <f>IF($B199&lt;=Bias!$K$6,IF(ABS(Tempo!AR188-Tempo!D188)+ABS(Tempo!AS188-Tempo!E188)=0,0.5,ABS(Tempo!AR188-Tempo!D188)/(ABS(Tempo!AR188-Tempo!D188)+ABS(Tempo!AS188-Tempo!E188))),IF($B199="","",0))</f>
        <v/>
      </c>
      <c r="L199" s="83" t="str">
        <f>IF($B199&lt;=Bias!$K$6,IF(ABS(Tempo!AR188-Tempo!D188)+ABS(Tempo!AS188-Tempo!E188)=0,0.5,ABS(Tempo!AS188-Tempo!E188)/(ABS(Tempo!AR188-Tempo!D188)+ABS(Tempo!AS188-Tempo!E188))),IF($B199="","",0))</f>
        <v/>
      </c>
      <c r="M199" s="153">
        <f>IF(AND(Bias!$I$6=1,$B199&gt;=Bias!$J$6,$B199&lt;=Bias!$K$6),Tempo!D188-2*K199*$L$5,Tempo!D188)</f>
        <v>0</v>
      </c>
      <c r="N199" s="153">
        <f>IF(AND(Bias!$I$6=1,$B199&gt;=Bias!$J$6,$B199&lt;=Bias!$K$6),Tempo!E188+2*L199*$L$5,Tempo!E188)</f>
        <v>0</v>
      </c>
      <c r="O199" s="70">
        <f>IF($B199="",0,Tempo!$A$2*(M199-N199)/2+O200)</f>
        <v>0</v>
      </c>
      <c r="P199" s="109">
        <f t="shared" si="5"/>
        <v>0</v>
      </c>
      <c r="Q199" s="111" t="str">
        <f>IF($B199&lt;=Bias!$P$5,IF(ABS(Tempo!AP188-G199)+ABS(Tempo!AQ188-H199)=0,0.5,ABS(Tempo!AP188-G199)/(ABS(Tempo!AP188-G199)+ABS(Tempo!AQ188-H199))),IF($B199="","",0))</f>
        <v/>
      </c>
      <c r="R199" s="71" t="str">
        <f>IF($B199&lt;=Bias!$P$5,IF(ABS(Tempo!AP188-G199)+ABS(Tempo!AQ188-H199)=0,0.5,ABS(Tempo!AQ188-H199)/(ABS(Tempo!AP188-G199)+ABS(Tempo!AQ188-H199))),IF($B199="","",0))</f>
        <v/>
      </c>
      <c r="S199" s="71">
        <f>IF(Bias!$N$5=0,G199,IF(AND(Bias!$N$5=1,$B199&gt;=Bias!$O$5,$B199&lt;=Bias!$P$5),G199-2*($N$5*Q199),G199))</f>
        <v>0</v>
      </c>
      <c r="T199" s="71">
        <f>IF(Bias!$N$5=0,H199,IF(AND(Bias!$N$5=1,$B199&gt;=Bias!$O$5,$B199&lt;=Bias!$P$5),H199+2*($N$5*R199),H199))</f>
        <v>0</v>
      </c>
      <c r="U199" s="70">
        <f>IF($B199="",0,Tempo!$A$2*(S199-T199)/2+U200)</f>
        <v>0</v>
      </c>
      <c r="V199" s="83">
        <f>IF(AND($B199&lt;&gt;"",$Q$11&lt;&gt;""),U199-C199+Tempo!AX188,0)</f>
        <v>0</v>
      </c>
      <c r="W199" s="83" t="str">
        <f>IF($B199&lt;=Bias!$P$6,IF(ABS(Tempo!AR188-M199)+ABS(Tempo!AS188-N199)=0,0.5,ABS(Tempo!AR188-M199)/(ABS(Tempo!AR188-M199)+ABS(Tempo!AS188-N199))),IF($B199="","",0))</f>
        <v/>
      </c>
      <c r="X199" s="83" t="str">
        <f>IF($B199&lt;=Bias!$P$6,IF(ABS(Tempo!AR188-M199)+ABS(Tempo!AS188-N199)=0,0.5,ABS(Tempo!AS188-N199)/(ABS(Tempo!AR188-M199)+ABS(Tempo!AS188-N199))),IF($B199="","",0))</f>
        <v/>
      </c>
      <c r="Y199" s="71">
        <f>IF(Bias!$N$6=0,M199,IF(AND(Bias!$N$6=1,$B199&gt;=Bias!$O$6,$B199&lt;=Bias!$P$6),M199-2*($P$5*W199),M199))</f>
        <v>0</v>
      </c>
      <c r="Z199" s="71">
        <f>IF(Bias!$N$6=0,N199,IF(AND(Bias!$N$6=1,$B199&gt;=Bias!$O$6,$B199&lt;=Bias!$P$6),N199+2*($P$5*X199),N199))</f>
        <v>0</v>
      </c>
      <c r="AA199" s="70">
        <f>IF($B199="",0,Tempo!$A$2*(Y199-Z199)/2+AA200)</f>
        <v>0</v>
      </c>
      <c r="AB199" s="83">
        <f>IF(AND($B199&lt;&gt;"",$Q$11&lt;&gt;""),AA199-D199+Tempo!AY188,0)</f>
        <v>0</v>
      </c>
      <c r="AC199" s="83">
        <f>Tempo!$A$2*(S199-T199)/2-Tempo!$A$2*(Tempo!AP188-Tempo!AQ188)/2</f>
        <v>0</v>
      </c>
      <c r="AD199" s="83">
        <f>Tempo!$A$2*(Y199-Z199)/2-Tempo!$A$2*(Tempo!AR188-Tempo!AS188)/2</f>
        <v>0</v>
      </c>
      <c r="AE199" s="83">
        <f>Tempo!$A$2*(S199+T199)/2-Tempo!$A$2*(Tempo!AP188+Tempo!AQ188)/2</f>
        <v>0</v>
      </c>
      <c r="AF199" s="83">
        <f>Tempo!$A$2*(Y199+Z199)/2-Tempo!$A$2*(Tempo!AR188+Tempo!AS188)/2</f>
        <v>0</v>
      </c>
      <c r="AG199" s="105" t="e">
        <f>IF(AND(Bias!$F$4=1,B199&lt;&gt;""),B199,NA())</f>
        <v>#N/A</v>
      </c>
      <c r="AH199" s="105" t="e">
        <f>IF(AND(Bias!$F$5=1,B199&lt;&gt;""),B199,NA())</f>
        <v>#N/A</v>
      </c>
      <c r="AI199" s="105" t="e">
        <f>IF(AND(Bias!$F$4=1,Bias!$F$6=1,B199&lt;&gt;""),B199,NA())</f>
        <v>#N/A</v>
      </c>
      <c r="AJ199" s="105" t="e">
        <f>IF(AND(Bias!$F$5=1,Bias!$F$6=1,B199&lt;&gt;""),B199,NA())</f>
        <v>#N/A</v>
      </c>
      <c r="AL199" t="str">
        <f>IF($B199&lt;&gt;"",(Tempo!B188-Tempo!C188)/2-(Tempo!AP188-Tempo!AQ188)/2,"")</f>
        <v/>
      </c>
      <c r="AM199" t="str">
        <f>IF($B199&lt;&gt;"",(Tempo!D188-Tempo!E188)/2-(Tempo!AR188-Tempo!AS188)/2,"")</f>
        <v/>
      </c>
    </row>
    <row r="200" spans="1:39" x14ac:dyDescent="0.3">
      <c r="A200" s="68">
        <v>187</v>
      </c>
      <c r="B200" s="69" t="str">
        <f>IF(Tempo!A189="","",Tempo!A189)</f>
        <v/>
      </c>
      <c r="C200" s="70">
        <f>Tempo!$A$2*(Tempo!AP189-Tempo!AQ189)/2+C201</f>
        <v>0</v>
      </c>
      <c r="D200" s="70">
        <f>Tempo!$A$2*(Tempo!AR189-Tempo!AS189)/2+D201</f>
        <v>0</v>
      </c>
      <c r="E200" s="83" t="str">
        <f>IF($B200&lt;=Bias!$K$5,IF(ABS(Tempo!AP189-Tempo!B189)+ABS(Tempo!AQ189-Tempo!C189)=0,0.5,ABS(Tempo!AP189-Tempo!B189)/(ABS(Tempo!AP189-Tempo!B189)+ABS(Tempo!AQ189-Tempo!C189))),IF($B200="","",0))</f>
        <v/>
      </c>
      <c r="F200" s="83" t="str">
        <f>IF($B200&lt;=Bias!$K$5,IF(ABS(Tempo!AP189-Tempo!B189)+ABS(Tempo!AQ189-Tempo!C189)=0,0.5,ABS(Tempo!AQ189-Tempo!C189)/(ABS(Tempo!AP189-Tempo!B189)+ABS(Tempo!AQ189-Tempo!C189))),IF($B200="","",0))</f>
        <v/>
      </c>
      <c r="G200" s="71">
        <f>IF(AND(Bias!$I$5=1,$B200&gt;=Bias!$J$5,$B200&lt;=Bias!$K$5),Tempo!B189-E200*$G$3,Tempo!B189)</f>
        <v>0</v>
      </c>
      <c r="H200" s="71">
        <f>IF(AND(Bias!$I$5=1,$B200&gt;=Bias!$J$5,$B200&lt;=Bias!$K$5),Tempo!C189+F200*$G$3,Tempo!C189)</f>
        <v>0</v>
      </c>
      <c r="I200" s="70">
        <f>IF($B200="",0,Tempo!$A$2*(G200-H200)/2+I201)</f>
        <v>0</v>
      </c>
      <c r="J200" s="70">
        <f t="shared" si="4"/>
        <v>0</v>
      </c>
      <c r="K200" s="83" t="str">
        <f>IF($B200&lt;=Bias!$K$6,IF(ABS(Tempo!AR189-Tempo!D189)+ABS(Tempo!AS189-Tempo!E189)=0,0.5,ABS(Tempo!AR189-Tempo!D189)/(ABS(Tempo!AR189-Tempo!D189)+ABS(Tempo!AS189-Tempo!E189))),IF($B200="","",0))</f>
        <v/>
      </c>
      <c r="L200" s="83" t="str">
        <f>IF($B200&lt;=Bias!$K$6,IF(ABS(Tempo!AR189-Tempo!D189)+ABS(Tempo!AS189-Tempo!E189)=0,0.5,ABS(Tempo!AS189-Tempo!E189)/(ABS(Tempo!AR189-Tempo!D189)+ABS(Tempo!AS189-Tempo!E189))),IF($B200="","",0))</f>
        <v/>
      </c>
      <c r="M200" s="153">
        <f>IF(AND(Bias!$I$6=1,$B200&gt;=Bias!$J$6,$B200&lt;=Bias!$K$6),Tempo!D189-2*K200*$L$5,Tempo!D189)</f>
        <v>0</v>
      </c>
      <c r="N200" s="153">
        <f>IF(AND(Bias!$I$6=1,$B200&gt;=Bias!$J$6,$B200&lt;=Bias!$K$6),Tempo!E189+2*L200*$L$5,Tempo!E189)</f>
        <v>0</v>
      </c>
      <c r="O200" s="70">
        <f>IF($B200="",0,Tempo!$A$2*(M200-N200)/2+O201)</f>
        <v>0</v>
      </c>
      <c r="P200" s="109">
        <f t="shared" si="5"/>
        <v>0</v>
      </c>
      <c r="Q200" s="111" t="str">
        <f>IF($B200&lt;=Bias!$P$5,IF(ABS(Tempo!AP189-G200)+ABS(Tempo!AQ189-H200)=0,0.5,ABS(Tempo!AP189-G200)/(ABS(Tempo!AP189-G200)+ABS(Tempo!AQ189-H200))),IF($B200="","",0))</f>
        <v/>
      </c>
      <c r="R200" s="71" t="str">
        <f>IF($B200&lt;=Bias!$P$5,IF(ABS(Tempo!AP189-G200)+ABS(Tempo!AQ189-H200)=0,0.5,ABS(Tempo!AQ189-H200)/(ABS(Tempo!AP189-G200)+ABS(Tempo!AQ189-H200))),IF($B200="","",0))</f>
        <v/>
      </c>
      <c r="S200" s="71">
        <f>IF(Bias!$N$5=0,G200,IF(AND(Bias!$N$5=1,$B200&gt;=Bias!$O$5,$B200&lt;=Bias!$P$5),G200-2*($N$5*Q200),G200))</f>
        <v>0</v>
      </c>
      <c r="T200" s="71">
        <f>IF(Bias!$N$5=0,H200,IF(AND(Bias!$N$5=1,$B200&gt;=Bias!$O$5,$B200&lt;=Bias!$P$5),H200+2*($N$5*R200),H200))</f>
        <v>0</v>
      </c>
      <c r="U200" s="70">
        <f>IF($B200="",0,Tempo!$A$2*(S200-T200)/2+U201)</f>
        <v>0</v>
      </c>
      <c r="V200" s="83">
        <f>IF(AND($B200&lt;&gt;"",$Q$11&lt;&gt;""),U200-C200+Tempo!AX189,0)</f>
        <v>0</v>
      </c>
      <c r="W200" s="83" t="str">
        <f>IF($B200&lt;=Bias!$P$6,IF(ABS(Tempo!AR189-M200)+ABS(Tempo!AS189-N200)=0,0.5,ABS(Tempo!AR189-M200)/(ABS(Tempo!AR189-M200)+ABS(Tempo!AS189-N200))),IF($B200="","",0))</f>
        <v/>
      </c>
      <c r="X200" s="83" t="str">
        <f>IF($B200&lt;=Bias!$P$6,IF(ABS(Tempo!AR189-M200)+ABS(Tempo!AS189-N200)=0,0.5,ABS(Tempo!AS189-N200)/(ABS(Tempo!AR189-M200)+ABS(Tempo!AS189-N200))),IF($B200="","",0))</f>
        <v/>
      </c>
      <c r="Y200" s="71">
        <f>IF(Bias!$N$6=0,M200,IF(AND(Bias!$N$6=1,$B200&gt;=Bias!$O$6,$B200&lt;=Bias!$P$6),M200-2*($P$5*W200),M200))</f>
        <v>0</v>
      </c>
      <c r="Z200" s="71">
        <f>IF(Bias!$N$6=0,N200,IF(AND(Bias!$N$6=1,$B200&gt;=Bias!$O$6,$B200&lt;=Bias!$P$6),N200+2*($P$5*X200),N200))</f>
        <v>0</v>
      </c>
      <c r="AA200" s="70">
        <f>IF($B200="",0,Tempo!$A$2*(Y200-Z200)/2+AA201)</f>
        <v>0</v>
      </c>
      <c r="AB200" s="83">
        <f>IF(AND($B200&lt;&gt;"",$Q$11&lt;&gt;""),AA200-D200+Tempo!AY189,0)</f>
        <v>0</v>
      </c>
      <c r="AC200" s="83">
        <f>Tempo!$A$2*(S200-T200)/2-Tempo!$A$2*(Tempo!AP189-Tempo!AQ189)/2</f>
        <v>0</v>
      </c>
      <c r="AD200" s="83">
        <f>Tempo!$A$2*(Y200-Z200)/2-Tempo!$A$2*(Tempo!AR189-Tempo!AS189)/2</f>
        <v>0</v>
      </c>
      <c r="AE200" s="83">
        <f>Tempo!$A$2*(S200+T200)/2-Tempo!$A$2*(Tempo!AP189+Tempo!AQ189)/2</f>
        <v>0</v>
      </c>
      <c r="AF200" s="83">
        <f>Tempo!$A$2*(Y200+Z200)/2-Tempo!$A$2*(Tempo!AR189+Tempo!AS189)/2</f>
        <v>0</v>
      </c>
      <c r="AG200" s="105" t="e">
        <f>IF(AND(Bias!$F$4=1,B200&lt;&gt;""),B200,NA())</f>
        <v>#N/A</v>
      </c>
      <c r="AH200" s="105" t="e">
        <f>IF(AND(Bias!$F$5=1,B200&lt;&gt;""),B200,NA())</f>
        <v>#N/A</v>
      </c>
      <c r="AI200" s="105" t="e">
        <f>IF(AND(Bias!$F$4=1,Bias!$F$6=1,B200&lt;&gt;""),B200,NA())</f>
        <v>#N/A</v>
      </c>
      <c r="AJ200" s="105" t="e">
        <f>IF(AND(Bias!$F$5=1,Bias!$F$6=1,B200&lt;&gt;""),B200,NA())</f>
        <v>#N/A</v>
      </c>
      <c r="AL200" t="str">
        <f>IF($B200&lt;&gt;"",(Tempo!B189-Tempo!C189)/2-(Tempo!AP189-Tempo!AQ189)/2,"")</f>
        <v/>
      </c>
      <c r="AM200" t="str">
        <f>IF($B200&lt;&gt;"",(Tempo!D189-Tempo!E189)/2-(Tempo!AR189-Tempo!AS189)/2,"")</f>
        <v/>
      </c>
    </row>
    <row r="201" spans="1:39" x14ac:dyDescent="0.3">
      <c r="A201" s="68">
        <v>188</v>
      </c>
      <c r="B201" s="69" t="str">
        <f>IF(Tempo!A190="","",Tempo!A190)</f>
        <v/>
      </c>
      <c r="C201" s="70">
        <f>Tempo!$A$2*(Tempo!AP190-Tempo!AQ190)/2+C202</f>
        <v>0</v>
      </c>
      <c r="D201" s="70">
        <f>Tempo!$A$2*(Tempo!AR190-Tempo!AS190)/2+D202</f>
        <v>0</v>
      </c>
      <c r="E201" s="83" t="str">
        <f>IF($B201&lt;=Bias!$K$5,IF(ABS(Tempo!AP190-Tempo!B190)+ABS(Tempo!AQ190-Tempo!C190)=0,0.5,ABS(Tempo!AP190-Tempo!B190)/(ABS(Tempo!AP190-Tempo!B190)+ABS(Tempo!AQ190-Tempo!C190))),IF($B201="","",0))</f>
        <v/>
      </c>
      <c r="F201" s="83" t="str">
        <f>IF($B201&lt;=Bias!$K$5,IF(ABS(Tempo!AP190-Tempo!B190)+ABS(Tempo!AQ190-Tempo!C190)=0,0.5,ABS(Tempo!AQ190-Tempo!C190)/(ABS(Tempo!AP190-Tempo!B190)+ABS(Tempo!AQ190-Tempo!C190))),IF($B201="","",0))</f>
        <v/>
      </c>
      <c r="G201" s="71">
        <f>IF(AND(Bias!$I$5=1,$B201&gt;=Bias!$J$5,$B201&lt;=Bias!$K$5),Tempo!B190-E201*$G$3,Tempo!B190)</f>
        <v>0</v>
      </c>
      <c r="H201" s="71">
        <f>IF(AND(Bias!$I$5=1,$B201&gt;=Bias!$J$5,$B201&lt;=Bias!$K$5),Tempo!C190+F201*$G$3,Tempo!C190)</f>
        <v>0</v>
      </c>
      <c r="I201" s="70">
        <f>IF($B201="",0,Tempo!$A$2*(G201-H201)/2+I202)</f>
        <v>0</v>
      </c>
      <c r="J201" s="70">
        <f t="shared" si="4"/>
        <v>0</v>
      </c>
      <c r="K201" s="83" t="str">
        <f>IF($B201&lt;=Bias!$K$6,IF(ABS(Tempo!AR190-Tempo!D190)+ABS(Tempo!AS190-Tempo!E190)=0,0.5,ABS(Tempo!AR190-Tempo!D190)/(ABS(Tempo!AR190-Tempo!D190)+ABS(Tempo!AS190-Tempo!E190))),IF($B201="","",0))</f>
        <v/>
      </c>
      <c r="L201" s="83" t="str">
        <f>IF($B201&lt;=Bias!$K$6,IF(ABS(Tempo!AR190-Tempo!D190)+ABS(Tempo!AS190-Tempo!E190)=0,0.5,ABS(Tempo!AS190-Tempo!E190)/(ABS(Tempo!AR190-Tempo!D190)+ABS(Tempo!AS190-Tempo!E190))),IF($B201="","",0))</f>
        <v/>
      </c>
      <c r="M201" s="153">
        <f>IF(AND(Bias!$I$6=1,$B201&gt;=Bias!$J$6,$B201&lt;=Bias!$K$6),Tempo!D190-2*K201*$L$5,Tempo!D190)</f>
        <v>0</v>
      </c>
      <c r="N201" s="153">
        <f>IF(AND(Bias!$I$6=1,$B201&gt;=Bias!$J$6,$B201&lt;=Bias!$K$6),Tempo!E190+2*L201*$L$5,Tempo!E190)</f>
        <v>0</v>
      </c>
      <c r="O201" s="70">
        <f>IF($B201="",0,Tempo!$A$2*(M201-N201)/2+O202)</f>
        <v>0</v>
      </c>
      <c r="P201" s="109">
        <f t="shared" si="5"/>
        <v>0</v>
      </c>
      <c r="Q201" s="111" t="str">
        <f>IF($B201&lt;=Bias!$P$5,IF(ABS(Tempo!AP190-G201)+ABS(Tempo!AQ190-H201)=0,0.5,ABS(Tempo!AP190-G201)/(ABS(Tempo!AP190-G201)+ABS(Tempo!AQ190-H201))),IF($B201="","",0))</f>
        <v/>
      </c>
      <c r="R201" s="71" t="str">
        <f>IF($B201&lt;=Bias!$P$5,IF(ABS(Tempo!AP190-G201)+ABS(Tempo!AQ190-H201)=0,0.5,ABS(Tempo!AQ190-H201)/(ABS(Tempo!AP190-G201)+ABS(Tempo!AQ190-H201))),IF($B201="","",0))</f>
        <v/>
      </c>
      <c r="S201" s="71">
        <f>IF(Bias!$N$5=0,G201,IF(AND(Bias!$N$5=1,$B201&gt;=Bias!$O$5,$B201&lt;=Bias!$P$5),G201-2*($N$5*Q201),G201))</f>
        <v>0</v>
      </c>
      <c r="T201" s="71">
        <f>IF(Bias!$N$5=0,H201,IF(AND(Bias!$N$5=1,$B201&gt;=Bias!$O$5,$B201&lt;=Bias!$P$5),H201+2*($N$5*R201),H201))</f>
        <v>0</v>
      </c>
      <c r="U201" s="70">
        <f>IF($B201="",0,Tempo!$A$2*(S201-T201)/2+U202)</f>
        <v>0</v>
      </c>
      <c r="V201" s="83">
        <f>IF(AND($B201&lt;&gt;"",$Q$11&lt;&gt;""),U201-C201+Tempo!AX190,0)</f>
        <v>0</v>
      </c>
      <c r="W201" s="83" t="str">
        <f>IF($B201&lt;=Bias!$P$6,IF(ABS(Tempo!AR190-M201)+ABS(Tempo!AS190-N201)=0,0.5,ABS(Tempo!AR190-M201)/(ABS(Tempo!AR190-M201)+ABS(Tempo!AS190-N201))),IF($B201="","",0))</f>
        <v/>
      </c>
      <c r="X201" s="83" t="str">
        <f>IF($B201&lt;=Bias!$P$6,IF(ABS(Tempo!AR190-M201)+ABS(Tempo!AS190-N201)=0,0.5,ABS(Tempo!AS190-N201)/(ABS(Tempo!AR190-M201)+ABS(Tempo!AS190-N201))),IF($B201="","",0))</f>
        <v/>
      </c>
      <c r="Y201" s="71">
        <f>IF(Bias!$N$6=0,M201,IF(AND(Bias!$N$6=1,$B201&gt;=Bias!$O$6,$B201&lt;=Bias!$P$6),M201-2*($P$5*W201),M201))</f>
        <v>0</v>
      </c>
      <c r="Z201" s="71">
        <f>IF(Bias!$N$6=0,N201,IF(AND(Bias!$N$6=1,$B201&gt;=Bias!$O$6,$B201&lt;=Bias!$P$6),N201+2*($P$5*X201),N201))</f>
        <v>0</v>
      </c>
      <c r="AA201" s="70">
        <f>IF($B201="",0,Tempo!$A$2*(Y201-Z201)/2+AA202)</f>
        <v>0</v>
      </c>
      <c r="AB201" s="83">
        <f>IF(AND($B201&lt;&gt;"",$Q$11&lt;&gt;""),AA201-D201+Tempo!AY190,0)</f>
        <v>0</v>
      </c>
      <c r="AC201" s="83">
        <f>Tempo!$A$2*(S201-T201)/2-Tempo!$A$2*(Tempo!AP190-Tempo!AQ190)/2</f>
        <v>0</v>
      </c>
      <c r="AD201" s="83">
        <f>Tempo!$A$2*(Y201-Z201)/2-Tempo!$A$2*(Tempo!AR190-Tempo!AS190)/2</f>
        <v>0</v>
      </c>
      <c r="AE201" s="83">
        <f>Tempo!$A$2*(S201+T201)/2-Tempo!$A$2*(Tempo!AP190+Tempo!AQ190)/2</f>
        <v>0</v>
      </c>
      <c r="AF201" s="83">
        <f>Tempo!$A$2*(Y201+Z201)/2-Tempo!$A$2*(Tempo!AR190+Tempo!AS190)/2</f>
        <v>0</v>
      </c>
      <c r="AG201" s="105" t="e">
        <f>IF(AND(Bias!$F$4=1,B201&lt;&gt;""),B201,NA())</f>
        <v>#N/A</v>
      </c>
      <c r="AH201" s="105" t="e">
        <f>IF(AND(Bias!$F$5=1,B201&lt;&gt;""),B201,NA())</f>
        <v>#N/A</v>
      </c>
      <c r="AI201" s="105" t="e">
        <f>IF(AND(Bias!$F$4=1,Bias!$F$6=1,B201&lt;&gt;""),B201,NA())</f>
        <v>#N/A</v>
      </c>
      <c r="AJ201" s="105" t="e">
        <f>IF(AND(Bias!$F$5=1,Bias!$F$6=1,B201&lt;&gt;""),B201,NA())</f>
        <v>#N/A</v>
      </c>
      <c r="AL201" t="str">
        <f>IF($B201&lt;&gt;"",(Tempo!B190-Tempo!C190)/2-(Tempo!AP190-Tempo!AQ190)/2,"")</f>
        <v/>
      </c>
      <c r="AM201" t="str">
        <f>IF($B201&lt;&gt;"",(Tempo!D190-Tempo!E190)/2-(Tempo!AR190-Tempo!AS190)/2,"")</f>
        <v/>
      </c>
    </row>
    <row r="202" spans="1:39" x14ac:dyDescent="0.3">
      <c r="A202" s="68">
        <v>189</v>
      </c>
      <c r="B202" s="69" t="str">
        <f>IF(Tempo!A191="","",Tempo!A191)</f>
        <v/>
      </c>
      <c r="C202" s="70">
        <f>Tempo!$A$2*(Tempo!AP191-Tempo!AQ191)/2+C203</f>
        <v>0</v>
      </c>
      <c r="D202" s="70">
        <f>Tempo!$A$2*(Tempo!AR191-Tempo!AS191)/2+D203</f>
        <v>0</v>
      </c>
      <c r="E202" s="83" t="str">
        <f>IF($B202&lt;=Bias!$K$5,IF(ABS(Tempo!AP191-Tempo!B191)+ABS(Tempo!AQ191-Tempo!C191)=0,0.5,ABS(Tempo!AP191-Tempo!B191)/(ABS(Tempo!AP191-Tempo!B191)+ABS(Tempo!AQ191-Tempo!C191))),IF($B202="","",0))</f>
        <v/>
      </c>
      <c r="F202" s="83" t="str">
        <f>IF($B202&lt;=Bias!$K$5,IF(ABS(Tempo!AP191-Tempo!B191)+ABS(Tempo!AQ191-Tempo!C191)=0,0.5,ABS(Tempo!AQ191-Tempo!C191)/(ABS(Tempo!AP191-Tempo!B191)+ABS(Tempo!AQ191-Tempo!C191))),IF($B202="","",0))</f>
        <v/>
      </c>
      <c r="G202" s="71">
        <f>IF(AND(Bias!$I$5=1,$B202&gt;=Bias!$J$5,$B202&lt;=Bias!$K$5),Tempo!B191-E202*$G$3,Tempo!B191)</f>
        <v>0</v>
      </c>
      <c r="H202" s="71">
        <f>IF(AND(Bias!$I$5=1,$B202&gt;=Bias!$J$5,$B202&lt;=Bias!$K$5),Tempo!C191+F202*$G$3,Tempo!C191)</f>
        <v>0</v>
      </c>
      <c r="I202" s="70">
        <f>IF($B202="",0,Tempo!$A$2*(G202-H202)/2+I203)</f>
        <v>0</v>
      </c>
      <c r="J202" s="70">
        <f t="shared" si="4"/>
        <v>0</v>
      </c>
      <c r="K202" s="83" t="str">
        <f>IF($B202&lt;=Bias!$K$6,IF(ABS(Tempo!AR191-Tempo!D191)+ABS(Tempo!AS191-Tempo!E191)=0,0.5,ABS(Tempo!AR191-Tempo!D191)/(ABS(Tempo!AR191-Tempo!D191)+ABS(Tempo!AS191-Tempo!E191))),IF($B202="","",0))</f>
        <v/>
      </c>
      <c r="L202" s="83" t="str">
        <f>IF($B202&lt;=Bias!$K$6,IF(ABS(Tempo!AR191-Tempo!D191)+ABS(Tempo!AS191-Tempo!E191)=0,0.5,ABS(Tempo!AS191-Tempo!E191)/(ABS(Tempo!AR191-Tempo!D191)+ABS(Tempo!AS191-Tempo!E191))),IF($B202="","",0))</f>
        <v/>
      </c>
      <c r="M202" s="153">
        <f>IF(AND(Bias!$I$6=1,$B202&gt;=Bias!$J$6,$B202&lt;=Bias!$K$6),Tempo!D191-2*K202*$L$5,Tempo!D191)</f>
        <v>0</v>
      </c>
      <c r="N202" s="153">
        <f>IF(AND(Bias!$I$6=1,$B202&gt;=Bias!$J$6,$B202&lt;=Bias!$K$6),Tempo!E191+2*L202*$L$5,Tempo!E191)</f>
        <v>0</v>
      </c>
      <c r="O202" s="70">
        <f>IF($B202="",0,Tempo!$A$2*(M202-N202)/2+O203)</f>
        <v>0</v>
      </c>
      <c r="P202" s="109">
        <f t="shared" si="5"/>
        <v>0</v>
      </c>
      <c r="Q202" s="111" t="str">
        <f>IF($B202&lt;=Bias!$P$5,IF(ABS(Tempo!AP191-G202)+ABS(Tempo!AQ191-H202)=0,0.5,ABS(Tempo!AP191-G202)/(ABS(Tempo!AP191-G202)+ABS(Tempo!AQ191-H202))),IF($B202="","",0))</f>
        <v/>
      </c>
      <c r="R202" s="71" t="str">
        <f>IF($B202&lt;=Bias!$P$5,IF(ABS(Tempo!AP191-G202)+ABS(Tempo!AQ191-H202)=0,0.5,ABS(Tempo!AQ191-H202)/(ABS(Tempo!AP191-G202)+ABS(Tempo!AQ191-H202))),IF($B202="","",0))</f>
        <v/>
      </c>
      <c r="S202" s="71">
        <f>IF(Bias!$N$5=0,G202,IF(AND(Bias!$N$5=1,$B202&gt;=Bias!$O$5,$B202&lt;=Bias!$P$5),G202-2*($N$5*Q202),G202))</f>
        <v>0</v>
      </c>
      <c r="T202" s="71">
        <f>IF(Bias!$N$5=0,H202,IF(AND(Bias!$N$5=1,$B202&gt;=Bias!$O$5,$B202&lt;=Bias!$P$5),H202+2*($N$5*R202),H202))</f>
        <v>0</v>
      </c>
      <c r="U202" s="70">
        <f>IF($B202="",0,Tempo!$A$2*(S202-T202)/2+U203)</f>
        <v>0</v>
      </c>
      <c r="V202" s="83">
        <f>IF(AND($B202&lt;&gt;"",$Q$11&lt;&gt;""),U202-C202+Tempo!AX191,0)</f>
        <v>0</v>
      </c>
      <c r="W202" s="83" t="str">
        <f>IF($B202&lt;=Bias!$P$6,IF(ABS(Tempo!AR191-M202)+ABS(Tempo!AS191-N202)=0,0.5,ABS(Tempo!AR191-M202)/(ABS(Tempo!AR191-M202)+ABS(Tempo!AS191-N202))),IF($B202="","",0))</f>
        <v/>
      </c>
      <c r="X202" s="83" t="str">
        <f>IF($B202&lt;=Bias!$P$6,IF(ABS(Tempo!AR191-M202)+ABS(Tempo!AS191-N202)=0,0.5,ABS(Tempo!AS191-N202)/(ABS(Tempo!AR191-M202)+ABS(Tempo!AS191-N202))),IF($B202="","",0))</f>
        <v/>
      </c>
      <c r="Y202" s="71">
        <f>IF(Bias!$N$6=0,M202,IF(AND(Bias!$N$6=1,$B202&gt;=Bias!$O$6,$B202&lt;=Bias!$P$6),M202-2*($P$5*W202),M202))</f>
        <v>0</v>
      </c>
      <c r="Z202" s="71">
        <f>IF(Bias!$N$6=0,N202,IF(AND(Bias!$N$6=1,$B202&gt;=Bias!$O$6,$B202&lt;=Bias!$P$6),N202+2*($P$5*X202),N202))</f>
        <v>0</v>
      </c>
      <c r="AA202" s="70">
        <f>IF($B202="",0,Tempo!$A$2*(Y202-Z202)/2+AA203)</f>
        <v>0</v>
      </c>
      <c r="AB202" s="83">
        <f>IF(AND($B202&lt;&gt;"",$Q$11&lt;&gt;""),AA202-D202+Tempo!AY191,0)</f>
        <v>0</v>
      </c>
      <c r="AC202" s="83">
        <f>Tempo!$A$2*(S202-T202)/2-Tempo!$A$2*(Tempo!AP191-Tempo!AQ191)/2</f>
        <v>0</v>
      </c>
      <c r="AD202" s="83">
        <f>Tempo!$A$2*(Y202-Z202)/2-Tempo!$A$2*(Tempo!AR191-Tempo!AS191)/2</f>
        <v>0</v>
      </c>
      <c r="AE202" s="83">
        <f>Tempo!$A$2*(S202+T202)/2-Tempo!$A$2*(Tempo!AP191+Tempo!AQ191)/2</f>
        <v>0</v>
      </c>
      <c r="AF202" s="83">
        <f>Tempo!$A$2*(Y202+Z202)/2-Tempo!$A$2*(Tempo!AR191+Tempo!AS191)/2</f>
        <v>0</v>
      </c>
      <c r="AG202" s="105" t="e">
        <f>IF(AND(Bias!$F$4=1,B202&lt;&gt;""),B202,NA())</f>
        <v>#N/A</v>
      </c>
      <c r="AH202" s="105" t="e">
        <f>IF(AND(Bias!$F$5=1,B202&lt;&gt;""),B202,NA())</f>
        <v>#N/A</v>
      </c>
      <c r="AI202" s="105" t="e">
        <f>IF(AND(Bias!$F$4=1,Bias!$F$6=1,B202&lt;&gt;""),B202,NA())</f>
        <v>#N/A</v>
      </c>
      <c r="AJ202" s="105" t="e">
        <f>IF(AND(Bias!$F$5=1,Bias!$F$6=1,B202&lt;&gt;""),B202,NA())</f>
        <v>#N/A</v>
      </c>
      <c r="AL202" t="str">
        <f>IF($B202&lt;&gt;"",(Tempo!B191-Tempo!C191)/2-(Tempo!AP191-Tempo!AQ191)/2,"")</f>
        <v/>
      </c>
      <c r="AM202" t="str">
        <f>IF($B202&lt;&gt;"",(Tempo!D191-Tempo!E191)/2-(Tempo!AR191-Tempo!AS191)/2,"")</f>
        <v/>
      </c>
    </row>
    <row r="203" spans="1:39" x14ac:dyDescent="0.3">
      <c r="A203" s="68">
        <v>190</v>
      </c>
      <c r="B203" s="69" t="str">
        <f>IF(Tempo!A192="","",Tempo!A192)</f>
        <v/>
      </c>
      <c r="C203" s="70">
        <f>Tempo!$A$2*(Tempo!AP192-Tempo!AQ192)/2+C204</f>
        <v>0</v>
      </c>
      <c r="D203" s="70">
        <f>Tempo!$A$2*(Tempo!AR192-Tempo!AS192)/2+D204</f>
        <v>0</v>
      </c>
      <c r="E203" s="83" t="str">
        <f>IF($B203&lt;=Bias!$K$5,IF(ABS(Tempo!AP192-Tempo!B192)+ABS(Tempo!AQ192-Tempo!C192)=0,0.5,ABS(Tempo!AP192-Tempo!B192)/(ABS(Tempo!AP192-Tempo!B192)+ABS(Tempo!AQ192-Tempo!C192))),IF($B203="","",0))</f>
        <v/>
      </c>
      <c r="F203" s="83" t="str">
        <f>IF($B203&lt;=Bias!$K$5,IF(ABS(Tempo!AP192-Tempo!B192)+ABS(Tempo!AQ192-Tempo!C192)=0,0.5,ABS(Tempo!AQ192-Tempo!C192)/(ABS(Tempo!AP192-Tempo!B192)+ABS(Tempo!AQ192-Tempo!C192))),IF($B203="","",0))</f>
        <v/>
      </c>
      <c r="G203" s="71">
        <f>IF(AND(Bias!$I$5=1,$B203&gt;=Bias!$J$5,$B203&lt;=Bias!$K$5),Tempo!B192-E203*$G$3,Tempo!B192)</f>
        <v>0</v>
      </c>
      <c r="H203" s="71">
        <f>IF(AND(Bias!$I$5=1,$B203&gt;=Bias!$J$5,$B203&lt;=Bias!$K$5),Tempo!C192+F203*$G$3,Tempo!C192)</f>
        <v>0</v>
      </c>
      <c r="I203" s="70">
        <f>IF($B203="",0,Tempo!$A$2*(G203-H203)/2+I204)</f>
        <v>0</v>
      </c>
      <c r="J203" s="70">
        <f t="shared" si="4"/>
        <v>0</v>
      </c>
      <c r="K203" s="83" t="str">
        <f>IF($B203&lt;=Bias!$K$6,IF(ABS(Tempo!AR192-Tempo!D192)+ABS(Tempo!AS192-Tempo!E192)=0,0.5,ABS(Tempo!AR192-Tempo!D192)/(ABS(Tempo!AR192-Tempo!D192)+ABS(Tempo!AS192-Tempo!E192))),IF($B203="","",0))</f>
        <v/>
      </c>
      <c r="L203" s="83" t="str">
        <f>IF($B203&lt;=Bias!$K$6,IF(ABS(Tempo!AR192-Tempo!D192)+ABS(Tempo!AS192-Tempo!E192)=0,0.5,ABS(Tempo!AS192-Tempo!E192)/(ABS(Tempo!AR192-Tempo!D192)+ABS(Tempo!AS192-Tempo!E192))),IF($B203="","",0))</f>
        <v/>
      </c>
      <c r="M203" s="153">
        <f>IF(AND(Bias!$I$6=1,$B203&gt;=Bias!$J$6,$B203&lt;=Bias!$K$6),Tempo!D192-2*K203*$L$5,Tempo!D192)</f>
        <v>0</v>
      </c>
      <c r="N203" s="153">
        <f>IF(AND(Bias!$I$6=1,$B203&gt;=Bias!$J$6,$B203&lt;=Bias!$K$6),Tempo!E192+2*L203*$L$5,Tempo!E192)</f>
        <v>0</v>
      </c>
      <c r="O203" s="70">
        <f>IF($B203="",0,Tempo!$A$2*(M203-N203)/2+O204)</f>
        <v>0</v>
      </c>
      <c r="P203" s="109">
        <f t="shared" si="5"/>
        <v>0</v>
      </c>
      <c r="Q203" s="111" t="str">
        <f>IF($B203&lt;=Bias!$P$5,IF(ABS(Tempo!AP192-G203)+ABS(Tempo!AQ192-H203)=0,0.5,ABS(Tempo!AP192-G203)/(ABS(Tempo!AP192-G203)+ABS(Tempo!AQ192-H203))),IF($B203="","",0))</f>
        <v/>
      </c>
      <c r="R203" s="71" t="str">
        <f>IF($B203&lt;=Bias!$P$5,IF(ABS(Tempo!AP192-G203)+ABS(Tempo!AQ192-H203)=0,0.5,ABS(Tempo!AQ192-H203)/(ABS(Tempo!AP192-G203)+ABS(Tempo!AQ192-H203))),IF($B203="","",0))</f>
        <v/>
      </c>
      <c r="S203" s="71">
        <f>IF(Bias!$N$5=0,G203,IF(AND(Bias!$N$5=1,$B203&gt;=Bias!$O$5,$B203&lt;=Bias!$P$5),G203-2*($N$5*Q203),G203))</f>
        <v>0</v>
      </c>
      <c r="T203" s="71">
        <f>IF(Bias!$N$5=0,H203,IF(AND(Bias!$N$5=1,$B203&gt;=Bias!$O$5,$B203&lt;=Bias!$P$5),H203+2*($N$5*R203),H203))</f>
        <v>0</v>
      </c>
      <c r="U203" s="70">
        <f>IF($B203="",0,Tempo!$A$2*(S203-T203)/2+U204)</f>
        <v>0</v>
      </c>
      <c r="V203" s="83">
        <f>IF(AND($B203&lt;&gt;"",$Q$11&lt;&gt;""),U203-C203+Tempo!AX192,0)</f>
        <v>0</v>
      </c>
      <c r="W203" s="83" t="str">
        <f>IF($B203&lt;=Bias!$P$6,IF(ABS(Tempo!AR192-M203)+ABS(Tempo!AS192-N203)=0,0.5,ABS(Tempo!AR192-M203)/(ABS(Tempo!AR192-M203)+ABS(Tempo!AS192-N203))),IF($B203="","",0))</f>
        <v/>
      </c>
      <c r="X203" s="83" t="str">
        <f>IF($B203&lt;=Bias!$P$6,IF(ABS(Tempo!AR192-M203)+ABS(Tempo!AS192-N203)=0,0.5,ABS(Tempo!AS192-N203)/(ABS(Tempo!AR192-M203)+ABS(Tempo!AS192-N203))),IF($B203="","",0))</f>
        <v/>
      </c>
      <c r="Y203" s="71">
        <f>IF(Bias!$N$6=0,M203,IF(AND(Bias!$N$6=1,$B203&gt;=Bias!$O$6,$B203&lt;=Bias!$P$6),M203-2*($P$5*W203),M203))</f>
        <v>0</v>
      </c>
      <c r="Z203" s="71">
        <f>IF(Bias!$N$6=0,N203,IF(AND(Bias!$N$6=1,$B203&gt;=Bias!$O$6,$B203&lt;=Bias!$P$6),N203+2*($P$5*X203),N203))</f>
        <v>0</v>
      </c>
      <c r="AA203" s="70">
        <f>IF($B203="",0,Tempo!$A$2*(Y203-Z203)/2+AA204)</f>
        <v>0</v>
      </c>
      <c r="AB203" s="83">
        <f>IF(AND($B203&lt;&gt;"",$Q$11&lt;&gt;""),AA203-D203+Tempo!AY192,0)</f>
        <v>0</v>
      </c>
      <c r="AC203" s="83">
        <f>Tempo!$A$2*(S203-T203)/2-Tempo!$A$2*(Tempo!AP192-Tempo!AQ192)/2</f>
        <v>0</v>
      </c>
      <c r="AD203" s="83">
        <f>Tempo!$A$2*(Y203-Z203)/2-Tempo!$A$2*(Tempo!AR192-Tempo!AS192)/2</f>
        <v>0</v>
      </c>
      <c r="AE203" s="83">
        <f>Tempo!$A$2*(S203+T203)/2-Tempo!$A$2*(Tempo!AP192+Tempo!AQ192)/2</f>
        <v>0</v>
      </c>
      <c r="AF203" s="83">
        <f>Tempo!$A$2*(Y203+Z203)/2-Tempo!$A$2*(Tempo!AR192+Tempo!AS192)/2</f>
        <v>0</v>
      </c>
      <c r="AG203" s="105" t="e">
        <f>IF(AND(Bias!$F$4=1,B203&lt;&gt;""),B203,NA())</f>
        <v>#N/A</v>
      </c>
      <c r="AH203" s="105" t="e">
        <f>IF(AND(Bias!$F$5=1,B203&lt;&gt;""),B203,NA())</f>
        <v>#N/A</v>
      </c>
      <c r="AI203" s="105" t="e">
        <f>IF(AND(Bias!$F$4=1,Bias!$F$6=1,B203&lt;&gt;""),B203,NA())</f>
        <v>#N/A</v>
      </c>
      <c r="AJ203" s="105" t="e">
        <f>IF(AND(Bias!$F$5=1,Bias!$F$6=1,B203&lt;&gt;""),B203,NA())</f>
        <v>#N/A</v>
      </c>
      <c r="AL203" t="str">
        <f>IF($B203&lt;&gt;"",(Tempo!B192-Tempo!C192)/2-(Tempo!AP192-Tempo!AQ192)/2,"")</f>
        <v/>
      </c>
      <c r="AM203" t="str">
        <f>IF($B203&lt;&gt;"",(Tempo!D192-Tempo!E192)/2-(Tempo!AR192-Tempo!AS192)/2,"")</f>
        <v/>
      </c>
    </row>
    <row r="204" spans="1:39" x14ac:dyDescent="0.3">
      <c r="A204" s="68">
        <v>191</v>
      </c>
      <c r="B204" s="69" t="str">
        <f>IF(Tempo!A193="","",Tempo!A193)</f>
        <v/>
      </c>
      <c r="C204" s="70">
        <f>Tempo!$A$2*(Tempo!AP193-Tempo!AQ193)/2+C205</f>
        <v>0</v>
      </c>
      <c r="D204" s="70">
        <f>Tempo!$A$2*(Tempo!AR193-Tempo!AS193)/2+D205</f>
        <v>0</v>
      </c>
      <c r="E204" s="83" t="str">
        <f>IF($B204&lt;=Bias!$K$5,IF(ABS(Tempo!AP193-Tempo!B193)+ABS(Tempo!AQ193-Tempo!C193)=0,0.5,ABS(Tempo!AP193-Tempo!B193)/(ABS(Tempo!AP193-Tempo!B193)+ABS(Tempo!AQ193-Tempo!C193))),IF($B204="","",0))</f>
        <v/>
      </c>
      <c r="F204" s="83" t="str">
        <f>IF($B204&lt;=Bias!$K$5,IF(ABS(Tempo!AP193-Tempo!B193)+ABS(Tempo!AQ193-Tempo!C193)=0,0.5,ABS(Tempo!AQ193-Tempo!C193)/(ABS(Tempo!AP193-Tempo!B193)+ABS(Tempo!AQ193-Tempo!C193))),IF($B204="","",0))</f>
        <v/>
      </c>
      <c r="G204" s="71">
        <f>IF(AND(Bias!$I$5=1,$B204&gt;=Bias!$J$5,$B204&lt;=Bias!$K$5),Tempo!B193-E204*$G$3,Tempo!B193)</f>
        <v>0</v>
      </c>
      <c r="H204" s="71">
        <f>IF(AND(Bias!$I$5=1,$B204&gt;=Bias!$J$5,$B204&lt;=Bias!$K$5),Tempo!C193+F204*$G$3,Tempo!C193)</f>
        <v>0</v>
      </c>
      <c r="I204" s="70">
        <f>IF($B204="",0,Tempo!$A$2*(G204-H204)/2+I205)</f>
        <v>0</v>
      </c>
      <c r="J204" s="70">
        <f t="shared" si="4"/>
        <v>0</v>
      </c>
      <c r="K204" s="83" t="str">
        <f>IF($B204&lt;=Bias!$K$6,IF(ABS(Tempo!AR193-Tempo!D193)+ABS(Tempo!AS193-Tempo!E193)=0,0.5,ABS(Tempo!AR193-Tempo!D193)/(ABS(Tempo!AR193-Tempo!D193)+ABS(Tempo!AS193-Tempo!E193))),IF($B204="","",0))</f>
        <v/>
      </c>
      <c r="L204" s="83" t="str">
        <f>IF($B204&lt;=Bias!$K$6,IF(ABS(Tempo!AR193-Tempo!D193)+ABS(Tempo!AS193-Tempo!E193)=0,0.5,ABS(Tempo!AS193-Tempo!E193)/(ABS(Tempo!AR193-Tempo!D193)+ABS(Tempo!AS193-Tempo!E193))),IF($B204="","",0))</f>
        <v/>
      </c>
      <c r="M204" s="153">
        <f>IF(AND(Bias!$I$6=1,$B204&gt;=Bias!$J$6,$B204&lt;=Bias!$K$6),Tempo!D193-2*K204*$L$5,Tempo!D193)</f>
        <v>0</v>
      </c>
      <c r="N204" s="153">
        <f>IF(AND(Bias!$I$6=1,$B204&gt;=Bias!$J$6,$B204&lt;=Bias!$K$6),Tempo!E193+2*L204*$L$5,Tempo!E193)</f>
        <v>0</v>
      </c>
      <c r="O204" s="70">
        <f>IF($B204="",0,Tempo!$A$2*(M204-N204)/2+O205)</f>
        <v>0</v>
      </c>
      <c r="P204" s="109">
        <f t="shared" si="5"/>
        <v>0</v>
      </c>
      <c r="Q204" s="111" t="str">
        <f>IF($B204&lt;=Bias!$P$5,IF(ABS(Tempo!AP193-G204)+ABS(Tempo!AQ193-H204)=0,0.5,ABS(Tempo!AP193-G204)/(ABS(Tempo!AP193-G204)+ABS(Tempo!AQ193-H204))),IF($B204="","",0))</f>
        <v/>
      </c>
      <c r="R204" s="71" t="str">
        <f>IF($B204&lt;=Bias!$P$5,IF(ABS(Tempo!AP193-G204)+ABS(Tempo!AQ193-H204)=0,0.5,ABS(Tempo!AQ193-H204)/(ABS(Tempo!AP193-G204)+ABS(Tempo!AQ193-H204))),IF($B204="","",0))</f>
        <v/>
      </c>
      <c r="S204" s="71">
        <f>IF(Bias!$N$5=0,G204,IF(AND(Bias!$N$5=1,$B204&gt;=Bias!$O$5,$B204&lt;=Bias!$P$5),G204-2*($N$5*Q204),G204))</f>
        <v>0</v>
      </c>
      <c r="T204" s="71">
        <f>IF(Bias!$N$5=0,H204,IF(AND(Bias!$N$5=1,$B204&gt;=Bias!$O$5,$B204&lt;=Bias!$P$5),H204+2*($N$5*R204),H204))</f>
        <v>0</v>
      </c>
      <c r="U204" s="70">
        <f>IF($B204="",0,Tempo!$A$2*(S204-T204)/2+U205)</f>
        <v>0</v>
      </c>
      <c r="V204" s="83">
        <f>IF(AND($B204&lt;&gt;"",$Q$11&lt;&gt;""),U204-C204+Tempo!AX193,0)</f>
        <v>0</v>
      </c>
      <c r="W204" s="83" t="str">
        <f>IF($B204&lt;=Bias!$P$6,IF(ABS(Tempo!AR193-M204)+ABS(Tempo!AS193-N204)=0,0.5,ABS(Tempo!AR193-M204)/(ABS(Tempo!AR193-M204)+ABS(Tempo!AS193-N204))),IF($B204="","",0))</f>
        <v/>
      </c>
      <c r="X204" s="83" t="str">
        <f>IF($B204&lt;=Bias!$P$6,IF(ABS(Tempo!AR193-M204)+ABS(Tempo!AS193-N204)=0,0.5,ABS(Tempo!AS193-N204)/(ABS(Tempo!AR193-M204)+ABS(Tempo!AS193-N204))),IF($B204="","",0))</f>
        <v/>
      </c>
      <c r="Y204" s="71">
        <f>IF(Bias!$N$6=0,M204,IF(AND(Bias!$N$6=1,$B204&gt;=Bias!$O$6,$B204&lt;=Bias!$P$6),M204-2*($P$5*W204),M204))</f>
        <v>0</v>
      </c>
      <c r="Z204" s="71">
        <f>IF(Bias!$N$6=0,N204,IF(AND(Bias!$N$6=1,$B204&gt;=Bias!$O$6,$B204&lt;=Bias!$P$6),N204+2*($P$5*X204),N204))</f>
        <v>0</v>
      </c>
      <c r="AA204" s="70">
        <f>IF($B204="",0,Tempo!$A$2*(Y204-Z204)/2+AA205)</f>
        <v>0</v>
      </c>
      <c r="AB204" s="83">
        <f>IF(AND($B204&lt;&gt;"",$Q$11&lt;&gt;""),AA204-D204+Tempo!AY193,0)</f>
        <v>0</v>
      </c>
      <c r="AC204" s="83">
        <f>Tempo!$A$2*(S204-T204)/2-Tempo!$A$2*(Tempo!AP193-Tempo!AQ193)/2</f>
        <v>0</v>
      </c>
      <c r="AD204" s="83">
        <f>Tempo!$A$2*(Y204-Z204)/2-Tempo!$A$2*(Tempo!AR193-Tempo!AS193)/2</f>
        <v>0</v>
      </c>
      <c r="AE204" s="83">
        <f>Tempo!$A$2*(S204+T204)/2-Tempo!$A$2*(Tempo!AP193+Tempo!AQ193)/2</f>
        <v>0</v>
      </c>
      <c r="AF204" s="83">
        <f>Tempo!$A$2*(Y204+Z204)/2-Tempo!$A$2*(Tempo!AR193+Tempo!AS193)/2</f>
        <v>0</v>
      </c>
      <c r="AG204" s="105" t="e">
        <f>IF(AND(Bias!$F$4=1,B204&lt;&gt;""),B204,NA())</f>
        <v>#N/A</v>
      </c>
      <c r="AH204" s="105" t="e">
        <f>IF(AND(Bias!$F$5=1,B204&lt;&gt;""),B204,NA())</f>
        <v>#N/A</v>
      </c>
      <c r="AI204" s="105" t="e">
        <f>IF(AND(Bias!$F$4=1,Bias!$F$6=1,B204&lt;&gt;""),B204,NA())</f>
        <v>#N/A</v>
      </c>
      <c r="AJ204" s="105" t="e">
        <f>IF(AND(Bias!$F$5=1,Bias!$F$6=1,B204&lt;&gt;""),B204,NA())</f>
        <v>#N/A</v>
      </c>
      <c r="AL204" t="str">
        <f>IF($B204&lt;&gt;"",(Tempo!B193-Tempo!C193)/2-(Tempo!AP193-Tempo!AQ193)/2,"")</f>
        <v/>
      </c>
      <c r="AM204" t="str">
        <f>IF($B204&lt;&gt;"",(Tempo!D193-Tempo!E193)/2-(Tempo!AR193-Tempo!AS193)/2,"")</f>
        <v/>
      </c>
    </row>
    <row r="205" spans="1:39" x14ac:dyDescent="0.3">
      <c r="A205" s="68">
        <v>192</v>
      </c>
      <c r="B205" s="69" t="str">
        <f>IF(Tempo!A194="","",Tempo!A194)</f>
        <v/>
      </c>
      <c r="C205" s="70">
        <f>Tempo!$A$2*(Tempo!AP194-Tempo!AQ194)/2+C206</f>
        <v>0</v>
      </c>
      <c r="D205" s="70">
        <f>Tempo!$A$2*(Tempo!AR194-Tempo!AS194)/2+D206</f>
        <v>0</v>
      </c>
      <c r="E205" s="83" t="str">
        <f>IF($B205&lt;=Bias!$K$5,IF(ABS(Tempo!AP194-Tempo!B194)+ABS(Tempo!AQ194-Tempo!C194)=0,0.5,ABS(Tempo!AP194-Tempo!B194)/(ABS(Tempo!AP194-Tempo!B194)+ABS(Tempo!AQ194-Tempo!C194))),IF($B205="","",0))</f>
        <v/>
      </c>
      <c r="F205" s="83" t="str">
        <f>IF($B205&lt;=Bias!$K$5,IF(ABS(Tempo!AP194-Tempo!B194)+ABS(Tempo!AQ194-Tempo!C194)=0,0.5,ABS(Tempo!AQ194-Tempo!C194)/(ABS(Tempo!AP194-Tempo!B194)+ABS(Tempo!AQ194-Tempo!C194))),IF($B205="","",0))</f>
        <v/>
      </c>
      <c r="G205" s="71">
        <f>IF(AND(Bias!$I$5=1,$B205&gt;=Bias!$J$5,$B205&lt;=Bias!$K$5),Tempo!B194-E205*$G$3,Tempo!B194)</f>
        <v>0</v>
      </c>
      <c r="H205" s="71">
        <f>IF(AND(Bias!$I$5=1,$B205&gt;=Bias!$J$5,$B205&lt;=Bias!$K$5),Tempo!C194+F205*$G$3,Tempo!C194)</f>
        <v>0</v>
      </c>
      <c r="I205" s="70">
        <f>IF($B205="",0,Tempo!$A$2*(G205-H205)/2+I206)</f>
        <v>0</v>
      </c>
      <c r="J205" s="70">
        <f t="shared" si="4"/>
        <v>0</v>
      </c>
      <c r="K205" s="83" t="str">
        <f>IF($B205&lt;=Bias!$K$6,IF(ABS(Tempo!AR194-Tempo!D194)+ABS(Tempo!AS194-Tempo!E194)=0,0.5,ABS(Tempo!AR194-Tempo!D194)/(ABS(Tempo!AR194-Tempo!D194)+ABS(Tempo!AS194-Tempo!E194))),IF($B205="","",0))</f>
        <v/>
      </c>
      <c r="L205" s="83" t="str">
        <f>IF($B205&lt;=Bias!$K$6,IF(ABS(Tempo!AR194-Tempo!D194)+ABS(Tempo!AS194-Tempo!E194)=0,0.5,ABS(Tempo!AS194-Tempo!E194)/(ABS(Tempo!AR194-Tempo!D194)+ABS(Tempo!AS194-Tempo!E194))),IF($B205="","",0))</f>
        <v/>
      </c>
      <c r="M205" s="153">
        <f>IF(AND(Bias!$I$6=1,$B205&gt;=Bias!$J$6,$B205&lt;=Bias!$K$6),Tempo!D194-2*K205*$L$5,Tempo!D194)</f>
        <v>0</v>
      </c>
      <c r="N205" s="153">
        <f>IF(AND(Bias!$I$6=1,$B205&gt;=Bias!$J$6,$B205&lt;=Bias!$K$6),Tempo!E194+2*L205*$L$5,Tempo!E194)</f>
        <v>0</v>
      </c>
      <c r="O205" s="70">
        <f>IF($B205="",0,Tempo!$A$2*(M205-N205)/2+O206)</f>
        <v>0</v>
      </c>
      <c r="P205" s="109">
        <f t="shared" si="5"/>
        <v>0</v>
      </c>
      <c r="Q205" s="111" t="str">
        <f>IF($B205&lt;=Bias!$P$5,IF(ABS(Tempo!AP194-G205)+ABS(Tempo!AQ194-H205)=0,0.5,ABS(Tempo!AP194-G205)/(ABS(Tempo!AP194-G205)+ABS(Tempo!AQ194-H205))),IF($B205="","",0))</f>
        <v/>
      </c>
      <c r="R205" s="71" t="str">
        <f>IF($B205&lt;=Bias!$P$5,IF(ABS(Tempo!AP194-G205)+ABS(Tempo!AQ194-H205)=0,0.5,ABS(Tempo!AQ194-H205)/(ABS(Tempo!AP194-G205)+ABS(Tempo!AQ194-H205))),IF($B205="","",0))</f>
        <v/>
      </c>
      <c r="S205" s="71">
        <f>IF(Bias!$N$5=0,G205,IF(AND(Bias!$N$5=1,$B205&gt;=Bias!$O$5,$B205&lt;=Bias!$P$5),G205-2*($N$5*Q205),G205))</f>
        <v>0</v>
      </c>
      <c r="T205" s="71">
        <f>IF(Bias!$N$5=0,H205,IF(AND(Bias!$N$5=1,$B205&gt;=Bias!$O$5,$B205&lt;=Bias!$P$5),H205+2*($N$5*R205),H205))</f>
        <v>0</v>
      </c>
      <c r="U205" s="70">
        <f>IF($B205="",0,Tempo!$A$2*(S205-T205)/2+U206)</f>
        <v>0</v>
      </c>
      <c r="V205" s="83">
        <f>IF(AND($B205&lt;&gt;"",$Q$11&lt;&gt;""),U205-C205+Tempo!AX194,0)</f>
        <v>0</v>
      </c>
      <c r="W205" s="83" t="str">
        <f>IF($B205&lt;=Bias!$P$6,IF(ABS(Tempo!AR194-M205)+ABS(Tempo!AS194-N205)=0,0.5,ABS(Tempo!AR194-M205)/(ABS(Tempo!AR194-M205)+ABS(Tempo!AS194-N205))),IF($B205="","",0))</f>
        <v/>
      </c>
      <c r="X205" s="83" t="str">
        <f>IF($B205&lt;=Bias!$P$6,IF(ABS(Tempo!AR194-M205)+ABS(Tempo!AS194-N205)=0,0.5,ABS(Tempo!AS194-N205)/(ABS(Tempo!AR194-M205)+ABS(Tempo!AS194-N205))),IF($B205="","",0))</f>
        <v/>
      </c>
      <c r="Y205" s="71">
        <f>IF(Bias!$N$6=0,M205,IF(AND(Bias!$N$6=1,$B205&gt;=Bias!$O$6,$B205&lt;=Bias!$P$6),M205-2*($P$5*W205),M205))</f>
        <v>0</v>
      </c>
      <c r="Z205" s="71">
        <f>IF(Bias!$N$6=0,N205,IF(AND(Bias!$N$6=1,$B205&gt;=Bias!$O$6,$B205&lt;=Bias!$P$6),N205+2*($P$5*X205),N205))</f>
        <v>0</v>
      </c>
      <c r="AA205" s="70">
        <f>IF($B205="",0,Tempo!$A$2*(Y205-Z205)/2+AA206)</f>
        <v>0</v>
      </c>
      <c r="AB205" s="83">
        <f>IF(AND($B205&lt;&gt;"",$Q$11&lt;&gt;""),AA205-D205+Tempo!AY194,0)</f>
        <v>0</v>
      </c>
      <c r="AC205" s="83">
        <f>Tempo!$A$2*(S205-T205)/2-Tempo!$A$2*(Tempo!AP194-Tempo!AQ194)/2</f>
        <v>0</v>
      </c>
      <c r="AD205" s="83">
        <f>Tempo!$A$2*(Y205-Z205)/2-Tempo!$A$2*(Tempo!AR194-Tempo!AS194)/2</f>
        <v>0</v>
      </c>
      <c r="AE205" s="83">
        <f>Tempo!$A$2*(S205+T205)/2-Tempo!$A$2*(Tempo!AP194+Tempo!AQ194)/2</f>
        <v>0</v>
      </c>
      <c r="AF205" s="83">
        <f>Tempo!$A$2*(Y205+Z205)/2-Tempo!$A$2*(Tempo!AR194+Tempo!AS194)/2</f>
        <v>0</v>
      </c>
      <c r="AG205" s="105" t="e">
        <f>IF(AND(Bias!$F$4=1,B205&lt;&gt;""),B205,NA())</f>
        <v>#N/A</v>
      </c>
      <c r="AH205" s="105" t="e">
        <f>IF(AND(Bias!$F$5=1,B205&lt;&gt;""),B205,NA())</f>
        <v>#N/A</v>
      </c>
      <c r="AI205" s="105" t="e">
        <f>IF(AND(Bias!$F$4=1,Bias!$F$6=1,B205&lt;&gt;""),B205,NA())</f>
        <v>#N/A</v>
      </c>
      <c r="AJ205" s="105" t="e">
        <f>IF(AND(Bias!$F$5=1,Bias!$F$6=1,B205&lt;&gt;""),B205,NA())</f>
        <v>#N/A</v>
      </c>
      <c r="AL205" t="str">
        <f>IF($B205&lt;&gt;"",(Tempo!B194-Tempo!C194)/2-(Tempo!AP194-Tempo!AQ194)/2,"")</f>
        <v/>
      </c>
      <c r="AM205" t="str">
        <f>IF($B205&lt;&gt;"",(Tempo!D194-Tempo!E194)/2-(Tempo!AR194-Tempo!AS194)/2,"")</f>
        <v/>
      </c>
    </row>
    <row r="206" spans="1:39" x14ac:dyDescent="0.3">
      <c r="A206" s="68">
        <v>193</v>
      </c>
      <c r="B206" s="69" t="str">
        <f>IF(Tempo!A195="","",Tempo!A195)</f>
        <v/>
      </c>
      <c r="C206" s="70">
        <f>Tempo!$A$2*(Tempo!AP195-Tempo!AQ195)/2+C207</f>
        <v>0</v>
      </c>
      <c r="D206" s="70">
        <f>Tempo!$A$2*(Tempo!AR195-Tempo!AS195)/2+D207</f>
        <v>0</v>
      </c>
      <c r="E206" s="83" t="str">
        <f>IF($B206&lt;=Bias!$K$5,IF(ABS(Tempo!AP195-Tempo!B195)+ABS(Tempo!AQ195-Tempo!C195)=0,0.5,ABS(Tempo!AP195-Tempo!B195)/(ABS(Tempo!AP195-Tempo!B195)+ABS(Tempo!AQ195-Tempo!C195))),IF($B206="","",0))</f>
        <v/>
      </c>
      <c r="F206" s="83" t="str">
        <f>IF($B206&lt;=Bias!$K$5,IF(ABS(Tempo!AP195-Tempo!B195)+ABS(Tempo!AQ195-Tempo!C195)=0,0.5,ABS(Tempo!AQ195-Tempo!C195)/(ABS(Tempo!AP195-Tempo!B195)+ABS(Tempo!AQ195-Tempo!C195))),IF($B206="","",0))</f>
        <v/>
      </c>
      <c r="G206" s="71">
        <f>IF(AND(Bias!$I$5=1,$B206&gt;=Bias!$J$5,$B206&lt;=Bias!$K$5),Tempo!B195-E206*$G$3,Tempo!B195)</f>
        <v>0</v>
      </c>
      <c r="H206" s="71">
        <f>IF(AND(Bias!$I$5=1,$B206&gt;=Bias!$J$5,$B206&lt;=Bias!$K$5),Tempo!C195+F206*$G$3,Tempo!C195)</f>
        <v>0</v>
      </c>
      <c r="I206" s="70">
        <f>IF($B206="",0,Tempo!$A$2*(G206-H206)/2+I207)</f>
        <v>0</v>
      </c>
      <c r="J206" s="70">
        <f t="shared" si="4"/>
        <v>0</v>
      </c>
      <c r="K206" s="83" t="str">
        <f>IF($B206&lt;=Bias!$K$6,IF(ABS(Tempo!AR195-Tempo!D195)+ABS(Tempo!AS195-Tempo!E195)=0,0.5,ABS(Tempo!AR195-Tempo!D195)/(ABS(Tempo!AR195-Tempo!D195)+ABS(Tempo!AS195-Tempo!E195))),IF($B206="","",0))</f>
        <v/>
      </c>
      <c r="L206" s="83" t="str">
        <f>IF($B206&lt;=Bias!$K$6,IF(ABS(Tempo!AR195-Tempo!D195)+ABS(Tempo!AS195-Tempo!E195)=0,0.5,ABS(Tempo!AS195-Tempo!E195)/(ABS(Tempo!AR195-Tempo!D195)+ABS(Tempo!AS195-Tempo!E195))),IF($B206="","",0))</f>
        <v/>
      </c>
      <c r="M206" s="153">
        <f>IF(AND(Bias!$I$6=1,$B206&gt;=Bias!$J$6,$B206&lt;=Bias!$K$6),Tempo!D195-2*K206*$L$5,Tempo!D195)</f>
        <v>0</v>
      </c>
      <c r="N206" s="153">
        <f>IF(AND(Bias!$I$6=1,$B206&gt;=Bias!$J$6,$B206&lt;=Bias!$K$6),Tempo!E195+2*L206*$L$5,Tempo!E195)</f>
        <v>0</v>
      </c>
      <c r="O206" s="70">
        <f>IF($B206="",0,Tempo!$A$2*(M206-N206)/2+O207)</f>
        <v>0</v>
      </c>
      <c r="P206" s="109">
        <f t="shared" si="5"/>
        <v>0</v>
      </c>
      <c r="Q206" s="111" t="str">
        <f>IF($B206&lt;=Bias!$P$5,IF(ABS(Tempo!AP195-G206)+ABS(Tempo!AQ195-H206)=0,0.5,ABS(Tempo!AP195-G206)/(ABS(Tempo!AP195-G206)+ABS(Tempo!AQ195-H206))),IF($B206="","",0))</f>
        <v/>
      </c>
      <c r="R206" s="71" t="str">
        <f>IF($B206&lt;=Bias!$P$5,IF(ABS(Tempo!AP195-G206)+ABS(Tempo!AQ195-H206)=0,0.5,ABS(Tempo!AQ195-H206)/(ABS(Tempo!AP195-G206)+ABS(Tempo!AQ195-H206))),IF($B206="","",0))</f>
        <v/>
      </c>
      <c r="S206" s="71">
        <f>IF(Bias!$N$5=0,G206,IF(AND(Bias!$N$5=1,$B206&gt;=Bias!$O$5,$B206&lt;=Bias!$P$5),G206-2*($N$5*Q206),G206))</f>
        <v>0</v>
      </c>
      <c r="T206" s="71">
        <f>IF(Bias!$N$5=0,H206,IF(AND(Bias!$N$5=1,$B206&gt;=Bias!$O$5,$B206&lt;=Bias!$P$5),H206+2*($N$5*R206),H206))</f>
        <v>0</v>
      </c>
      <c r="U206" s="70">
        <f>IF($B206="",0,Tempo!$A$2*(S206-T206)/2+U207)</f>
        <v>0</v>
      </c>
      <c r="V206" s="83">
        <f>IF(AND($B206&lt;&gt;"",$Q$11&lt;&gt;""),U206-C206+Tempo!AX195,0)</f>
        <v>0</v>
      </c>
      <c r="W206" s="83" t="str">
        <f>IF($B206&lt;=Bias!$P$6,IF(ABS(Tempo!AR195-M206)+ABS(Tempo!AS195-N206)=0,0.5,ABS(Tempo!AR195-M206)/(ABS(Tempo!AR195-M206)+ABS(Tempo!AS195-N206))),IF($B206="","",0))</f>
        <v/>
      </c>
      <c r="X206" s="83" t="str">
        <f>IF($B206&lt;=Bias!$P$6,IF(ABS(Tempo!AR195-M206)+ABS(Tempo!AS195-N206)=0,0.5,ABS(Tempo!AS195-N206)/(ABS(Tempo!AR195-M206)+ABS(Tempo!AS195-N206))),IF($B206="","",0))</f>
        <v/>
      </c>
      <c r="Y206" s="71">
        <f>IF(Bias!$N$6=0,M206,IF(AND(Bias!$N$6=1,$B206&gt;=Bias!$O$6,$B206&lt;=Bias!$P$6),M206-2*($P$5*W206),M206))</f>
        <v>0</v>
      </c>
      <c r="Z206" s="71">
        <f>IF(Bias!$N$6=0,N206,IF(AND(Bias!$N$6=1,$B206&gt;=Bias!$O$6,$B206&lt;=Bias!$P$6),N206+2*($P$5*X206),N206))</f>
        <v>0</v>
      </c>
      <c r="AA206" s="70">
        <f>IF($B206="",0,Tempo!$A$2*(Y206-Z206)/2+AA207)</f>
        <v>0</v>
      </c>
      <c r="AB206" s="83">
        <f>IF(AND($B206&lt;&gt;"",$Q$11&lt;&gt;""),AA206-D206+Tempo!AY195,0)</f>
        <v>0</v>
      </c>
      <c r="AC206" s="83">
        <f>Tempo!$A$2*(S206-T206)/2-Tempo!$A$2*(Tempo!AP195-Tempo!AQ195)/2</f>
        <v>0</v>
      </c>
      <c r="AD206" s="83">
        <f>Tempo!$A$2*(Y206-Z206)/2-Tempo!$A$2*(Tempo!AR195-Tempo!AS195)/2</f>
        <v>0</v>
      </c>
      <c r="AE206" s="83">
        <f>Tempo!$A$2*(S206+T206)/2-Tempo!$A$2*(Tempo!AP195+Tempo!AQ195)/2</f>
        <v>0</v>
      </c>
      <c r="AF206" s="83">
        <f>Tempo!$A$2*(Y206+Z206)/2-Tempo!$A$2*(Tempo!AR195+Tempo!AS195)/2</f>
        <v>0</v>
      </c>
      <c r="AG206" s="105" t="e">
        <f>IF(AND(Bias!$F$4=1,B206&lt;&gt;""),B206,NA())</f>
        <v>#N/A</v>
      </c>
      <c r="AH206" s="105" t="e">
        <f>IF(AND(Bias!$F$5=1,B206&lt;&gt;""),B206,NA())</f>
        <v>#N/A</v>
      </c>
      <c r="AI206" s="105" t="e">
        <f>IF(AND(Bias!$F$4=1,Bias!$F$6=1,B206&lt;&gt;""),B206,NA())</f>
        <v>#N/A</v>
      </c>
      <c r="AJ206" s="105" t="e">
        <f>IF(AND(Bias!$F$5=1,Bias!$F$6=1,B206&lt;&gt;""),B206,NA())</f>
        <v>#N/A</v>
      </c>
      <c r="AL206" t="str">
        <f>IF($B206&lt;&gt;"",(Tempo!B195-Tempo!C195)/2-(Tempo!AP195-Tempo!AQ195)/2,"")</f>
        <v/>
      </c>
      <c r="AM206" t="str">
        <f>IF($B206&lt;&gt;"",(Tempo!D195-Tempo!E195)/2-(Tempo!AR195-Tempo!AS195)/2,"")</f>
        <v/>
      </c>
    </row>
    <row r="207" spans="1:39" x14ac:dyDescent="0.3">
      <c r="A207" s="68">
        <v>194</v>
      </c>
      <c r="B207" s="69" t="str">
        <f>IF(Tempo!A196="","",Tempo!A196)</f>
        <v/>
      </c>
      <c r="C207" s="70">
        <f>Tempo!$A$2*(Tempo!AP196-Tempo!AQ196)/2+C208</f>
        <v>0</v>
      </c>
      <c r="D207" s="70">
        <f>Tempo!$A$2*(Tempo!AR196-Tempo!AS196)/2+D208</f>
        <v>0</v>
      </c>
      <c r="E207" s="83" t="str">
        <f>IF($B207&lt;=Bias!$K$5,IF(ABS(Tempo!AP196-Tempo!B196)+ABS(Tempo!AQ196-Tempo!C196)=0,0.5,ABS(Tempo!AP196-Tempo!B196)/(ABS(Tempo!AP196-Tempo!B196)+ABS(Tempo!AQ196-Tempo!C196))),IF($B207="","",0))</f>
        <v/>
      </c>
      <c r="F207" s="83" t="str">
        <f>IF($B207&lt;=Bias!$K$5,IF(ABS(Tempo!AP196-Tempo!B196)+ABS(Tempo!AQ196-Tempo!C196)=0,0.5,ABS(Tempo!AQ196-Tempo!C196)/(ABS(Tempo!AP196-Tempo!B196)+ABS(Tempo!AQ196-Tempo!C196))),IF($B207="","",0))</f>
        <v/>
      </c>
      <c r="G207" s="71">
        <f>IF(AND(Bias!$I$5=1,$B207&gt;=Bias!$J$5,$B207&lt;=Bias!$K$5),Tempo!B196-E207*$G$3,Tempo!B196)</f>
        <v>0</v>
      </c>
      <c r="H207" s="71">
        <f>IF(AND(Bias!$I$5=1,$B207&gt;=Bias!$J$5,$B207&lt;=Bias!$K$5),Tempo!C196+F207*$G$3,Tempo!C196)</f>
        <v>0</v>
      </c>
      <c r="I207" s="70">
        <f>IF($B207="",0,Tempo!$A$2*(G207-H207)/2+I208)</f>
        <v>0</v>
      </c>
      <c r="J207" s="70">
        <f t="shared" ref="J207:J213" si="6">IF(AND($B207&lt;&gt;"",$E$11&lt;&gt;""),I207-C207,0)</f>
        <v>0</v>
      </c>
      <c r="K207" s="83" t="str">
        <f>IF($B207&lt;=Bias!$K$6,IF(ABS(Tempo!AR196-Tempo!D196)+ABS(Tempo!AS196-Tempo!E196)=0,0.5,ABS(Tempo!AR196-Tempo!D196)/(ABS(Tempo!AR196-Tempo!D196)+ABS(Tempo!AS196-Tempo!E196))),IF($B207="","",0))</f>
        <v/>
      </c>
      <c r="L207" s="83" t="str">
        <f>IF($B207&lt;=Bias!$K$6,IF(ABS(Tempo!AR196-Tempo!D196)+ABS(Tempo!AS196-Tempo!E196)=0,0.5,ABS(Tempo!AS196-Tempo!E196)/(ABS(Tempo!AR196-Tempo!D196)+ABS(Tempo!AS196-Tempo!E196))),IF($B207="","",0))</f>
        <v/>
      </c>
      <c r="M207" s="153">
        <f>IF(AND(Bias!$I$6=1,$B207&gt;=Bias!$J$6,$B207&lt;=Bias!$K$6),Tempo!D196-2*K207*$L$5,Tempo!D196)</f>
        <v>0</v>
      </c>
      <c r="N207" s="153">
        <f>IF(AND(Bias!$I$6=1,$B207&gt;=Bias!$J$6,$B207&lt;=Bias!$K$6),Tempo!E196+2*L207*$L$5,Tempo!E196)</f>
        <v>0</v>
      </c>
      <c r="O207" s="70">
        <f>IF($B207="",0,Tempo!$A$2*(M207-N207)/2+O208)</f>
        <v>0</v>
      </c>
      <c r="P207" s="109">
        <f t="shared" ref="P207:P213" si="7">IF(AND($B207&lt;&gt;"",$E$11&lt;&gt;""),O207-D207,0)</f>
        <v>0</v>
      </c>
      <c r="Q207" s="111" t="str">
        <f>IF($B207&lt;=Bias!$P$5,IF(ABS(Tempo!AP196-G207)+ABS(Tempo!AQ196-H207)=0,0.5,ABS(Tempo!AP196-G207)/(ABS(Tempo!AP196-G207)+ABS(Tempo!AQ196-H207))),IF($B207="","",0))</f>
        <v/>
      </c>
      <c r="R207" s="71" t="str">
        <f>IF($B207&lt;=Bias!$P$5,IF(ABS(Tempo!AP196-G207)+ABS(Tempo!AQ196-H207)=0,0.5,ABS(Tempo!AQ196-H207)/(ABS(Tempo!AP196-G207)+ABS(Tempo!AQ196-H207))),IF($B207="","",0))</f>
        <v/>
      </c>
      <c r="S207" s="71">
        <f>IF(Bias!$N$5=0,G207,IF(AND(Bias!$N$5=1,$B207&gt;=Bias!$O$5,$B207&lt;=Bias!$P$5),G207-2*($N$5*Q207),G207))</f>
        <v>0</v>
      </c>
      <c r="T207" s="71">
        <f>IF(Bias!$N$5=0,H207,IF(AND(Bias!$N$5=1,$B207&gt;=Bias!$O$5,$B207&lt;=Bias!$P$5),H207+2*($N$5*R207),H207))</f>
        <v>0</v>
      </c>
      <c r="U207" s="70">
        <f>IF($B207="",0,Tempo!$A$2*(S207-T207)/2+U208)</f>
        <v>0</v>
      </c>
      <c r="V207" s="83">
        <f>IF(AND($B207&lt;&gt;"",$Q$11&lt;&gt;""),U207-C207+Tempo!AX196,0)</f>
        <v>0</v>
      </c>
      <c r="W207" s="83" t="str">
        <f>IF($B207&lt;=Bias!$P$6,IF(ABS(Tempo!AR196-M207)+ABS(Tempo!AS196-N207)=0,0.5,ABS(Tempo!AR196-M207)/(ABS(Tempo!AR196-M207)+ABS(Tempo!AS196-N207))),IF($B207="","",0))</f>
        <v/>
      </c>
      <c r="X207" s="83" t="str">
        <f>IF($B207&lt;=Bias!$P$6,IF(ABS(Tempo!AR196-M207)+ABS(Tempo!AS196-N207)=0,0.5,ABS(Tempo!AS196-N207)/(ABS(Tempo!AR196-M207)+ABS(Tempo!AS196-N207))),IF($B207="","",0))</f>
        <v/>
      </c>
      <c r="Y207" s="71">
        <f>IF(Bias!$N$6=0,M207,IF(AND(Bias!$N$6=1,$B207&gt;=Bias!$O$6,$B207&lt;=Bias!$P$6),M207-2*($P$5*W207),M207))</f>
        <v>0</v>
      </c>
      <c r="Z207" s="71">
        <f>IF(Bias!$N$6=0,N207,IF(AND(Bias!$N$6=1,$B207&gt;=Bias!$O$6,$B207&lt;=Bias!$P$6),N207+2*($P$5*X207),N207))</f>
        <v>0</v>
      </c>
      <c r="AA207" s="70">
        <f>IF($B207="",0,Tempo!$A$2*(Y207-Z207)/2+AA208)</f>
        <v>0</v>
      </c>
      <c r="AB207" s="83">
        <f>IF(AND($B207&lt;&gt;"",$Q$11&lt;&gt;""),AA207-D207+Tempo!AY196,0)</f>
        <v>0</v>
      </c>
      <c r="AC207" s="83">
        <f>Tempo!$A$2*(S207-T207)/2-Tempo!$A$2*(Tempo!AP196-Tempo!AQ196)/2</f>
        <v>0</v>
      </c>
      <c r="AD207" s="83">
        <f>Tempo!$A$2*(Y207-Z207)/2-Tempo!$A$2*(Tempo!AR196-Tempo!AS196)/2</f>
        <v>0</v>
      </c>
      <c r="AE207" s="83">
        <f>Tempo!$A$2*(S207+T207)/2-Tempo!$A$2*(Tempo!AP196+Tempo!AQ196)/2</f>
        <v>0</v>
      </c>
      <c r="AF207" s="83">
        <f>Tempo!$A$2*(Y207+Z207)/2-Tempo!$A$2*(Tempo!AR196+Tempo!AS196)/2</f>
        <v>0</v>
      </c>
      <c r="AG207" s="105" t="e">
        <f>IF(AND(Bias!$F$4=1,B207&lt;&gt;""),B207,NA())</f>
        <v>#N/A</v>
      </c>
      <c r="AH207" s="105" t="e">
        <f>IF(AND(Bias!$F$5=1,B207&lt;&gt;""),B207,NA())</f>
        <v>#N/A</v>
      </c>
      <c r="AI207" s="105" t="e">
        <f>IF(AND(Bias!$F$4=1,Bias!$F$6=1,B207&lt;&gt;""),B207,NA())</f>
        <v>#N/A</v>
      </c>
      <c r="AJ207" s="105" t="e">
        <f>IF(AND(Bias!$F$5=1,Bias!$F$6=1,B207&lt;&gt;""),B207,NA())</f>
        <v>#N/A</v>
      </c>
      <c r="AL207" t="str">
        <f>IF($B207&lt;&gt;"",(Tempo!B196-Tempo!C196)/2-(Tempo!AP196-Tempo!AQ196)/2,"")</f>
        <v/>
      </c>
      <c r="AM207" t="str">
        <f>IF($B207&lt;&gt;"",(Tempo!D196-Tempo!E196)/2-(Tempo!AR196-Tempo!AS196)/2,"")</f>
        <v/>
      </c>
    </row>
    <row r="208" spans="1:39" x14ac:dyDescent="0.3">
      <c r="A208" s="68">
        <v>195</v>
      </c>
      <c r="B208" s="69" t="str">
        <f>IF(Tempo!A197="","",Tempo!A197)</f>
        <v/>
      </c>
      <c r="C208" s="70">
        <f>Tempo!$A$2*(Tempo!AP197-Tempo!AQ197)/2+C209</f>
        <v>0</v>
      </c>
      <c r="D208" s="70">
        <f>Tempo!$A$2*(Tempo!AR197-Tempo!AS197)/2+D209</f>
        <v>0</v>
      </c>
      <c r="E208" s="83" t="str">
        <f>IF($B208&lt;=Bias!$K$5,IF(ABS(Tempo!AP197-Tempo!B197)+ABS(Tempo!AQ197-Tempo!C197)=0,0.5,ABS(Tempo!AP197-Tempo!B197)/(ABS(Tempo!AP197-Tempo!B197)+ABS(Tempo!AQ197-Tempo!C197))),IF($B208="","",0))</f>
        <v/>
      </c>
      <c r="F208" s="83" t="str">
        <f>IF($B208&lt;=Bias!$K$5,IF(ABS(Tempo!AP197-Tempo!B197)+ABS(Tempo!AQ197-Tempo!C197)=0,0.5,ABS(Tempo!AQ197-Tempo!C197)/(ABS(Tempo!AP197-Tempo!B197)+ABS(Tempo!AQ197-Tempo!C197))),IF($B208="","",0))</f>
        <v/>
      </c>
      <c r="G208" s="71">
        <f>IF(AND(Bias!$I$5=1,$B208&gt;=Bias!$J$5,$B208&lt;=Bias!$K$5),Tempo!B197-E208*$G$3,Tempo!B197)</f>
        <v>0</v>
      </c>
      <c r="H208" s="71">
        <f>IF(AND(Bias!$I$5=1,$B208&gt;=Bias!$J$5,$B208&lt;=Bias!$K$5),Tempo!C197+F208*$G$3,Tempo!C197)</f>
        <v>0</v>
      </c>
      <c r="I208" s="70">
        <f>IF($B208="",0,Tempo!$A$2*(G208-H208)/2+I209)</f>
        <v>0</v>
      </c>
      <c r="J208" s="70">
        <f t="shared" si="6"/>
        <v>0</v>
      </c>
      <c r="K208" s="83" t="str">
        <f>IF($B208&lt;=Bias!$K$6,IF(ABS(Tempo!AR197-Tempo!D197)+ABS(Tempo!AS197-Tempo!E197)=0,0.5,ABS(Tempo!AR197-Tempo!D197)/(ABS(Tempo!AR197-Tempo!D197)+ABS(Tempo!AS197-Tempo!E197))),IF($B208="","",0))</f>
        <v/>
      </c>
      <c r="L208" s="83" t="str">
        <f>IF($B208&lt;=Bias!$K$6,IF(ABS(Tempo!AR197-Tempo!D197)+ABS(Tempo!AS197-Tempo!E197)=0,0.5,ABS(Tempo!AS197-Tempo!E197)/(ABS(Tempo!AR197-Tempo!D197)+ABS(Tempo!AS197-Tempo!E197))),IF($B208="","",0))</f>
        <v/>
      </c>
      <c r="M208" s="153">
        <f>IF(AND(Bias!$I$6=1,$B208&gt;=Bias!$J$6,$B208&lt;=Bias!$K$6),Tempo!D197-2*K208*$L$5,Tempo!D197)</f>
        <v>0</v>
      </c>
      <c r="N208" s="153">
        <f>IF(AND(Bias!$I$6=1,$B208&gt;=Bias!$J$6,$B208&lt;=Bias!$K$6),Tempo!E197+2*L208*$L$5,Tempo!E197)</f>
        <v>0</v>
      </c>
      <c r="O208" s="70">
        <f>IF($B208="",0,Tempo!$A$2*(M208-N208)/2+O209)</f>
        <v>0</v>
      </c>
      <c r="P208" s="109">
        <f t="shared" si="7"/>
        <v>0</v>
      </c>
      <c r="Q208" s="111" t="str">
        <f>IF($B208&lt;=Bias!$P$5,IF(ABS(Tempo!AP197-G208)+ABS(Tempo!AQ197-H208)=0,0.5,ABS(Tempo!AP197-G208)/(ABS(Tempo!AP197-G208)+ABS(Tempo!AQ197-H208))),IF($B208="","",0))</f>
        <v/>
      </c>
      <c r="R208" s="71" t="str">
        <f>IF($B208&lt;=Bias!$P$5,IF(ABS(Tempo!AP197-G208)+ABS(Tempo!AQ197-H208)=0,0.5,ABS(Tempo!AQ197-H208)/(ABS(Tempo!AP197-G208)+ABS(Tempo!AQ197-H208))),IF($B208="","",0))</f>
        <v/>
      </c>
      <c r="S208" s="71">
        <f>IF(Bias!$N$5=0,G208,IF(AND(Bias!$N$5=1,$B208&gt;=Bias!$O$5,$B208&lt;=Bias!$P$5),G208-2*($N$5*Q208),G208))</f>
        <v>0</v>
      </c>
      <c r="T208" s="71">
        <f>IF(Bias!$N$5=0,H208,IF(AND(Bias!$N$5=1,$B208&gt;=Bias!$O$5,$B208&lt;=Bias!$P$5),H208+2*($N$5*R208),H208))</f>
        <v>0</v>
      </c>
      <c r="U208" s="70">
        <f>IF($B208="",0,Tempo!$A$2*(S208-T208)/2+U209)</f>
        <v>0</v>
      </c>
      <c r="V208" s="83">
        <f>IF(AND($B208&lt;&gt;"",$Q$11&lt;&gt;""),U208-C208+Tempo!AX197,0)</f>
        <v>0</v>
      </c>
      <c r="W208" s="83" t="str">
        <f>IF($B208&lt;=Bias!$P$6,IF(ABS(Tempo!AR197-M208)+ABS(Tempo!AS197-N208)=0,0.5,ABS(Tempo!AR197-M208)/(ABS(Tempo!AR197-M208)+ABS(Tempo!AS197-N208))),IF($B208="","",0))</f>
        <v/>
      </c>
      <c r="X208" s="83" t="str">
        <f>IF($B208&lt;=Bias!$P$6,IF(ABS(Tempo!AR197-M208)+ABS(Tempo!AS197-N208)=0,0.5,ABS(Tempo!AS197-N208)/(ABS(Tempo!AR197-M208)+ABS(Tempo!AS197-N208))),IF($B208="","",0))</f>
        <v/>
      </c>
      <c r="Y208" s="71">
        <f>IF(Bias!$N$6=0,M208,IF(AND(Bias!$N$6=1,$B208&gt;=Bias!$O$6,$B208&lt;=Bias!$P$6),M208-2*($P$5*W208),M208))</f>
        <v>0</v>
      </c>
      <c r="Z208" s="71">
        <f>IF(Bias!$N$6=0,N208,IF(AND(Bias!$N$6=1,$B208&gt;=Bias!$O$6,$B208&lt;=Bias!$P$6),N208+2*($P$5*X208),N208))</f>
        <v>0</v>
      </c>
      <c r="AA208" s="70">
        <f>IF($B208="",0,Tempo!$A$2*(Y208-Z208)/2+AA209)</f>
        <v>0</v>
      </c>
      <c r="AB208" s="83">
        <f>IF(AND($B208&lt;&gt;"",$Q$11&lt;&gt;""),AA208-D208+Tempo!AY197,0)</f>
        <v>0</v>
      </c>
      <c r="AC208" s="83">
        <f>Tempo!$A$2*(S208-T208)/2-Tempo!$A$2*(Tempo!AP197-Tempo!AQ197)/2</f>
        <v>0</v>
      </c>
      <c r="AD208" s="83">
        <f>Tempo!$A$2*(Y208-Z208)/2-Tempo!$A$2*(Tempo!AR197-Tempo!AS197)/2</f>
        <v>0</v>
      </c>
      <c r="AE208" s="83">
        <f>Tempo!$A$2*(S208+T208)/2-Tempo!$A$2*(Tempo!AP197+Tempo!AQ197)/2</f>
        <v>0</v>
      </c>
      <c r="AF208" s="83">
        <f>Tempo!$A$2*(Y208+Z208)/2-Tempo!$A$2*(Tempo!AR197+Tempo!AS197)/2</f>
        <v>0</v>
      </c>
      <c r="AG208" s="105" t="e">
        <f>IF(AND(Bias!$F$4=1,B208&lt;&gt;""),B208,NA())</f>
        <v>#N/A</v>
      </c>
      <c r="AH208" s="105" t="e">
        <f>IF(AND(Bias!$F$5=1,B208&lt;&gt;""),B208,NA())</f>
        <v>#N/A</v>
      </c>
      <c r="AI208" s="105" t="e">
        <f>IF(AND(Bias!$F$4=1,Bias!$F$6=1,B208&lt;&gt;""),B208,NA())</f>
        <v>#N/A</v>
      </c>
      <c r="AJ208" s="105" t="e">
        <f>IF(AND(Bias!$F$5=1,Bias!$F$6=1,B208&lt;&gt;""),B208,NA())</f>
        <v>#N/A</v>
      </c>
      <c r="AL208" t="str">
        <f>IF($B208&lt;&gt;"",(Tempo!B197-Tempo!C197)/2-(Tempo!AP197-Tempo!AQ197)/2,"")</f>
        <v/>
      </c>
      <c r="AM208" t="str">
        <f>IF($B208&lt;&gt;"",(Tempo!D197-Tempo!E197)/2-(Tempo!AR197-Tempo!AS197)/2,"")</f>
        <v/>
      </c>
    </row>
    <row r="209" spans="1:39" x14ac:dyDescent="0.3">
      <c r="A209" s="68">
        <v>196</v>
      </c>
      <c r="B209" s="69" t="str">
        <f>IF(Tempo!A198="","",Tempo!A198)</f>
        <v/>
      </c>
      <c r="C209" s="70">
        <f>Tempo!$A$2*(Tempo!AP198-Tempo!AQ198)/2+C210</f>
        <v>0</v>
      </c>
      <c r="D209" s="70">
        <f>Tempo!$A$2*(Tempo!AR198-Tempo!AS198)/2+D210</f>
        <v>0</v>
      </c>
      <c r="E209" s="83" t="str">
        <f>IF($B209&lt;=Bias!$K$5,IF(ABS(Tempo!AP198-Tempo!B198)+ABS(Tempo!AQ198-Tempo!C198)=0,0.5,ABS(Tempo!AP198-Tempo!B198)/(ABS(Tempo!AP198-Tempo!B198)+ABS(Tempo!AQ198-Tempo!C198))),IF($B209="","",0))</f>
        <v/>
      </c>
      <c r="F209" s="83" t="str">
        <f>IF($B209&lt;=Bias!$K$5,IF(ABS(Tempo!AP198-Tempo!B198)+ABS(Tempo!AQ198-Tempo!C198)=0,0.5,ABS(Tempo!AQ198-Tempo!C198)/(ABS(Tempo!AP198-Tempo!B198)+ABS(Tempo!AQ198-Tempo!C198))),IF($B209="","",0))</f>
        <v/>
      </c>
      <c r="G209" s="71">
        <f>IF(AND(Bias!$I$5=1,$B209&gt;=Bias!$J$5,$B209&lt;=Bias!$K$5),Tempo!B198-E209*$G$3,Tempo!B198)</f>
        <v>0</v>
      </c>
      <c r="H209" s="71">
        <f>IF(AND(Bias!$I$5=1,$B209&gt;=Bias!$J$5,$B209&lt;=Bias!$K$5),Tempo!C198+F209*$G$3,Tempo!C198)</f>
        <v>0</v>
      </c>
      <c r="I209" s="70">
        <f>IF($B209="",0,Tempo!$A$2*(G209-H209)/2+I210)</f>
        <v>0</v>
      </c>
      <c r="J209" s="70">
        <f t="shared" si="6"/>
        <v>0</v>
      </c>
      <c r="K209" s="83" t="str">
        <f>IF($B209&lt;=Bias!$K$6,IF(ABS(Tempo!AR198-Tempo!D198)+ABS(Tempo!AS198-Tempo!E198)=0,0.5,ABS(Tempo!AR198-Tempo!D198)/(ABS(Tempo!AR198-Tempo!D198)+ABS(Tempo!AS198-Tempo!E198))),IF($B209="","",0))</f>
        <v/>
      </c>
      <c r="L209" s="83" t="str">
        <f>IF($B209&lt;=Bias!$K$6,IF(ABS(Tempo!AR198-Tempo!D198)+ABS(Tempo!AS198-Tempo!E198)=0,0.5,ABS(Tempo!AS198-Tempo!E198)/(ABS(Tempo!AR198-Tempo!D198)+ABS(Tempo!AS198-Tempo!E198))),IF($B209="","",0))</f>
        <v/>
      </c>
      <c r="M209" s="153">
        <f>IF(AND(Bias!$I$6=1,$B209&gt;=Bias!$J$6,$B209&lt;=Bias!$K$6),Tempo!D198-2*K209*$L$5,Tempo!D198)</f>
        <v>0</v>
      </c>
      <c r="N209" s="153">
        <f>IF(AND(Bias!$I$6=1,$B209&gt;=Bias!$J$6,$B209&lt;=Bias!$K$6),Tempo!E198+2*L209*$L$5,Tempo!E198)</f>
        <v>0</v>
      </c>
      <c r="O209" s="70">
        <f>IF($B209="",0,Tempo!$A$2*(M209-N209)/2+O210)</f>
        <v>0</v>
      </c>
      <c r="P209" s="109">
        <f t="shared" si="7"/>
        <v>0</v>
      </c>
      <c r="Q209" s="111" t="str">
        <f>IF($B209&lt;=Bias!$P$5,IF(ABS(Tempo!AP198-G209)+ABS(Tempo!AQ198-H209)=0,0.5,ABS(Tempo!AP198-G209)/(ABS(Tempo!AP198-G209)+ABS(Tempo!AQ198-H209))),IF($B209="","",0))</f>
        <v/>
      </c>
      <c r="R209" s="71" t="str">
        <f>IF($B209&lt;=Bias!$P$5,IF(ABS(Tempo!AP198-G209)+ABS(Tempo!AQ198-H209)=0,0.5,ABS(Tempo!AQ198-H209)/(ABS(Tempo!AP198-G209)+ABS(Tempo!AQ198-H209))),IF($B209="","",0))</f>
        <v/>
      </c>
      <c r="S209" s="71">
        <f>IF(Bias!$N$5=0,G209,IF(AND(Bias!$N$5=1,$B209&gt;=Bias!$O$5,$B209&lt;=Bias!$P$5),G209-2*($N$5*Q209),G209))</f>
        <v>0</v>
      </c>
      <c r="T209" s="71">
        <f>IF(Bias!$N$5=0,H209,IF(AND(Bias!$N$5=1,$B209&gt;=Bias!$O$5,$B209&lt;=Bias!$P$5),H209+2*($N$5*R209),H209))</f>
        <v>0</v>
      </c>
      <c r="U209" s="70">
        <f>IF($B209="",0,Tempo!$A$2*(S209-T209)/2+U210)</f>
        <v>0</v>
      </c>
      <c r="V209" s="83">
        <f>IF(AND($B209&lt;&gt;"",$Q$11&lt;&gt;""),U209-C209+Tempo!AX198,0)</f>
        <v>0</v>
      </c>
      <c r="W209" s="83" t="str">
        <f>IF($B209&lt;=Bias!$P$6,IF(ABS(Tempo!AR198-M209)+ABS(Tempo!AS198-N209)=0,0.5,ABS(Tempo!AR198-M209)/(ABS(Tempo!AR198-M209)+ABS(Tempo!AS198-N209))),IF($B209="","",0))</f>
        <v/>
      </c>
      <c r="X209" s="83" t="str">
        <f>IF($B209&lt;=Bias!$P$6,IF(ABS(Tempo!AR198-M209)+ABS(Tempo!AS198-N209)=0,0.5,ABS(Tempo!AS198-N209)/(ABS(Tempo!AR198-M209)+ABS(Tempo!AS198-N209))),IF($B209="","",0))</f>
        <v/>
      </c>
      <c r="Y209" s="71">
        <f>IF(Bias!$N$6=0,M209,IF(AND(Bias!$N$6=1,$B209&gt;=Bias!$O$6,$B209&lt;=Bias!$P$6),M209-2*($P$5*W209),M209))</f>
        <v>0</v>
      </c>
      <c r="Z209" s="71">
        <f>IF(Bias!$N$6=0,N209,IF(AND(Bias!$N$6=1,$B209&gt;=Bias!$O$6,$B209&lt;=Bias!$P$6),N209+2*($P$5*X209),N209))</f>
        <v>0</v>
      </c>
      <c r="AA209" s="70">
        <f>IF($B209="",0,Tempo!$A$2*(Y209-Z209)/2+AA210)</f>
        <v>0</v>
      </c>
      <c r="AB209" s="83">
        <f>IF(AND($B209&lt;&gt;"",$Q$11&lt;&gt;""),AA209-D209+Tempo!AY198,0)</f>
        <v>0</v>
      </c>
      <c r="AC209" s="83">
        <f>Tempo!$A$2*(S209-T209)/2-Tempo!$A$2*(Tempo!AP198-Tempo!AQ198)/2</f>
        <v>0</v>
      </c>
      <c r="AD209" s="83">
        <f>Tempo!$A$2*(Y209-Z209)/2-Tempo!$A$2*(Tempo!AR198-Tempo!AS198)/2</f>
        <v>0</v>
      </c>
      <c r="AE209" s="83">
        <f>Tempo!$A$2*(S209+T209)/2-Tempo!$A$2*(Tempo!AP198+Tempo!AQ198)/2</f>
        <v>0</v>
      </c>
      <c r="AF209" s="83">
        <f>Tempo!$A$2*(Y209+Z209)/2-Tempo!$A$2*(Tempo!AR198+Tempo!AS198)/2</f>
        <v>0</v>
      </c>
      <c r="AG209" s="105" t="e">
        <f>IF(AND(Bias!$F$4=1,B209&lt;&gt;""),B209,NA())</f>
        <v>#N/A</v>
      </c>
      <c r="AH209" s="105" t="e">
        <f>IF(AND(Bias!$F$5=1,B209&lt;&gt;""),B209,NA())</f>
        <v>#N/A</v>
      </c>
      <c r="AI209" s="105" t="e">
        <f>IF(AND(Bias!$F$4=1,Bias!$F$6=1,B209&lt;&gt;""),B209,NA())</f>
        <v>#N/A</v>
      </c>
      <c r="AJ209" s="105" t="e">
        <f>IF(AND(Bias!$F$5=1,Bias!$F$6=1,B209&lt;&gt;""),B209,NA())</f>
        <v>#N/A</v>
      </c>
      <c r="AL209" t="str">
        <f>IF($B209&lt;&gt;"",(Tempo!B198-Tempo!C198)/2-(Tempo!AP198-Tempo!AQ198)/2,"")</f>
        <v/>
      </c>
      <c r="AM209" t="str">
        <f>IF($B209&lt;&gt;"",(Tempo!D198-Tempo!E198)/2-(Tempo!AR198-Tempo!AS198)/2,"")</f>
        <v/>
      </c>
    </row>
    <row r="210" spans="1:39" x14ac:dyDescent="0.3">
      <c r="A210" s="68">
        <v>197</v>
      </c>
      <c r="B210" s="69" t="str">
        <f>IF(Tempo!A199="","",Tempo!A199)</f>
        <v/>
      </c>
      <c r="C210" s="70">
        <f>Tempo!$A$2*(Tempo!AP199-Tempo!AQ199)/2+C211</f>
        <v>0</v>
      </c>
      <c r="D210" s="70">
        <f>Tempo!$A$2*(Tempo!AR199-Tempo!AS199)/2+D211</f>
        <v>0</v>
      </c>
      <c r="E210" s="83" t="str">
        <f>IF($B210&lt;=Bias!$K$5,IF(ABS(Tempo!AP199-Tempo!B199)+ABS(Tempo!AQ199-Tempo!C199)=0,0.5,ABS(Tempo!AP199-Tempo!B199)/(ABS(Tempo!AP199-Tempo!B199)+ABS(Tempo!AQ199-Tempo!C199))),IF($B210="","",0))</f>
        <v/>
      </c>
      <c r="F210" s="83" t="str">
        <f>IF($B210&lt;=Bias!$K$5,IF(ABS(Tempo!AP199-Tempo!B199)+ABS(Tempo!AQ199-Tempo!C199)=0,0.5,ABS(Tempo!AQ199-Tempo!C199)/(ABS(Tempo!AP199-Tempo!B199)+ABS(Tempo!AQ199-Tempo!C199))),IF($B210="","",0))</f>
        <v/>
      </c>
      <c r="G210" s="71">
        <f>IF(AND(Bias!$I$5=1,$B210&gt;=Bias!$J$5,$B210&lt;=Bias!$K$5),Tempo!B199-E210*$G$3,Tempo!B199)</f>
        <v>0</v>
      </c>
      <c r="H210" s="71">
        <f>IF(AND(Bias!$I$5=1,$B210&gt;=Bias!$J$5,$B210&lt;=Bias!$K$5),Tempo!C199+F210*$G$3,Tempo!C199)</f>
        <v>0</v>
      </c>
      <c r="I210" s="70">
        <f>IF($B210="",0,Tempo!$A$2*(G210-H210)/2+I211)</f>
        <v>0</v>
      </c>
      <c r="J210" s="70">
        <f t="shared" si="6"/>
        <v>0</v>
      </c>
      <c r="K210" s="83" t="str">
        <f>IF($B210&lt;=Bias!$K$6,IF(ABS(Tempo!AR199-Tempo!D199)+ABS(Tempo!AS199-Tempo!E199)=0,0.5,ABS(Tempo!AR199-Tempo!D199)/(ABS(Tempo!AR199-Tempo!D199)+ABS(Tempo!AS199-Tempo!E199))),IF($B210="","",0))</f>
        <v/>
      </c>
      <c r="L210" s="83" t="str">
        <f>IF($B210&lt;=Bias!$K$6,IF(ABS(Tempo!AR199-Tempo!D199)+ABS(Tempo!AS199-Tempo!E199)=0,0.5,ABS(Tempo!AS199-Tempo!E199)/(ABS(Tempo!AR199-Tempo!D199)+ABS(Tempo!AS199-Tempo!E199))),IF($B210="","",0))</f>
        <v/>
      </c>
      <c r="M210" s="153">
        <f>IF(AND(Bias!$I$6=1,$B210&gt;=Bias!$J$6,$B210&lt;=Bias!$K$6),Tempo!D199-2*K210*$L$5,Tempo!D199)</f>
        <v>0</v>
      </c>
      <c r="N210" s="153">
        <f>IF(AND(Bias!$I$6=1,$B210&gt;=Bias!$J$6,$B210&lt;=Bias!$K$6),Tempo!E199+2*L210*$L$5,Tempo!E199)</f>
        <v>0</v>
      </c>
      <c r="O210" s="70">
        <f>IF($B210="",0,Tempo!$A$2*(M210-N210)/2+O211)</f>
        <v>0</v>
      </c>
      <c r="P210" s="109">
        <f t="shared" si="7"/>
        <v>0</v>
      </c>
      <c r="Q210" s="111" t="str">
        <f>IF($B210&lt;=Bias!$P$5,IF(ABS(Tempo!AP199-G210)+ABS(Tempo!AQ199-H210)=0,0.5,ABS(Tempo!AP199-G210)/(ABS(Tempo!AP199-G210)+ABS(Tempo!AQ199-H210))),IF($B210="","",0))</f>
        <v/>
      </c>
      <c r="R210" s="71" t="str">
        <f>IF($B210&lt;=Bias!$P$5,IF(ABS(Tempo!AP199-G210)+ABS(Tempo!AQ199-H210)=0,0.5,ABS(Tempo!AQ199-H210)/(ABS(Tempo!AP199-G210)+ABS(Tempo!AQ199-H210))),IF($B210="","",0))</f>
        <v/>
      </c>
      <c r="S210" s="71">
        <f>IF(Bias!$N$5=0,G210,IF(AND(Bias!$N$5=1,$B210&gt;=Bias!$O$5,$B210&lt;=Bias!$P$5),G210-2*($N$5*Q210),G210))</f>
        <v>0</v>
      </c>
      <c r="T210" s="71">
        <f>IF(Bias!$N$5=0,H210,IF(AND(Bias!$N$5=1,$B210&gt;=Bias!$O$5,$B210&lt;=Bias!$P$5),H210+2*($N$5*R210),H210))</f>
        <v>0</v>
      </c>
      <c r="U210" s="70">
        <f>IF($B210="",0,Tempo!$A$2*(S210-T210)/2+U211)</f>
        <v>0</v>
      </c>
      <c r="V210" s="83">
        <f>IF(AND($B210&lt;&gt;"",$Q$11&lt;&gt;""),U210-C210+Tempo!AX199,0)</f>
        <v>0</v>
      </c>
      <c r="W210" s="83" t="str">
        <f>IF($B210&lt;=Bias!$P$6,IF(ABS(Tempo!AR199-M210)+ABS(Tempo!AS199-N210)=0,0.5,ABS(Tempo!AR199-M210)/(ABS(Tempo!AR199-M210)+ABS(Tempo!AS199-N210))),IF($B210="","",0))</f>
        <v/>
      </c>
      <c r="X210" s="83" t="str">
        <f>IF($B210&lt;=Bias!$P$6,IF(ABS(Tempo!AR199-M210)+ABS(Tempo!AS199-N210)=0,0.5,ABS(Tempo!AS199-N210)/(ABS(Tempo!AR199-M210)+ABS(Tempo!AS199-N210))),IF($B210="","",0))</f>
        <v/>
      </c>
      <c r="Y210" s="71">
        <f>IF(Bias!$N$6=0,M210,IF(AND(Bias!$N$6=1,$B210&gt;=Bias!$O$6,$B210&lt;=Bias!$P$6),M210-2*($P$5*W210),M210))</f>
        <v>0</v>
      </c>
      <c r="Z210" s="71">
        <f>IF(Bias!$N$6=0,N210,IF(AND(Bias!$N$6=1,$B210&gt;=Bias!$O$6,$B210&lt;=Bias!$P$6),N210+2*($P$5*X210),N210))</f>
        <v>0</v>
      </c>
      <c r="AA210" s="70">
        <f>IF($B210="",0,Tempo!$A$2*(Y210-Z210)/2+AA211)</f>
        <v>0</v>
      </c>
      <c r="AB210" s="83">
        <f>IF(AND($B210&lt;&gt;"",$Q$11&lt;&gt;""),AA210-D210+Tempo!AY199,0)</f>
        <v>0</v>
      </c>
      <c r="AC210" s="83">
        <f>Tempo!$A$2*(S210-T210)/2-Tempo!$A$2*(Tempo!AP199-Tempo!AQ199)/2</f>
        <v>0</v>
      </c>
      <c r="AD210" s="83">
        <f>Tempo!$A$2*(Y210-Z210)/2-Tempo!$A$2*(Tempo!AR199-Tempo!AS199)/2</f>
        <v>0</v>
      </c>
      <c r="AE210" s="83">
        <f>Tempo!$A$2*(S210+T210)/2-Tempo!$A$2*(Tempo!AP199+Tempo!AQ199)/2</f>
        <v>0</v>
      </c>
      <c r="AF210" s="83">
        <f>Tempo!$A$2*(Y210+Z210)/2-Tempo!$A$2*(Tempo!AR199+Tempo!AS199)/2</f>
        <v>0</v>
      </c>
      <c r="AG210" s="105" t="e">
        <f>IF(AND(Bias!$F$4=1,B210&lt;&gt;""),B210,NA())</f>
        <v>#N/A</v>
      </c>
      <c r="AH210" s="105" t="e">
        <f>IF(AND(Bias!$F$5=1,B210&lt;&gt;""),B210,NA())</f>
        <v>#N/A</v>
      </c>
      <c r="AI210" s="105" t="e">
        <f>IF(AND(Bias!$F$4=1,Bias!$F$6=1,B210&lt;&gt;""),B210,NA())</f>
        <v>#N/A</v>
      </c>
      <c r="AJ210" s="105" t="e">
        <f>IF(AND(Bias!$F$5=1,Bias!$F$6=1,B210&lt;&gt;""),B210,NA())</f>
        <v>#N/A</v>
      </c>
      <c r="AL210" t="str">
        <f>IF($B210&lt;&gt;"",(Tempo!B199-Tempo!C199)/2-(Tempo!AP199-Tempo!AQ199)/2,"")</f>
        <v/>
      </c>
      <c r="AM210" t="str">
        <f>IF($B210&lt;&gt;"",(Tempo!D199-Tempo!E199)/2-(Tempo!AR199-Tempo!AS199)/2,"")</f>
        <v/>
      </c>
    </row>
    <row r="211" spans="1:39" x14ac:dyDescent="0.3">
      <c r="A211" s="68">
        <v>198</v>
      </c>
      <c r="B211" s="69" t="str">
        <f>IF(Tempo!A200="","",Tempo!A200)</f>
        <v/>
      </c>
      <c r="C211" s="70">
        <f>Tempo!$A$2*(Tempo!AP200-Tempo!AQ200)/2+C212</f>
        <v>0</v>
      </c>
      <c r="D211" s="70">
        <f>Tempo!$A$2*(Tempo!AR200-Tempo!AS200)/2+D212</f>
        <v>0</v>
      </c>
      <c r="E211" s="83" t="str">
        <f>IF($B211&lt;=Bias!$K$5,IF(ABS(Tempo!AP200-Tempo!B200)+ABS(Tempo!AQ200-Tempo!C200)=0,0.5,ABS(Tempo!AP200-Tempo!B200)/(ABS(Tempo!AP200-Tempo!B200)+ABS(Tempo!AQ200-Tempo!C200))),IF($B211="","",0))</f>
        <v/>
      </c>
      <c r="F211" s="83" t="str">
        <f>IF($B211&lt;=Bias!$K$5,IF(ABS(Tempo!AP200-Tempo!B200)+ABS(Tempo!AQ200-Tempo!C200)=0,0.5,ABS(Tempo!AQ200-Tempo!C200)/(ABS(Tempo!AP200-Tempo!B200)+ABS(Tempo!AQ200-Tempo!C200))),IF($B211="","",0))</f>
        <v/>
      </c>
      <c r="G211" s="71">
        <f>IF(AND(Bias!$I$5=1,$B211&gt;=Bias!$J$5,$B211&lt;=Bias!$K$5),Tempo!B200-E211*$G$3,Tempo!B200)</f>
        <v>0</v>
      </c>
      <c r="H211" s="71">
        <f>IF(AND(Bias!$I$5=1,$B211&gt;=Bias!$J$5,$B211&lt;=Bias!$K$5),Tempo!C200+F211*$G$3,Tempo!C200)</f>
        <v>0</v>
      </c>
      <c r="I211" s="70">
        <f>IF($B211="",0,Tempo!$A$2*(G211-H211)/2+I212)</f>
        <v>0</v>
      </c>
      <c r="J211" s="70">
        <f t="shared" si="6"/>
        <v>0</v>
      </c>
      <c r="K211" s="83" t="str">
        <f>IF($B211&lt;=Bias!$K$6,IF(ABS(Tempo!AR200-Tempo!D200)+ABS(Tempo!AS200-Tempo!E200)=0,0.5,ABS(Tempo!AR200-Tempo!D200)/(ABS(Tempo!AR200-Tempo!D200)+ABS(Tempo!AS200-Tempo!E200))),IF($B211="","",0))</f>
        <v/>
      </c>
      <c r="L211" s="83" t="str">
        <f>IF($B211&lt;=Bias!$K$6,IF(ABS(Tempo!AR200-Tempo!D200)+ABS(Tempo!AS200-Tempo!E200)=0,0.5,ABS(Tempo!AS200-Tempo!E200)/(ABS(Tempo!AR200-Tempo!D200)+ABS(Tempo!AS200-Tempo!E200))),IF($B211="","",0))</f>
        <v/>
      </c>
      <c r="M211" s="153">
        <f>IF(AND(Bias!$I$6=1,$B211&gt;=Bias!$J$6,$B211&lt;=Bias!$K$6),Tempo!D200-2*K211*$L$5,Tempo!D200)</f>
        <v>0</v>
      </c>
      <c r="N211" s="153">
        <f>IF(AND(Bias!$I$6=1,$B211&gt;=Bias!$J$6,$B211&lt;=Bias!$K$6),Tempo!E200+2*L211*$L$5,Tempo!E200)</f>
        <v>0</v>
      </c>
      <c r="O211" s="70">
        <f>IF($B211="",0,Tempo!$A$2*(M211-N211)/2+O212)</f>
        <v>0</v>
      </c>
      <c r="P211" s="109">
        <f t="shared" si="7"/>
        <v>0</v>
      </c>
      <c r="Q211" s="111" t="str">
        <f>IF($B211&lt;=Bias!$P$5,IF(ABS(Tempo!AP200-G211)+ABS(Tempo!AQ200-H211)=0,0.5,ABS(Tempo!AP200-G211)/(ABS(Tempo!AP200-G211)+ABS(Tempo!AQ200-H211))),IF($B211="","",0))</f>
        <v/>
      </c>
      <c r="R211" s="71" t="str">
        <f>IF($B211&lt;=Bias!$P$5,IF(ABS(Tempo!AP200-G211)+ABS(Tempo!AQ200-H211)=0,0.5,ABS(Tempo!AQ200-H211)/(ABS(Tempo!AP200-G211)+ABS(Tempo!AQ200-H211))),IF($B211="","",0))</f>
        <v/>
      </c>
      <c r="S211" s="71">
        <f>IF(Bias!$N$5=0,G211,IF(AND(Bias!$N$5=1,$B211&gt;=Bias!$O$5,$B211&lt;=Bias!$P$5),G211-2*($N$5*Q211),G211))</f>
        <v>0</v>
      </c>
      <c r="T211" s="71">
        <f>IF(Bias!$N$5=0,H211,IF(AND(Bias!$N$5=1,$B211&gt;=Bias!$O$5,$B211&lt;=Bias!$P$5),H211+2*($N$5*R211),H211))</f>
        <v>0</v>
      </c>
      <c r="U211" s="70">
        <f>IF($B211="",0,Tempo!$A$2*(S211-T211)/2+U212)</f>
        <v>0</v>
      </c>
      <c r="V211" s="83">
        <f>IF(AND($B211&lt;&gt;"",$Q$11&lt;&gt;""),U211-C211+Tempo!AX200,0)</f>
        <v>0</v>
      </c>
      <c r="W211" s="83" t="str">
        <f>IF($B211&lt;=Bias!$P$6,IF(ABS(Tempo!AR200-M211)+ABS(Tempo!AS200-N211)=0,0.5,ABS(Tempo!AR200-M211)/(ABS(Tempo!AR200-M211)+ABS(Tempo!AS200-N211))),IF($B211="","",0))</f>
        <v/>
      </c>
      <c r="X211" s="83" t="str">
        <f>IF($B211&lt;=Bias!$P$6,IF(ABS(Tempo!AR200-M211)+ABS(Tempo!AS200-N211)=0,0.5,ABS(Tempo!AS200-N211)/(ABS(Tempo!AR200-M211)+ABS(Tempo!AS200-N211))),IF($B211="","",0))</f>
        <v/>
      </c>
      <c r="Y211" s="71">
        <f>IF(Bias!$N$6=0,M211,IF(AND(Bias!$N$6=1,$B211&gt;=Bias!$O$6,$B211&lt;=Bias!$P$6),M211-2*($P$5*W211),M211))</f>
        <v>0</v>
      </c>
      <c r="Z211" s="71">
        <f>IF(Bias!$N$6=0,N211,IF(AND(Bias!$N$6=1,$B211&gt;=Bias!$O$6,$B211&lt;=Bias!$P$6),N211+2*($P$5*X211),N211))</f>
        <v>0</v>
      </c>
      <c r="AA211" s="70">
        <f>IF($B211="",0,Tempo!$A$2*(Y211-Z211)/2+AA212)</f>
        <v>0</v>
      </c>
      <c r="AB211" s="83">
        <f>IF(AND($B211&lt;&gt;"",$Q$11&lt;&gt;""),AA211-D211+Tempo!AY200,0)</f>
        <v>0</v>
      </c>
      <c r="AC211" s="83">
        <f>Tempo!$A$2*(S211-T211)/2-Tempo!$A$2*(Tempo!AP200-Tempo!AQ200)/2</f>
        <v>0</v>
      </c>
      <c r="AD211" s="83">
        <f>Tempo!$A$2*(Y211-Z211)/2-Tempo!$A$2*(Tempo!AR200-Tempo!AS200)/2</f>
        <v>0</v>
      </c>
      <c r="AE211" s="83">
        <f>Tempo!$A$2*(S211+T211)/2-Tempo!$A$2*(Tempo!AP200+Tempo!AQ200)/2</f>
        <v>0</v>
      </c>
      <c r="AF211" s="83">
        <f>Tempo!$A$2*(Y211+Z211)/2-Tempo!$A$2*(Tempo!AR200+Tempo!AS200)/2</f>
        <v>0</v>
      </c>
      <c r="AG211" s="105" t="e">
        <f>IF(AND(Bias!$F$4=1,B211&lt;&gt;""),B211,NA())</f>
        <v>#N/A</v>
      </c>
      <c r="AH211" s="105" t="e">
        <f>IF(AND(Bias!$F$5=1,B211&lt;&gt;""),B211,NA())</f>
        <v>#N/A</v>
      </c>
      <c r="AI211" s="105" t="e">
        <f>IF(AND(Bias!$F$4=1,Bias!$F$6=1,B211&lt;&gt;""),B211,NA())</f>
        <v>#N/A</v>
      </c>
      <c r="AJ211" s="105" t="e">
        <f>IF(AND(Bias!$F$5=1,Bias!$F$6=1,B211&lt;&gt;""),B211,NA())</f>
        <v>#N/A</v>
      </c>
      <c r="AL211" t="str">
        <f>IF($B211&lt;&gt;"",(Tempo!B200-Tempo!C200)/2-(Tempo!AP200-Tempo!AQ200)/2,"")</f>
        <v/>
      </c>
      <c r="AM211" t="str">
        <f>IF($B211&lt;&gt;"",(Tempo!D200-Tempo!E200)/2-(Tempo!AR200-Tempo!AS200)/2,"")</f>
        <v/>
      </c>
    </row>
    <row r="212" spans="1:39" x14ac:dyDescent="0.3">
      <c r="A212" s="68">
        <v>199</v>
      </c>
      <c r="B212" s="69" t="str">
        <f>IF(Tempo!A201="","",Tempo!A201)</f>
        <v/>
      </c>
      <c r="C212" s="70">
        <f>Tempo!$A$2*(Tempo!AP201-Tempo!AQ201)/2+C213</f>
        <v>0</v>
      </c>
      <c r="D212" s="70">
        <f>Tempo!$A$2*(Tempo!AR201-Tempo!AS201)/2+D213</f>
        <v>0</v>
      </c>
      <c r="E212" s="83" t="str">
        <f>IF($B212&lt;=Bias!$K$5,IF(ABS(Tempo!AP201-Tempo!B201)+ABS(Tempo!AQ201-Tempo!C201)=0,0.5,ABS(Tempo!AP201-Tempo!B201)/(ABS(Tempo!AP201-Tempo!B201)+ABS(Tempo!AQ201-Tempo!C201))),IF($B212="","",0))</f>
        <v/>
      </c>
      <c r="F212" s="83" t="str">
        <f>IF($B212&lt;=Bias!$K$5,IF(ABS(Tempo!AP201-Tempo!B201)+ABS(Tempo!AQ201-Tempo!C201)=0,0.5,ABS(Tempo!AQ201-Tempo!C201)/(ABS(Tempo!AP201-Tempo!B201)+ABS(Tempo!AQ201-Tempo!C201))),IF($B212="","",0))</f>
        <v/>
      </c>
      <c r="G212" s="71">
        <f>IF(AND(Bias!$I$5=1,$B212&gt;=Bias!$J$5,$B212&lt;=Bias!$K$5),Tempo!B201-E212*$G$3,Tempo!B201)</f>
        <v>0</v>
      </c>
      <c r="H212" s="71">
        <f>IF(AND(Bias!$I$5=1,$B212&gt;=Bias!$J$5,$B212&lt;=Bias!$K$5),Tempo!C201+F212*$G$3,Tempo!C201)</f>
        <v>0</v>
      </c>
      <c r="I212" s="70">
        <f>IF($B212="",0,Tempo!$A$2*(G212-H212)/2+I213)</f>
        <v>0</v>
      </c>
      <c r="J212" s="70">
        <f t="shared" si="6"/>
        <v>0</v>
      </c>
      <c r="K212" s="83" t="str">
        <f>IF($B212&lt;=Bias!$K$6,IF(ABS(Tempo!AR201-Tempo!D201)+ABS(Tempo!AS201-Tempo!E201)=0,0.5,ABS(Tempo!AR201-Tempo!D201)/(ABS(Tempo!AR201-Tempo!D201)+ABS(Tempo!AS201-Tempo!E201))),IF($B212="","",0))</f>
        <v/>
      </c>
      <c r="L212" s="83" t="str">
        <f>IF($B212&lt;=Bias!$K$6,IF(ABS(Tempo!AR201-Tempo!D201)+ABS(Tempo!AS201-Tempo!E201)=0,0.5,ABS(Tempo!AS201-Tempo!E201)/(ABS(Tempo!AR201-Tempo!D201)+ABS(Tempo!AS201-Tempo!E201))),IF($B212="","",0))</f>
        <v/>
      </c>
      <c r="M212" s="153">
        <f>IF(AND(Bias!$I$6=1,$B212&gt;=Bias!$J$6,$B212&lt;=Bias!$K$6),Tempo!D201-2*K212*$L$5,Tempo!D201)</f>
        <v>0</v>
      </c>
      <c r="N212" s="153">
        <f>IF(AND(Bias!$I$6=1,$B212&gt;=Bias!$J$6,$B212&lt;=Bias!$K$6),Tempo!E201+2*L212*$L$5,Tempo!E201)</f>
        <v>0</v>
      </c>
      <c r="O212" s="70">
        <f>IF($B212="",0,Tempo!$A$2*(M212-N212)/2+O213)</f>
        <v>0</v>
      </c>
      <c r="P212" s="109">
        <f t="shared" si="7"/>
        <v>0</v>
      </c>
      <c r="Q212" s="111" t="str">
        <f>IF($B212&lt;=Bias!$P$5,IF(ABS(Tempo!AP201-G212)+ABS(Tempo!AQ201-H212)=0,0.5,ABS(Tempo!AP201-G212)/(ABS(Tempo!AP201-G212)+ABS(Tempo!AQ201-H212))),IF($B212="","",0))</f>
        <v/>
      </c>
      <c r="R212" s="71" t="str">
        <f>IF($B212&lt;=Bias!$P$5,IF(ABS(Tempo!AP201-G212)+ABS(Tempo!AQ201-H212)=0,0.5,ABS(Tempo!AQ201-H212)/(ABS(Tempo!AP201-G212)+ABS(Tempo!AQ201-H212))),IF($B212="","",0))</f>
        <v/>
      </c>
      <c r="S212" s="71">
        <f>IF(Bias!$N$5=0,G212,IF(AND(Bias!$N$5=1,$B212&gt;=Bias!$O$5,$B212&lt;=Bias!$P$5),G212-2*($N$5*Q212),G212))</f>
        <v>0</v>
      </c>
      <c r="T212" s="71">
        <f>IF(Bias!$N$5=0,H212,IF(AND(Bias!$N$5=1,$B212&gt;=Bias!$O$5,$B212&lt;=Bias!$P$5),H212+2*($N$5*R212),H212))</f>
        <v>0</v>
      </c>
      <c r="U212" s="70">
        <f>IF($B212="",0,Tempo!$A$2*(S212-T212)/2+U213)</f>
        <v>0</v>
      </c>
      <c r="V212" s="83">
        <f>IF(AND($B212&lt;&gt;"",$Q$11&lt;&gt;""),U212-C212+Tempo!AX201,0)</f>
        <v>0</v>
      </c>
      <c r="W212" s="83" t="str">
        <f>IF($B212&lt;=Bias!$P$6,IF(ABS(Tempo!AR201-M212)+ABS(Tempo!AS201-N212)=0,0.5,ABS(Tempo!AR201-M212)/(ABS(Tempo!AR201-M212)+ABS(Tempo!AS201-N212))),IF($B212="","",0))</f>
        <v/>
      </c>
      <c r="X212" s="83" t="str">
        <f>IF($B212&lt;=Bias!$P$6,IF(ABS(Tempo!AR201-M212)+ABS(Tempo!AS201-N212)=0,0.5,ABS(Tempo!AS201-N212)/(ABS(Tempo!AR201-M212)+ABS(Tempo!AS201-N212))),IF($B212="","",0))</f>
        <v/>
      </c>
      <c r="Y212" s="71">
        <f>IF(Bias!$N$6=0,M212,IF(AND(Bias!$N$6=1,$B212&gt;=Bias!$O$6,$B212&lt;=Bias!$P$6),M212-2*($P$5*W212),M212))</f>
        <v>0</v>
      </c>
      <c r="Z212" s="71">
        <f>IF(Bias!$N$6=0,N212,IF(AND(Bias!$N$6=1,$B212&gt;=Bias!$O$6,$B212&lt;=Bias!$P$6),N212+2*($P$5*X212),N212))</f>
        <v>0</v>
      </c>
      <c r="AA212" s="70">
        <f>IF($B212="",0,Tempo!$A$2*(Y212-Z212)/2+AA213)</f>
        <v>0</v>
      </c>
      <c r="AB212" s="83">
        <f>IF(AND($B212&lt;&gt;"",$Q$11&lt;&gt;""),AA212-D212+Tempo!AY201,0)</f>
        <v>0</v>
      </c>
      <c r="AC212" s="83">
        <f>Tempo!$A$2*(S212-T212)/2-Tempo!$A$2*(Tempo!AP201-Tempo!AQ201)/2</f>
        <v>0</v>
      </c>
      <c r="AD212" s="83">
        <f>Tempo!$A$2*(Y212-Z212)/2-Tempo!$A$2*(Tempo!AR201-Tempo!AS201)/2</f>
        <v>0</v>
      </c>
      <c r="AE212" s="83">
        <f>Tempo!$A$2*(S212+T212)/2-Tempo!$A$2*(Tempo!AP201+Tempo!AQ201)/2</f>
        <v>0</v>
      </c>
      <c r="AF212" s="83">
        <f>Tempo!$A$2*(Y212+Z212)/2-Tempo!$A$2*(Tempo!AR201+Tempo!AS201)/2</f>
        <v>0</v>
      </c>
      <c r="AG212" s="105" t="e">
        <f>IF(AND(Bias!$F$4=1,B212&lt;&gt;""),B212,NA())</f>
        <v>#N/A</v>
      </c>
      <c r="AH212" s="105" t="e">
        <f>IF(AND(Bias!$F$5=1,B212&lt;&gt;""),B212,NA())</f>
        <v>#N/A</v>
      </c>
      <c r="AI212" s="105" t="e">
        <f>IF(AND(Bias!$F$4=1,Bias!$F$6=1,B212&lt;&gt;""),B212,NA())</f>
        <v>#N/A</v>
      </c>
      <c r="AJ212" s="105" t="e">
        <f>IF(AND(Bias!$F$5=1,Bias!$F$6=1,B212&lt;&gt;""),B212,NA())</f>
        <v>#N/A</v>
      </c>
      <c r="AL212" t="str">
        <f>IF($B212&lt;&gt;"",(Tempo!B201-Tempo!C201)/2-(Tempo!AP201-Tempo!AQ201)/2,"")</f>
        <v/>
      </c>
      <c r="AM212" t="str">
        <f>IF($B212&lt;&gt;"",(Tempo!D201-Tempo!E201)/2-(Tempo!AR201-Tempo!AS201)/2,"")</f>
        <v/>
      </c>
    </row>
    <row r="213" spans="1:39" x14ac:dyDescent="0.3">
      <c r="A213" s="68">
        <v>200</v>
      </c>
      <c r="B213" s="69" t="str">
        <f>IF(Tempo!A202="","",Tempo!A202)</f>
        <v/>
      </c>
      <c r="C213" s="70">
        <f>Tempo!$A$2*(Tempo!AP202-Tempo!AQ202)/2+C214</f>
        <v>0</v>
      </c>
      <c r="D213" s="70">
        <f>Tempo!$A$2*(Tempo!AR202-Tempo!AS202)/2+D214</f>
        <v>0</v>
      </c>
      <c r="E213" s="83" t="str">
        <f>IF($B213&lt;=Bias!$K$5,IF(ABS(Tempo!AP202-Tempo!B202)+ABS(Tempo!AQ202-Tempo!C202)=0,0.5,ABS(Tempo!AP202-Tempo!B202)/(ABS(Tempo!AP202-Tempo!B202)+ABS(Tempo!AQ202-Tempo!C202))),IF($B213="","",0))</f>
        <v/>
      </c>
      <c r="F213" s="83" t="str">
        <f>IF($B213&lt;=Bias!$K$5,IF(ABS(Tempo!AP202-Tempo!B202)+ABS(Tempo!AQ202-Tempo!C202)=0,0.5,ABS(Tempo!AQ202-Tempo!C202)/(ABS(Tempo!AP202-Tempo!B202)+ABS(Tempo!AQ202-Tempo!C202))),IF($B213="","",0))</f>
        <v/>
      </c>
      <c r="G213" s="71">
        <f>IF(AND(Bias!$I$5=1,$B213&gt;=Bias!$J$5,$B213&lt;=Bias!$K$5),Tempo!B202-E213*$G$3,Tempo!B202)</f>
        <v>0</v>
      </c>
      <c r="H213" s="71">
        <f>IF(AND(Bias!$I$5=1,$B213&gt;=Bias!$J$5,$B213&lt;=Bias!$K$5),Tempo!C202+F213*$G$3,Tempo!C202)</f>
        <v>0</v>
      </c>
      <c r="I213" s="70">
        <f>IF($B213="",0,Tempo!$A$2*(G213-H213)/2+I214)</f>
        <v>0</v>
      </c>
      <c r="J213" s="70">
        <f t="shared" si="6"/>
        <v>0</v>
      </c>
      <c r="K213" s="83" t="str">
        <f>IF($B213&lt;=Bias!$K$6,IF(ABS(Tempo!AR202-Tempo!D202)+ABS(Tempo!AS202-Tempo!E202)=0,0.5,ABS(Tempo!AR202-Tempo!D202)/(ABS(Tempo!AR202-Tempo!D202)+ABS(Tempo!AS202-Tempo!E202))),IF($B213="","",0))</f>
        <v/>
      </c>
      <c r="L213" s="83" t="str">
        <f>IF($B213&lt;=Bias!$K$6,IF(ABS(Tempo!AR202-Tempo!D202)+ABS(Tempo!AS202-Tempo!E202)=0,0.5,ABS(Tempo!AS202-Tempo!E202)/(ABS(Tempo!AR202-Tempo!D202)+ABS(Tempo!AS202-Tempo!E202))),IF($B213="","",0))</f>
        <v/>
      </c>
      <c r="M213" s="153">
        <f>IF(AND(Bias!$I$6=1,$B213&gt;=Bias!$J$6,$B213&lt;=Bias!$K$6),Tempo!D202-2*K213*$L$5,Tempo!D202)</f>
        <v>0</v>
      </c>
      <c r="N213" s="153">
        <f>IF(AND(Bias!$I$6=1,$B213&gt;=Bias!$J$6,$B213&lt;=Bias!$K$6),Tempo!E202+2*L213*$L$5,Tempo!E202)</f>
        <v>0</v>
      </c>
      <c r="O213" s="70">
        <f>IF($B213="",0,Tempo!$A$2*(M213-N213)/2+O214)</f>
        <v>0</v>
      </c>
      <c r="P213" s="109">
        <f t="shared" si="7"/>
        <v>0</v>
      </c>
      <c r="Q213" s="111" t="str">
        <f>IF($B213&lt;=Bias!$P$5,IF(ABS(Tempo!AP202-G213)+ABS(Tempo!AQ202-H213)=0,0.5,ABS(Tempo!AP202-G213)/(ABS(Tempo!AP202-G213)+ABS(Tempo!AQ202-H213))),IF($B213="","",0))</f>
        <v/>
      </c>
      <c r="R213" s="71" t="str">
        <f>IF($B213&lt;=Bias!$P$5,IF(ABS(Tempo!AP202-G213)+ABS(Tempo!AQ202-H213)=0,0.5,ABS(Tempo!AQ202-H213)/(ABS(Tempo!AP202-G213)+ABS(Tempo!AQ202-H213))),IF($B213="","",0))</f>
        <v/>
      </c>
      <c r="S213" s="71">
        <f>IF(Bias!$N$5=0,G213,IF(AND(Bias!$N$5=1,$B213&gt;=Bias!$O$5,$B213&lt;=Bias!$P$5),G213-2*($N$5*Q213),G213))</f>
        <v>0</v>
      </c>
      <c r="T213" s="71">
        <f>IF(Bias!$N$5=0,H213,IF(AND(Bias!$N$5=1,$B213&gt;=Bias!$O$5,$B213&lt;=Bias!$P$5),H213+2*($N$5*R213),H213))</f>
        <v>0</v>
      </c>
      <c r="U213" s="70">
        <f>IF($B213="",0,Tempo!$A$2*(S213-T213)/2+U214)</f>
        <v>0</v>
      </c>
      <c r="V213" s="83">
        <f>IF(AND($B213&lt;&gt;"",$Q$11&lt;&gt;""),U213-C213+Tempo!AX202,0)</f>
        <v>0</v>
      </c>
      <c r="W213" s="83" t="str">
        <f>IF($B213&lt;=Bias!$P$6,IF(ABS(Tempo!AR202-M213)+ABS(Tempo!AS202-N213)=0,0.5,ABS(Tempo!AR202-M213)/(ABS(Tempo!AR202-M213)+ABS(Tempo!AS202-N213))),IF($B213="","",0))</f>
        <v/>
      </c>
      <c r="X213" s="83" t="str">
        <f>IF($B213&lt;=Bias!$P$6,IF(ABS(Tempo!AR202-M213)+ABS(Tempo!AS202-N213)=0,0.5,ABS(Tempo!AS202-N213)/(ABS(Tempo!AR202-M213)+ABS(Tempo!AS202-N213))),IF($B213="","",0))</f>
        <v/>
      </c>
      <c r="Y213" s="71">
        <f>IF(Bias!$N$6=0,M213,IF(AND(Bias!$N$6=1,$B213&gt;=Bias!$O$6,$B213&lt;=Bias!$P$6),M213-2*($P$5*W213),M213))</f>
        <v>0</v>
      </c>
      <c r="Z213" s="71">
        <f>IF(Bias!$N$6=0,N213,IF(AND(Bias!$N$6=1,$B213&gt;=Bias!$O$6,$B213&lt;=Bias!$P$6),N213+2*($P$5*X213),N213))</f>
        <v>0</v>
      </c>
      <c r="AA213" s="70">
        <f>IF($B213="",0,Tempo!$A$2*(Y213-Z213)/2+AA214)</f>
        <v>0</v>
      </c>
      <c r="AB213" s="83">
        <f>IF(AND($B213&lt;&gt;"",$Q$11&lt;&gt;""),AA213-D213+Tempo!AY202,0)</f>
        <v>0</v>
      </c>
      <c r="AC213" s="83">
        <f>Tempo!$A$2*(S213-T213)/2-Tempo!$A$2*(Tempo!AP202-Tempo!AQ202)/2</f>
        <v>0</v>
      </c>
      <c r="AD213" s="83">
        <f>Tempo!$A$2*(Y213-Z213)/2-Tempo!$A$2*(Tempo!AR202-Tempo!AS202)/2</f>
        <v>0</v>
      </c>
      <c r="AE213" s="83">
        <f>Tempo!$A$2*(S213+T213)/2-Tempo!$A$2*(Tempo!AP202+Tempo!AQ202)/2</f>
        <v>0</v>
      </c>
      <c r="AF213" s="83">
        <f>Tempo!$A$2*(Y213+Z213)/2-Tempo!$A$2*(Tempo!AR202+Tempo!AS202)/2</f>
        <v>0</v>
      </c>
      <c r="AG213" s="105" t="e">
        <f>IF(AND(Bias!$F$4=1,B213&lt;&gt;""),B213,NA())</f>
        <v>#N/A</v>
      </c>
      <c r="AH213" s="105" t="e">
        <f>IF(AND(Bias!$F$5=1,B213&lt;&gt;""),B213,NA())</f>
        <v>#N/A</v>
      </c>
      <c r="AI213" s="105" t="e">
        <f>IF(AND(Bias!$F$4=1,Bias!$F$6=1,B213&lt;&gt;""),B213,NA())</f>
        <v>#N/A</v>
      </c>
      <c r="AJ213" s="105" t="e">
        <f>IF(AND(Bias!$F$5=1,Bias!$F$6=1,B213&lt;&gt;""),B213,NA())</f>
        <v>#N/A</v>
      </c>
      <c r="AL213" t="str">
        <f>IF($B213&lt;&gt;"",(Tempo!B202-Tempo!C202)/2-(Tempo!AP202-Tempo!AQ202)/2,"")</f>
        <v/>
      </c>
      <c r="AM213" t="str">
        <f>IF($B213&lt;&gt;"",(Tempo!D202-Tempo!E202)/2-(Tempo!AR202-Tempo!AS202)/2,"")</f>
        <v/>
      </c>
    </row>
    <row r="216" spans="1:39" x14ac:dyDescent="0.3">
      <c r="C216" s="68"/>
      <c r="D216" s="44"/>
      <c r="E216" s="68"/>
      <c r="F216" s="44"/>
      <c r="G216" s="68"/>
      <c r="H216" s="44"/>
      <c r="I216" s="68"/>
      <c r="J216" s="44"/>
      <c r="K216" s="68"/>
      <c r="L216" s="44"/>
      <c r="M216" s="68"/>
      <c r="N216" s="44"/>
      <c r="O216" s="68"/>
      <c r="P216" s="44"/>
      <c r="Q216" s="68"/>
      <c r="R216" s="44"/>
      <c r="S216" s="68"/>
      <c r="T216" s="44"/>
      <c r="U216" s="68"/>
      <c r="V216" s="44"/>
      <c r="W216" s="68"/>
      <c r="X216" s="44"/>
      <c r="Y216" s="68"/>
      <c r="Z216" s="44"/>
    </row>
  </sheetData>
  <mergeCells count="14">
    <mergeCell ref="C9:D9"/>
    <mergeCell ref="C8:D8"/>
    <mergeCell ref="C11:D11"/>
    <mergeCell ref="C12:D12"/>
    <mergeCell ref="E11:P11"/>
    <mergeCell ref="Q11:AF11"/>
    <mergeCell ref="E12:P12"/>
    <mergeCell ref="Q12:AF12"/>
    <mergeCell ref="I1:L1"/>
    <mergeCell ref="M1:P1"/>
    <mergeCell ref="E8:P8"/>
    <mergeCell ref="Q8:AF8"/>
    <mergeCell ref="E9:P9"/>
    <mergeCell ref="Q9:A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AN84"/>
  <sheetViews>
    <sheetView workbookViewId="0"/>
  </sheetViews>
  <sheetFormatPr baseColWidth="10" defaultRowHeight="14.4" x14ac:dyDescent="0.3"/>
  <cols>
    <col min="1" max="1" width="15.44140625" bestFit="1" customWidth="1"/>
    <col min="2" max="41" width="13.5546875" customWidth="1"/>
  </cols>
  <sheetData>
    <row r="1" spans="1:40" ht="15" customHeight="1" x14ac:dyDescent="0.3"/>
    <row r="2" spans="1:40" x14ac:dyDescent="0.3">
      <c r="A2" s="1"/>
    </row>
    <row r="3" spans="1:40" x14ac:dyDescent="0.3">
      <c r="A3" s="1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</row>
    <row r="4" spans="1:40" x14ac:dyDescent="0.3">
      <c r="A4" s="1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</row>
    <row r="5" spans="1:40" x14ac:dyDescent="0.3">
      <c r="A5" s="1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</row>
    <row r="6" spans="1:40" x14ac:dyDescent="0.3">
      <c r="A6" s="1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</row>
    <row r="7" spans="1:40" x14ac:dyDescent="0.3">
      <c r="A7" s="1"/>
    </row>
    <row r="8" spans="1:40" x14ac:dyDescent="0.3">
      <c r="A8" s="1"/>
    </row>
    <row r="9" spans="1:40" x14ac:dyDescent="0.3">
      <c r="A9" s="1"/>
    </row>
    <row r="10" spans="1:40" x14ac:dyDescent="0.3">
      <c r="A10" s="1"/>
    </row>
    <row r="11" spans="1:40" x14ac:dyDescent="0.3">
      <c r="A11" s="1"/>
    </row>
    <row r="12" spans="1:40" x14ac:dyDescent="0.3">
      <c r="A12" s="1"/>
    </row>
    <row r="13" spans="1:40" x14ac:dyDescent="0.3">
      <c r="A13" s="1"/>
    </row>
    <row r="14" spans="1:40" x14ac:dyDescent="0.3">
      <c r="A14" s="1"/>
    </row>
    <row r="15" spans="1:40" x14ac:dyDescent="0.3">
      <c r="A15" s="1"/>
    </row>
    <row r="16" spans="1:40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9"/>
  </sheetPr>
  <dimension ref="A1:V39"/>
  <sheetViews>
    <sheetView showGridLines="0" tabSelected="1" view="pageBreakPreview" zoomScaleNormal="100" zoomScaleSheetLayoutView="100" workbookViewId="0">
      <selection activeCell="O17" sqref="O17"/>
    </sheetView>
  </sheetViews>
  <sheetFormatPr baseColWidth="10" defaultColWidth="11.44140625" defaultRowHeight="14.4" x14ac:dyDescent="0.3"/>
  <cols>
    <col min="1" max="2" width="11.44140625" style="120" customWidth="1"/>
    <col min="3" max="3" width="11.44140625" customWidth="1"/>
    <col min="12" max="13" width="11.44140625" customWidth="1"/>
    <col min="14" max="14" width="11.44140625" style="123"/>
    <col min="15" max="15" width="11.44140625" style="120" customWidth="1"/>
    <col min="16" max="16384" width="11.44140625" style="120"/>
  </cols>
  <sheetData>
    <row r="1" spans="1:22" ht="15" customHeight="1" x14ac:dyDescent="0.25">
      <c r="A1" s="348" t="s">
        <v>133</v>
      </c>
      <c r="B1" s="349"/>
      <c r="C1" s="350" t="s">
        <v>154</v>
      </c>
      <c r="D1" s="351"/>
      <c r="E1" s="352"/>
      <c r="F1" s="223"/>
      <c r="G1" s="325"/>
      <c r="H1" s="326"/>
      <c r="I1" s="327"/>
      <c r="J1" s="325" t="s">
        <v>134</v>
      </c>
      <c r="K1" s="326"/>
      <c r="L1" s="326"/>
      <c r="M1" s="327"/>
      <c r="N1" s="172"/>
      <c r="O1" s="323">
        <f>D6</f>
        <v>0</v>
      </c>
      <c r="P1" s="323"/>
      <c r="Q1" s="323"/>
      <c r="T1" s="121"/>
    </row>
    <row r="2" spans="1:22" ht="15" customHeight="1" x14ac:dyDescent="0.25">
      <c r="A2" s="359" t="s">
        <v>135</v>
      </c>
      <c r="B2" s="360"/>
      <c r="C2" s="353"/>
      <c r="D2" s="354"/>
      <c r="E2" s="355"/>
      <c r="F2" s="224"/>
      <c r="G2" s="328"/>
      <c r="H2" s="329"/>
      <c r="I2" s="330"/>
      <c r="J2" s="225"/>
      <c r="K2" s="225"/>
      <c r="L2" s="225"/>
      <c r="M2" s="226"/>
      <c r="N2" s="172"/>
      <c r="O2" s="188" t="s">
        <v>123</v>
      </c>
      <c r="P2" s="321" t="s">
        <v>124</v>
      </c>
      <c r="Q2" s="322"/>
      <c r="T2" s="121"/>
    </row>
    <row r="3" spans="1:22" ht="15" customHeight="1" x14ac:dyDescent="0.25">
      <c r="A3" s="334" t="s">
        <v>136</v>
      </c>
      <c r="B3" s="335"/>
      <c r="C3" s="353"/>
      <c r="D3" s="354"/>
      <c r="E3" s="355"/>
      <c r="F3" s="224"/>
      <c r="G3" s="328"/>
      <c r="H3" s="329"/>
      <c r="I3" s="330"/>
      <c r="J3" s="225"/>
      <c r="K3" s="225"/>
      <c r="L3" s="225"/>
      <c r="M3" s="226"/>
      <c r="N3" s="172"/>
      <c r="O3" s="196">
        <v>1</v>
      </c>
      <c r="P3" s="319" t="s">
        <v>129</v>
      </c>
      <c r="Q3" s="320"/>
      <c r="T3" s="121"/>
    </row>
    <row r="4" spans="1:22" ht="15" customHeight="1" x14ac:dyDescent="0.25">
      <c r="A4" s="362" t="str">
        <f>CONFIG!$B$1</f>
        <v>IP-E01-08</v>
      </c>
      <c r="B4" s="363"/>
      <c r="C4" s="356"/>
      <c r="D4" s="357"/>
      <c r="E4" s="358"/>
      <c r="F4" s="227"/>
      <c r="G4" s="331"/>
      <c r="H4" s="332"/>
      <c r="I4" s="333"/>
      <c r="J4" s="228"/>
      <c r="K4" s="228"/>
      <c r="L4" s="228"/>
      <c r="M4" s="229"/>
      <c r="N4" s="172"/>
      <c r="O4" s="188">
        <v>35.5</v>
      </c>
      <c r="P4" s="198" t="s">
        <v>127</v>
      </c>
      <c r="Q4" s="199">
        <f>CONFIG!B2</f>
        <v>35.5</v>
      </c>
      <c r="T4" s="121"/>
    </row>
    <row r="5" spans="1:22" ht="15" customHeight="1" x14ac:dyDescent="0.3">
      <c r="C5" s="120"/>
      <c r="T5" s="121"/>
    </row>
    <row r="6" spans="1:22" ht="15" customHeight="1" x14ac:dyDescent="0.3">
      <c r="A6" s="364" t="s">
        <v>140</v>
      </c>
      <c r="B6" s="365"/>
      <c r="C6" s="366"/>
      <c r="D6" s="324"/>
      <c r="E6" s="161"/>
      <c r="G6" s="161"/>
      <c r="H6" s="161"/>
      <c r="I6" s="161"/>
      <c r="J6" s="162"/>
      <c r="K6" s="162"/>
      <c r="L6" s="162"/>
      <c r="M6" s="163"/>
      <c r="T6" s="122"/>
      <c r="V6" s="370" t="s">
        <v>131</v>
      </c>
    </row>
    <row r="7" spans="1:22" ht="15" customHeight="1" x14ac:dyDescent="0.25">
      <c r="A7" s="367"/>
      <c r="B7" s="368"/>
      <c r="C7" s="369"/>
      <c r="D7" s="324"/>
      <c r="E7" s="162"/>
      <c r="F7" s="162"/>
      <c r="G7" s="162"/>
      <c r="H7" s="162"/>
      <c r="I7" s="162"/>
      <c r="J7" s="162"/>
      <c r="K7" s="162"/>
      <c r="L7" s="162"/>
      <c r="M7" s="164"/>
      <c r="T7" s="121"/>
      <c r="V7" s="371"/>
    </row>
    <row r="8" spans="1:22" ht="15" customHeight="1" x14ac:dyDescent="0.3">
      <c r="A8" s="240"/>
      <c r="B8" s="241"/>
      <c r="C8" s="242"/>
      <c r="M8" s="165"/>
    </row>
    <row r="9" spans="1:22" ht="15" customHeight="1" x14ac:dyDescent="0.3">
      <c r="A9" s="189"/>
      <c r="B9" s="239"/>
      <c r="C9" s="167"/>
      <c r="M9" s="166"/>
    </row>
    <row r="10" spans="1:22" ht="15" customHeight="1" x14ac:dyDescent="0.3">
      <c r="A10" s="189"/>
      <c r="B10" s="239"/>
      <c r="C10" s="167"/>
      <c r="M10" s="165"/>
      <c r="O10" s="120" t="s">
        <v>99</v>
      </c>
    </row>
    <row r="11" spans="1:22" ht="15" customHeight="1" x14ac:dyDescent="0.3">
      <c r="A11" s="189"/>
      <c r="B11" s="239"/>
      <c r="C11" s="167"/>
      <c r="M11" s="165"/>
      <c r="O11" s="372" t="s">
        <v>100</v>
      </c>
      <c r="P11" s="372"/>
      <c r="Q11" s="202" t="s">
        <v>101</v>
      </c>
      <c r="R11" s="202" t="s">
        <v>102</v>
      </c>
      <c r="S11" s="202" t="s">
        <v>103</v>
      </c>
      <c r="T11" s="202" t="s">
        <v>102</v>
      </c>
    </row>
    <row r="12" spans="1:22" ht="15" customHeight="1" x14ac:dyDescent="0.3">
      <c r="A12" s="189"/>
      <c r="B12" s="239"/>
      <c r="C12" s="167"/>
      <c r="M12" s="165"/>
      <c r="O12" s="373" t="str">
        <f>'PDF - Graphs'!A4</f>
        <v>IP-E01-08</v>
      </c>
      <c r="P12" s="373"/>
      <c r="Q12" s="200">
        <f>IF(ABS(MAX('PDF - Data'!L13:L139))&gt;ABS(MAX('PDF - Data'!L13:L139)),MIN('PDF - Data'!L13:L139),MAX('PDF - Data'!L13:L139))</f>
        <v>0.15249999999991815</v>
      </c>
      <c r="R12" s="201">
        <f ca="1">OFFSET('PDF - Data'!L13,MATCH(Q12,'PDF - Data'!L13:L139,0),-9)</f>
        <v>1</v>
      </c>
      <c r="S12" s="200">
        <f>IF(ABS(MAX('PDF - Data'!N13:N139))&gt;ABS(MIN('PDF - Data'!N13:N139)),MAX('PDF - Data'!N13:N139),MIN('PDF - Data'!N13:N139))</f>
        <v>-2.2099999999999795</v>
      </c>
      <c r="T12" s="201">
        <f ca="1">OFFSET('PDF - Data'!N13,MATCH(S12,'PDF - Data'!N14:N140,0),-11)</f>
        <v>1.5</v>
      </c>
    </row>
    <row r="13" spans="1:22" ht="15" customHeight="1" x14ac:dyDescent="0.3">
      <c r="A13" s="189"/>
      <c r="B13" s="239"/>
      <c r="C13" s="167"/>
      <c r="M13" s="165"/>
    </row>
    <row r="14" spans="1:22" ht="15" customHeight="1" x14ac:dyDescent="0.3">
      <c r="A14" s="189"/>
      <c r="B14" s="239"/>
      <c r="C14" s="167"/>
      <c r="M14" s="165"/>
    </row>
    <row r="15" spans="1:22" ht="15" customHeight="1" x14ac:dyDescent="0.3">
      <c r="A15" s="189"/>
      <c r="B15" s="239"/>
      <c r="C15" s="167"/>
      <c r="M15" s="165"/>
    </row>
    <row r="16" spans="1:22" ht="15" customHeight="1" x14ac:dyDescent="0.3">
      <c r="A16" s="189"/>
      <c r="B16" s="239"/>
      <c r="C16" s="167"/>
      <c r="M16" s="165"/>
    </row>
    <row r="17" spans="1:17" ht="15" customHeight="1" x14ac:dyDescent="0.3">
      <c r="A17" s="189"/>
      <c r="B17" s="239"/>
      <c r="C17" s="167"/>
      <c r="M17" s="165"/>
    </row>
    <row r="18" spans="1:17" ht="15" customHeight="1" x14ac:dyDescent="0.3">
      <c r="A18" s="189"/>
      <c r="B18" s="239"/>
      <c r="C18" s="167"/>
      <c r="M18" s="165"/>
    </row>
    <row r="19" spans="1:17" ht="15" customHeight="1" x14ac:dyDescent="0.3">
      <c r="A19" s="189"/>
      <c r="B19" s="239"/>
      <c r="C19" s="167"/>
      <c r="M19" s="165"/>
    </row>
    <row r="20" spans="1:17" ht="15" customHeight="1" x14ac:dyDescent="0.3">
      <c r="A20" s="189"/>
      <c r="B20" s="239"/>
      <c r="C20" s="167"/>
      <c r="M20" s="165"/>
      <c r="O20" s="120" t="s">
        <v>98</v>
      </c>
    </row>
    <row r="21" spans="1:17" ht="15" customHeight="1" x14ac:dyDescent="0.3">
      <c r="A21" s="189"/>
      <c r="B21" s="239"/>
      <c r="C21" s="167"/>
      <c r="M21" s="165"/>
    </row>
    <row r="22" spans="1:17" ht="15" customHeight="1" x14ac:dyDescent="0.3">
      <c r="A22" s="189"/>
      <c r="B22" s="239"/>
      <c r="C22" s="167"/>
      <c r="M22" s="165"/>
      <c r="O22" s="120" t="s">
        <v>98</v>
      </c>
    </row>
    <row r="23" spans="1:17" ht="15" customHeight="1" x14ac:dyDescent="0.3">
      <c r="A23" s="189"/>
      <c r="B23" s="239"/>
      <c r="C23" s="167"/>
      <c r="M23" s="165"/>
    </row>
    <row r="24" spans="1:17" ht="15" customHeight="1" x14ac:dyDescent="0.3">
      <c r="A24" s="189"/>
      <c r="B24" s="239"/>
      <c r="C24" s="167"/>
      <c r="M24" s="165"/>
      <c r="Q24" s="126"/>
    </row>
    <row r="25" spans="1:17" ht="15" customHeight="1" x14ac:dyDescent="0.3">
      <c r="A25" s="189"/>
      <c r="B25" s="239"/>
      <c r="C25" s="167"/>
      <c r="M25" s="165"/>
    </row>
    <row r="26" spans="1:17" ht="15" customHeight="1" x14ac:dyDescent="0.3">
      <c r="A26" s="194"/>
      <c r="C26" s="195"/>
      <c r="M26" s="165"/>
    </row>
    <row r="27" spans="1:17" ht="15" customHeight="1" x14ac:dyDescent="0.3">
      <c r="A27" s="189"/>
      <c r="B27" s="239"/>
      <c r="C27" s="167"/>
      <c r="M27" s="165"/>
    </row>
    <row r="28" spans="1:17" ht="15" customHeight="1" x14ac:dyDescent="0.3">
      <c r="A28" s="190"/>
      <c r="B28" s="191"/>
      <c r="C28" s="168"/>
      <c r="M28" s="165"/>
      <c r="P28" s="127"/>
    </row>
    <row r="29" spans="1:17" ht="15" customHeight="1" x14ac:dyDescent="0.3">
      <c r="M29" s="165"/>
      <c r="P29" s="129"/>
    </row>
    <row r="30" spans="1:17" ht="15" customHeight="1" x14ac:dyDescent="0.3">
      <c r="A30" s="336" t="s">
        <v>126</v>
      </c>
      <c r="B30" s="337"/>
      <c r="C30" s="338"/>
      <c r="M30" s="165"/>
      <c r="P30" s="129"/>
    </row>
    <row r="31" spans="1:17" ht="15" customHeight="1" x14ac:dyDescent="0.3">
      <c r="A31" s="339" t="s">
        <v>155</v>
      </c>
      <c r="B31" s="340"/>
      <c r="C31" s="341"/>
      <c r="M31" s="165"/>
      <c r="P31" s="129"/>
    </row>
    <row r="32" spans="1:17" ht="15" customHeight="1" x14ac:dyDescent="0.3">
      <c r="A32" s="342"/>
      <c r="B32" s="343"/>
      <c r="C32" s="344"/>
      <c r="M32" s="165"/>
    </row>
    <row r="33" spans="1:16" ht="15" customHeight="1" x14ac:dyDescent="0.3">
      <c r="A33" s="342"/>
      <c r="B33" s="343"/>
      <c r="C33" s="344"/>
      <c r="M33" s="165"/>
    </row>
    <row r="34" spans="1:16" ht="15" customHeight="1" x14ac:dyDescent="0.3">
      <c r="A34" s="342"/>
      <c r="B34" s="343"/>
      <c r="C34" s="344"/>
      <c r="M34" s="165"/>
      <c r="P34" s="131"/>
    </row>
    <row r="35" spans="1:16" ht="15" customHeight="1" x14ac:dyDescent="0.3">
      <c r="A35" s="342"/>
      <c r="B35" s="343"/>
      <c r="C35" s="344"/>
      <c r="M35" s="165"/>
    </row>
    <row r="36" spans="1:16" ht="15" customHeight="1" x14ac:dyDescent="0.3">
      <c r="A36" s="342"/>
      <c r="B36" s="343"/>
      <c r="C36" s="344"/>
      <c r="D36" s="197"/>
      <c r="E36" s="197"/>
      <c r="F36" s="197"/>
      <c r="G36" s="197"/>
      <c r="H36" s="361"/>
      <c r="I36" s="361"/>
      <c r="J36" s="361"/>
      <c r="K36" s="361"/>
      <c r="L36" s="169"/>
      <c r="M36" s="171"/>
    </row>
    <row r="37" spans="1:16" ht="15" customHeight="1" x14ac:dyDescent="0.3">
      <c r="A37" s="342"/>
      <c r="B37" s="343"/>
      <c r="C37" s="344"/>
      <c r="D37" s="221"/>
      <c r="E37" s="221"/>
      <c r="F37" s="221"/>
      <c r="G37" s="221"/>
      <c r="L37" s="170"/>
      <c r="M37" s="264" t="s">
        <v>147</v>
      </c>
    </row>
    <row r="38" spans="1:16" ht="15" customHeight="1" x14ac:dyDescent="0.3">
      <c r="A38" s="342"/>
      <c r="B38" s="343"/>
      <c r="C38" s="344"/>
      <c r="M38" s="165"/>
    </row>
    <row r="39" spans="1:16" x14ac:dyDescent="0.3">
      <c r="A39" s="345"/>
      <c r="B39" s="346"/>
      <c r="C39" s="347"/>
      <c r="D39" s="120"/>
      <c r="L39" s="195"/>
      <c r="M39" s="171"/>
    </row>
  </sheetData>
  <mergeCells count="18">
    <mergeCell ref="H36:K36"/>
    <mergeCell ref="A4:B4"/>
    <mergeCell ref="A6:C7"/>
    <mergeCell ref="V6:V7"/>
    <mergeCell ref="O11:P11"/>
    <mergeCell ref="O12:P12"/>
    <mergeCell ref="A3:B3"/>
    <mergeCell ref="A30:C30"/>
    <mergeCell ref="A31:C39"/>
    <mergeCell ref="A1:B1"/>
    <mergeCell ref="C1:E4"/>
    <mergeCell ref="A2:B2"/>
    <mergeCell ref="P3:Q3"/>
    <mergeCell ref="P2:Q2"/>
    <mergeCell ref="O1:Q1"/>
    <mergeCell ref="D6:D7"/>
    <mergeCell ref="G1:I4"/>
    <mergeCell ref="J1:M1"/>
  </mergeCells>
  <printOptions horizontalCentered="1" verticalCentered="1"/>
  <pageMargins left="0" right="0" top="0.19685039370078741" bottom="0.19685039370078741" header="0" footer="0"/>
  <pageSetup paperSize="9" scale="9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13</xdr:col>
                <xdr:colOff>754380</xdr:colOff>
                <xdr:row>6</xdr:row>
                <xdr:rowOff>106680</xdr:rowOff>
              </from>
              <to>
                <xdr:col>15</xdr:col>
                <xdr:colOff>746760</xdr:colOff>
                <xdr:row>8</xdr:row>
                <xdr:rowOff>38100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13</xdr:col>
                <xdr:colOff>754380</xdr:colOff>
                <xdr:row>4</xdr:row>
                <xdr:rowOff>106680</xdr:rowOff>
              </from>
              <to>
                <xdr:col>15</xdr:col>
                <xdr:colOff>746760</xdr:colOff>
                <xdr:row>6</xdr:row>
                <xdr:rowOff>38100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rgb="FF92D050"/>
    <pageSetUpPr fitToPage="1"/>
  </sheetPr>
  <dimension ref="A1:P144"/>
  <sheetViews>
    <sheetView view="pageBreakPreview" zoomScale="85" zoomScaleNormal="115" zoomScaleSheetLayoutView="85" workbookViewId="0">
      <selection activeCell="O17" sqref="O17"/>
    </sheetView>
  </sheetViews>
  <sheetFormatPr baseColWidth="10" defaultColWidth="11.44140625" defaultRowHeight="13.2" x14ac:dyDescent="0.25"/>
  <cols>
    <col min="1" max="2" width="11.44140625" style="125"/>
    <col min="3" max="3" width="7.44140625" style="120" customWidth="1"/>
    <col min="4" max="4" width="8.5546875" style="120" customWidth="1"/>
    <col min="5" max="5" width="7.44140625" style="120" customWidth="1"/>
    <col min="6" max="6" width="8.5546875" style="120" customWidth="1"/>
    <col min="7" max="7" width="7.44140625" style="120" customWidth="1"/>
    <col min="8" max="8" width="8.5546875" style="120" customWidth="1"/>
    <col min="9" max="9" width="7.44140625" style="120" customWidth="1"/>
    <col min="10" max="10" width="8.5546875" style="120" customWidth="1"/>
    <col min="11" max="11" width="7.44140625" style="120" customWidth="1"/>
    <col min="12" max="12" width="8.5546875" style="120" customWidth="1"/>
    <col min="13" max="13" width="7.44140625" style="120" customWidth="1"/>
    <col min="14" max="14" width="8.5546875" style="120" customWidth="1"/>
    <col min="15" max="15" width="7.441406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5" ht="15" customHeight="1" x14ac:dyDescent="0.25">
      <c r="C1" s="395" t="str">
        <f>'PDF - Graphs'!$A$1</f>
        <v>METRO LÍNEA 11</v>
      </c>
      <c r="D1" s="396"/>
      <c r="E1" s="380" t="str">
        <f>'PDF - Graphs'!$C$1</f>
        <v>PROYECTO CONSTRUCTIVO DE AMPLIACIÓN DE LA LÍNEA 11 
DEL METRO DE MADRID.
Comunidad TRAMO: 
PLAZA ELÍPTICA - CONDE DE CASAL</v>
      </c>
      <c r="F1" s="381"/>
      <c r="G1" s="381"/>
      <c r="H1" s="381"/>
      <c r="I1" s="381"/>
      <c r="J1" s="381"/>
      <c r="K1" s="381"/>
      <c r="L1" s="381"/>
      <c r="M1" s="381"/>
      <c r="N1" s="381"/>
      <c r="O1" s="382"/>
    </row>
    <row r="2" spans="1:15" ht="12.75" customHeight="1" x14ac:dyDescent="0.25">
      <c r="C2" s="334"/>
      <c r="D2" s="397"/>
      <c r="E2" s="383"/>
      <c r="F2" s="384"/>
      <c r="G2" s="384"/>
      <c r="H2" s="384"/>
      <c r="I2" s="384"/>
      <c r="J2" s="384"/>
      <c r="K2" s="384"/>
      <c r="L2" s="384"/>
      <c r="M2" s="384"/>
      <c r="N2" s="384"/>
      <c r="O2" s="385"/>
    </row>
    <row r="3" spans="1:15" ht="15" customHeight="1" x14ac:dyDescent="0.25">
      <c r="C3" s="334"/>
      <c r="D3" s="397"/>
      <c r="E3" s="383"/>
      <c r="F3" s="384"/>
      <c r="G3" s="384"/>
      <c r="H3" s="384"/>
      <c r="I3" s="384"/>
      <c r="J3" s="384"/>
      <c r="K3" s="384"/>
      <c r="L3" s="384"/>
      <c r="M3" s="384"/>
      <c r="N3" s="384"/>
      <c r="O3" s="385"/>
    </row>
    <row r="4" spans="1:15" ht="15" customHeight="1" x14ac:dyDescent="0.25">
      <c r="C4" s="334"/>
      <c r="D4" s="397"/>
      <c r="E4" s="386"/>
      <c r="F4" s="387"/>
      <c r="G4" s="387"/>
      <c r="H4" s="387"/>
      <c r="I4" s="387"/>
      <c r="J4" s="387"/>
      <c r="K4" s="387"/>
      <c r="L4" s="387"/>
      <c r="M4" s="387"/>
      <c r="N4" s="387"/>
      <c r="O4" s="388"/>
    </row>
    <row r="5" spans="1:15" ht="15" customHeight="1" x14ac:dyDescent="0.25">
      <c r="C5" s="334" t="str">
        <f>'PDF - Graphs'!$A$3</f>
        <v>INCLINÓMETROS</v>
      </c>
      <c r="D5" s="335"/>
      <c r="E5" s="255"/>
      <c r="F5" s="244"/>
      <c r="G5" s="245"/>
      <c r="H5" s="245"/>
      <c r="I5" s="254"/>
      <c r="J5" s="350" t="s">
        <v>134</v>
      </c>
      <c r="K5" s="351"/>
      <c r="L5" s="351"/>
      <c r="M5" s="351"/>
      <c r="N5" s="351"/>
      <c r="O5" s="352"/>
    </row>
    <row r="6" spans="1:15" ht="15" customHeight="1" x14ac:dyDescent="0.25">
      <c r="C6" s="334"/>
      <c r="D6" s="335"/>
      <c r="E6" s="256"/>
      <c r="F6" s="246"/>
      <c r="G6" s="249"/>
      <c r="H6" s="249"/>
      <c r="I6" s="252"/>
      <c r="J6" s="374"/>
      <c r="K6" s="375"/>
      <c r="L6" s="375"/>
      <c r="M6" s="375"/>
      <c r="N6" s="375"/>
      <c r="O6" s="376"/>
    </row>
    <row r="7" spans="1:15" ht="15" customHeight="1" x14ac:dyDescent="0.25">
      <c r="C7" s="391" t="str">
        <f>'PDF - Graphs'!A4</f>
        <v>IP-E01-08</v>
      </c>
      <c r="D7" s="392"/>
      <c r="E7" s="256"/>
      <c r="F7" s="246"/>
      <c r="G7" s="249"/>
      <c r="H7" s="249"/>
      <c r="I7" s="252"/>
      <c r="J7" s="374"/>
      <c r="K7" s="375"/>
      <c r="L7" s="375"/>
      <c r="M7" s="375"/>
      <c r="N7" s="375"/>
      <c r="O7" s="376"/>
    </row>
    <row r="8" spans="1:15" ht="15" customHeight="1" x14ac:dyDescent="0.25">
      <c r="C8" s="393"/>
      <c r="D8" s="394"/>
      <c r="E8" s="257"/>
      <c r="F8" s="247"/>
      <c r="G8" s="248"/>
      <c r="H8" s="248"/>
      <c r="I8" s="253"/>
      <c r="J8" s="377"/>
      <c r="K8" s="378"/>
      <c r="L8" s="378"/>
      <c r="M8" s="378"/>
      <c r="N8" s="378"/>
      <c r="O8" s="379"/>
    </row>
    <row r="9" spans="1:15" ht="15.75" customHeight="1" x14ac:dyDescent="0.25"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</row>
    <row r="10" spans="1:15" ht="10.35" customHeight="1" x14ac:dyDescent="0.25">
      <c r="C10" s="390" t="s">
        <v>132</v>
      </c>
      <c r="D10" s="390"/>
      <c r="E10" s="390"/>
      <c r="F10" s="390"/>
      <c r="G10" s="390"/>
      <c r="H10" s="390"/>
      <c r="I10" s="390"/>
      <c r="J10" s="390"/>
      <c r="K10" s="390"/>
      <c r="L10" s="390"/>
      <c r="M10" s="390"/>
      <c r="N10" s="390"/>
      <c r="O10" s="390"/>
    </row>
    <row r="11" spans="1:15" ht="10.35" customHeight="1" x14ac:dyDescent="0.25">
      <c r="A11" s="128"/>
      <c r="C11" s="182"/>
      <c r="D11" s="389">
        <v>45702.442187499997</v>
      </c>
      <c r="E11" s="389"/>
      <c r="F11" s="389">
        <v>45702.452523148146</v>
      </c>
      <c r="G11" s="389"/>
      <c r="H11" s="389">
        <v>45705.398518518516</v>
      </c>
      <c r="I11" s="389"/>
      <c r="J11" s="389">
        <v>45708.410405092596</v>
      </c>
      <c r="K11" s="389"/>
      <c r="L11" s="389">
        <v>45712.389293981483</v>
      </c>
      <c r="M11" s="389"/>
      <c r="N11" s="389">
        <v>45715.412465277775</v>
      </c>
      <c r="O11" s="389"/>
    </row>
    <row r="12" spans="1:15" ht="10.35" customHeight="1" x14ac:dyDescent="0.25">
      <c r="A12" s="130"/>
      <c r="B12" s="130"/>
      <c r="C12" s="183"/>
      <c r="D12" s="183" t="s">
        <v>36</v>
      </c>
      <c r="E12" s="183" t="s">
        <v>37</v>
      </c>
      <c r="F12" s="183" t="s">
        <v>36</v>
      </c>
      <c r="G12" s="183" t="s">
        <v>37</v>
      </c>
      <c r="H12" s="183" t="s">
        <v>36</v>
      </c>
      <c r="I12" s="183" t="s">
        <v>37</v>
      </c>
      <c r="J12" s="183" t="s">
        <v>36</v>
      </c>
      <c r="K12" s="183" t="s">
        <v>37</v>
      </c>
      <c r="L12" s="183" t="s">
        <v>36</v>
      </c>
      <c r="M12" s="183" t="s">
        <v>37</v>
      </c>
      <c r="N12" s="183" t="s">
        <v>36</v>
      </c>
      <c r="O12" s="183" t="s">
        <v>37</v>
      </c>
    </row>
    <row r="13" spans="1:15" ht="9" customHeight="1" x14ac:dyDescent="0.25">
      <c r="A13" s="130"/>
      <c r="B13" s="130"/>
      <c r="C13" s="204">
        <v>0.5</v>
      </c>
      <c r="D13" s="205">
        <v>-2.002499999999884</v>
      </c>
      <c r="E13" s="205">
        <v>-1.4024999999999466</v>
      </c>
      <c r="F13" s="205">
        <v>-2.027499999999975</v>
      </c>
      <c r="G13" s="205">
        <v>0.75</v>
      </c>
      <c r="H13" s="204">
        <v>-1.4374999999999432</v>
      </c>
      <c r="I13" s="204">
        <v>-2.2650000000000006</v>
      </c>
      <c r="J13" s="204">
        <v>-1.7599999999998204</v>
      </c>
      <c r="K13" s="204">
        <v>0.54000000000000625</v>
      </c>
      <c r="L13" s="206">
        <v>0.15249999999991815</v>
      </c>
      <c r="M13" s="206">
        <v>-1.132499999999979</v>
      </c>
      <c r="N13" s="206">
        <v>-1.7675000000000409</v>
      </c>
      <c r="O13" s="206">
        <v>-3</v>
      </c>
    </row>
    <row r="14" spans="1:15" ht="9" customHeight="1" x14ac:dyDescent="0.25">
      <c r="A14" s="130"/>
      <c r="B14" s="130"/>
      <c r="C14" s="204">
        <v>1</v>
      </c>
      <c r="D14" s="205">
        <v>-2.1599999999998545</v>
      </c>
      <c r="E14" s="205">
        <v>-1.4149999999999494</v>
      </c>
      <c r="F14" s="205">
        <v>-2.1024999999999068</v>
      </c>
      <c r="G14" s="205">
        <v>0.79999999999999716</v>
      </c>
      <c r="H14" s="204">
        <v>-1.5449999999999022</v>
      </c>
      <c r="I14" s="204">
        <v>-2.0875000000000057</v>
      </c>
      <c r="J14" s="204">
        <v>-1.8574999999997885</v>
      </c>
      <c r="K14" s="204">
        <v>0.78499999999999659</v>
      </c>
      <c r="L14" s="204">
        <v>1.2499999999988631E-2</v>
      </c>
      <c r="M14" s="204">
        <v>-1.1099999999999852</v>
      </c>
      <c r="N14" s="204">
        <v>-1.964999999999975</v>
      </c>
      <c r="O14" s="204">
        <v>-2.9475000000000051</v>
      </c>
    </row>
    <row r="15" spans="1:15" ht="9" customHeight="1" x14ac:dyDescent="0.25">
      <c r="A15" s="130"/>
      <c r="B15" s="130"/>
      <c r="C15" s="204">
        <v>1.5</v>
      </c>
      <c r="D15" s="205">
        <v>-2.2249999999999091</v>
      </c>
      <c r="E15" s="205">
        <v>-1.1799999999999642</v>
      </c>
      <c r="F15" s="205">
        <v>-2.1124999999999545</v>
      </c>
      <c r="G15" s="205">
        <v>0.97499999999999432</v>
      </c>
      <c r="H15" s="204">
        <v>-1.6199999999999477</v>
      </c>
      <c r="I15" s="204">
        <v>-1.9550000000000125</v>
      </c>
      <c r="J15" s="204">
        <v>-1.8799999999998249</v>
      </c>
      <c r="K15" s="204">
        <v>0.90749999999998465</v>
      </c>
      <c r="L15" s="204">
        <v>-0.14250000000004093</v>
      </c>
      <c r="M15" s="204">
        <v>-0.9649999999999892</v>
      </c>
      <c r="N15" s="204">
        <v>-2.2099999999999795</v>
      </c>
      <c r="O15" s="204">
        <v>-3.0175000000000125</v>
      </c>
    </row>
    <row r="16" spans="1:15" ht="9" customHeight="1" x14ac:dyDescent="0.25">
      <c r="A16" s="130"/>
      <c r="B16" s="130"/>
      <c r="C16" s="204">
        <v>2</v>
      </c>
      <c r="D16" s="205">
        <v>-2.2474999999999454</v>
      </c>
      <c r="E16" s="205">
        <v>-1.2099999999999653</v>
      </c>
      <c r="F16" s="205">
        <v>-2.125</v>
      </c>
      <c r="G16" s="205">
        <v>0.91249999999999432</v>
      </c>
      <c r="H16" s="204">
        <v>-1.5924999999999727</v>
      </c>
      <c r="I16" s="204">
        <v>-2.1625000000000085</v>
      </c>
      <c r="J16" s="204">
        <v>-1.8974999999998658</v>
      </c>
      <c r="K16" s="204">
        <v>0.89749999999997954</v>
      </c>
      <c r="L16" s="204">
        <v>-0.11000000000007049</v>
      </c>
      <c r="M16" s="204">
        <v>-0.98749999999998295</v>
      </c>
      <c r="N16" s="204">
        <v>-2.0024999999999977</v>
      </c>
      <c r="O16" s="204">
        <v>-3.085000000000008</v>
      </c>
    </row>
    <row r="17" spans="1:15" ht="9" customHeight="1" x14ac:dyDescent="0.25">
      <c r="A17" s="130"/>
      <c r="B17" s="130"/>
      <c r="C17" s="204">
        <v>2.5</v>
      </c>
      <c r="D17" s="205">
        <v>-2.2624999999999318</v>
      </c>
      <c r="E17" s="205">
        <v>-1.2049999999999699</v>
      </c>
      <c r="F17" s="205">
        <v>-2.1324999999999932</v>
      </c>
      <c r="G17" s="205">
        <v>0.98250000000000171</v>
      </c>
      <c r="H17" s="204">
        <v>-1.5949999999999704</v>
      </c>
      <c r="I17" s="204">
        <v>-1.9050000000000011</v>
      </c>
      <c r="J17" s="204">
        <v>-1.8799999999998818</v>
      </c>
      <c r="K17" s="204">
        <v>0.98499999999998522</v>
      </c>
      <c r="L17" s="204">
        <v>-0.13500000000004775</v>
      </c>
      <c r="M17" s="204">
        <v>-0.98749999999998295</v>
      </c>
      <c r="N17" s="204">
        <v>-2</v>
      </c>
      <c r="O17" s="204">
        <v>-3.0475000000000136</v>
      </c>
    </row>
    <row r="18" spans="1:15" ht="9" customHeight="1" x14ac:dyDescent="0.25">
      <c r="A18" s="130"/>
      <c r="B18" s="130"/>
      <c r="C18" s="204">
        <v>3</v>
      </c>
      <c r="D18" s="205">
        <v>-2.3049999999998931</v>
      </c>
      <c r="E18" s="205">
        <v>-1.0999999999999659</v>
      </c>
      <c r="F18" s="205">
        <v>-2.1624999999999659</v>
      </c>
      <c r="G18" s="205">
        <v>1.0949999999999989</v>
      </c>
      <c r="H18" s="204">
        <v>-1.6574999999999136</v>
      </c>
      <c r="I18" s="204">
        <v>-1.6274999999999977</v>
      </c>
      <c r="J18" s="204">
        <v>-1.9149999999998499</v>
      </c>
      <c r="K18" s="204">
        <v>1.0874999999999915</v>
      </c>
      <c r="L18" s="204">
        <v>-0.24250000000000682</v>
      </c>
      <c r="M18" s="204">
        <v>-0.89249999999998408</v>
      </c>
      <c r="N18" s="204">
        <v>-1.9624999999999773</v>
      </c>
      <c r="O18" s="204">
        <v>-2.8700000000000045</v>
      </c>
    </row>
    <row r="19" spans="1:15" ht="9" customHeight="1" x14ac:dyDescent="0.25">
      <c r="A19" s="130"/>
      <c r="B19" s="130"/>
      <c r="C19" s="204">
        <v>3.5</v>
      </c>
      <c r="D19" s="205">
        <v>-2.3124999999998863</v>
      </c>
      <c r="E19" s="205">
        <v>-1.1699999999999733</v>
      </c>
      <c r="F19" s="205">
        <v>-2.17999999999995</v>
      </c>
      <c r="G19" s="205">
        <v>0.95499999999999829</v>
      </c>
      <c r="H19" s="204">
        <v>-1.6624999999999091</v>
      </c>
      <c r="I19" s="204">
        <v>-1.772500000000008</v>
      </c>
      <c r="J19" s="204">
        <v>-1.9174999999998477</v>
      </c>
      <c r="K19" s="204">
        <v>0.99749999999998806</v>
      </c>
      <c r="L19" s="204">
        <v>-0.33249999999998181</v>
      </c>
      <c r="M19" s="204">
        <v>-1.0299999999999869</v>
      </c>
      <c r="N19" s="204">
        <v>-1.7799999999999727</v>
      </c>
      <c r="O19" s="204">
        <v>-2.8275000000000077</v>
      </c>
    </row>
    <row r="20" spans="1:15" ht="9" customHeight="1" x14ac:dyDescent="0.25">
      <c r="A20" s="130"/>
      <c r="B20" s="130"/>
      <c r="C20" s="204">
        <v>4</v>
      </c>
      <c r="D20" s="205">
        <v>-2.3224999999999341</v>
      </c>
      <c r="E20" s="205">
        <v>-1.309999999999981</v>
      </c>
      <c r="F20" s="205">
        <v>-2.1724999999999568</v>
      </c>
      <c r="G20" s="205">
        <v>0.68749999999999289</v>
      </c>
      <c r="H20" s="204">
        <v>-1.6749999999999545</v>
      </c>
      <c r="I20" s="204">
        <v>-1.9575000000000102</v>
      </c>
      <c r="J20" s="204">
        <v>-1.9224999999999</v>
      </c>
      <c r="K20" s="204">
        <v>0.79249999999998266</v>
      </c>
      <c r="L20" s="204">
        <v>-0.375</v>
      </c>
      <c r="M20" s="204">
        <v>-1.1624999999999872</v>
      </c>
      <c r="N20" s="204">
        <v>-1.7400000000000091</v>
      </c>
      <c r="O20" s="204">
        <v>-2.9125000000000156</v>
      </c>
    </row>
    <row r="21" spans="1:15" ht="9" customHeight="1" x14ac:dyDescent="0.25">
      <c r="A21" s="130"/>
      <c r="B21" s="130"/>
      <c r="C21" s="204">
        <v>4.5</v>
      </c>
      <c r="D21" s="205">
        <v>-2.3299999999999272</v>
      </c>
      <c r="E21" s="205">
        <v>-1.3274999999999793</v>
      </c>
      <c r="F21" s="205">
        <v>-2.1824999999999477</v>
      </c>
      <c r="G21" s="205">
        <v>0.50749999999999318</v>
      </c>
      <c r="H21" s="204">
        <v>-1.6924999999999386</v>
      </c>
      <c r="I21" s="204">
        <v>-2.0975000000000108</v>
      </c>
      <c r="J21" s="204">
        <v>-1.939999999999884</v>
      </c>
      <c r="K21" s="204">
        <v>0.60999999999997812</v>
      </c>
      <c r="L21" s="204">
        <v>-0.42500000000001137</v>
      </c>
      <c r="M21" s="204">
        <v>-1.3649999999999878</v>
      </c>
      <c r="N21" s="204">
        <v>-1.7275000000000205</v>
      </c>
      <c r="O21" s="204">
        <v>-3.0250000000000128</v>
      </c>
    </row>
    <row r="22" spans="1:15" ht="9" customHeight="1" x14ac:dyDescent="0.25">
      <c r="A22" s="130"/>
      <c r="B22" s="130"/>
      <c r="C22" s="204">
        <v>5</v>
      </c>
      <c r="D22" s="205">
        <v>-2.3374999999999204</v>
      </c>
      <c r="E22" s="205">
        <v>-1.2999999999999829</v>
      </c>
      <c r="F22" s="205">
        <v>-2.17999999999995</v>
      </c>
      <c r="G22" s="205">
        <v>0.49499999999999034</v>
      </c>
      <c r="H22" s="204">
        <v>-1.707499999999925</v>
      </c>
      <c r="I22" s="204">
        <v>-1.9575000000000173</v>
      </c>
      <c r="J22" s="204">
        <v>-1.9349999999998886</v>
      </c>
      <c r="K22" s="204">
        <v>0.5824999999999747</v>
      </c>
      <c r="L22" s="204">
        <v>-0.46749999999997272</v>
      </c>
      <c r="M22" s="204">
        <v>-1.4499999999999886</v>
      </c>
      <c r="N22" s="204">
        <v>-1.7124999999999773</v>
      </c>
      <c r="O22" s="204">
        <v>-3.0925000000000153</v>
      </c>
    </row>
    <row r="23" spans="1:15" ht="9" customHeight="1" x14ac:dyDescent="0.25">
      <c r="A23" s="130"/>
      <c r="B23" s="130"/>
      <c r="C23" s="204">
        <v>5.5</v>
      </c>
      <c r="D23" s="205">
        <v>-2.3249999999998749</v>
      </c>
      <c r="E23" s="205">
        <v>-1.2049999999999841</v>
      </c>
      <c r="F23" s="205">
        <v>-2.1649999999999068</v>
      </c>
      <c r="G23" s="205">
        <v>0.45499999999999119</v>
      </c>
      <c r="H23" s="204">
        <v>-1.707499999999925</v>
      </c>
      <c r="I23" s="204">
        <v>-1.9975000000000165</v>
      </c>
      <c r="J23" s="204">
        <v>-1.9349999999998886</v>
      </c>
      <c r="K23" s="204">
        <v>0.54999999999997584</v>
      </c>
      <c r="L23" s="204">
        <v>-0.4949999999999477</v>
      </c>
      <c r="M23" s="204">
        <v>-1.3824999999999932</v>
      </c>
      <c r="N23" s="204">
        <v>-1.7049999999999841</v>
      </c>
      <c r="O23" s="204">
        <v>-3.0400000000000134</v>
      </c>
    </row>
    <row r="24" spans="1:15" ht="9" customHeight="1" x14ac:dyDescent="0.25">
      <c r="A24" s="130"/>
      <c r="B24" s="130"/>
      <c r="C24" s="204">
        <v>6</v>
      </c>
      <c r="D24" s="205">
        <v>-2.3074999999998909</v>
      </c>
      <c r="E24" s="205">
        <v>-0.81749999999997769</v>
      </c>
      <c r="F24" s="205">
        <v>-2.1524999999999181</v>
      </c>
      <c r="G24" s="205">
        <v>0.52999999999999758</v>
      </c>
      <c r="H24" s="204">
        <v>-1.7174999999999727</v>
      </c>
      <c r="I24" s="204">
        <v>-1.7900000000000169</v>
      </c>
      <c r="J24" s="204">
        <v>-1.9099999999999113</v>
      </c>
      <c r="K24" s="204">
        <v>0.69999999999997797</v>
      </c>
      <c r="L24" s="204">
        <v>-0.48749999999995453</v>
      </c>
      <c r="M24" s="204">
        <v>-1.0999999999999908</v>
      </c>
      <c r="N24" s="204">
        <v>-1.7549999999999955</v>
      </c>
      <c r="O24" s="204">
        <v>-2.9475000000000122</v>
      </c>
    </row>
    <row r="25" spans="1:15" ht="9" customHeight="1" x14ac:dyDescent="0.25">
      <c r="A25" s="130"/>
      <c r="B25" s="130"/>
      <c r="C25" s="204">
        <v>6.5</v>
      </c>
      <c r="D25" s="205">
        <v>-2.2749999999999204</v>
      </c>
      <c r="E25" s="205">
        <v>-0.77999999999997982</v>
      </c>
      <c r="F25" s="205">
        <v>-2.1274999999999409</v>
      </c>
      <c r="G25" s="205">
        <v>0.52999999999999403</v>
      </c>
      <c r="H25" s="204">
        <v>-1.7024999999999864</v>
      </c>
      <c r="I25" s="204">
        <v>-1.62250000000002</v>
      </c>
      <c r="J25" s="204">
        <v>-1.86749999999995</v>
      </c>
      <c r="K25" s="204">
        <v>0.77749999999997499</v>
      </c>
      <c r="L25" s="204">
        <v>-0.44749999999999091</v>
      </c>
      <c r="M25" s="204">
        <v>-0.88499999999999446</v>
      </c>
      <c r="N25" s="204">
        <v>-1.7350000000000136</v>
      </c>
      <c r="O25" s="204">
        <v>-2.8150000000000155</v>
      </c>
    </row>
    <row r="26" spans="1:15" ht="9" customHeight="1" x14ac:dyDescent="0.25">
      <c r="A26" s="130"/>
      <c r="B26" s="130"/>
      <c r="C26" s="204">
        <v>7</v>
      </c>
      <c r="D26" s="205">
        <v>-2.2699999999999818</v>
      </c>
      <c r="E26" s="205">
        <v>-0.5374999999999801</v>
      </c>
      <c r="F26" s="205">
        <v>-2.1399999999999864</v>
      </c>
      <c r="G26" s="205">
        <v>0.72249999999999659</v>
      </c>
      <c r="H26" s="204">
        <v>-1.7075000000000387</v>
      </c>
      <c r="I26" s="204">
        <v>-1.5200000000000173</v>
      </c>
      <c r="J26" s="204">
        <v>-1.8625000000000114</v>
      </c>
      <c r="K26" s="204">
        <v>0.92499999999997584</v>
      </c>
      <c r="L26" s="204">
        <v>-0.45750000000003865</v>
      </c>
      <c r="M26" s="204">
        <v>-0.66499999999999204</v>
      </c>
      <c r="N26" s="204">
        <v>-1.7600000000000477</v>
      </c>
      <c r="O26" s="204">
        <v>-2.6500000000000128</v>
      </c>
    </row>
    <row r="27" spans="1:15" ht="9" customHeight="1" x14ac:dyDescent="0.25">
      <c r="A27" s="130"/>
      <c r="B27" s="130"/>
      <c r="C27" s="204">
        <v>7.5</v>
      </c>
      <c r="D27" s="205">
        <v>-2.2549999999999955</v>
      </c>
      <c r="E27" s="205">
        <v>-0.50999999999999091</v>
      </c>
      <c r="F27" s="205">
        <v>-2.1324999999999932</v>
      </c>
      <c r="G27" s="205">
        <v>0.73499999999998522</v>
      </c>
      <c r="H27" s="204">
        <v>-1.6850000000000591</v>
      </c>
      <c r="I27" s="204">
        <v>-1.5300000000000296</v>
      </c>
      <c r="J27" s="204">
        <v>-1.8374999999999773</v>
      </c>
      <c r="K27" s="204">
        <v>0.84999999999996589</v>
      </c>
      <c r="L27" s="204">
        <v>-0.45000000000004547</v>
      </c>
      <c r="M27" s="204">
        <v>-0.58749999999999858</v>
      </c>
      <c r="N27" s="204">
        <v>-1.7625000000000455</v>
      </c>
      <c r="O27" s="204">
        <v>-2.6750000000000256</v>
      </c>
    </row>
    <row r="28" spans="1:15" ht="9" customHeight="1" x14ac:dyDescent="0.25">
      <c r="A28" s="130"/>
      <c r="B28" s="130"/>
      <c r="C28" s="204">
        <v>8</v>
      </c>
      <c r="D28" s="205">
        <v>-2.1925000000000239</v>
      </c>
      <c r="E28" s="205">
        <v>-0.46749999999999403</v>
      </c>
      <c r="F28" s="205">
        <v>-2.085000000000008</v>
      </c>
      <c r="G28" s="205">
        <v>0.67749999999998067</v>
      </c>
      <c r="H28" s="204">
        <v>-1.6225000000000875</v>
      </c>
      <c r="I28" s="204">
        <v>-1.5425000000000324</v>
      </c>
      <c r="J28" s="204">
        <v>-1.7650000000000148</v>
      </c>
      <c r="K28" s="204">
        <v>0.8599999999999639</v>
      </c>
      <c r="L28" s="204">
        <v>-0.40500000000005798</v>
      </c>
      <c r="M28" s="204">
        <v>-0.64750000000000085</v>
      </c>
      <c r="N28" s="204">
        <v>-1.7050000000000693</v>
      </c>
      <c r="O28" s="204">
        <v>-2.5600000000000236</v>
      </c>
    </row>
    <row r="29" spans="1:15" ht="9" customHeight="1" x14ac:dyDescent="0.25">
      <c r="A29" s="130"/>
      <c r="B29" s="130"/>
      <c r="C29" s="204">
        <v>8.5</v>
      </c>
      <c r="D29" s="205">
        <v>-2.1100000000000421</v>
      </c>
      <c r="E29" s="205">
        <v>-0.23499999999999943</v>
      </c>
      <c r="F29" s="205">
        <v>-2.0075000000000216</v>
      </c>
      <c r="G29" s="205">
        <v>0.8049999999999784</v>
      </c>
      <c r="H29" s="204">
        <v>-1.5325000000001125</v>
      </c>
      <c r="I29" s="204">
        <v>-1.2875000000000369</v>
      </c>
      <c r="J29" s="204">
        <v>-1.6700000000000443</v>
      </c>
      <c r="K29" s="204">
        <v>1.0924999999999585</v>
      </c>
      <c r="L29" s="204">
        <v>-0.32000000000010687</v>
      </c>
      <c r="M29" s="204">
        <v>-0.44750000000000512</v>
      </c>
      <c r="N29" s="204">
        <v>-1.6250000000001137</v>
      </c>
      <c r="O29" s="204">
        <v>-2.2325000000000301</v>
      </c>
    </row>
    <row r="30" spans="1:15" ht="9" customHeight="1" x14ac:dyDescent="0.25">
      <c r="A30" s="130"/>
      <c r="B30" s="130"/>
      <c r="C30" s="204">
        <v>9</v>
      </c>
      <c r="D30" s="205">
        <v>-2.0575000000000614</v>
      </c>
      <c r="E30" s="205">
        <v>-4.9999999999954525E-3</v>
      </c>
      <c r="F30" s="205">
        <v>-1.9600000000000364</v>
      </c>
      <c r="G30" s="205">
        <v>1.0024999999999835</v>
      </c>
      <c r="H30" s="204">
        <v>-1.4925000000001205</v>
      </c>
      <c r="I30" s="204">
        <v>-0.95250000000002899</v>
      </c>
      <c r="J30" s="204">
        <v>-1.5825000000000671</v>
      </c>
      <c r="K30" s="204">
        <v>1.254999999999967</v>
      </c>
      <c r="L30" s="204">
        <v>-0.22250000000011028</v>
      </c>
      <c r="M30" s="204">
        <v>-0.29500000000000171</v>
      </c>
      <c r="N30" s="204">
        <v>-1.6600000000001103</v>
      </c>
      <c r="O30" s="204">
        <v>-1.9275000000000233</v>
      </c>
    </row>
    <row r="31" spans="1:15" ht="9" customHeight="1" x14ac:dyDescent="0.25">
      <c r="A31" s="130"/>
      <c r="B31" s="130"/>
      <c r="C31" s="204">
        <v>9.5</v>
      </c>
      <c r="D31" s="205">
        <v>-2.0175000000000978</v>
      </c>
      <c r="E31" s="205">
        <v>0.12250000000000227</v>
      </c>
      <c r="F31" s="205">
        <v>-1.9250000000000682</v>
      </c>
      <c r="G31" s="205">
        <v>1.1374999999999886</v>
      </c>
      <c r="H31" s="204">
        <v>-1.4675000000001432</v>
      </c>
      <c r="I31" s="204">
        <v>-0.78000000000002956</v>
      </c>
      <c r="J31" s="204">
        <v>-1.565000000000083</v>
      </c>
      <c r="K31" s="204">
        <v>1.3549999999999756</v>
      </c>
      <c r="L31" s="204">
        <v>-0.19500000000013529</v>
      </c>
      <c r="M31" s="204">
        <v>-0.19750000000000512</v>
      </c>
      <c r="N31" s="204">
        <v>-1.5550000000001205</v>
      </c>
      <c r="O31" s="204">
        <v>-1.7550000000000239</v>
      </c>
    </row>
    <row r="32" spans="1:15" ht="9" customHeight="1" x14ac:dyDescent="0.25">
      <c r="A32" s="130"/>
      <c r="B32" s="130"/>
      <c r="C32" s="204">
        <v>10</v>
      </c>
      <c r="D32" s="205">
        <v>-1.9900000000000944</v>
      </c>
      <c r="E32" s="205">
        <v>0.18250000000000455</v>
      </c>
      <c r="F32" s="205">
        <v>-1.9150000000000489</v>
      </c>
      <c r="G32" s="205">
        <v>1.0999999999999943</v>
      </c>
      <c r="H32" s="204">
        <v>-1.4450000000001353</v>
      </c>
      <c r="I32" s="204">
        <v>-0.75500000000002387</v>
      </c>
      <c r="J32" s="204">
        <v>-1.5350000000000819</v>
      </c>
      <c r="K32" s="204">
        <v>1.2624999999999744</v>
      </c>
      <c r="L32" s="204">
        <v>-0.19000000000011141</v>
      </c>
      <c r="M32" s="204">
        <v>-0.15749999999999886</v>
      </c>
      <c r="N32" s="204">
        <v>-1.5250000000001194</v>
      </c>
      <c r="O32" s="204">
        <v>-1.6950000000000216</v>
      </c>
    </row>
    <row r="33" spans="1:15" ht="9" customHeight="1" x14ac:dyDescent="0.25">
      <c r="A33" s="130"/>
      <c r="B33" s="130"/>
      <c r="C33" s="204">
        <v>10.5</v>
      </c>
      <c r="D33" s="205">
        <v>-1.9250000000000966</v>
      </c>
      <c r="E33" s="205">
        <v>0.25000000000001421</v>
      </c>
      <c r="F33" s="205">
        <v>-1.8650000000000375</v>
      </c>
      <c r="G33" s="205">
        <v>0.97499999999999432</v>
      </c>
      <c r="H33" s="204">
        <v>-1.4025000000001455</v>
      </c>
      <c r="I33" s="204">
        <v>-0.76750000000001251</v>
      </c>
      <c r="J33" s="204">
        <v>-1.4700000000000841</v>
      </c>
      <c r="K33" s="204">
        <v>1.0949999999999847</v>
      </c>
      <c r="L33" s="204">
        <v>-0.13500000000010459</v>
      </c>
      <c r="M33" s="204">
        <v>-0.17249999999998522</v>
      </c>
      <c r="N33" s="204">
        <v>-1.4525000000001285</v>
      </c>
      <c r="O33" s="204">
        <v>-1.617500000000021</v>
      </c>
    </row>
    <row r="34" spans="1:15" ht="9" customHeight="1" x14ac:dyDescent="0.25">
      <c r="A34" s="130"/>
      <c r="B34" s="130"/>
      <c r="C34" s="204">
        <v>11</v>
      </c>
      <c r="D34" s="205">
        <v>-1.8750000000000853</v>
      </c>
      <c r="E34" s="205">
        <v>0.29500000000000171</v>
      </c>
      <c r="F34" s="205">
        <v>-1.8300000000000125</v>
      </c>
      <c r="G34" s="205">
        <v>0.90499999999998693</v>
      </c>
      <c r="H34" s="204">
        <v>-1.3700000000001182</v>
      </c>
      <c r="I34" s="204">
        <v>-0.74000000000002331</v>
      </c>
      <c r="J34" s="204">
        <v>-1.417500000000075</v>
      </c>
      <c r="K34" s="204">
        <v>1.1499999999999773</v>
      </c>
      <c r="L34" s="204">
        <v>-0.10000000000007958</v>
      </c>
      <c r="M34" s="204">
        <v>-0.17749999999999488</v>
      </c>
      <c r="N34" s="204">
        <v>-1.3925000000001262</v>
      </c>
      <c r="O34" s="204">
        <v>-1.6525000000000318</v>
      </c>
    </row>
    <row r="35" spans="1:15" ht="9" customHeight="1" x14ac:dyDescent="0.25">
      <c r="A35" s="130"/>
      <c r="B35" s="130"/>
      <c r="C35" s="204">
        <v>11.5</v>
      </c>
      <c r="D35" s="205">
        <v>-1.8625000000000682</v>
      </c>
      <c r="E35" s="205">
        <v>0.32999999999999829</v>
      </c>
      <c r="F35" s="205">
        <v>-1.8224999999999909</v>
      </c>
      <c r="G35" s="205">
        <v>0.80749999999999034</v>
      </c>
      <c r="H35" s="204">
        <v>-1.3700000000000898</v>
      </c>
      <c r="I35" s="204">
        <v>-0.70250000000001478</v>
      </c>
      <c r="J35" s="204">
        <v>-1.3875000000000455</v>
      </c>
      <c r="K35" s="204">
        <v>1.1649999999999778</v>
      </c>
      <c r="L35" s="204">
        <v>-0.10000000000005116</v>
      </c>
      <c r="M35" s="204">
        <v>-0.15999999999999659</v>
      </c>
      <c r="N35" s="204">
        <v>-1.3775000000001114</v>
      </c>
      <c r="O35" s="204">
        <v>-1.7175000000000296</v>
      </c>
    </row>
    <row r="36" spans="1:15" ht="9" customHeight="1" x14ac:dyDescent="0.25">
      <c r="A36" s="130"/>
      <c r="B36" s="130"/>
      <c r="C36" s="204">
        <v>12</v>
      </c>
      <c r="D36" s="205">
        <v>-1.8075000000000614</v>
      </c>
      <c r="E36" s="205">
        <v>0.27999999999998693</v>
      </c>
      <c r="F36" s="205">
        <v>-1.7775000000000034</v>
      </c>
      <c r="G36" s="205">
        <v>0.72249999999998238</v>
      </c>
      <c r="H36" s="204">
        <v>-1.3200000000001069</v>
      </c>
      <c r="I36" s="204">
        <v>-0.81250000000002842</v>
      </c>
      <c r="J36" s="204">
        <v>-1.3025000000000375</v>
      </c>
      <c r="K36" s="204">
        <v>1.172499999999971</v>
      </c>
      <c r="L36" s="204">
        <v>-0.13250000000005002</v>
      </c>
      <c r="M36" s="204">
        <v>-0.32250000000000512</v>
      </c>
      <c r="N36" s="204">
        <v>-1.3225000000001046</v>
      </c>
      <c r="O36" s="204">
        <v>-1.7850000000000392</v>
      </c>
    </row>
    <row r="37" spans="1:15" ht="9" customHeight="1" x14ac:dyDescent="0.25">
      <c r="A37" s="130"/>
      <c r="B37" s="130"/>
      <c r="C37" s="204">
        <v>12.5</v>
      </c>
      <c r="D37" s="205">
        <v>-1.8025000000000659</v>
      </c>
      <c r="E37" s="205">
        <v>0.11749999999999261</v>
      </c>
      <c r="F37" s="205">
        <v>-1.7750000000000057</v>
      </c>
      <c r="G37" s="205">
        <v>0.42499999999998295</v>
      </c>
      <c r="H37" s="204">
        <v>-1.3275000000001</v>
      </c>
      <c r="I37" s="204">
        <v>-0.97000000000002728</v>
      </c>
      <c r="J37" s="204">
        <v>-1.3225000000000477</v>
      </c>
      <c r="K37" s="204">
        <v>1.004999999999967</v>
      </c>
      <c r="L37" s="204">
        <v>-9.5000000000055707E-2</v>
      </c>
      <c r="M37" s="204">
        <v>-0.46500000000000341</v>
      </c>
      <c r="N37" s="204">
        <v>-1.3275000000001</v>
      </c>
      <c r="O37" s="204">
        <v>-1.9150000000000347</v>
      </c>
    </row>
    <row r="38" spans="1:15" ht="9" customHeight="1" x14ac:dyDescent="0.25">
      <c r="A38" s="130"/>
      <c r="B38" s="130"/>
      <c r="C38" s="204">
        <v>13</v>
      </c>
      <c r="D38" s="205">
        <v>-1.7925000000000466</v>
      </c>
      <c r="E38" s="205">
        <v>0.15749999999997044</v>
      </c>
      <c r="F38" s="205">
        <v>-1.7699999999999818</v>
      </c>
      <c r="G38" s="205">
        <v>0.42249999999997101</v>
      </c>
      <c r="H38" s="204">
        <v>-1.3250000000001023</v>
      </c>
      <c r="I38" s="204">
        <v>-0.89750000000005059</v>
      </c>
      <c r="J38" s="204">
        <v>-1.307500000000033</v>
      </c>
      <c r="K38" s="204">
        <v>0.96249999999994884</v>
      </c>
      <c r="L38" s="204">
        <v>-9.7500000000053433E-2</v>
      </c>
      <c r="M38" s="204">
        <v>-0.57500000000001705</v>
      </c>
      <c r="N38" s="204">
        <v>-1.3250000000001023</v>
      </c>
      <c r="O38" s="204">
        <v>-1.8725000000000449</v>
      </c>
    </row>
    <row r="39" spans="1:15" ht="9" customHeight="1" x14ac:dyDescent="0.25">
      <c r="A39" s="130"/>
      <c r="B39" s="130"/>
      <c r="C39" s="204">
        <v>13.5</v>
      </c>
      <c r="D39" s="205">
        <v>-1.7725000000000364</v>
      </c>
      <c r="E39" s="205">
        <v>0.17749999999996646</v>
      </c>
      <c r="F39" s="205">
        <v>-1.7524999999999693</v>
      </c>
      <c r="G39" s="205">
        <v>0.40999999999996817</v>
      </c>
      <c r="H39" s="204">
        <v>-1.3075000000000898</v>
      </c>
      <c r="I39" s="204">
        <v>-0.82000000000005002</v>
      </c>
      <c r="J39" s="204">
        <v>-1.2775000000000318</v>
      </c>
      <c r="K39" s="204">
        <v>0.86499999999995225</v>
      </c>
      <c r="L39" s="204">
        <v>-5.7500000000061391E-2</v>
      </c>
      <c r="M39" s="204">
        <v>-0.49250000000002103</v>
      </c>
      <c r="N39" s="204">
        <v>-1.3050000000000921</v>
      </c>
      <c r="O39" s="204">
        <v>-1.9050000000000438</v>
      </c>
    </row>
    <row r="40" spans="1:15" ht="9" customHeight="1" x14ac:dyDescent="0.25">
      <c r="A40" s="130"/>
      <c r="B40" s="130"/>
      <c r="C40" s="204">
        <v>14</v>
      </c>
      <c r="D40" s="205">
        <v>-1.7250000000000512</v>
      </c>
      <c r="E40" s="205">
        <v>0.21749999999997272</v>
      </c>
      <c r="F40" s="205">
        <v>-1.714999999999975</v>
      </c>
      <c r="G40" s="205">
        <v>0.43249999999997613</v>
      </c>
      <c r="H40" s="205">
        <v>-1.2700000000000955</v>
      </c>
      <c r="I40" s="205">
        <v>-0.82000000000005002</v>
      </c>
      <c r="J40" s="205">
        <v>-1.2425000000000352</v>
      </c>
      <c r="K40" s="205">
        <v>0.74999999999995737</v>
      </c>
      <c r="L40" s="205">
        <v>-3.7500000000079581E-2</v>
      </c>
      <c r="M40" s="205">
        <v>-0.5700000000000216</v>
      </c>
      <c r="N40" s="205">
        <v>-1.2775000000000887</v>
      </c>
      <c r="O40" s="205">
        <v>-1.8975000000000364</v>
      </c>
    </row>
    <row r="41" spans="1:15" ht="9" customHeight="1" x14ac:dyDescent="0.25">
      <c r="A41" s="130"/>
      <c r="B41" s="130"/>
      <c r="C41" s="204">
        <v>14.5</v>
      </c>
      <c r="D41" s="205">
        <v>-1.6850000000000591</v>
      </c>
      <c r="E41" s="205">
        <v>0.12249999999997385</v>
      </c>
      <c r="F41" s="205">
        <v>-1.6875</v>
      </c>
      <c r="G41" s="205">
        <v>0.35499999999997556</v>
      </c>
      <c r="H41" s="205">
        <v>-1.247500000000116</v>
      </c>
      <c r="I41" s="205">
        <v>-0.85500000000006082</v>
      </c>
      <c r="J41" s="205">
        <v>-1.2225000000000534</v>
      </c>
      <c r="K41" s="205">
        <v>0.74249999999994998</v>
      </c>
      <c r="L41" s="205">
        <v>-4.5000000000101181E-2</v>
      </c>
      <c r="M41" s="205">
        <v>-0.67000000000003013</v>
      </c>
      <c r="N41" s="205">
        <v>-1.2625000000001023</v>
      </c>
      <c r="O41" s="205">
        <v>-1.9200000000000443</v>
      </c>
    </row>
    <row r="42" spans="1:15" ht="9" customHeight="1" x14ac:dyDescent="0.25">
      <c r="A42" s="130"/>
      <c r="B42" s="130"/>
      <c r="C42" s="204">
        <v>15</v>
      </c>
      <c r="D42" s="205">
        <v>-1.6350000000000762</v>
      </c>
      <c r="E42" s="205">
        <v>-0.1500000000000199</v>
      </c>
      <c r="F42" s="205">
        <v>-1.6299999999999955</v>
      </c>
      <c r="G42" s="205">
        <v>-2.5000000000019895E-2</v>
      </c>
      <c r="H42" s="205">
        <v>-1.2000000000001307</v>
      </c>
      <c r="I42" s="205">
        <v>-1.0725000000000477</v>
      </c>
      <c r="J42" s="205">
        <v>-1.1675000000000466</v>
      </c>
      <c r="K42" s="205">
        <v>0.48249999999995907</v>
      </c>
      <c r="L42" s="205">
        <v>-5.250000000009436E-2</v>
      </c>
      <c r="M42" s="205">
        <v>-1.1125000000000256</v>
      </c>
      <c r="N42" s="205">
        <v>-1.2050000000000978</v>
      </c>
      <c r="O42" s="205">
        <v>-2.1250000000000426</v>
      </c>
    </row>
    <row r="43" spans="1:15" ht="9" customHeight="1" x14ac:dyDescent="0.25">
      <c r="A43" s="130"/>
      <c r="B43" s="130"/>
      <c r="C43" s="204">
        <v>15.5</v>
      </c>
      <c r="D43" s="205">
        <v>-1.5625000000000568</v>
      </c>
      <c r="E43" s="205">
        <v>-0.29750000000001364</v>
      </c>
      <c r="F43" s="205">
        <v>-1.5474999999999852</v>
      </c>
      <c r="G43" s="205">
        <v>-0.18500000000000227</v>
      </c>
      <c r="H43" s="205">
        <v>-1.1275000000001114</v>
      </c>
      <c r="I43" s="205">
        <v>-1.1700000000000301</v>
      </c>
      <c r="J43" s="205">
        <v>-1.0525000000000375</v>
      </c>
      <c r="K43" s="205">
        <v>0.36999999999997613</v>
      </c>
      <c r="L43" s="205">
        <v>0.11499999999992383</v>
      </c>
      <c r="M43" s="205">
        <v>-1.0925000000000153</v>
      </c>
      <c r="N43" s="205">
        <v>-1.1025000000000773</v>
      </c>
      <c r="O43" s="205">
        <v>-2.2825000000000273</v>
      </c>
    </row>
    <row r="44" spans="1:15" ht="9" customHeight="1" x14ac:dyDescent="0.25">
      <c r="A44" s="130"/>
      <c r="B44" s="130"/>
      <c r="C44" s="204">
        <v>16</v>
      </c>
      <c r="D44" s="205">
        <v>-1.5200000000000671</v>
      </c>
      <c r="E44" s="205">
        <v>-0.63750000000001705</v>
      </c>
      <c r="F44" s="205">
        <v>-1.5074999999999932</v>
      </c>
      <c r="G44" s="205">
        <v>-0.51749999999999829</v>
      </c>
      <c r="H44" s="205">
        <v>-1.0975000000001103</v>
      </c>
      <c r="I44" s="205">
        <v>-1.4975000000000307</v>
      </c>
      <c r="J44" s="205">
        <v>-1.0300000000000296</v>
      </c>
      <c r="K44" s="205">
        <v>-2.8421709430404007E-14</v>
      </c>
      <c r="L44" s="205">
        <v>0.12249999999991701</v>
      </c>
      <c r="M44" s="205">
        <v>-1.4125000000000227</v>
      </c>
      <c r="N44" s="205">
        <v>-1.0725000000000762</v>
      </c>
      <c r="O44" s="205">
        <v>-2.6650000000000347</v>
      </c>
    </row>
    <row r="45" spans="1:15" ht="9" customHeight="1" x14ac:dyDescent="0.25">
      <c r="A45" s="130"/>
      <c r="B45" s="130"/>
      <c r="C45" s="204">
        <v>16.5</v>
      </c>
      <c r="D45" s="205">
        <v>-1.4875000000000966</v>
      </c>
      <c r="E45" s="205">
        <v>-0.67250000000001364</v>
      </c>
      <c r="F45" s="205">
        <v>-1.4950000000000045</v>
      </c>
      <c r="G45" s="205">
        <v>-0.57249999999999091</v>
      </c>
      <c r="H45" s="205">
        <v>-1.0825000000001239</v>
      </c>
      <c r="I45" s="205">
        <v>-1.5275000000000176</v>
      </c>
      <c r="J45" s="205">
        <v>-1.0125000000000455</v>
      </c>
      <c r="K45" s="205">
        <v>-0.15500000000001535</v>
      </c>
      <c r="L45" s="205">
        <v>9.9999999999909051E-2</v>
      </c>
      <c r="M45" s="205">
        <v>-1.4350000000000165</v>
      </c>
      <c r="N45" s="205">
        <v>-1.0625000000000853</v>
      </c>
      <c r="O45" s="205">
        <v>-2.640000000000029</v>
      </c>
    </row>
    <row r="46" spans="1:15" ht="9" customHeight="1" x14ac:dyDescent="0.25">
      <c r="A46" s="130"/>
      <c r="B46" s="130"/>
      <c r="C46" s="204">
        <v>17</v>
      </c>
      <c r="D46" s="205">
        <v>-1.4100000000001103</v>
      </c>
      <c r="E46" s="205">
        <v>-0.89500000000001023</v>
      </c>
      <c r="F46" s="205">
        <v>-1.4325000000000045</v>
      </c>
      <c r="G46" s="205">
        <v>-0.69249999999999545</v>
      </c>
      <c r="H46" s="205">
        <v>-1.032500000000141</v>
      </c>
      <c r="I46" s="205">
        <v>-1.6025000000000205</v>
      </c>
      <c r="J46" s="205">
        <v>-0.96750000000005798</v>
      </c>
      <c r="K46" s="205">
        <v>-0.4100000000000108</v>
      </c>
      <c r="L46" s="205">
        <v>9.4999999999885176E-2</v>
      </c>
      <c r="M46" s="205">
        <v>-1.5175000000000125</v>
      </c>
      <c r="N46" s="205">
        <v>-1.0100000000001046</v>
      </c>
      <c r="O46" s="205">
        <v>-2.8625000000000256</v>
      </c>
    </row>
    <row r="47" spans="1:15" ht="9" customHeight="1" x14ac:dyDescent="0.25">
      <c r="A47" s="130"/>
      <c r="B47" s="130"/>
      <c r="C47" s="204">
        <v>17.5</v>
      </c>
      <c r="D47" s="205">
        <v>-1.3250000000001023</v>
      </c>
      <c r="E47" s="205">
        <v>-0.94250000000000966</v>
      </c>
      <c r="F47" s="205">
        <v>-1.3675000000000068</v>
      </c>
      <c r="G47" s="205">
        <v>-0.83750000000000568</v>
      </c>
      <c r="H47" s="205">
        <v>-0.95750000000012392</v>
      </c>
      <c r="I47" s="205">
        <v>-1.6525000000000176</v>
      </c>
      <c r="J47" s="205">
        <v>-0.91250000000005116</v>
      </c>
      <c r="K47" s="205">
        <v>-0.55250000000000909</v>
      </c>
      <c r="L47" s="205">
        <v>8.9999999999889724E-2</v>
      </c>
      <c r="M47" s="205">
        <v>-1.6600000000000108</v>
      </c>
      <c r="N47" s="205">
        <v>-0.95500000000009777</v>
      </c>
      <c r="O47" s="205">
        <v>-3.035000000000025</v>
      </c>
    </row>
    <row r="48" spans="1:15" ht="9" customHeight="1" x14ac:dyDescent="0.25">
      <c r="A48" s="130"/>
      <c r="B48" s="130"/>
      <c r="C48" s="204">
        <v>18</v>
      </c>
      <c r="D48" s="205">
        <v>-1.2975000000000705</v>
      </c>
      <c r="E48" s="205">
        <v>-1.0675000000000097</v>
      </c>
      <c r="F48" s="205">
        <v>-1.3574999999999875</v>
      </c>
      <c r="G48" s="205">
        <v>-1.0775000000000006</v>
      </c>
      <c r="H48" s="205">
        <v>-0.94000000000008299</v>
      </c>
      <c r="I48" s="205">
        <v>-1.9200000000000159</v>
      </c>
      <c r="J48" s="205">
        <v>-0.91000000000002501</v>
      </c>
      <c r="K48" s="205">
        <v>-0.75250000000001194</v>
      </c>
      <c r="L48" s="205">
        <v>-2.5000000000829914E-3</v>
      </c>
      <c r="M48" s="205">
        <v>-1.9350000000000023</v>
      </c>
      <c r="N48" s="205">
        <v>-0.96500000000006025</v>
      </c>
      <c r="O48" s="205">
        <v>-3.2450000000000188</v>
      </c>
    </row>
    <row r="49" spans="1:15" ht="9" customHeight="1" x14ac:dyDescent="0.25">
      <c r="A49" s="130"/>
      <c r="B49" s="130"/>
      <c r="C49" s="204">
        <v>18.5</v>
      </c>
      <c r="D49" s="205">
        <v>-1.2875000000000796</v>
      </c>
      <c r="E49" s="205">
        <v>-0.97750000000000625</v>
      </c>
      <c r="F49" s="205">
        <v>-1.3549999999999898</v>
      </c>
      <c r="G49" s="205">
        <v>-1.0275000000000034</v>
      </c>
      <c r="H49" s="205">
        <v>-0.94250000000008072</v>
      </c>
      <c r="I49" s="205">
        <v>-1.8175000000000097</v>
      </c>
      <c r="J49" s="205">
        <v>-0.9975000000000307</v>
      </c>
      <c r="K49" s="205">
        <v>-0.71000000000000796</v>
      </c>
      <c r="L49" s="205">
        <v>-0.22000000000008413</v>
      </c>
      <c r="M49" s="205">
        <v>-2</v>
      </c>
      <c r="N49" s="205">
        <v>-1.0350000000000534</v>
      </c>
      <c r="O49" s="205">
        <v>-3.2950000000000159</v>
      </c>
    </row>
    <row r="50" spans="1:15" ht="9" customHeight="1" x14ac:dyDescent="0.25">
      <c r="A50" s="130"/>
      <c r="B50" s="130"/>
      <c r="C50" s="204">
        <v>19</v>
      </c>
      <c r="D50" s="205">
        <v>-1.2800000000000864</v>
      </c>
      <c r="E50" s="205">
        <v>-1.0949999999999989</v>
      </c>
      <c r="F50" s="205">
        <v>-1.3400000000000034</v>
      </c>
      <c r="G50" s="205">
        <v>-1.0524999999999949</v>
      </c>
      <c r="H50" s="205">
        <v>-0.94750000000010459</v>
      </c>
      <c r="I50" s="205">
        <v>-1.9900000000000091</v>
      </c>
      <c r="J50" s="205">
        <v>-1.0150000000000432</v>
      </c>
      <c r="K50" s="205">
        <v>-0.75</v>
      </c>
      <c r="L50" s="205">
        <v>-0.26750000000009777</v>
      </c>
      <c r="M50" s="205">
        <v>-2.1149999999999949</v>
      </c>
      <c r="N50" s="205">
        <v>-1.0525000000000659</v>
      </c>
      <c r="O50" s="205">
        <v>-3.1250000000000142</v>
      </c>
    </row>
    <row r="51" spans="1:15" ht="9" customHeight="1" x14ac:dyDescent="0.25">
      <c r="A51" s="130"/>
      <c r="B51" s="130"/>
      <c r="C51" s="204">
        <v>19.5</v>
      </c>
      <c r="D51" s="205">
        <v>-1.2500000000000853</v>
      </c>
      <c r="E51" s="205">
        <v>-1.2950000000000159</v>
      </c>
      <c r="F51" s="205">
        <v>-1.3125</v>
      </c>
      <c r="G51" s="205">
        <v>-1.1625000000000085</v>
      </c>
      <c r="H51" s="205">
        <v>-0.93750000000008527</v>
      </c>
      <c r="I51" s="205">
        <v>-2.2175000000000153</v>
      </c>
      <c r="J51" s="205">
        <v>-1.0000000000000284</v>
      </c>
      <c r="K51" s="205">
        <v>-0.80750000000000455</v>
      </c>
      <c r="L51" s="205">
        <v>-0.2800000000000864</v>
      </c>
      <c r="M51" s="205">
        <v>-2.1775000000000091</v>
      </c>
      <c r="N51" s="205">
        <v>-1.0525000000000659</v>
      </c>
      <c r="O51" s="205">
        <v>-3.180000000000021</v>
      </c>
    </row>
    <row r="52" spans="1:15" ht="9" customHeight="1" x14ac:dyDescent="0.25">
      <c r="A52" s="130"/>
      <c r="B52" s="130"/>
      <c r="C52" s="204">
        <v>20</v>
      </c>
      <c r="D52" s="205">
        <v>-1.252500000000083</v>
      </c>
      <c r="E52" s="205">
        <v>-1.3275000000000148</v>
      </c>
      <c r="F52" s="205">
        <v>-1.3349999999999795</v>
      </c>
      <c r="G52" s="205">
        <v>-1.1749999999999972</v>
      </c>
      <c r="H52" s="205">
        <v>-0.95750000000006708</v>
      </c>
      <c r="I52" s="205">
        <v>-2.0675000000000097</v>
      </c>
      <c r="J52" s="205">
        <v>-1.0075000000000216</v>
      </c>
      <c r="K52" s="205">
        <v>-0.82999999999999829</v>
      </c>
      <c r="L52" s="205">
        <v>-0.28750000000007958</v>
      </c>
      <c r="M52" s="205">
        <v>-2.1149999999999949</v>
      </c>
      <c r="N52" s="205">
        <v>-1.0725000000000477</v>
      </c>
      <c r="O52" s="205">
        <v>-3.1450000000000102</v>
      </c>
    </row>
    <row r="53" spans="1:15" ht="9" customHeight="1" x14ac:dyDescent="0.25">
      <c r="A53" s="130"/>
      <c r="B53" s="130"/>
      <c r="C53" s="204">
        <v>20.5</v>
      </c>
      <c r="D53" s="205">
        <v>-1.2600000000000762</v>
      </c>
      <c r="E53" s="205">
        <v>-1.2400000000000091</v>
      </c>
      <c r="F53" s="205">
        <v>-1.3349999999999795</v>
      </c>
      <c r="G53" s="205">
        <v>-1.0600000000000023</v>
      </c>
      <c r="H53" s="205">
        <v>-0.97000000000005571</v>
      </c>
      <c r="I53" s="205">
        <v>-1.8850000000000051</v>
      </c>
      <c r="J53" s="205">
        <v>-0.97000000000002728</v>
      </c>
      <c r="K53" s="205">
        <v>-0.58499999999999375</v>
      </c>
      <c r="L53" s="205">
        <v>-0.25500000000008072</v>
      </c>
      <c r="M53" s="205">
        <v>-1.8824999999999932</v>
      </c>
      <c r="N53" s="205">
        <v>-1.0625000000000568</v>
      </c>
      <c r="O53" s="205">
        <v>-3.0075000000000074</v>
      </c>
    </row>
    <row r="54" spans="1:15" ht="9" customHeight="1" x14ac:dyDescent="0.25">
      <c r="A54" s="130"/>
      <c r="B54" s="130"/>
      <c r="C54" s="204">
        <v>21</v>
      </c>
      <c r="D54" s="205">
        <v>-1.2425000000000637</v>
      </c>
      <c r="E54" s="205">
        <v>-1.2900000000000205</v>
      </c>
      <c r="F54" s="205">
        <v>-1.3099999999999739</v>
      </c>
      <c r="G54" s="205">
        <v>-1.2325000000000159</v>
      </c>
      <c r="H54" s="205">
        <v>-0.96000000000003638</v>
      </c>
      <c r="I54" s="205">
        <v>-1.9300000000000068</v>
      </c>
      <c r="J54" s="205">
        <v>-0.95000000000001705</v>
      </c>
      <c r="K54" s="205">
        <v>-0.63250000000000739</v>
      </c>
      <c r="L54" s="205">
        <v>-0.1300000000000523</v>
      </c>
      <c r="M54" s="205">
        <v>-1.875</v>
      </c>
      <c r="N54" s="205">
        <v>-1.0525000000000375</v>
      </c>
      <c r="O54" s="205">
        <v>-3.0125000000000171</v>
      </c>
    </row>
    <row r="55" spans="1:15" ht="9" customHeight="1" x14ac:dyDescent="0.25">
      <c r="A55" s="130"/>
      <c r="B55" s="130"/>
      <c r="C55" s="204">
        <v>21.5</v>
      </c>
      <c r="D55" s="205">
        <v>-1.1600000000000819</v>
      </c>
      <c r="E55" s="205">
        <v>-1.2950000000000301</v>
      </c>
      <c r="F55" s="205">
        <v>-1.2299999999999898</v>
      </c>
      <c r="G55" s="205">
        <v>-1.1925000000000239</v>
      </c>
      <c r="H55" s="205">
        <v>-0.90000000000003411</v>
      </c>
      <c r="I55" s="205">
        <v>-2.0050000000000097</v>
      </c>
      <c r="J55" s="205">
        <v>-0.87000000000003297</v>
      </c>
      <c r="K55" s="205">
        <v>-0.65250000000000341</v>
      </c>
      <c r="L55" s="205">
        <v>-0.19500000000005002</v>
      </c>
      <c r="M55" s="205">
        <v>-2.1625000000000085</v>
      </c>
      <c r="N55" s="205">
        <v>-0.98250000000004434</v>
      </c>
      <c r="O55" s="205">
        <v>-3.0000000000000142</v>
      </c>
    </row>
    <row r="56" spans="1:15" ht="9" customHeight="1" x14ac:dyDescent="0.25">
      <c r="A56" s="130"/>
      <c r="B56" s="130"/>
      <c r="C56" s="204">
        <v>22</v>
      </c>
      <c r="D56" s="205">
        <v>-1.092500000000058</v>
      </c>
      <c r="E56" s="205">
        <v>-1.4500000000000313</v>
      </c>
      <c r="F56" s="205">
        <v>-1.152499999999975</v>
      </c>
      <c r="G56" s="205">
        <v>-1.1925000000000239</v>
      </c>
      <c r="H56" s="205">
        <v>-0.83500000000000796</v>
      </c>
      <c r="I56" s="205">
        <v>-2.1325000000000074</v>
      </c>
      <c r="J56" s="205">
        <v>-0.81499999999999773</v>
      </c>
      <c r="K56" s="205">
        <v>-0.66250000000000853</v>
      </c>
      <c r="L56" s="205">
        <v>-0.17750000000003752</v>
      </c>
      <c r="M56" s="205">
        <v>-2.2850000000000108</v>
      </c>
      <c r="N56" s="205">
        <v>-0.9350000000000307</v>
      </c>
      <c r="O56" s="205">
        <v>-3.0150000000000148</v>
      </c>
    </row>
    <row r="57" spans="1:15" ht="9" customHeight="1" x14ac:dyDescent="0.25">
      <c r="A57" s="130"/>
      <c r="B57" s="130"/>
      <c r="C57" s="204">
        <v>22.5</v>
      </c>
      <c r="D57" s="205">
        <v>-0.99000000000003752</v>
      </c>
      <c r="E57" s="205">
        <v>-1.7075000000000244</v>
      </c>
      <c r="F57" s="205">
        <v>-1.0349999999999682</v>
      </c>
      <c r="G57" s="205">
        <v>-1.3100000000000165</v>
      </c>
      <c r="H57" s="205">
        <v>-0.75249999999999773</v>
      </c>
      <c r="I57" s="205">
        <v>-2.272500000000008</v>
      </c>
      <c r="J57" s="205">
        <v>-0.75499999999999545</v>
      </c>
      <c r="K57" s="205">
        <v>-0.90749999999999886</v>
      </c>
      <c r="L57" s="205">
        <v>-0.16000000000002501</v>
      </c>
      <c r="M57" s="205">
        <v>-2.4875000000000114</v>
      </c>
      <c r="N57" s="205">
        <v>-0.85750000000001592</v>
      </c>
      <c r="O57" s="205">
        <v>-3.1175000000000068</v>
      </c>
    </row>
    <row r="58" spans="1:15" ht="9" customHeight="1" x14ac:dyDescent="0.25">
      <c r="A58" s="130"/>
      <c r="B58" s="130"/>
      <c r="C58" s="204">
        <v>23</v>
      </c>
      <c r="D58" s="205">
        <v>-0.93250000000000455</v>
      </c>
      <c r="E58" s="205">
        <v>-1.6375000000000313</v>
      </c>
      <c r="F58" s="205">
        <v>-0.96499999999994657</v>
      </c>
      <c r="G58" s="205">
        <v>-1.2800000000000296</v>
      </c>
      <c r="H58" s="205">
        <v>-0.69249999999996703</v>
      </c>
      <c r="I58" s="205">
        <v>-2.242500000000021</v>
      </c>
      <c r="J58" s="205">
        <v>-0.72999999999996135</v>
      </c>
      <c r="K58" s="205">
        <v>-0.90250000000000341</v>
      </c>
      <c r="L58" s="205">
        <v>-0.16499999999999204</v>
      </c>
      <c r="M58" s="205">
        <v>-2.5275000000000176</v>
      </c>
      <c r="N58" s="205">
        <v>-0.81999999999999318</v>
      </c>
      <c r="O58" s="205">
        <v>-3.1100000000000136</v>
      </c>
    </row>
    <row r="59" spans="1:15" ht="9" customHeight="1" x14ac:dyDescent="0.25">
      <c r="A59" s="130"/>
      <c r="B59" s="130"/>
      <c r="C59" s="204">
        <v>23.5</v>
      </c>
      <c r="D59" s="205">
        <v>-0.99750000000000227</v>
      </c>
      <c r="E59" s="205">
        <v>-1.7950000000000301</v>
      </c>
      <c r="F59" s="205">
        <v>-1.0199999999999676</v>
      </c>
      <c r="G59" s="205">
        <v>-1.4900000000000233</v>
      </c>
      <c r="H59" s="205">
        <v>-0.74749999999998806</v>
      </c>
      <c r="I59" s="205">
        <v>-2.3350000000000222</v>
      </c>
      <c r="J59" s="205">
        <v>-0.7699999999999676</v>
      </c>
      <c r="K59" s="205">
        <v>-1.1125000000000114</v>
      </c>
      <c r="L59" s="205">
        <v>-0.18000000000000682</v>
      </c>
      <c r="M59" s="205">
        <v>-2.5600000000000165</v>
      </c>
      <c r="N59" s="205">
        <v>-0.85250000000000625</v>
      </c>
      <c r="O59" s="205">
        <v>-3.0675000000000097</v>
      </c>
    </row>
    <row r="60" spans="1:15" ht="9" customHeight="1" x14ac:dyDescent="0.25">
      <c r="A60" s="130"/>
      <c r="B60" s="130"/>
      <c r="C60" s="204">
        <v>24</v>
      </c>
      <c r="D60" s="205">
        <v>-1.0025000000000119</v>
      </c>
      <c r="E60" s="205">
        <v>-1.6300000000000381</v>
      </c>
      <c r="F60" s="205">
        <v>-1.0599999999999881</v>
      </c>
      <c r="G60" s="205">
        <v>-1.5525000000000233</v>
      </c>
      <c r="H60" s="205">
        <v>-0.76500000000000057</v>
      </c>
      <c r="I60" s="205">
        <v>-2.1150000000000233</v>
      </c>
      <c r="J60" s="205">
        <v>-0.7774999999999892</v>
      </c>
      <c r="K60" s="205">
        <v>-1.0475000000000136</v>
      </c>
      <c r="L60" s="205">
        <v>-0.15250000000001762</v>
      </c>
      <c r="M60" s="205">
        <v>-2.3250000000000171</v>
      </c>
      <c r="N60" s="205">
        <v>-0.85500000000001819</v>
      </c>
      <c r="O60" s="205">
        <v>-3.0250000000000057</v>
      </c>
    </row>
    <row r="61" spans="1:15" ht="9" customHeight="1" x14ac:dyDescent="0.25">
      <c r="A61" s="130"/>
      <c r="B61" s="130"/>
      <c r="C61" s="204">
        <v>24.5</v>
      </c>
      <c r="D61" s="205">
        <v>-1.022500000000008</v>
      </c>
      <c r="E61" s="205">
        <v>-1.7325000000000301</v>
      </c>
      <c r="F61" s="205">
        <v>-1.0599999999999881</v>
      </c>
      <c r="G61" s="205">
        <v>-1.6250000000000142</v>
      </c>
      <c r="H61" s="205">
        <v>-0.76999999999999602</v>
      </c>
      <c r="I61" s="205">
        <v>-2.2150000000000176</v>
      </c>
      <c r="J61" s="205">
        <v>-0.66499999999999204</v>
      </c>
      <c r="K61" s="205">
        <v>-1.0775000000000148</v>
      </c>
      <c r="L61" s="205">
        <v>7.7499999999986358E-2</v>
      </c>
      <c r="M61" s="205">
        <v>-2.1375000000000171</v>
      </c>
      <c r="N61" s="205">
        <v>-0.76750000000001251</v>
      </c>
      <c r="O61" s="205">
        <v>-3.1075000000000017</v>
      </c>
    </row>
    <row r="62" spans="1:15" ht="9" customHeight="1" x14ac:dyDescent="0.25">
      <c r="A62" s="130"/>
      <c r="B62" s="130"/>
      <c r="C62" s="204">
        <v>25</v>
      </c>
      <c r="D62" s="205">
        <v>-1.0275000000000034</v>
      </c>
      <c r="E62" s="205">
        <v>-1.5425000000000253</v>
      </c>
      <c r="F62" s="205">
        <v>-1.0624999999999858</v>
      </c>
      <c r="G62" s="205">
        <v>-1.5425000000000111</v>
      </c>
      <c r="H62" s="205">
        <v>-0.77499999999999147</v>
      </c>
      <c r="I62" s="205">
        <v>-1.9900000000000162</v>
      </c>
      <c r="J62" s="205">
        <v>-0.65749999999998465</v>
      </c>
      <c r="K62" s="205">
        <v>-1.0100000000000122</v>
      </c>
      <c r="L62" s="205">
        <v>8.249999999998181E-2</v>
      </c>
      <c r="M62" s="205">
        <v>-1.9500000000000099</v>
      </c>
      <c r="N62" s="205">
        <v>-0.76750000000001251</v>
      </c>
      <c r="O62" s="205">
        <v>-2.9650000000000034</v>
      </c>
    </row>
    <row r="63" spans="1:15" ht="9" customHeight="1" x14ac:dyDescent="0.25">
      <c r="A63" s="130"/>
      <c r="B63" s="130"/>
      <c r="C63" s="204">
        <v>25.5</v>
      </c>
      <c r="D63" s="205">
        <v>-1.0074999999999932</v>
      </c>
      <c r="E63" s="205">
        <v>-1.6000000000000227</v>
      </c>
      <c r="F63" s="205">
        <v>-1.0374999999999801</v>
      </c>
      <c r="G63" s="205">
        <v>-1.4900000000000091</v>
      </c>
      <c r="H63" s="205">
        <v>-0.74999999999998579</v>
      </c>
      <c r="I63" s="205">
        <v>-2.0375000000000156</v>
      </c>
      <c r="J63" s="205">
        <v>-0.63249999999997897</v>
      </c>
      <c r="K63" s="205">
        <v>-1.1525000000000105</v>
      </c>
      <c r="L63" s="205">
        <v>0.10999999999998522</v>
      </c>
      <c r="M63" s="205">
        <v>-1.9625000000000128</v>
      </c>
      <c r="N63" s="205">
        <v>-0.75750000000000739</v>
      </c>
      <c r="O63" s="205">
        <v>-3.1625000000000014</v>
      </c>
    </row>
    <row r="64" spans="1:15" ht="9" customHeight="1" x14ac:dyDescent="0.25">
      <c r="A64" s="130"/>
      <c r="B64" s="130"/>
      <c r="C64" s="204">
        <v>26</v>
      </c>
      <c r="D64" s="205">
        <v>-0.95000000000000284</v>
      </c>
      <c r="E64" s="205">
        <v>-1.7925000000000111</v>
      </c>
      <c r="F64" s="205">
        <v>-0.97749999999997783</v>
      </c>
      <c r="G64" s="205">
        <v>-1.5750000000000028</v>
      </c>
      <c r="H64" s="205">
        <v>-0.69999999999998863</v>
      </c>
      <c r="I64" s="205">
        <v>-2.1400000000000077</v>
      </c>
      <c r="J64" s="205">
        <v>-0.5999999999999801</v>
      </c>
      <c r="K64" s="205">
        <v>-1.3775000000000048</v>
      </c>
      <c r="L64" s="205">
        <v>0.12249999999998806</v>
      </c>
      <c r="M64" s="205">
        <v>-2.0975000000000037</v>
      </c>
      <c r="N64" s="205">
        <v>-0.7225000000000108</v>
      </c>
      <c r="O64" s="205">
        <v>-3.3574999999999946</v>
      </c>
    </row>
    <row r="65" spans="1:15" ht="9" customHeight="1" x14ac:dyDescent="0.25">
      <c r="A65" s="130"/>
      <c r="B65" s="130"/>
      <c r="C65" s="204">
        <v>26.5</v>
      </c>
      <c r="D65" s="205">
        <v>-0.9375</v>
      </c>
      <c r="E65" s="205">
        <v>-1.8650000000000091</v>
      </c>
      <c r="F65" s="205">
        <v>-0.96999999999998465</v>
      </c>
      <c r="G65" s="205">
        <v>-1.6650000000000063</v>
      </c>
      <c r="H65" s="205">
        <v>-0.69999999999998863</v>
      </c>
      <c r="I65" s="205">
        <v>-2.345000000000006</v>
      </c>
      <c r="J65" s="205">
        <v>-0.59499999999998465</v>
      </c>
      <c r="K65" s="205">
        <v>-1.542500000000004</v>
      </c>
      <c r="L65" s="205">
        <v>9.9999999999980105E-2</v>
      </c>
      <c r="M65" s="205">
        <v>-2.1825000000000045</v>
      </c>
      <c r="N65" s="205">
        <v>-0.71500000000001762</v>
      </c>
      <c r="O65" s="205">
        <v>-3.3274999999999935</v>
      </c>
    </row>
    <row r="66" spans="1:15" ht="9" customHeight="1" x14ac:dyDescent="0.25">
      <c r="A66" s="130"/>
      <c r="B66" s="130"/>
      <c r="C66" s="204">
        <v>27</v>
      </c>
      <c r="D66" s="205">
        <v>-0.92000000000000171</v>
      </c>
      <c r="E66" s="205">
        <v>-1.9050000000000082</v>
      </c>
      <c r="F66" s="205">
        <v>-0.94249999999999545</v>
      </c>
      <c r="G66" s="205">
        <v>-1.7225000000000037</v>
      </c>
      <c r="H66" s="205">
        <v>-0.69749999999999091</v>
      </c>
      <c r="I66" s="205">
        <v>-2.4149999999999991</v>
      </c>
      <c r="J66" s="205">
        <v>-0.58499999999999375</v>
      </c>
      <c r="K66" s="205">
        <v>-1.7325000000000017</v>
      </c>
      <c r="L66" s="205">
        <v>9.9999999999980105E-2</v>
      </c>
      <c r="M66" s="205">
        <v>-2.365000000000002</v>
      </c>
      <c r="N66" s="205">
        <v>-0.70000000000001705</v>
      </c>
      <c r="O66" s="205">
        <v>-3.3649999999999878</v>
      </c>
    </row>
    <row r="67" spans="1:15" ht="9" customHeight="1" x14ac:dyDescent="0.25">
      <c r="A67" s="130"/>
      <c r="B67" s="130"/>
      <c r="C67" s="204">
        <v>27.5</v>
      </c>
      <c r="D67" s="205">
        <v>-0.8399999999999892</v>
      </c>
      <c r="E67" s="205">
        <v>-1.7875000000000014</v>
      </c>
      <c r="F67" s="205">
        <v>-0.85999999999998522</v>
      </c>
      <c r="G67" s="205">
        <v>-1.7000000000000028</v>
      </c>
      <c r="H67" s="205">
        <v>-0.60999999999998522</v>
      </c>
      <c r="I67" s="205">
        <v>-2.1849999999999952</v>
      </c>
      <c r="J67" s="205">
        <v>-0.62749999999998352</v>
      </c>
      <c r="K67" s="205">
        <v>-1.629999999999999</v>
      </c>
      <c r="L67" s="205">
        <v>-8.7500000000005684E-2</v>
      </c>
      <c r="M67" s="205">
        <v>-2.447499999999998</v>
      </c>
      <c r="N67" s="205">
        <v>-0.73000000000000398</v>
      </c>
      <c r="O67" s="205">
        <v>-3.1849999999999881</v>
      </c>
    </row>
    <row r="68" spans="1:15" ht="9" customHeight="1" x14ac:dyDescent="0.25">
      <c r="A68" s="130"/>
      <c r="B68" s="130"/>
      <c r="C68" s="204">
        <v>28</v>
      </c>
      <c r="D68" s="204">
        <v>-0.79500000000000171</v>
      </c>
      <c r="E68" s="204">
        <v>-1.9000000000000021</v>
      </c>
      <c r="F68" s="204">
        <v>-0.80749999999999034</v>
      </c>
      <c r="G68" s="204">
        <v>-1.9225000000000065</v>
      </c>
      <c r="H68" s="204">
        <v>-0.56999999999999318</v>
      </c>
      <c r="I68" s="204">
        <v>-2.259999999999998</v>
      </c>
      <c r="J68" s="204">
        <v>-0.64249999999999829</v>
      </c>
      <c r="K68" s="204">
        <v>-1.7100000000000009</v>
      </c>
      <c r="L68" s="204">
        <v>-0.1600000000000108</v>
      </c>
      <c r="M68" s="204">
        <v>-2.5799999999999965</v>
      </c>
      <c r="N68" s="204">
        <v>-0.73250000000001592</v>
      </c>
      <c r="O68" s="204">
        <v>-3.2049999999999894</v>
      </c>
    </row>
    <row r="69" spans="1:15" ht="9" customHeight="1" x14ac:dyDescent="0.25">
      <c r="A69" s="130"/>
      <c r="B69" s="130"/>
      <c r="C69" s="204">
        <v>28.5</v>
      </c>
      <c r="D69" s="204">
        <v>-0.76999999999999602</v>
      </c>
      <c r="E69" s="204">
        <v>-1.5575000000000028</v>
      </c>
      <c r="F69" s="204">
        <v>-0.75249999999998352</v>
      </c>
      <c r="G69" s="204">
        <v>-1.6975000000000078</v>
      </c>
      <c r="H69" s="204">
        <v>-0.56249999999998579</v>
      </c>
      <c r="I69" s="204">
        <v>-1.915</v>
      </c>
      <c r="J69" s="204">
        <v>-0.66749999999998977</v>
      </c>
      <c r="K69" s="204">
        <v>-1.4200000000000044</v>
      </c>
      <c r="L69" s="204">
        <v>-0.24000000000000909</v>
      </c>
      <c r="M69" s="204">
        <v>-2.2874999999999988</v>
      </c>
      <c r="N69" s="204">
        <v>-0.7850000000000108</v>
      </c>
      <c r="O69" s="204">
        <v>-2.9474999999999918</v>
      </c>
    </row>
    <row r="70" spans="1:15" ht="9" customHeight="1" x14ac:dyDescent="0.25">
      <c r="A70" s="130"/>
      <c r="B70" s="130"/>
      <c r="C70" s="204">
        <v>29</v>
      </c>
      <c r="D70" s="204">
        <v>-0.73499999999999943</v>
      </c>
      <c r="E70" s="204">
        <v>-1.3850000000000033</v>
      </c>
      <c r="F70" s="204">
        <v>-0.70749999999999602</v>
      </c>
      <c r="G70" s="204">
        <v>-1.5300000000000091</v>
      </c>
      <c r="H70" s="204">
        <v>-0.53249999999999886</v>
      </c>
      <c r="I70" s="204">
        <v>-1.5250000000000012</v>
      </c>
      <c r="J70" s="204">
        <v>-0.66749999999998977</v>
      </c>
      <c r="K70" s="204">
        <v>-1.0400000000000054</v>
      </c>
      <c r="L70" s="204">
        <v>-0.2850000000000108</v>
      </c>
      <c r="M70" s="204">
        <v>-1.9050000000000002</v>
      </c>
      <c r="N70" s="204">
        <v>-0.7850000000000108</v>
      </c>
      <c r="O70" s="204">
        <v>-2.5324999999999926</v>
      </c>
    </row>
    <row r="71" spans="1:15" ht="9" customHeight="1" x14ac:dyDescent="0.25">
      <c r="A71" s="130"/>
      <c r="B71" s="130"/>
      <c r="C71" s="204">
        <v>29.5</v>
      </c>
      <c r="D71" s="204">
        <v>-0.67750000000000909</v>
      </c>
      <c r="E71" s="204">
        <v>-1.3175000000000043</v>
      </c>
      <c r="F71" s="204">
        <v>-0.64500000000001023</v>
      </c>
      <c r="G71" s="204">
        <v>-1.3800000000000097</v>
      </c>
      <c r="H71" s="204">
        <v>-0.49500000000000455</v>
      </c>
      <c r="I71" s="204">
        <v>-1.4300000000000015</v>
      </c>
      <c r="J71" s="204">
        <v>-0.59749999999999659</v>
      </c>
      <c r="K71" s="204">
        <v>-0.8275000000000059</v>
      </c>
      <c r="L71" s="204">
        <v>-0.2125000000000199</v>
      </c>
      <c r="M71" s="204">
        <v>-1.5625000000000018</v>
      </c>
      <c r="N71" s="204">
        <v>-0.72250000000002501</v>
      </c>
      <c r="O71" s="204">
        <v>-2.3999999999999932</v>
      </c>
    </row>
    <row r="72" spans="1:15" ht="9" customHeight="1" x14ac:dyDescent="0.25">
      <c r="A72" s="130"/>
      <c r="B72" s="130"/>
      <c r="C72" s="204">
        <v>30</v>
      </c>
      <c r="D72" s="204">
        <v>-0.57750000000001478</v>
      </c>
      <c r="E72" s="204">
        <v>-1.465000000000007</v>
      </c>
      <c r="F72" s="204">
        <v>-0.54500000000001592</v>
      </c>
      <c r="G72" s="204">
        <v>-1.5500000000000114</v>
      </c>
      <c r="H72" s="204">
        <v>-0.42000000000000171</v>
      </c>
      <c r="I72" s="204">
        <v>-1.5250000000000021</v>
      </c>
      <c r="J72" s="204">
        <v>-0.51749999999999829</v>
      </c>
      <c r="K72" s="204">
        <v>-0.93750000000000711</v>
      </c>
      <c r="L72" s="204">
        <v>-0.17000000000001592</v>
      </c>
      <c r="M72" s="204">
        <v>-1.5700000000000038</v>
      </c>
      <c r="N72" s="204">
        <v>-0.64750000000002217</v>
      </c>
      <c r="O72" s="204">
        <v>-2.467499999999994</v>
      </c>
    </row>
    <row r="73" spans="1:15" ht="9" customHeight="1" x14ac:dyDescent="0.25">
      <c r="A73" s="130"/>
      <c r="B73" s="130"/>
      <c r="C73" s="204">
        <v>30.5</v>
      </c>
      <c r="D73" s="204">
        <v>-0.49000000000000909</v>
      </c>
      <c r="E73" s="204">
        <v>-1.397500000000008</v>
      </c>
      <c r="F73" s="204">
        <v>-0.45750000000001023</v>
      </c>
      <c r="G73" s="204">
        <v>-1.4600000000000115</v>
      </c>
      <c r="H73" s="204">
        <v>-0.35750000000000171</v>
      </c>
      <c r="I73" s="204">
        <v>-1.5075000000000038</v>
      </c>
      <c r="J73" s="204">
        <v>-0.48999999999999488</v>
      </c>
      <c r="K73" s="204">
        <v>-0.99000000000000909</v>
      </c>
      <c r="L73" s="204">
        <v>-0.23250000000001592</v>
      </c>
      <c r="M73" s="204">
        <v>-1.6325000000000038</v>
      </c>
      <c r="N73" s="204">
        <v>-0.62500000000001421</v>
      </c>
      <c r="O73" s="204">
        <v>-2.3574999999999946</v>
      </c>
    </row>
    <row r="74" spans="1:15" ht="9" customHeight="1" x14ac:dyDescent="0.25">
      <c r="A74" s="130"/>
      <c r="B74" s="130"/>
      <c r="C74" s="204">
        <v>31</v>
      </c>
      <c r="D74" s="204">
        <v>-0.48499999999999943</v>
      </c>
      <c r="E74" s="204">
        <v>-1.3525000000000063</v>
      </c>
      <c r="F74" s="204">
        <v>-0.44499999999999318</v>
      </c>
      <c r="G74" s="204">
        <v>-1.4275000000000126</v>
      </c>
      <c r="H74" s="204">
        <v>-0.36499999999999488</v>
      </c>
      <c r="I74" s="204">
        <v>-1.4300000000000033</v>
      </c>
      <c r="J74" s="204">
        <v>-0.47999999999998977</v>
      </c>
      <c r="K74" s="204">
        <v>-1.0100000000000087</v>
      </c>
      <c r="L74" s="204">
        <v>-0.23749999999999716</v>
      </c>
      <c r="M74" s="204">
        <v>-1.6600000000000037</v>
      </c>
      <c r="N74" s="204">
        <v>-0.60750000000000171</v>
      </c>
      <c r="O74" s="204">
        <v>-2.207499999999996</v>
      </c>
    </row>
    <row r="75" spans="1:15" ht="9" customHeight="1" x14ac:dyDescent="0.25">
      <c r="A75" s="130"/>
      <c r="B75" s="130"/>
      <c r="C75" s="204">
        <v>31.5</v>
      </c>
      <c r="D75" s="204">
        <v>-0.46750000000000114</v>
      </c>
      <c r="E75" s="204">
        <v>-1.3150000000000048</v>
      </c>
      <c r="F75" s="204">
        <v>-0.42749999999999488</v>
      </c>
      <c r="G75" s="204">
        <v>-1.3375000000000128</v>
      </c>
      <c r="H75" s="204">
        <v>-0.36499999999999488</v>
      </c>
      <c r="I75" s="204">
        <v>-1.4250000000000043</v>
      </c>
      <c r="J75" s="204">
        <v>-0.40999999999999659</v>
      </c>
      <c r="K75" s="204">
        <v>-1.0200000000000102</v>
      </c>
      <c r="L75" s="204">
        <v>-0.15999999999999659</v>
      </c>
      <c r="M75" s="204">
        <v>-1.7075000000000031</v>
      </c>
      <c r="N75" s="204">
        <v>-0.55249999999999488</v>
      </c>
      <c r="O75" s="204">
        <v>-2.0249999999999986</v>
      </c>
    </row>
    <row r="76" spans="1:15" ht="9" customHeight="1" x14ac:dyDescent="0.25">
      <c r="A76" s="130"/>
      <c r="B76" s="130"/>
      <c r="C76" s="204">
        <v>32</v>
      </c>
      <c r="D76" s="204">
        <v>-0.45749999999999602</v>
      </c>
      <c r="E76" s="204">
        <v>-1.2800000000000011</v>
      </c>
      <c r="F76" s="204">
        <v>-0.4024999999999892</v>
      </c>
      <c r="G76" s="204">
        <v>-1.3025000000000091</v>
      </c>
      <c r="H76" s="204">
        <v>-0.36249999999999005</v>
      </c>
      <c r="I76" s="204">
        <v>-1.4699999999999989</v>
      </c>
      <c r="J76" s="204">
        <v>-0.35999999999999233</v>
      </c>
      <c r="K76" s="204">
        <v>-1.1175000000000068</v>
      </c>
      <c r="L76" s="204">
        <v>-0.10999999999999233</v>
      </c>
      <c r="M76" s="204">
        <v>-1.822499999999998</v>
      </c>
      <c r="N76" s="204">
        <v>-0.50999999999999091</v>
      </c>
      <c r="O76" s="204">
        <v>-2.0174999999999983</v>
      </c>
    </row>
    <row r="77" spans="1:15" ht="9" customHeight="1" x14ac:dyDescent="0.25">
      <c r="A77" s="130"/>
      <c r="B77" s="130"/>
      <c r="C77" s="204">
        <v>32.5</v>
      </c>
      <c r="D77" s="204">
        <v>-0.39749999999999375</v>
      </c>
      <c r="E77" s="204">
        <v>-1.3499999999999943</v>
      </c>
      <c r="F77" s="204">
        <v>-0.35249999999999204</v>
      </c>
      <c r="G77" s="204">
        <v>-1.2800000000000011</v>
      </c>
      <c r="H77" s="204">
        <v>-0.31499999999999062</v>
      </c>
      <c r="I77" s="204">
        <v>-1.3999999999999986</v>
      </c>
      <c r="J77" s="204">
        <v>-0.31249999999999289</v>
      </c>
      <c r="K77" s="204">
        <v>-1.292500000000004</v>
      </c>
      <c r="L77" s="204">
        <v>-7.4999999999995737E-2</v>
      </c>
      <c r="M77" s="204">
        <v>-1.8099999999999952</v>
      </c>
      <c r="N77" s="204">
        <v>-0.46249999999999147</v>
      </c>
      <c r="O77" s="204">
        <v>-1.9199999999999946</v>
      </c>
    </row>
    <row r="78" spans="1:15" ht="9" customHeight="1" x14ac:dyDescent="0.25">
      <c r="A78" s="130"/>
      <c r="B78" s="130"/>
      <c r="C78" s="204">
        <v>33</v>
      </c>
      <c r="D78" s="204">
        <v>-0.35249999999999915</v>
      </c>
      <c r="E78" s="204">
        <v>-0.9375</v>
      </c>
      <c r="F78" s="204">
        <v>-0.31999999999999318</v>
      </c>
      <c r="G78" s="204">
        <v>-1.042500000000004</v>
      </c>
      <c r="H78" s="204">
        <v>-0.28999999999999204</v>
      </c>
      <c r="I78" s="204">
        <v>-1.125</v>
      </c>
      <c r="J78" s="204">
        <v>-0.28499999999999659</v>
      </c>
      <c r="K78" s="204">
        <v>-1.0800000000000054</v>
      </c>
      <c r="L78" s="204">
        <v>-7.9999999999998295E-2</v>
      </c>
      <c r="M78" s="204">
        <v>-1.5324999999999989</v>
      </c>
      <c r="N78" s="204">
        <v>-0.42749999999999488</v>
      </c>
      <c r="O78" s="204">
        <v>-1.5225000000000009</v>
      </c>
    </row>
    <row r="79" spans="1:15" ht="9" customHeight="1" x14ac:dyDescent="0.25">
      <c r="A79" s="130"/>
      <c r="B79" s="130"/>
      <c r="C79" s="204">
        <v>33.5</v>
      </c>
      <c r="D79" s="204">
        <v>-0.34250000000000114</v>
      </c>
      <c r="E79" s="204">
        <v>-0.69500000000000739</v>
      </c>
      <c r="F79" s="204">
        <v>-0.30249999999999488</v>
      </c>
      <c r="G79" s="204">
        <v>-0.74000000000000909</v>
      </c>
      <c r="H79" s="204">
        <v>-0.2949999999999946</v>
      </c>
      <c r="I79" s="204">
        <v>-0.84500000000000597</v>
      </c>
      <c r="J79" s="204">
        <v>-0.27749999999999631</v>
      </c>
      <c r="K79" s="204">
        <v>-0.69250000000000966</v>
      </c>
      <c r="L79" s="204">
        <v>-6.4999999999997726E-2</v>
      </c>
      <c r="M79" s="204">
        <v>-0.84000000000000341</v>
      </c>
      <c r="N79" s="204">
        <v>-0.39999999999999858</v>
      </c>
      <c r="O79" s="204">
        <v>-1.1025000000000063</v>
      </c>
    </row>
    <row r="80" spans="1:15" ht="9" customHeight="1" x14ac:dyDescent="0.25">
      <c r="A80" s="130"/>
      <c r="B80" s="130"/>
      <c r="C80" s="204">
        <v>34</v>
      </c>
      <c r="D80" s="204">
        <v>-0.30250000000000199</v>
      </c>
      <c r="E80" s="204">
        <v>-0.50999999999999801</v>
      </c>
      <c r="F80" s="204">
        <v>-0.26000000000000156</v>
      </c>
      <c r="G80" s="204">
        <v>-0.57999999999999829</v>
      </c>
      <c r="H80" s="204">
        <v>-0.25</v>
      </c>
      <c r="I80" s="204">
        <v>-0.68999999999999773</v>
      </c>
      <c r="J80" s="204">
        <v>-0.22500000000000142</v>
      </c>
      <c r="K80" s="204">
        <v>-0.50249999999999773</v>
      </c>
      <c r="L80" s="204">
        <v>-7.5000000000002842E-2</v>
      </c>
      <c r="M80" s="204">
        <v>-0.57499999999999574</v>
      </c>
      <c r="N80" s="204">
        <v>-0.37249999999999872</v>
      </c>
      <c r="O80" s="204">
        <v>-0.87749999999999773</v>
      </c>
    </row>
    <row r="81" spans="1:16" ht="9" customHeight="1" x14ac:dyDescent="0.25">
      <c r="A81" s="130"/>
      <c r="B81" s="130"/>
      <c r="C81" s="204">
        <v>34.5</v>
      </c>
      <c r="D81" s="204">
        <v>-0.22250000000000369</v>
      </c>
      <c r="E81" s="204">
        <v>-0.50499999999999545</v>
      </c>
      <c r="F81" s="204">
        <v>-0.20500000000000185</v>
      </c>
      <c r="G81" s="204">
        <v>-0.32749999999999346</v>
      </c>
      <c r="H81" s="204">
        <v>-0.20000000000000284</v>
      </c>
      <c r="I81" s="204">
        <v>-0.57749999999999346</v>
      </c>
      <c r="J81" s="204">
        <v>-0.17000000000000171</v>
      </c>
      <c r="K81" s="204">
        <v>-0.41499999999999204</v>
      </c>
      <c r="L81" s="204">
        <v>-1.7500000000001847E-2</v>
      </c>
      <c r="M81" s="204">
        <v>-0.53499999999999304</v>
      </c>
      <c r="N81" s="204">
        <v>-0.32499999999999929</v>
      </c>
      <c r="O81" s="204">
        <v>-0.74749999999999517</v>
      </c>
    </row>
    <row r="82" spans="1:16" ht="9" customHeight="1" x14ac:dyDescent="0.25">
      <c r="A82" s="130"/>
      <c r="B82" s="130"/>
      <c r="C82" s="204">
        <v>35</v>
      </c>
      <c r="D82" s="204">
        <v>-0.12500000000000355</v>
      </c>
      <c r="E82" s="204">
        <v>-0.11999999999999922</v>
      </c>
      <c r="F82" s="204">
        <v>-0.13749999999999929</v>
      </c>
      <c r="G82" s="204">
        <v>3.7500000000001421E-2</v>
      </c>
      <c r="H82" s="204">
        <v>-0.11500000000000199</v>
      </c>
      <c r="I82" s="204">
        <v>-0.13749999999999929</v>
      </c>
      <c r="J82" s="204">
        <v>-0.12750000000000128</v>
      </c>
      <c r="K82" s="204">
        <v>-2.9999999999999361E-2</v>
      </c>
      <c r="L82" s="204">
        <v>-5.0000000000000711E-2</v>
      </c>
      <c r="M82" s="204">
        <v>-0.10749999999999815</v>
      </c>
      <c r="N82" s="204">
        <v>-0.28500000000000014</v>
      </c>
      <c r="O82" s="204">
        <v>-0.27499999999999858</v>
      </c>
    </row>
    <row r="83" spans="1:16" ht="9" customHeight="1" x14ac:dyDescent="0.25">
      <c r="A83" s="130"/>
      <c r="B83" s="130"/>
      <c r="C83" s="204">
        <v>35.5</v>
      </c>
      <c r="D83" s="204">
        <v>-7.0000000000000284E-2</v>
      </c>
      <c r="E83" s="204">
        <v>-4.5000000000000817E-2</v>
      </c>
      <c r="F83" s="204">
        <v>-8.2499999999999574E-2</v>
      </c>
      <c r="G83" s="204">
        <v>3.9999999999999147E-2</v>
      </c>
      <c r="H83" s="204">
        <v>-7.0000000000000284E-2</v>
      </c>
      <c r="I83" s="204">
        <v>-6.7500000000000782E-2</v>
      </c>
      <c r="J83" s="204">
        <v>-8.7500000000000355E-2</v>
      </c>
      <c r="K83" s="204">
        <v>-6.7500000000000782E-2</v>
      </c>
      <c r="L83" s="204">
        <v>-4.2500000000000426E-2</v>
      </c>
      <c r="M83" s="204">
        <v>-0.16750000000000043</v>
      </c>
      <c r="N83" s="204">
        <v>-0.24500000000000099</v>
      </c>
      <c r="O83" s="204">
        <v>-0.1800000000000006</v>
      </c>
    </row>
    <row r="84" spans="1:16" ht="9" customHeight="1" x14ac:dyDescent="0.25">
      <c r="A84" s="130"/>
      <c r="B84" s="250"/>
      <c r="C84" s="187"/>
      <c r="D84" s="187"/>
      <c r="E84" s="187"/>
      <c r="F84" s="187"/>
      <c r="G84" s="187"/>
      <c r="H84" s="187"/>
      <c r="I84" s="187"/>
      <c r="J84" s="187"/>
      <c r="K84" s="187"/>
      <c r="L84" s="187"/>
      <c r="M84" s="187"/>
      <c r="N84" s="187"/>
      <c r="O84" s="187"/>
      <c r="P84" s="251"/>
    </row>
    <row r="85" spans="1:16" ht="9" customHeight="1" x14ac:dyDescent="0.25">
      <c r="A85" s="130"/>
      <c r="B85" s="250"/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251"/>
    </row>
    <row r="86" spans="1:16" ht="9" customHeight="1" x14ac:dyDescent="0.25">
      <c r="A86" s="130"/>
      <c r="B86" s="250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251"/>
    </row>
    <row r="87" spans="1:16" ht="9" customHeight="1" x14ac:dyDescent="0.25">
      <c r="A87" s="130"/>
      <c r="B87" s="250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87"/>
      <c r="N87" s="187"/>
      <c r="O87" s="187"/>
      <c r="P87" s="251"/>
    </row>
    <row r="88" spans="1:16" ht="9" customHeight="1" x14ac:dyDescent="0.25">
      <c r="A88" s="130"/>
      <c r="B88" s="250"/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251"/>
    </row>
    <row r="89" spans="1:16" ht="9" customHeight="1" x14ac:dyDescent="0.25">
      <c r="A89" s="130"/>
      <c r="B89" s="250"/>
      <c r="C89" s="187"/>
      <c r="D89" s="187"/>
      <c r="E89" s="187"/>
      <c r="F89" s="187"/>
      <c r="G89" s="187"/>
      <c r="H89" s="187"/>
      <c r="I89" s="187"/>
      <c r="J89" s="187"/>
      <c r="K89" s="187"/>
      <c r="L89" s="187"/>
      <c r="M89" s="187"/>
      <c r="N89" s="187"/>
      <c r="O89" s="187"/>
      <c r="P89" s="251"/>
    </row>
    <row r="90" spans="1:16" ht="9" customHeight="1" x14ac:dyDescent="0.25">
      <c r="A90" s="130"/>
      <c r="B90" s="130"/>
      <c r="C90" s="204"/>
      <c r="D90" s="204"/>
      <c r="E90" s="204"/>
      <c r="F90" s="204"/>
      <c r="G90" s="204"/>
      <c r="H90" s="204"/>
      <c r="I90" s="204"/>
      <c r="J90" s="204"/>
      <c r="K90" s="204"/>
      <c r="L90" s="204"/>
      <c r="M90" s="204"/>
      <c r="N90" s="204"/>
      <c r="O90" s="204"/>
    </row>
    <row r="91" spans="1:16" ht="9" customHeight="1" x14ac:dyDescent="0.25">
      <c r="A91" s="130"/>
      <c r="B91" s="130"/>
      <c r="C91" s="204"/>
      <c r="D91" s="204"/>
      <c r="E91" s="204"/>
      <c r="F91" s="204"/>
      <c r="G91" s="204"/>
      <c r="H91" s="204"/>
      <c r="I91" s="204"/>
      <c r="J91" s="204"/>
      <c r="K91" s="204"/>
      <c r="L91" s="204"/>
      <c r="M91" s="204"/>
      <c r="N91" s="204"/>
      <c r="O91" s="204"/>
    </row>
    <row r="92" spans="1:16" ht="9" customHeight="1" x14ac:dyDescent="0.25">
      <c r="A92" s="130"/>
      <c r="B92" s="130"/>
      <c r="C92" s="204"/>
      <c r="D92" s="204"/>
      <c r="E92" s="204"/>
      <c r="F92" s="204"/>
      <c r="G92" s="204"/>
      <c r="H92" s="204"/>
      <c r="I92" s="204"/>
      <c r="J92" s="204"/>
      <c r="K92" s="204"/>
      <c r="L92" s="204"/>
      <c r="M92" s="204"/>
      <c r="N92" s="204"/>
      <c r="O92" s="204"/>
    </row>
    <row r="93" spans="1:16" ht="9" customHeight="1" x14ac:dyDescent="0.25">
      <c r="A93" s="130"/>
      <c r="B93" s="130"/>
      <c r="C93" s="204"/>
      <c r="D93" s="204"/>
      <c r="E93" s="204"/>
      <c r="F93" s="204"/>
      <c r="G93" s="204"/>
      <c r="H93" s="204"/>
      <c r="I93" s="204"/>
      <c r="J93" s="204"/>
      <c r="K93" s="204"/>
      <c r="L93" s="204"/>
      <c r="M93" s="204"/>
      <c r="N93" s="204"/>
      <c r="O93" s="204"/>
    </row>
    <row r="94" spans="1:16" ht="9" customHeight="1" x14ac:dyDescent="0.25">
      <c r="A94" s="130"/>
      <c r="B94" s="130"/>
      <c r="C94" s="204"/>
      <c r="D94" s="204"/>
      <c r="E94" s="204"/>
      <c r="F94" s="204"/>
      <c r="G94" s="204"/>
      <c r="H94" s="204"/>
      <c r="I94" s="204"/>
      <c r="J94" s="204"/>
      <c r="K94" s="204"/>
      <c r="L94" s="204"/>
      <c r="M94" s="204"/>
      <c r="N94" s="204"/>
      <c r="O94" s="204"/>
    </row>
    <row r="95" spans="1:16" ht="9" customHeight="1" x14ac:dyDescent="0.25">
      <c r="A95" s="130"/>
      <c r="B95" s="130"/>
      <c r="C95" s="204"/>
      <c r="D95" s="204"/>
      <c r="E95" s="204"/>
      <c r="F95" s="204"/>
      <c r="G95" s="204"/>
      <c r="H95" s="204"/>
      <c r="I95" s="204"/>
      <c r="J95" s="204"/>
      <c r="K95" s="204"/>
      <c r="L95" s="204"/>
      <c r="M95" s="204"/>
      <c r="N95" s="204"/>
      <c r="O95" s="204"/>
    </row>
    <row r="96" spans="1:16" ht="9" customHeight="1" x14ac:dyDescent="0.25">
      <c r="A96" s="130"/>
      <c r="B96" s="130"/>
      <c r="C96" s="204"/>
      <c r="D96" s="204"/>
      <c r="E96" s="204"/>
      <c r="F96" s="204"/>
      <c r="G96" s="204"/>
      <c r="H96" s="204"/>
      <c r="I96" s="204"/>
      <c r="J96" s="204"/>
      <c r="K96" s="204"/>
      <c r="L96" s="204"/>
      <c r="M96" s="204"/>
      <c r="N96" s="204"/>
      <c r="O96" s="204"/>
    </row>
    <row r="97" spans="1:15" ht="9" customHeight="1" x14ac:dyDescent="0.25">
      <c r="A97" s="130"/>
      <c r="B97" s="130"/>
      <c r="C97" s="204"/>
      <c r="D97" s="204"/>
      <c r="E97" s="204"/>
      <c r="F97" s="204"/>
      <c r="G97" s="204"/>
      <c r="H97" s="204"/>
      <c r="I97" s="204"/>
      <c r="J97" s="204"/>
      <c r="K97" s="204"/>
      <c r="L97" s="204"/>
      <c r="M97" s="204"/>
      <c r="N97" s="204"/>
      <c r="O97" s="204"/>
    </row>
    <row r="98" spans="1:15" ht="9" customHeight="1" x14ac:dyDescent="0.25">
      <c r="A98" s="130"/>
      <c r="B98" s="130"/>
      <c r="C98" s="204"/>
      <c r="D98" s="204"/>
      <c r="E98" s="204"/>
      <c r="F98" s="204"/>
      <c r="G98" s="204"/>
      <c r="H98" s="204"/>
      <c r="I98" s="204"/>
      <c r="J98" s="204"/>
      <c r="K98" s="204"/>
      <c r="L98" s="204"/>
      <c r="M98" s="204"/>
      <c r="N98" s="204"/>
      <c r="O98" s="204"/>
    </row>
    <row r="99" spans="1:15" ht="9" customHeight="1" x14ac:dyDescent="0.25">
      <c r="A99" s="130"/>
      <c r="B99" s="130"/>
      <c r="C99" s="204"/>
      <c r="D99" s="204"/>
      <c r="E99" s="204"/>
      <c r="F99" s="204"/>
      <c r="G99" s="204"/>
      <c r="H99" s="204"/>
      <c r="I99" s="204"/>
      <c r="J99" s="204"/>
      <c r="K99" s="204"/>
      <c r="L99" s="204"/>
      <c r="M99" s="204"/>
      <c r="N99" s="204"/>
      <c r="O99" s="204"/>
    </row>
    <row r="100" spans="1:15" ht="9" customHeight="1" x14ac:dyDescent="0.25">
      <c r="A100" s="130"/>
      <c r="B100" s="130"/>
      <c r="C100" s="204"/>
      <c r="D100" s="204"/>
      <c r="E100" s="204"/>
      <c r="F100" s="204"/>
      <c r="G100" s="204"/>
      <c r="H100" s="204"/>
      <c r="I100" s="204"/>
      <c r="J100" s="204"/>
      <c r="K100" s="204"/>
      <c r="L100" s="204"/>
      <c r="M100" s="204"/>
      <c r="N100" s="204"/>
      <c r="O100" s="204"/>
    </row>
    <row r="101" spans="1:15" ht="9" customHeight="1" x14ac:dyDescent="0.25">
      <c r="A101" s="130"/>
      <c r="B101" s="130"/>
      <c r="C101" s="204"/>
      <c r="D101" s="204"/>
      <c r="E101" s="204"/>
      <c r="F101" s="204"/>
      <c r="G101" s="204"/>
      <c r="H101" s="204"/>
      <c r="I101" s="204"/>
      <c r="J101" s="204"/>
      <c r="K101" s="204"/>
      <c r="L101" s="204"/>
      <c r="M101" s="204"/>
      <c r="N101" s="204"/>
      <c r="O101" s="204"/>
    </row>
    <row r="102" spans="1:15" ht="9" customHeight="1" x14ac:dyDescent="0.25">
      <c r="A102" s="130"/>
      <c r="B102" s="130"/>
      <c r="C102" s="204"/>
      <c r="D102" s="204"/>
      <c r="E102" s="204"/>
      <c r="F102" s="204"/>
      <c r="G102" s="204"/>
      <c r="H102" s="204"/>
      <c r="I102" s="204"/>
      <c r="J102" s="204"/>
      <c r="K102" s="204"/>
      <c r="L102" s="204"/>
      <c r="M102" s="204"/>
      <c r="N102" s="204"/>
      <c r="O102" s="204"/>
    </row>
    <row r="103" spans="1:15" ht="9" customHeight="1" x14ac:dyDescent="0.25">
      <c r="A103" s="130"/>
      <c r="B103" s="130"/>
      <c r="C103" s="204"/>
      <c r="D103" s="204"/>
      <c r="E103" s="204"/>
      <c r="F103" s="204"/>
      <c r="G103" s="204"/>
      <c r="H103" s="204"/>
      <c r="I103" s="204"/>
      <c r="J103" s="204"/>
      <c r="K103" s="204"/>
      <c r="L103" s="204"/>
      <c r="M103" s="204"/>
      <c r="N103" s="204"/>
      <c r="O103" s="204"/>
    </row>
    <row r="104" spans="1:15" ht="9" customHeight="1" x14ac:dyDescent="0.25">
      <c r="A104" s="130"/>
      <c r="B104" s="130"/>
      <c r="C104" s="204"/>
      <c r="D104" s="204"/>
      <c r="E104" s="204"/>
      <c r="F104" s="204"/>
      <c r="G104" s="204"/>
      <c r="H104" s="204"/>
      <c r="I104" s="204"/>
      <c r="J104" s="204"/>
      <c r="K104" s="204"/>
      <c r="L104" s="204"/>
      <c r="M104" s="204"/>
      <c r="N104" s="204"/>
      <c r="O104" s="204"/>
    </row>
    <row r="105" spans="1:15" ht="9" customHeight="1" x14ac:dyDescent="0.25">
      <c r="A105" s="130"/>
      <c r="B105" s="130"/>
      <c r="C105" s="204"/>
      <c r="D105" s="204"/>
      <c r="E105" s="204"/>
      <c r="F105" s="204"/>
      <c r="G105" s="204"/>
      <c r="H105" s="204"/>
      <c r="I105" s="204"/>
      <c r="J105" s="204"/>
      <c r="K105" s="204"/>
      <c r="L105" s="204"/>
      <c r="M105" s="204"/>
      <c r="N105" s="204"/>
      <c r="O105" s="204"/>
    </row>
    <row r="106" spans="1:15" ht="9" customHeight="1" x14ac:dyDescent="0.25">
      <c r="A106" s="130"/>
      <c r="B106" s="130"/>
      <c r="C106" s="204"/>
      <c r="D106" s="204"/>
      <c r="E106" s="204"/>
      <c r="F106" s="204"/>
      <c r="G106" s="204"/>
      <c r="H106" s="204"/>
      <c r="I106" s="204"/>
      <c r="J106" s="204"/>
      <c r="K106" s="204"/>
      <c r="L106" s="204"/>
      <c r="M106" s="204"/>
      <c r="N106" s="204"/>
      <c r="O106" s="204"/>
    </row>
    <row r="107" spans="1:15" ht="9" customHeight="1" x14ac:dyDescent="0.25">
      <c r="A107" s="130"/>
      <c r="B107" s="130"/>
      <c r="C107" s="204"/>
      <c r="D107" s="204"/>
      <c r="E107" s="204"/>
      <c r="F107" s="204"/>
      <c r="G107" s="204"/>
      <c r="H107" s="204"/>
      <c r="I107" s="204"/>
      <c r="J107" s="204"/>
      <c r="K107" s="204"/>
      <c r="L107" s="204"/>
      <c r="M107" s="204"/>
      <c r="N107" s="204"/>
      <c r="O107" s="204"/>
    </row>
    <row r="108" spans="1:15" ht="9" customHeight="1" x14ac:dyDescent="0.25">
      <c r="A108" s="130"/>
      <c r="B108" s="130"/>
      <c r="C108" s="204"/>
      <c r="D108" s="204"/>
      <c r="E108" s="204"/>
      <c r="F108" s="204"/>
      <c r="G108" s="204"/>
      <c r="H108" s="204"/>
      <c r="I108" s="204"/>
      <c r="J108" s="204"/>
      <c r="K108" s="204"/>
      <c r="L108" s="204"/>
      <c r="M108" s="204"/>
      <c r="N108" s="204"/>
      <c r="O108" s="204"/>
    </row>
    <row r="109" spans="1:15" ht="9" customHeight="1" x14ac:dyDescent="0.25">
      <c r="A109" s="130"/>
      <c r="B109" s="130"/>
      <c r="C109" s="204"/>
      <c r="D109" s="204"/>
      <c r="E109" s="204"/>
      <c r="F109" s="204"/>
      <c r="G109" s="204"/>
      <c r="H109" s="204"/>
      <c r="I109" s="204"/>
      <c r="J109" s="204"/>
      <c r="K109" s="204"/>
      <c r="L109" s="204"/>
      <c r="M109" s="204"/>
      <c r="N109" s="204"/>
      <c r="O109" s="204"/>
    </row>
    <row r="110" spans="1:15" ht="9" customHeight="1" x14ac:dyDescent="0.25">
      <c r="A110" s="130"/>
      <c r="B110" s="130"/>
      <c r="C110" s="204"/>
      <c r="D110" s="204"/>
      <c r="E110" s="204"/>
      <c r="F110" s="204"/>
      <c r="G110" s="204"/>
      <c r="H110" s="204"/>
      <c r="I110" s="204"/>
      <c r="J110" s="204"/>
      <c r="K110" s="204"/>
      <c r="L110" s="204"/>
      <c r="M110" s="204"/>
      <c r="N110" s="204"/>
      <c r="O110" s="204"/>
    </row>
    <row r="111" spans="1:15" ht="9" customHeight="1" x14ac:dyDescent="0.25">
      <c r="A111" s="130"/>
      <c r="B111" s="130"/>
      <c r="C111" s="204"/>
      <c r="D111" s="204"/>
      <c r="E111" s="204"/>
      <c r="F111" s="204"/>
      <c r="G111" s="204"/>
      <c r="H111" s="204"/>
      <c r="I111" s="204"/>
      <c r="J111" s="204"/>
      <c r="K111" s="204"/>
      <c r="L111" s="204"/>
      <c r="M111" s="204"/>
      <c r="N111" s="204"/>
      <c r="O111" s="204"/>
    </row>
    <row r="112" spans="1:15" ht="9" customHeight="1" x14ac:dyDescent="0.25">
      <c r="A112" s="130"/>
      <c r="B112" s="130"/>
      <c r="C112" s="204"/>
      <c r="D112" s="204"/>
      <c r="E112" s="204"/>
      <c r="F112" s="204"/>
      <c r="G112" s="204"/>
      <c r="H112" s="204"/>
      <c r="I112" s="204"/>
      <c r="J112" s="204"/>
      <c r="K112" s="204"/>
      <c r="L112" s="204"/>
      <c r="M112" s="204"/>
      <c r="N112" s="204"/>
      <c r="O112" s="204"/>
    </row>
    <row r="113" spans="1:15" ht="9" customHeight="1" x14ac:dyDescent="0.25">
      <c r="A113" s="130"/>
      <c r="B113" s="130"/>
      <c r="C113" s="204"/>
      <c r="D113" s="204"/>
      <c r="E113" s="204"/>
      <c r="F113" s="204"/>
      <c r="G113" s="204"/>
      <c r="H113" s="204"/>
      <c r="I113" s="204"/>
      <c r="J113" s="204"/>
      <c r="K113" s="204"/>
      <c r="L113" s="204"/>
      <c r="M113" s="204"/>
      <c r="N113" s="204"/>
      <c r="O113" s="204"/>
    </row>
    <row r="114" spans="1:15" ht="9" customHeight="1" x14ac:dyDescent="0.25">
      <c r="A114" s="130"/>
      <c r="B114" s="130"/>
      <c r="C114" s="204"/>
      <c r="D114" s="204"/>
      <c r="E114" s="204"/>
      <c r="F114" s="204"/>
      <c r="G114" s="204"/>
      <c r="H114" s="204"/>
      <c r="I114" s="204"/>
      <c r="J114" s="204"/>
      <c r="K114" s="204"/>
      <c r="L114" s="204"/>
      <c r="M114" s="204"/>
      <c r="N114" s="204"/>
      <c r="O114" s="204"/>
    </row>
    <row r="115" spans="1:15" ht="6" customHeight="1" x14ac:dyDescent="0.25">
      <c r="A115" s="130"/>
      <c r="B115" s="130"/>
    </row>
    <row r="116" spans="1:15" x14ac:dyDescent="0.25">
      <c r="A116" s="130"/>
      <c r="B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4">
    <mergeCell ref="J5:O5"/>
    <mergeCell ref="J6:O8"/>
    <mergeCell ref="E1:O4"/>
    <mergeCell ref="N11:O11"/>
    <mergeCell ref="C10:O10"/>
    <mergeCell ref="C9:O9"/>
    <mergeCell ref="D11:E11"/>
    <mergeCell ref="F11:G11"/>
    <mergeCell ref="H11:I11"/>
    <mergeCell ref="J11:K11"/>
    <mergeCell ref="L11:M11"/>
    <mergeCell ref="C5:D6"/>
    <mergeCell ref="C7:D8"/>
    <mergeCell ref="C1:D4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3" fitToHeight="0" orientation="portrait" r:id="rId1"/>
  <rowBreaks count="1" manualBreakCount="1">
    <brk id="83" min="2" max="14" man="1"/>
  </rowBreaks>
  <colBreaks count="2" manualBreakCount="2">
    <brk id="2" max="1048575" man="1"/>
    <brk id="15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8491F-CE3B-4A55-B9CE-51E0C1B8D744}">
  <sheetPr codeName="Hoja17">
    <pageSetUpPr fitToPage="1"/>
  </sheetPr>
  <dimension ref="A1:Q144"/>
  <sheetViews>
    <sheetView view="pageBreakPreview" topLeftCell="A45" zoomScale="85" zoomScaleNormal="115" zoomScaleSheetLayoutView="85" workbookViewId="0">
      <selection activeCell="D72" sqref="D72"/>
    </sheetView>
  </sheetViews>
  <sheetFormatPr baseColWidth="10" defaultColWidth="11.44140625" defaultRowHeight="13.2" x14ac:dyDescent="0.25"/>
  <cols>
    <col min="1" max="2" width="11.44140625" style="125"/>
    <col min="3" max="3" width="7.44140625" style="120" customWidth="1"/>
    <col min="4" max="4" width="8.5546875" style="120" customWidth="1"/>
    <col min="5" max="5" width="7.44140625" style="120" customWidth="1"/>
    <col min="6" max="6" width="8.5546875" style="120" customWidth="1"/>
    <col min="7" max="7" width="7.44140625" style="120" customWidth="1"/>
    <col min="8" max="8" width="8.5546875" style="120" customWidth="1"/>
    <col min="9" max="9" width="7.44140625" style="120" customWidth="1"/>
    <col min="10" max="10" width="8.5546875" style="120" customWidth="1"/>
    <col min="11" max="11" width="7.44140625" style="120" customWidth="1"/>
    <col min="12" max="12" width="8.5546875" style="120" customWidth="1"/>
    <col min="13" max="13" width="7.44140625" style="120" customWidth="1"/>
    <col min="14" max="14" width="8.5546875" style="120" customWidth="1"/>
    <col min="15" max="15" width="7.44140625" style="120" customWidth="1"/>
    <col min="16" max="16" width="11.44140625" style="120"/>
    <col min="17" max="17" width="11.44140625" style="120" customWidth="1"/>
    <col min="18" max="16384" width="11.44140625" style="120"/>
  </cols>
  <sheetData>
    <row r="1" spans="1:17" x14ac:dyDescent="0.25">
      <c r="C1" s="413" t="e">
        <f>'PDF - Graphs'!#REF!</f>
        <v>#REF!</v>
      </c>
      <c r="D1" s="414"/>
      <c r="E1" s="417" t="s">
        <v>128</v>
      </c>
      <c r="F1" s="418"/>
      <c r="G1" s="418"/>
      <c r="H1" s="418"/>
      <c r="I1" s="419"/>
      <c r="J1" s="419"/>
      <c r="K1" s="420"/>
      <c r="L1" s="421">
        <f>'PDF - Graphs'!$H$1</f>
        <v>0</v>
      </c>
      <c r="M1" s="419"/>
      <c r="N1" s="419"/>
      <c r="O1" s="420"/>
    </row>
    <row r="2" spans="1:17" x14ac:dyDescent="0.25">
      <c r="C2" s="415"/>
      <c r="D2" s="416"/>
      <c r="E2" s="353">
        <f>'PDF - Graphs'!$C$2</f>
        <v>0</v>
      </c>
      <c r="F2" s="354"/>
      <c r="G2" s="354"/>
      <c r="H2" s="354"/>
      <c r="I2" s="422"/>
      <c r="J2" s="422"/>
      <c r="K2" s="423"/>
      <c r="L2" s="426"/>
      <c r="M2" s="422"/>
      <c r="N2" s="422"/>
      <c r="O2" s="423"/>
    </row>
    <row r="3" spans="1:17" x14ac:dyDescent="0.25">
      <c r="C3" s="428" t="str">
        <f>'PDF - Graphs'!$A$2</f>
        <v>LINEA 11</v>
      </c>
      <c r="D3" s="429"/>
      <c r="E3" s="353"/>
      <c r="F3" s="354"/>
      <c r="G3" s="354"/>
      <c r="H3" s="354"/>
      <c r="I3" s="422"/>
      <c r="J3" s="422"/>
      <c r="K3" s="423"/>
      <c r="L3" s="426"/>
      <c r="M3" s="422"/>
      <c r="N3" s="422"/>
      <c r="O3" s="423"/>
    </row>
    <row r="4" spans="1:17" x14ac:dyDescent="0.25">
      <c r="C4" s="430"/>
      <c r="D4" s="431"/>
      <c r="E4" s="353"/>
      <c r="F4" s="354"/>
      <c r="G4" s="354"/>
      <c r="H4" s="354"/>
      <c r="I4" s="422"/>
      <c r="J4" s="422"/>
      <c r="K4" s="423"/>
      <c r="L4" s="426"/>
      <c r="M4" s="422"/>
      <c r="N4" s="422"/>
      <c r="O4" s="423"/>
    </row>
    <row r="5" spans="1:17" x14ac:dyDescent="0.25">
      <c r="C5" s="432" t="str">
        <f>'PDF - Graphs'!A1</f>
        <v>METRO LÍNEA 11</v>
      </c>
      <c r="D5" s="433"/>
      <c r="E5" s="353"/>
      <c r="F5" s="354"/>
      <c r="G5" s="354"/>
      <c r="H5" s="354"/>
      <c r="I5" s="422"/>
      <c r="J5" s="422"/>
      <c r="K5" s="423"/>
      <c r="L5" s="426"/>
      <c r="M5" s="422"/>
      <c r="N5" s="422"/>
      <c r="O5" s="423"/>
    </row>
    <row r="6" spans="1:17" x14ac:dyDescent="0.25">
      <c r="C6" s="334"/>
      <c r="D6" s="397"/>
      <c r="E6" s="353"/>
      <c r="F6" s="354"/>
      <c r="G6" s="354"/>
      <c r="H6" s="354"/>
      <c r="I6" s="422"/>
      <c r="J6" s="422"/>
      <c r="K6" s="423"/>
      <c r="L6" s="426"/>
      <c r="M6" s="422"/>
      <c r="N6" s="422"/>
      <c r="O6" s="423"/>
      <c r="Q6" s="126"/>
    </row>
    <row r="7" spans="1:17" x14ac:dyDescent="0.25">
      <c r="C7" s="391" t="str">
        <f>'PDF - Graphs'!A4</f>
        <v>IP-E01-08</v>
      </c>
      <c r="D7" s="434"/>
      <c r="E7" s="353"/>
      <c r="F7" s="354"/>
      <c r="G7" s="354"/>
      <c r="H7" s="354"/>
      <c r="I7" s="422"/>
      <c r="J7" s="422"/>
      <c r="K7" s="423"/>
      <c r="L7" s="426"/>
      <c r="M7" s="422"/>
      <c r="N7" s="422"/>
      <c r="O7" s="423"/>
    </row>
    <row r="8" spans="1:17" x14ac:dyDescent="0.25">
      <c r="C8" s="393"/>
      <c r="D8" s="435"/>
      <c r="E8" s="356"/>
      <c r="F8" s="357"/>
      <c r="G8" s="357"/>
      <c r="H8" s="357"/>
      <c r="I8" s="424"/>
      <c r="J8" s="424"/>
      <c r="K8" s="425"/>
      <c r="L8" s="427"/>
      <c r="M8" s="424"/>
      <c r="N8" s="424"/>
      <c r="O8" s="425"/>
    </row>
    <row r="9" spans="1:17" ht="15.75" customHeight="1" x14ac:dyDescent="0.25"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</row>
    <row r="10" spans="1:17" ht="10.35" customHeight="1" x14ac:dyDescent="0.25">
      <c r="C10" s="410" t="s">
        <v>122</v>
      </c>
      <c r="D10" s="411"/>
      <c r="E10" s="412"/>
      <c r="F10" s="410"/>
      <c r="G10" s="411"/>
      <c r="H10" s="411"/>
      <c r="I10" s="411"/>
      <c r="J10" s="411"/>
      <c r="K10" s="411"/>
      <c r="L10" s="411"/>
      <c r="M10" s="411"/>
      <c r="N10" s="411"/>
      <c r="O10" s="412"/>
      <c r="P10" s="127"/>
    </row>
    <row r="11" spans="1:17" ht="10.35" customHeight="1" x14ac:dyDescent="0.25">
      <c r="A11" s="128"/>
      <c r="C11" s="216"/>
      <c r="D11" s="217"/>
      <c r="E11" s="218"/>
      <c r="F11" s="398"/>
      <c r="G11" s="399"/>
      <c r="H11" s="399"/>
      <c r="I11" s="399"/>
      <c r="J11" s="399"/>
      <c r="K11" s="399"/>
      <c r="L11" s="399"/>
      <c r="M11" s="399"/>
      <c r="N11" s="399"/>
      <c r="O11" s="400"/>
      <c r="P11" s="129"/>
    </row>
    <row r="12" spans="1:17" ht="10.35" customHeight="1" x14ac:dyDescent="0.25">
      <c r="A12" s="130"/>
      <c r="B12" s="130"/>
      <c r="C12" s="184" t="s">
        <v>4</v>
      </c>
      <c r="D12" s="185" t="s">
        <v>90</v>
      </c>
      <c r="E12" s="185" t="s">
        <v>91</v>
      </c>
      <c r="F12" s="208"/>
      <c r="G12" s="208"/>
      <c r="H12" s="208"/>
      <c r="I12" s="208"/>
      <c r="J12" s="208"/>
      <c r="K12" s="208"/>
      <c r="L12" s="208"/>
      <c r="M12" s="208"/>
      <c r="N12" s="208"/>
      <c r="O12" s="211"/>
      <c r="P12" s="129"/>
    </row>
    <row r="13" spans="1:17" ht="9" customHeight="1" x14ac:dyDescent="0.25">
      <c r="A13" s="130"/>
      <c r="B13" s="130"/>
      <c r="C13" s="186">
        <v>0.5</v>
      </c>
      <c r="D13" s="187">
        <v>0.3</v>
      </c>
      <c r="E13" s="187">
        <v>11.3</v>
      </c>
      <c r="F13" s="208"/>
      <c r="G13" s="208"/>
      <c r="H13" s="208"/>
      <c r="I13" s="208"/>
      <c r="J13" s="208"/>
      <c r="K13" s="208"/>
      <c r="L13" s="208"/>
      <c r="M13" s="208"/>
      <c r="N13" s="208"/>
      <c r="O13" s="211"/>
      <c r="P13" s="129"/>
    </row>
    <row r="14" spans="1:17" ht="9" customHeight="1" x14ac:dyDescent="0.25">
      <c r="A14" s="130"/>
      <c r="B14" s="130"/>
      <c r="C14" s="186">
        <v>1</v>
      </c>
      <c r="D14" s="187">
        <v>0.2</v>
      </c>
      <c r="E14" s="187">
        <v>11</v>
      </c>
      <c r="F14" s="208"/>
      <c r="G14" s="208"/>
      <c r="H14" s="208"/>
      <c r="I14" s="208"/>
      <c r="J14" s="208"/>
      <c r="K14" s="208"/>
      <c r="L14" s="208"/>
      <c r="M14" s="208"/>
      <c r="N14" s="208"/>
      <c r="O14" s="211"/>
    </row>
    <row r="15" spans="1:17" ht="9" customHeight="1" x14ac:dyDescent="0.25">
      <c r="A15" s="130"/>
      <c r="B15" s="130"/>
      <c r="C15" s="186">
        <v>1.5</v>
      </c>
      <c r="D15" s="187">
        <v>0</v>
      </c>
      <c r="E15" s="187">
        <v>10.8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11"/>
    </row>
    <row r="16" spans="1:17" ht="9" customHeight="1" x14ac:dyDescent="0.25">
      <c r="A16" s="130"/>
      <c r="B16" s="130"/>
      <c r="C16" s="186">
        <v>2</v>
      </c>
      <c r="D16" s="187">
        <v>0.2</v>
      </c>
      <c r="E16" s="187">
        <v>10.8</v>
      </c>
      <c r="F16" s="208"/>
      <c r="G16" s="208"/>
      <c r="H16" s="208"/>
      <c r="I16" s="208"/>
      <c r="J16" s="208"/>
      <c r="K16" s="208"/>
      <c r="L16" s="208"/>
      <c r="M16" s="208"/>
      <c r="N16" s="208"/>
      <c r="O16" s="211"/>
      <c r="P16" s="131"/>
    </row>
    <row r="17" spans="1:15" ht="9" customHeight="1" x14ac:dyDescent="0.25">
      <c r="A17" s="130"/>
      <c r="B17" s="130"/>
      <c r="C17" s="186">
        <v>2.5</v>
      </c>
      <c r="D17" s="187">
        <v>0.3</v>
      </c>
      <c r="E17" s="187">
        <v>10.6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11"/>
    </row>
    <row r="18" spans="1:15" ht="9" customHeight="1" x14ac:dyDescent="0.25">
      <c r="A18" s="130"/>
      <c r="B18" s="130"/>
      <c r="C18" s="186">
        <v>3</v>
      </c>
      <c r="D18" s="187">
        <v>0</v>
      </c>
      <c r="E18" s="187">
        <v>10.3</v>
      </c>
      <c r="F18" s="208"/>
      <c r="G18" s="208"/>
      <c r="H18" s="208"/>
      <c r="I18" s="208"/>
      <c r="J18" s="208"/>
      <c r="K18" s="208"/>
      <c r="L18" s="208"/>
      <c r="M18" s="208"/>
      <c r="N18" s="208"/>
      <c r="O18" s="211"/>
    </row>
    <row r="19" spans="1:15" ht="9" customHeight="1" x14ac:dyDescent="0.25">
      <c r="A19" s="130"/>
      <c r="B19" s="130"/>
      <c r="C19" s="186">
        <v>3.5</v>
      </c>
      <c r="D19" s="187">
        <v>0.8</v>
      </c>
      <c r="E19" s="187">
        <v>10.3</v>
      </c>
      <c r="F19" s="208"/>
      <c r="G19" s="208"/>
      <c r="H19" s="208"/>
      <c r="I19" s="208"/>
      <c r="J19" s="208"/>
      <c r="K19" s="208"/>
      <c r="L19" s="208"/>
      <c r="M19" s="208"/>
      <c r="N19" s="208"/>
      <c r="O19" s="211"/>
    </row>
    <row r="20" spans="1:15" ht="9" customHeight="1" x14ac:dyDescent="0.25">
      <c r="A20" s="130"/>
      <c r="B20" s="130"/>
      <c r="C20" s="186">
        <v>4</v>
      </c>
      <c r="D20" s="187">
        <v>0.4</v>
      </c>
      <c r="E20" s="187">
        <v>9.5</v>
      </c>
      <c r="F20" s="208"/>
      <c r="G20" s="208"/>
      <c r="H20" s="208"/>
      <c r="I20" s="208"/>
      <c r="J20" s="208"/>
      <c r="K20" s="208"/>
      <c r="L20" s="208"/>
      <c r="M20" s="208"/>
      <c r="N20" s="208"/>
      <c r="O20" s="211"/>
    </row>
    <row r="21" spans="1:15" ht="9" customHeight="1" x14ac:dyDescent="0.25">
      <c r="A21" s="130"/>
      <c r="B21" s="130"/>
      <c r="C21" s="186">
        <v>4.5</v>
      </c>
      <c r="D21" s="187">
        <v>-0.3</v>
      </c>
      <c r="E21" s="187">
        <v>9.1</v>
      </c>
      <c r="F21" s="208"/>
      <c r="G21" s="208"/>
      <c r="H21" s="208"/>
      <c r="I21" s="208"/>
      <c r="J21" s="208"/>
      <c r="K21" s="208"/>
      <c r="L21" s="208"/>
      <c r="M21" s="208"/>
      <c r="N21" s="208"/>
      <c r="O21" s="211"/>
    </row>
    <row r="22" spans="1:15" ht="9" customHeight="1" x14ac:dyDescent="0.25">
      <c r="A22" s="130"/>
      <c r="B22" s="130"/>
      <c r="C22" s="186">
        <v>5</v>
      </c>
      <c r="D22" s="187">
        <v>0</v>
      </c>
      <c r="E22" s="187">
        <v>9.4</v>
      </c>
      <c r="F22" s="208"/>
      <c r="G22" s="208"/>
      <c r="H22" s="208"/>
      <c r="I22" s="208"/>
      <c r="J22" s="208"/>
      <c r="K22" s="208"/>
      <c r="L22" s="208"/>
      <c r="M22" s="208"/>
      <c r="N22" s="208"/>
      <c r="O22" s="211"/>
    </row>
    <row r="23" spans="1:15" ht="9" customHeight="1" x14ac:dyDescent="0.25">
      <c r="A23" s="130"/>
      <c r="B23" s="130"/>
      <c r="C23" s="186">
        <v>5.5</v>
      </c>
      <c r="D23" s="187">
        <v>0.4</v>
      </c>
      <c r="E23" s="187">
        <v>9.4</v>
      </c>
      <c r="F23" s="208"/>
      <c r="G23" s="208"/>
      <c r="H23" s="208"/>
      <c r="I23" s="208"/>
      <c r="J23" s="208"/>
      <c r="K23" s="208"/>
      <c r="L23" s="208"/>
      <c r="M23" s="208"/>
      <c r="N23" s="208"/>
      <c r="O23" s="211"/>
    </row>
    <row r="24" spans="1:15" ht="9" customHeight="1" x14ac:dyDescent="0.25">
      <c r="A24" s="130"/>
      <c r="B24" s="130"/>
      <c r="C24" s="186">
        <v>6</v>
      </c>
      <c r="D24" s="187">
        <v>0.3</v>
      </c>
      <c r="E24" s="187">
        <v>9</v>
      </c>
      <c r="F24" s="208"/>
      <c r="G24" s="208"/>
      <c r="H24" s="208"/>
      <c r="I24" s="208"/>
      <c r="J24" s="208"/>
      <c r="K24" s="208"/>
      <c r="L24" s="208"/>
      <c r="M24" s="208"/>
      <c r="N24" s="208"/>
      <c r="O24" s="211"/>
    </row>
    <row r="25" spans="1:15" ht="9" customHeight="1" x14ac:dyDescent="0.25">
      <c r="A25" s="130"/>
      <c r="B25" s="130"/>
      <c r="C25" s="186">
        <v>6.5</v>
      </c>
      <c r="D25" s="187">
        <v>0.3</v>
      </c>
      <c r="E25" s="187">
        <v>8.6999999999999993</v>
      </c>
      <c r="F25" s="208"/>
      <c r="G25" s="208"/>
      <c r="H25" s="208"/>
      <c r="I25" s="208"/>
      <c r="J25" s="208"/>
      <c r="K25" s="208"/>
      <c r="L25" s="208"/>
      <c r="M25" s="208"/>
      <c r="N25" s="208"/>
      <c r="O25" s="211"/>
    </row>
    <row r="26" spans="1:15" ht="9" customHeight="1" x14ac:dyDescent="0.25">
      <c r="A26" s="130"/>
      <c r="B26" s="130"/>
      <c r="C26" s="186">
        <v>7</v>
      </c>
      <c r="D26" s="187">
        <v>0.3</v>
      </c>
      <c r="E26" s="187">
        <v>8.4</v>
      </c>
      <c r="F26" s="208"/>
      <c r="G26" s="208"/>
      <c r="H26" s="208"/>
      <c r="I26" s="208"/>
      <c r="J26" s="208"/>
      <c r="K26" s="208"/>
      <c r="L26" s="208"/>
      <c r="M26" s="208"/>
      <c r="N26" s="208"/>
      <c r="O26" s="211"/>
    </row>
    <row r="27" spans="1:15" ht="9" customHeight="1" x14ac:dyDescent="0.25">
      <c r="A27" s="130"/>
      <c r="B27" s="130"/>
      <c r="C27" s="186">
        <v>7.5</v>
      </c>
      <c r="D27" s="187">
        <v>0</v>
      </c>
      <c r="E27" s="187">
        <v>8.1</v>
      </c>
      <c r="F27" s="208"/>
      <c r="G27" s="208"/>
      <c r="H27" s="208"/>
      <c r="I27" s="208"/>
      <c r="J27" s="208"/>
      <c r="K27" s="208"/>
      <c r="L27" s="208"/>
      <c r="M27" s="208"/>
      <c r="N27" s="208"/>
      <c r="O27" s="211"/>
    </row>
    <row r="28" spans="1:15" ht="9" customHeight="1" x14ac:dyDescent="0.25">
      <c r="A28" s="130"/>
      <c r="B28" s="130"/>
      <c r="C28" s="186">
        <v>8</v>
      </c>
      <c r="D28" s="187">
        <v>0.2</v>
      </c>
      <c r="E28" s="187">
        <v>8.1</v>
      </c>
      <c r="F28" s="208"/>
      <c r="G28" s="208"/>
      <c r="H28" s="208"/>
      <c r="I28" s="208"/>
      <c r="J28" s="208"/>
      <c r="K28" s="208"/>
      <c r="L28" s="208"/>
      <c r="M28" s="208"/>
      <c r="N28" s="208"/>
      <c r="O28" s="211"/>
    </row>
    <row r="29" spans="1:15" ht="9" customHeight="1" x14ac:dyDescent="0.25">
      <c r="A29" s="130"/>
      <c r="B29" s="130"/>
      <c r="C29" s="186">
        <v>8.5</v>
      </c>
      <c r="D29" s="187">
        <v>0.3</v>
      </c>
      <c r="E29" s="187">
        <v>8</v>
      </c>
      <c r="F29" s="208"/>
      <c r="G29" s="208"/>
      <c r="H29" s="208"/>
      <c r="I29" s="208"/>
      <c r="J29" s="208"/>
      <c r="K29" s="208"/>
      <c r="L29" s="208"/>
      <c r="M29" s="208"/>
      <c r="N29" s="208"/>
      <c r="O29" s="211"/>
    </row>
    <row r="30" spans="1:15" ht="9" customHeight="1" x14ac:dyDescent="0.25">
      <c r="A30" s="130"/>
      <c r="B30" s="130"/>
      <c r="C30" s="186">
        <v>9</v>
      </c>
      <c r="D30" s="187">
        <v>0.3</v>
      </c>
      <c r="E30" s="187">
        <v>7.7</v>
      </c>
      <c r="F30" s="208"/>
      <c r="G30" s="208"/>
      <c r="H30" s="208"/>
      <c r="I30" s="208"/>
      <c r="J30" s="208"/>
      <c r="K30" s="208"/>
      <c r="L30" s="208"/>
      <c r="M30" s="208"/>
      <c r="N30" s="208"/>
      <c r="O30" s="211"/>
    </row>
    <row r="31" spans="1:15" ht="9" customHeight="1" x14ac:dyDescent="0.25">
      <c r="A31" s="130"/>
      <c r="B31" s="130"/>
      <c r="C31" s="186">
        <v>9.5</v>
      </c>
      <c r="D31" s="187">
        <v>0.3</v>
      </c>
      <c r="E31" s="187">
        <v>7.3</v>
      </c>
      <c r="F31" s="208"/>
      <c r="G31" s="208"/>
      <c r="H31" s="208"/>
      <c r="I31" s="208"/>
      <c r="J31" s="208"/>
      <c r="K31" s="208"/>
      <c r="L31" s="208"/>
      <c r="M31" s="208"/>
      <c r="N31" s="208"/>
      <c r="O31" s="211"/>
    </row>
    <row r="32" spans="1:15" ht="9" customHeight="1" x14ac:dyDescent="0.25">
      <c r="A32" s="130"/>
      <c r="B32" s="130"/>
      <c r="C32" s="186">
        <v>10</v>
      </c>
      <c r="D32" s="187">
        <v>0.3</v>
      </c>
      <c r="E32" s="187">
        <v>7</v>
      </c>
      <c r="F32" s="208"/>
      <c r="G32" s="208"/>
      <c r="H32" s="208"/>
      <c r="I32" s="208"/>
      <c r="J32" s="208"/>
      <c r="K32" s="208"/>
      <c r="L32" s="208"/>
      <c r="M32" s="208"/>
      <c r="N32" s="208"/>
      <c r="O32" s="211"/>
    </row>
    <row r="33" spans="1:15" ht="9" customHeight="1" x14ac:dyDescent="0.25">
      <c r="A33" s="130"/>
      <c r="B33" s="130"/>
      <c r="C33" s="186">
        <v>10.5</v>
      </c>
      <c r="D33" s="187">
        <v>0.1</v>
      </c>
      <c r="E33" s="187">
        <v>6.7</v>
      </c>
      <c r="F33" s="208"/>
      <c r="G33" s="208"/>
      <c r="H33" s="208"/>
      <c r="I33" s="208"/>
      <c r="J33" s="208"/>
      <c r="K33" s="208"/>
      <c r="L33" s="208"/>
      <c r="M33" s="208"/>
      <c r="N33" s="208"/>
      <c r="O33" s="211"/>
    </row>
    <row r="34" spans="1:15" ht="9" customHeight="1" x14ac:dyDescent="0.25">
      <c r="A34" s="130"/>
      <c r="B34" s="130"/>
      <c r="C34" s="186">
        <v>11</v>
      </c>
      <c r="D34" s="187">
        <v>0</v>
      </c>
      <c r="E34" s="187">
        <v>6.6</v>
      </c>
      <c r="F34" s="208"/>
      <c r="G34" s="208"/>
      <c r="H34" s="208"/>
      <c r="I34" s="208"/>
      <c r="J34" s="208"/>
      <c r="K34" s="208"/>
      <c r="L34" s="208"/>
      <c r="M34" s="208"/>
      <c r="N34" s="208"/>
      <c r="O34" s="211"/>
    </row>
    <row r="35" spans="1:15" ht="9" customHeight="1" x14ac:dyDescent="0.25">
      <c r="A35" s="130"/>
      <c r="B35" s="130"/>
      <c r="C35" s="186">
        <v>11.5</v>
      </c>
      <c r="D35" s="187">
        <v>0.4</v>
      </c>
      <c r="E35" s="187">
        <v>6.6</v>
      </c>
      <c r="F35" s="208"/>
      <c r="G35" s="208"/>
      <c r="H35" s="208"/>
      <c r="I35" s="208"/>
      <c r="J35" s="208"/>
      <c r="K35" s="208"/>
      <c r="L35" s="208"/>
      <c r="M35" s="208"/>
      <c r="N35" s="208"/>
      <c r="O35" s="211"/>
    </row>
    <row r="36" spans="1:15" ht="9" customHeight="1" x14ac:dyDescent="0.25">
      <c r="A36" s="130"/>
      <c r="B36" s="130"/>
      <c r="C36" s="186">
        <v>12</v>
      </c>
      <c r="D36" s="187">
        <v>0.6</v>
      </c>
      <c r="E36" s="187">
        <v>6.2</v>
      </c>
      <c r="F36" s="208"/>
      <c r="G36" s="208"/>
      <c r="H36" s="208"/>
      <c r="I36" s="208"/>
      <c r="J36" s="208"/>
      <c r="K36" s="208"/>
      <c r="L36" s="208"/>
      <c r="M36" s="208"/>
      <c r="N36" s="208"/>
      <c r="O36" s="211"/>
    </row>
    <row r="37" spans="1:15" ht="9" customHeight="1" x14ac:dyDescent="0.25">
      <c r="A37" s="130"/>
      <c r="B37" s="130"/>
      <c r="C37" s="186">
        <v>12.5</v>
      </c>
      <c r="D37" s="187">
        <v>0.2</v>
      </c>
      <c r="E37" s="187">
        <v>5.7</v>
      </c>
      <c r="F37" s="208"/>
      <c r="G37" s="208"/>
      <c r="H37" s="208"/>
      <c r="I37" s="208"/>
      <c r="J37" s="208"/>
      <c r="K37" s="208"/>
      <c r="L37" s="208"/>
      <c r="M37" s="208"/>
      <c r="N37" s="208"/>
      <c r="O37" s="211"/>
    </row>
    <row r="38" spans="1:15" ht="9" customHeight="1" x14ac:dyDescent="0.25">
      <c r="A38" s="130"/>
      <c r="B38" s="130"/>
      <c r="C38" s="186">
        <v>13</v>
      </c>
      <c r="D38" s="187">
        <v>0.2</v>
      </c>
      <c r="E38" s="187">
        <v>5.5</v>
      </c>
      <c r="F38" s="208"/>
      <c r="G38" s="208"/>
      <c r="H38" s="208"/>
      <c r="I38" s="208"/>
      <c r="J38" s="208"/>
      <c r="K38" s="208"/>
      <c r="L38" s="208"/>
      <c r="M38" s="208"/>
      <c r="N38" s="208"/>
      <c r="O38" s="211"/>
    </row>
    <row r="39" spans="1:15" ht="9" customHeight="1" x14ac:dyDescent="0.25">
      <c r="A39" s="130"/>
      <c r="B39" s="130"/>
      <c r="C39" s="186">
        <v>13.5</v>
      </c>
      <c r="D39" s="187">
        <v>0</v>
      </c>
      <c r="E39" s="187">
        <v>5.3</v>
      </c>
      <c r="F39" s="208"/>
      <c r="G39" s="208"/>
      <c r="H39" s="208"/>
      <c r="I39" s="208"/>
      <c r="J39" s="208"/>
      <c r="K39" s="208"/>
      <c r="L39" s="208"/>
      <c r="M39" s="208"/>
      <c r="N39" s="208"/>
      <c r="O39" s="211"/>
    </row>
    <row r="40" spans="1:15" ht="9" customHeight="1" x14ac:dyDescent="0.25">
      <c r="A40" s="130"/>
      <c r="B40" s="130"/>
      <c r="C40" s="186">
        <v>14</v>
      </c>
      <c r="D40" s="187">
        <v>0.1</v>
      </c>
      <c r="E40" s="187">
        <v>5.3</v>
      </c>
      <c r="F40" s="208"/>
      <c r="G40" s="208"/>
      <c r="H40" s="208"/>
      <c r="I40" s="208"/>
      <c r="J40" s="208"/>
      <c r="K40" s="208"/>
      <c r="L40" s="208"/>
      <c r="M40" s="208"/>
      <c r="N40" s="208"/>
      <c r="O40" s="211"/>
    </row>
    <row r="41" spans="1:15" ht="9" customHeight="1" x14ac:dyDescent="0.25">
      <c r="A41" s="130"/>
      <c r="B41" s="130"/>
      <c r="C41" s="186">
        <v>14.5</v>
      </c>
      <c r="D41" s="187">
        <v>0.3</v>
      </c>
      <c r="E41" s="187">
        <v>5.2</v>
      </c>
      <c r="F41" s="208"/>
      <c r="G41" s="208"/>
      <c r="H41" s="208"/>
      <c r="I41" s="208"/>
      <c r="J41" s="208"/>
      <c r="K41" s="208"/>
      <c r="L41" s="208"/>
      <c r="M41" s="208"/>
      <c r="N41" s="208"/>
      <c r="O41" s="211"/>
    </row>
    <row r="42" spans="1:15" ht="9" customHeight="1" x14ac:dyDescent="0.25">
      <c r="A42" s="130"/>
      <c r="B42" s="130"/>
      <c r="C42" s="186">
        <v>15</v>
      </c>
      <c r="D42" s="187">
        <v>0.3</v>
      </c>
      <c r="E42" s="187">
        <v>4.9000000000000004</v>
      </c>
      <c r="F42" s="208"/>
      <c r="G42" s="208"/>
      <c r="H42" s="208"/>
      <c r="I42" s="208"/>
      <c r="J42" s="208"/>
      <c r="K42" s="208"/>
      <c r="L42" s="208"/>
      <c r="M42" s="208"/>
      <c r="N42" s="208"/>
      <c r="O42" s="211"/>
    </row>
    <row r="43" spans="1:15" ht="9" customHeight="1" x14ac:dyDescent="0.25">
      <c r="A43" s="130"/>
      <c r="B43" s="130"/>
      <c r="C43" s="186">
        <v>15.5</v>
      </c>
      <c r="D43" s="187">
        <v>0.2</v>
      </c>
      <c r="E43" s="187">
        <v>4.5999999999999996</v>
      </c>
      <c r="F43" s="208"/>
      <c r="G43" s="208"/>
      <c r="H43" s="208"/>
      <c r="I43" s="208"/>
      <c r="J43" s="208"/>
      <c r="K43" s="208"/>
      <c r="L43" s="208"/>
      <c r="M43" s="208"/>
      <c r="N43" s="208"/>
      <c r="O43" s="211"/>
    </row>
    <row r="44" spans="1:15" ht="9" customHeight="1" x14ac:dyDescent="0.25">
      <c r="A44" s="130"/>
      <c r="B44" s="130"/>
      <c r="C44" s="186">
        <v>16</v>
      </c>
      <c r="D44" s="187">
        <v>0.3</v>
      </c>
      <c r="E44" s="187">
        <v>4.4000000000000004</v>
      </c>
      <c r="F44" s="208"/>
      <c r="G44" s="208"/>
      <c r="H44" s="208"/>
      <c r="I44" s="208"/>
      <c r="J44" s="208"/>
      <c r="K44" s="208"/>
      <c r="L44" s="208"/>
      <c r="M44" s="208"/>
      <c r="N44" s="208"/>
      <c r="O44" s="211"/>
    </row>
    <row r="45" spans="1:15" ht="9" customHeight="1" x14ac:dyDescent="0.25">
      <c r="A45" s="130"/>
      <c r="B45" s="130"/>
      <c r="C45" s="186">
        <v>16.5</v>
      </c>
      <c r="D45" s="187">
        <v>0.4</v>
      </c>
      <c r="E45" s="187">
        <v>4.0999999999999996</v>
      </c>
      <c r="F45" s="208"/>
      <c r="G45" s="208"/>
      <c r="H45" s="208"/>
      <c r="I45" s="208"/>
      <c r="J45" s="208"/>
      <c r="K45" s="208"/>
      <c r="L45" s="208"/>
      <c r="M45" s="208"/>
      <c r="N45" s="208"/>
      <c r="O45" s="211"/>
    </row>
    <row r="46" spans="1:15" ht="9" customHeight="1" x14ac:dyDescent="0.25">
      <c r="A46" s="130"/>
      <c r="B46" s="130"/>
      <c r="C46" s="186">
        <v>17</v>
      </c>
      <c r="D46" s="187">
        <v>-0.3</v>
      </c>
      <c r="E46" s="187">
        <v>3.7</v>
      </c>
      <c r="F46" s="208"/>
      <c r="G46" s="208"/>
      <c r="H46" s="208"/>
      <c r="I46" s="208"/>
      <c r="J46" s="208"/>
      <c r="K46" s="208"/>
      <c r="L46" s="208"/>
      <c r="M46" s="208"/>
      <c r="N46" s="208"/>
      <c r="O46" s="211"/>
    </row>
    <row r="47" spans="1:15" ht="9" customHeight="1" x14ac:dyDescent="0.25">
      <c r="A47" s="130"/>
      <c r="B47" s="130"/>
      <c r="C47" s="186">
        <v>17.5</v>
      </c>
      <c r="D47" s="187">
        <v>0.3</v>
      </c>
      <c r="E47" s="187">
        <v>4.0999999999999996</v>
      </c>
      <c r="F47" s="208"/>
      <c r="G47" s="208"/>
      <c r="H47" s="208"/>
      <c r="I47" s="208"/>
      <c r="J47" s="208"/>
      <c r="K47" s="208"/>
      <c r="L47" s="208"/>
      <c r="M47" s="208"/>
      <c r="N47" s="208"/>
      <c r="O47" s="211"/>
    </row>
    <row r="48" spans="1:15" ht="9" customHeight="1" x14ac:dyDescent="0.25">
      <c r="A48" s="130"/>
      <c r="B48" s="130"/>
      <c r="C48" s="186">
        <v>18</v>
      </c>
      <c r="D48" s="187">
        <v>0.4</v>
      </c>
      <c r="E48" s="187">
        <v>3.8</v>
      </c>
      <c r="F48" s="208"/>
      <c r="G48" s="208"/>
      <c r="H48" s="208"/>
      <c r="I48" s="208"/>
      <c r="J48" s="208"/>
      <c r="K48" s="208"/>
      <c r="L48" s="208"/>
      <c r="M48" s="208"/>
      <c r="N48" s="208"/>
      <c r="O48" s="211"/>
    </row>
    <row r="49" spans="1:15" ht="9" customHeight="1" x14ac:dyDescent="0.25">
      <c r="A49" s="130"/>
      <c r="B49" s="130"/>
      <c r="C49" s="186">
        <v>18.5</v>
      </c>
      <c r="D49" s="187">
        <v>0.3</v>
      </c>
      <c r="E49" s="187">
        <v>3.4</v>
      </c>
      <c r="F49" s="208"/>
      <c r="G49" s="208"/>
      <c r="H49" s="208"/>
      <c r="I49" s="208"/>
      <c r="J49" s="208"/>
      <c r="K49" s="208"/>
      <c r="L49" s="208"/>
      <c r="M49" s="208"/>
      <c r="N49" s="208"/>
      <c r="O49" s="211"/>
    </row>
    <row r="50" spans="1:15" ht="9" customHeight="1" x14ac:dyDescent="0.25">
      <c r="A50" s="130"/>
      <c r="B50" s="130"/>
      <c r="C50" s="186">
        <v>19</v>
      </c>
      <c r="D50" s="187">
        <v>0.3</v>
      </c>
      <c r="E50" s="187">
        <v>3.1</v>
      </c>
      <c r="F50" s="208"/>
      <c r="G50" s="208"/>
      <c r="H50" s="208"/>
      <c r="I50" s="208"/>
      <c r="J50" s="208"/>
      <c r="K50" s="208"/>
      <c r="L50" s="208"/>
      <c r="M50" s="208"/>
      <c r="N50" s="208"/>
      <c r="O50" s="211"/>
    </row>
    <row r="51" spans="1:15" ht="9" customHeight="1" x14ac:dyDescent="0.25">
      <c r="A51" s="130"/>
      <c r="B51" s="130"/>
      <c r="C51" s="186">
        <v>19.5</v>
      </c>
      <c r="D51" s="187">
        <v>0.4</v>
      </c>
      <c r="E51" s="187">
        <v>2.8</v>
      </c>
      <c r="F51" s="208"/>
      <c r="G51" s="208"/>
      <c r="H51" s="208"/>
      <c r="I51" s="208"/>
      <c r="J51" s="208"/>
      <c r="K51" s="208"/>
      <c r="L51" s="208"/>
      <c r="M51" s="208"/>
      <c r="N51" s="208"/>
      <c r="O51" s="211"/>
    </row>
    <row r="52" spans="1:15" ht="9" customHeight="1" x14ac:dyDescent="0.25">
      <c r="A52" s="130"/>
      <c r="B52" s="130"/>
      <c r="C52" s="186">
        <v>20</v>
      </c>
      <c r="D52" s="187">
        <v>-0.2</v>
      </c>
      <c r="E52" s="187">
        <v>2.4</v>
      </c>
      <c r="F52" s="208"/>
      <c r="G52" s="208"/>
      <c r="H52" s="208"/>
      <c r="I52" s="208"/>
      <c r="J52" s="208"/>
      <c r="K52" s="208"/>
      <c r="L52" s="208"/>
      <c r="M52" s="208"/>
      <c r="N52" s="208"/>
      <c r="O52" s="211"/>
    </row>
    <row r="53" spans="1:15" ht="9" customHeight="1" x14ac:dyDescent="0.25">
      <c r="A53" s="130"/>
      <c r="B53" s="130"/>
      <c r="C53" s="186">
        <v>20.5</v>
      </c>
      <c r="D53" s="187">
        <v>0.5</v>
      </c>
      <c r="E53" s="187">
        <v>2.6</v>
      </c>
      <c r="F53" s="208"/>
      <c r="G53" s="208"/>
      <c r="H53" s="208"/>
      <c r="I53" s="208"/>
      <c r="J53" s="208"/>
      <c r="K53" s="208"/>
      <c r="L53" s="208"/>
      <c r="M53" s="208"/>
      <c r="N53" s="208"/>
      <c r="O53" s="211"/>
    </row>
    <row r="54" spans="1:15" ht="9" customHeight="1" x14ac:dyDescent="0.25">
      <c r="A54" s="130"/>
      <c r="B54" s="130"/>
      <c r="C54" s="186">
        <v>21</v>
      </c>
      <c r="D54" s="187">
        <v>0.4</v>
      </c>
      <c r="E54" s="187">
        <v>2.1</v>
      </c>
      <c r="F54" s="208"/>
      <c r="G54" s="208"/>
      <c r="H54" s="208"/>
      <c r="I54" s="208"/>
      <c r="J54" s="208"/>
      <c r="K54" s="208"/>
      <c r="L54" s="208"/>
      <c r="M54" s="208"/>
      <c r="N54" s="208"/>
      <c r="O54" s="211"/>
    </row>
    <row r="55" spans="1:15" ht="9" customHeight="1" x14ac:dyDescent="0.25">
      <c r="A55" s="130"/>
      <c r="B55" s="130"/>
      <c r="C55" s="186">
        <v>21.5</v>
      </c>
      <c r="D55" s="187">
        <v>0.3</v>
      </c>
      <c r="E55" s="187">
        <v>1.7</v>
      </c>
      <c r="F55" s="208"/>
      <c r="G55" s="208"/>
      <c r="H55" s="208"/>
      <c r="I55" s="208"/>
      <c r="J55" s="208"/>
      <c r="K55" s="208"/>
      <c r="L55" s="208"/>
      <c r="M55" s="208"/>
      <c r="N55" s="208"/>
      <c r="O55" s="211"/>
    </row>
    <row r="56" spans="1:15" ht="9" customHeight="1" x14ac:dyDescent="0.25">
      <c r="A56" s="130"/>
      <c r="B56" s="130"/>
      <c r="C56" s="186">
        <v>22</v>
      </c>
      <c r="D56" s="187">
        <v>0.4</v>
      </c>
      <c r="E56" s="187">
        <v>1.4</v>
      </c>
      <c r="F56" s="208"/>
      <c r="G56" s="208"/>
      <c r="H56" s="208"/>
      <c r="I56" s="208"/>
      <c r="J56" s="208"/>
      <c r="K56" s="208"/>
      <c r="L56" s="208"/>
      <c r="M56" s="208"/>
      <c r="N56" s="208"/>
      <c r="O56" s="211"/>
    </row>
    <row r="57" spans="1:15" ht="9" customHeight="1" x14ac:dyDescent="0.25">
      <c r="A57" s="130"/>
      <c r="B57" s="130"/>
      <c r="C57" s="186">
        <v>22.5</v>
      </c>
      <c r="D57" s="187">
        <v>0.3</v>
      </c>
      <c r="E57" s="187">
        <v>1</v>
      </c>
      <c r="F57" s="208"/>
      <c r="G57" s="208"/>
      <c r="H57" s="208"/>
      <c r="I57" s="208"/>
      <c r="J57" s="208"/>
      <c r="K57" s="208"/>
      <c r="L57" s="208"/>
      <c r="M57" s="208"/>
      <c r="N57" s="208"/>
      <c r="O57" s="211"/>
    </row>
    <row r="58" spans="1:15" ht="9" customHeight="1" x14ac:dyDescent="0.25">
      <c r="A58" s="130"/>
      <c r="B58" s="130"/>
      <c r="C58" s="186">
        <v>23</v>
      </c>
      <c r="D58" s="187">
        <v>0.1</v>
      </c>
      <c r="E58" s="187">
        <v>0.7</v>
      </c>
      <c r="F58" s="208"/>
      <c r="G58" s="208"/>
      <c r="H58" s="208"/>
      <c r="I58" s="208"/>
      <c r="J58" s="208"/>
      <c r="K58" s="208"/>
      <c r="L58" s="208"/>
      <c r="M58" s="208"/>
      <c r="N58" s="208"/>
      <c r="O58" s="211"/>
    </row>
    <row r="59" spans="1:15" ht="9" customHeight="1" x14ac:dyDescent="0.25">
      <c r="A59" s="130"/>
      <c r="B59" s="130"/>
      <c r="C59" s="186">
        <v>23.5</v>
      </c>
      <c r="D59" s="187">
        <v>0.3</v>
      </c>
      <c r="E59" s="187">
        <v>0.6</v>
      </c>
      <c r="F59" s="208"/>
      <c r="G59" s="208"/>
      <c r="H59" s="208"/>
      <c r="I59" s="208"/>
      <c r="J59" s="208"/>
      <c r="K59" s="208"/>
      <c r="L59" s="208"/>
      <c r="M59" s="208"/>
      <c r="N59" s="208"/>
      <c r="O59" s="211"/>
    </row>
    <row r="60" spans="1:15" ht="9" customHeight="1" x14ac:dyDescent="0.25">
      <c r="A60" s="130"/>
      <c r="B60" s="130"/>
      <c r="C60" s="186">
        <v>24</v>
      </c>
      <c r="D60" s="187">
        <v>0.3</v>
      </c>
      <c r="E60" s="187">
        <v>0.3</v>
      </c>
      <c r="F60" s="208"/>
      <c r="G60" s="208"/>
      <c r="H60" s="208"/>
      <c r="I60" s="208"/>
      <c r="J60" s="208"/>
      <c r="K60" s="208"/>
      <c r="L60" s="208"/>
      <c r="M60" s="208"/>
      <c r="N60" s="208"/>
      <c r="O60" s="211"/>
    </row>
    <row r="61" spans="1:15" ht="9" customHeight="1" x14ac:dyDescent="0.25">
      <c r="A61" s="130"/>
      <c r="B61" s="130"/>
      <c r="C61" s="186">
        <v>24.5</v>
      </c>
      <c r="D61" s="187">
        <v>0</v>
      </c>
      <c r="E61" s="187">
        <v>0</v>
      </c>
      <c r="F61" s="208"/>
      <c r="G61" s="208"/>
      <c r="H61" s="208"/>
      <c r="I61" s="208"/>
      <c r="J61" s="208"/>
      <c r="K61" s="208"/>
      <c r="L61" s="208"/>
      <c r="M61" s="208"/>
      <c r="N61" s="208"/>
      <c r="O61" s="211"/>
    </row>
    <row r="62" spans="1:15" ht="9" customHeight="1" x14ac:dyDescent="0.25">
      <c r="A62" s="130"/>
      <c r="B62" s="130"/>
      <c r="C62" s="186">
        <v>25</v>
      </c>
      <c r="D62" s="187">
        <v>0</v>
      </c>
      <c r="E62" s="187">
        <v>0</v>
      </c>
      <c r="F62" s="208"/>
      <c r="G62" s="208"/>
      <c r="H62" s="208"/>
      <c r="I62" s="208"/>
      <c r="J62" s="208"/>
      <c r="K62" s="208"/>
      <c r="L62" s="208"/>
      <c r="M62" s="208"/>
      <c r="N62" s="208"/>
      <c r="O62" s="211"/>
    </row>
    <row r="63" spans="1:15" ht="9" customHeight="1" x14ac:dyDescent="0.25">
      <c r="A63" s="130"/>
      <c r="B63" s="130"/>
      <c r="C63" s="186">
        <v>25.5</v>
      </c>
      <c r="D63" s="187">
        <v>0</v>
      </c>
      <c r="E63" s="187">
        <v>0</v>
      </c>
      <c r="F63" s="208"/>
      <c r="G63" s="208"/>
      <c r="H63" s="208"/>
      <c r="I63" s="208"/>
      <c r="J63" s="208"/>
      <c r="K63" s="208"/>
      <c r="L63" s="208"/>
      <c r="M63" s="208"/>
      <c r="N63" s="208"/>
      <c r="O63" s="211"/>
    </row>
    <row r="64" spans="1:15" ht="9" customHeight="1" x14ac:dyDescent="0.25">
      <c r="A64" s="130"/>
      <c r="B64" s="130"/>
      <c r="C64" s="186">
        <v>26</v>
      </c>
      <c r="D64" s="187">
        <v>0</v>
      </c>
      <c r="E64" s="187">
        <v>0</v>
      </c>
      <c r="F64" s="208"/>
      <c r="G64" s="208"/>
      <c r="H64" s="208"/>
      <c r="I64" s="208"/>
      <c r="J64" s="208"/>
      <c r="K64" s="208"/>
      <c r="L64" s="208"/>
      <c r="M64" s="208"/>
      <c r="N64" s="208"/>
      <c r="O64" s="211"/>
    </row>
    <row r="65" spans="1:15" ht="9" customHeight="1" x14ac:dyDescent="0.25">
      <c r="A65" s="130"/>
      <c r="B65" s="130"/>
      <c r="C65" s="186">
        <v>26.5</v>
      </c>
      <c r="D65" s="187">
        <v>0</v>
      </c>
      <c r="E65" s="187">
        <v>0</v>
      </c>
      <c r="F65" s="208"/>
      <c r="G65" s="208"/>
      <c r="H65" s="208"/>
      <c r="I65" s="208"/>
      <c r="J65" s="208"/>
      <c r="K65" s="208"/>
      <c r="L65" s="208"/>
      <c r="M65" s="208"/>
      <c r="N65" s="208"/>
      <c r="O65" s="211"/>
    </row>
    <row r="66" spans="1:15" ht="9" customHeight="1" x14ac:dyDescent="0.25">
      <c r="A66" s="130"/>
      <c r="B66" s="130"/>
      <c r="C66" s="186">
        <v>27</v>
      </c>
      <c r="D66" s="187">
        <v>0</v>
      </c>
      <c r="E66" s="187">
        <v>0</v>
      </c>
      <c r="F66" s="208"/>
      <c r="G66" s="208"/>
      <c r="H66" s="208"/>
      <c r="I66" s="208"/>
      <c r="J66" s="208"/>
      <c r="K66" s="208"/>
      <c r="L66" s="208"/>
      <c r="M66" s="208"/>
      <c r="N66" s="208"/>
      <c r="O66" s="211"/>
    </row>
    <row r="67" spans="1:15" ht="9" customHeight="1" x14ac:dyDescent="0.25">
      <c r="A67" s="130"/>
      <c r="B67" s="130"/>
      <c r="C67" s="186">
        <v>27.5</v>
      </c>
      <c r="D67" s="187">
        <v>0</v>
      </c>
      <c r="E67" s="187">
        <v>0</v>
      </c>
      <c r="F67" s="208"/>
      <c r="G67" s="208"/>
      <c r="H67" s="208"/>
      <c r="I67" s="208"/>
      <c r="J67" s="208"/>
      <c r="K67" s="208"/>
      <c r="L67" s="208"/>
      <c r="M67" s="208"/>
      <c r="N67" s="208"/>
      <c r="O67" s="211"/>
    </row>
    <row r="68" spans="1:15" ht="9" customHeight="1" x14ac:dyDescent="0.25">
      <c r="A68" s="130"/>
      <c r="B68" s="130"/>
      <c r="C68" s="186">
        <v>28</v>
      </c>
      <c r="D68" s="187">
        <v>0</v>
      </c>
      <c r="E68" s="187">
        <v>0</v>
      </c>
      <c r="F68" s="207"/>
      <c r="G68" s="207"/>
      <c r="H68" s="207"/>
      <c r="I68" s="207"/>
      <c r="J68" s="207"/>
      <c r="K68" s="207"/>
      <c r="L68" s="207"/>
      <c r="M68" s="207"/>
      <c r="N68" s="207"/>
      <c r="O68" s="212"/>
    </row>
    <row r="69" spans="1:15" ht="9" customHeight="1" x14ac:dyDescent="0.25">
      <c r="A69" s="130"/>
      <c r="B69" s="130"/>
      <c r="C69" s="186">
        <v>28.5</v>
      </c>
      <c r="D69" s="187">
        <v>0</v>
      </c>
      <c r="E69" s="187">
        <v>0</v>
      </c>
      <c r="F69" s="207"/>
      <c r="G69" s="207"/>
      <c r="H69" s="207"/>
      <c r="I69" s="207"/>
      <c r="J69" s="207"/>
      <c r="K69" s="207"/>
      <c r="L69" s="207"/>
      <c r="M69" s="207"/>
      <c r="N69" s="207"/>
      <c r="O69" s="212"/>
    </row>
    <row r="70" spans="1:15" ht="9" customHeight="1" x14ac:dyDescent="0.25">
      <c r="A70" s="130"/>
      <c r="B70" s="130"/>
      <c r="C70" s="186">
        <v>29</v>
      </c>
      <c r="D70" s="187">
        <v>0</v>
      </c>
      <c r="E70" s="187">
        <v>0</v>
      </c>
      <c r="F70" s="207"/>
      <c r="G70" s="207"/>
      <c r="H70" s="207"/>
      <c r="I70" s="207"/>
      <c r="J70" s="207"/>
      <c r="K70" s="207"/>
      <c r="L70" s="207"/>
      <c r="M70" s="207"/>
      <c r="N70" s="207"/>
      <c r="O70" s="212"/>
    </row>
    <row r="71" spans="1:15" ht="9" customHeight="1" x14ac:dyDescent="0.25">
      <c r="A71" s="130"/>
      <c r="B71" s="130"/>
      <c r="C71" s="186"/>
      <c r="D71" s="187"/>
      <c r="E71" s="187"/>
      <c r="F71" s="207"/>
      <c r="G71" s="207"/>
      <c r="H71" s="207"/>
      <c r="I71" s="207"/>
      <c r="J71" s="207"/>
      <c r="K71" s="207"/>
      <c r="L71" s="207"/>
      <c r="M71" s="207"/>
      <c r="N71" s="207"/>
      <c r="O71" s="212"/>
    </row>
    <row r="72" spans="1:15" ht="9" customHeight="1" x14ac:dyDescent="0.25">
      <c r="A72" s="130"/>
      <c r="B72" s="130"/>
      <c r="C72" s="186"/>
      <c r="D72" s="187"/>
      <c r="E72" s="187"/>
      <c r="F72" s="207"/>
      <c r="G72" s="207"/>
      <c r="H72" s="207"/>
      <c r="I72" s="207"/>
      <c r="J72" s="207"/>
      <c r="K72" s="207"/>
      <c r="L72" s="207"/>
      <c r="M72" s="207"/>
      <c r="N72" s="207"/>
      <c r="O72" s="212"/>
    </row>
    <row r="73" spans="1:15" ht="9" customHeight="1" x14ac:dyDescent="0.25">
      <c r="A73" s="130"/>
      <c r="B73" s="130"/>
      <c r="C73" s="186"/>
      <c r="D73" s="187"/>
      <c r="E73" s="187"/>
      <c r="F73" s="207"/>
      <c r="G73" s="207"/>
      <c r="H73" s="207"/>
      <c r="I73" s="207"/>
      <c r="J73" s="207"/>
      <c r="K73" s="207"/>
      <c r="L73" s="207"/>
      <c r="M73" s="207"/>
      <c r="N73" s="207"/>
      <c r="O73" s="212"/>
    </row>
    <row r="74" spans="1:15" ht="9" customHeight="1" x14ac:dyDescent="0.25">
      <c r="A74" s="130"/>
      <c r="B74" s="130"/>
      <c r="C74" s="186"/>
      <c r="D74" s="187"/>
      <c r="E74" s="187"/>
      <c r="F74" s="207"/>
      <c r="G74" s="207"/>
      <c r="H74" s="207"/>
      <c r="I74" s="207"/>
      <c r="J74" s="207"/>
      <c r="K74" s="207"/>
      <c r="L74" s="207"/>
      <c r="M74" s="207"/>
      <c r="N74" s="207"/>
      <c r="O74" s="212"/>
    </row>
    <row r="75" spans="1:15" ht="9" customHeight="1" x14ac:dyDescent="0.25">
      <c r="A75" s="130"/>
      <c r="B75" s="130"/>
      <c r="C75" s="186"/>
      <c r="D75" s="187"/>
      <c r="E75" s="187"/>
      <c r="F75" s="207"/>
      <c r="G75" s="207"/>
      <c r="H75" s="207"/>
      <c r="I75" s="207"/>
      <c r="J75" s="207"/>
      <c r="K75" s="207"/>
      <c r="L75" s="207"/>
      <c r="M75" s="207"/>
      <c r="N75" s="207"/>
      <c r="O75" s="212"/>
    </row>
    <row r="76" spans="1:15" ht="9" customHeight="1" x14ac:dyDescent="0.25">
      <c r="A76" s="130"/>
      <c r="B76" s="130"/>
      <c r="C76" s="186"/>
      <c r="D76" s="187"/>
      <c r="E76" s="187"/>
      <c r="F76" s="207"/>
      <c r="G76" s="207"/>
      <c r="H76" s="207"/>
      <c r="I76" s="207"/>
      <c r="J76" s="207"/>
      <c r="K76" s="207"/>
      <c r="L76" s="207"/>
      <c r="M76" s="207"/>
      <c r="N76" s="207"/>
      <c r="O76" s="212"/>
    </row>
    <row r="77" spans="1:15" ht="9" customHeight="1" x14ac:dyDescent="0.25">
      <c r="A77" s="130"/>
      <c r="B77" s="130"/>
      <c r="C77" s="186"/>
      <c r="D77" s="187"/>
      <c r="E77" s="187"/>
      <c r="F77" s="207"/>
      <c r="G77" s="207"/>
      <c r="H77" s="207"/>
      <c r="I77" s="207"/>
      <c r="J77" s="207"/>
      <c r="K77" s="207"/>
      <c r="L77" s="207"/>
      <c r="M77" s="207"/>
      <c r="N77" s="207"/>
      <c r="O77" s="212"/>
    </row>
    <row r="78" spans="1:15" ht="9" customHeight="1" x14ac:dyDescent="0.25">
      <c r="A78" s="130"/>
      <c r="B78" s="130"/>
      <c r="C78" s="186"/>
      <c r="D78" s="187"/>
      <c r="E78" s="187"/>
      <c r="F78" s="401" t="s">
        <v>126</v>
      </c>
      <c r="G78" s="402"/>
      <c r="H78" s="403"/>
      <c r="I78" s="209"/>
      <c r="J78" s="219"/>
      <c r="K78" s="219"/>
      <c r="L78" s="219"/>
      <c r="M78" s="219"/>
      <c r="N78" s="219"/>
      <c r="O78" s="220"/>
    </row>
    <row r="79" spans="1:15" ht="9" customHeight="1" x14ac:dyDescent="0.25">
      <c r="A79" s="130"/>
      <c r="B79" s="130"/>
      <c r="C79" s="186"/>
      <c r="D79" s="187"/>
      <c r="E79" s="187"/>
      <c r="F79" s="404" t="s">
        <v>130</v>
      </c>
      <c r="G79" s="405"/>
      <c r="H79" s="406"/>
      <c r="I79" s="210"/>
      <c r="J79" s="207"/>
      <c r="K79" s="207"/>
      <c r="L79" s="207"/>
      <c r="M79" s="207"/>
      <c r="N79" s="207"/>
      <c r="O79" s="212"/>
    </row>
    <row r="80" spans="1:15" ht="9" customHeight="1" x14ac:dyDescent="0.25">
      <c r="A80" s="130"/>
      <c r="B80" s="130"/>
      <c r="C80" s="186"/>
      <c r="D80" s="187"/>
      <c r="E80" s="187"/>
      <c r="F80" s="404"/>
      <c r="G80" s="405"/>
      <c r="H80" s="406"/>
      <c r="I80" s="210"/>
      <c r="J80" s="207"/>
      <c r="K80" s="207"/>
      <c r="L80" s="207"/>
      <c r="M80" s="207"/>
      <c r="N80" s="207"/>
      <c r="O80" s="212"/>
    </row>
    <row r="81" spans="1:15" ht="9" customHeight="1" x14ac:dyDescent="0.25">
      <c r="A81" s="130"/>
      <c r="B81" s="130"/>
      <c r="C81" s="186"/>
      <c r="D81" s="187"/>
      <c r="E81" s="187"/>
      <c r="F81" s="404"/>
      <c r="G81" s="405"/>
      <c r="H81" s="406"/>
      <c r="I81" s="210"/>
      <c r="J81" s="207"/>
      <c r="K81" s="207"/>
      <c r="L81" s="207"/>
      <c r="M81" s="207"/>
      <c r="N81" s="207"/>
      <c r="O81" s="212"/>
    </row>
    <row r="82" spans="1:15" ht="9" customHeight="1" x14ac:dyDescent="0.25">
      <c r="A82" s="130"/>
      <c r="B82" s="130"/>
      <c r="C82" s="186"/>
      <c r="D82" s="187"/>
      <c r="E82" s="187"/>
      <c r="F82" s="404"/>
      <c r="G82" s="405"/>
      <c r="H82" s="406"/>
      <c r="I82" s="210"/>
      <c r="J82" s="207"/>
      <c r="K82" s="207"/>
      <c r="L82" s="207"/>
      <c r="M82" s="207"/>
      <c r="N82" s="207"/>
      <c r="O82" s="212"/>
    </row>
    <row r="83" spans="1:15" ht="9" customHeight="1" x14ac:dyDescent="0.25">
      <c r="A83" s="130"/>
      <c r="B83" s="130"/>
      <c r="C83" s="186"/>
      <c r="D83" s="187"/>
      <c r="E83" s="187"/>
      <c r="F83" s="404"/>
      <c r="G83" s="405"/>
      <c r="H83" s="406"/>
      <c r="I83" s="210"/>
      <c r="J83" s="207"/>
      <c r="K83" s="207"/>
      <c r="L83" s="207"/>
      <c r="M83" s="207"/>
      <c r="N83" s="207"/>
      <c r="O83" s="212"/>
    </row>
    <row r="84" spans="1:15" ht="9" customHeight="1" x14ac:dyDescent="0.25">
      <c r="A84" s="130"/>
      <c r="B84" s="130"/>
      <c r="C84" s="186"/>
      <c r="D84" s="187"/>
      <c r="E84" s="187"/>
      <c r="F84" s="404"/>
      <c r="G84" s="405"/>
      <c r="H84" s="406"/>
      <c r="I84" s="210"/>
      <c r="J84" s="207"/>
      <c r="K84" s="207"/>
      <c r="L84" s="207"/>
      <c r="M84" s="207"/>
      <c r="N84" s="207"/>
      <c r="O84" s="212"/>
    </row>
    <row r="85" spans="1:15" ht="9" customHeight="1" x14ac:dyDescent="0.25">
      <c r="A85" s="130"/>
      <c r="B85" s="130"/>
      <c r="C85" s="186"/>
      <c r="D85" s="187"/>
      <c r="E85" s="187"/>
      <c r="F85" s="404"/>
      <c r="G85" s="405"/>
      <c r="H85" s="406"/>
      <c r="I85" s="210"/>
      <c r="J85" s="207"/>
      <c r="K85" s="207"/>
      <c r="L85" s="207"/>
      <c r="M85" s="207"/>
      <c r="N85" s="207"/>
      <c r="O85" s="212"/>
    </row>
    <row r="86" spans="1:15" ht="9" customHeight="1" x14ac:dyDescent="0.25">
      <c r="A86" s="130"/>
      <c r="B86" s="130"/>
      <c r="C86" s="186"/>
      <c r="D86" s="187"/>
      <c r="E86" s="187"/>
      <c r="F86" s="404"/>
      <c r="G86" s="405"/>
      <c r="H86" s="406"/>
      <c r="I86" s="210"/>
      <c r="J86" s="207"/>
      <c r="K86" s="207"/>
      <c r="L86" s="207"/>
      <c r="M86" s="207"/>
      <c r="N86" s="207"/>
      <c r="O86" s="212"/>
    </row>
    <row r="87" spans="1:15" ht="9" customHeight="1" x14ac:dyDescent="0.25">
      <c r="A87" s="130"/>
      <c r="B87" s="130"/>
      <c r="C87" s="186"/>
      <c r="D87" s="187"/>
      <c r="E87" s="187"/>
      <c r="F87" s="404"/>
      <c r="G87" s="405"/>
      <c r="H87" s="406"/>
      <c r="I87" s="210"/>
      <c r="J87" s="207"/>
      <c r="K87" s="207"/>
      <c r="L87" s="207"/>
      <c r="M87" s="207"/>
      <c r="N87" s="207"/>
      <c r="O87" s="212"/>
    </row>
    <row r="88" spans="1:15" ht="9" customHeight="1" x14ac:dyDescent="0.25">
      <c r="A88" s="130"/>
      <c r="B88" s="130"/>
      <c r="C88" s="186"/>
      <c r="D88" s="187"/>
      <c r="E88" s="187"/>
      <c r="F88" s="404"/>
      <c r="G88" s="405"/>
      <c r="H88" s="406"/>
      <c r="I88" s="210"/>
      <c r="J88" s="207"/>
      <c r="K88" s="207"/>
      <c r="L88" s="207"/>
      <c r="M88" s="207"/>
      <c r="N88" s="207"/>
      <c r="O88" s="212"/>
    </row>
    <row r="89" spans="1:15" ht="9" customHeight="1" x14ac:dyDescent="0.25">
      <c r="A89" s="130"/>
      <c r="B89" s="130"/>
      <c r="C89" s="186"/>
      <c r="D89" s="187"/>
      <c r="E89" s="187"/>
      <c r="F89" s="404"/>
      <c r="G89" s="405"/>
      <c r="H89" s="406"/>
      <c r="I89" s="210"/>
      <c r="J89" s="207"/>
      <c r="K89" s="207"/>
      <c r="L89" s="207"/>
      <c r="M89" s="207"/>
      <c r="N89" s="207"/>
      <c r="O89" s="212"/>
    </row>
    <row r="90" spans="1:15" ht="9" customHeight="1" x14ac:dyDescent="0.25">
      <c r="A90" s="130"/>
      <c r="B90" s="130"/>
      <c r="C90" s="186"/>
      <c r="D90" s="187"/>
      <c r="E90" s="187"/>
      <c r="F90" s="407"/>
      <c r="G90" s="408"/>
      <c r="H90" s="409"/>
      <c r="I90" s="213"/>
      <c r="J90" s="214"/>
      <c r="K90" s="214"/>
      <c r="L90" s="214"/>
      <c r="M90" s="214"/>
      <c r="N90" s="214"/>
      <c r="O90" s="215"/>
    </row>
    <row r="91" spans="1:15" ht="9" customHeight="1" x14ac:dyDescent="0.25">
      <c r="A91" s="130"/>
      <c r="B91" s="130"/>
    </row>
    <row r="92" spans="1:15" ht="9" customHeight="1" x14ac:dyDescent="0.25">
      <c r="A92" s="130"/>
      <c r="B92" s="130"/>
    </row>
    <row r="93" spans="1:15" ht="9" customHeight="1" x14ac:dyDescent="0.25">
      <c r="A93" s="130"/>
      <c r="B93" s="130"/>
    </row>
    <row r="94" spans="1:15" ht="9" customHeight="1" x14ac:dyDescent="0.25">
      <c r="A94" s="130"/>
      <c r="B94" s="130"/>
    </row>
    <row r="95" spans="1:15" ht="9" customHeight="1" x14ac:dyDescent="0.25">
      <c r="A95" s="130"/>
      <c r="B95" s="130"/>
    </row>
    <row r="96" spans="1:15" ht="9" customHeight="1" x14ac:dyDescent="0.25">
      <c r="A96" s="130"/>
      <c r="B96" s="130"/>
    </row>
    <row r="97" spans="1:2" ht="9" customHeight="1" x14ac:dyDescent="0.25">
      <c r="A97" s="130"/>
      <c r="B97" s="130"/>
    </row>
    <row r="98" spans="1:2" ht="9" customHeight="1" x14ac:dyDescent="0.25">
      <c r="A98" s="130"/>
    </row>
    <row r="99" spans="1:2" ht="9" customHeight="1" x14ac:dyDescent="0.25">
      <c r="A99" s="130"/>
    </row>
    <row r="100" spans="1:2" ht="9" customHeight="1" x14ac:dyDescent="0.25">
      <c r="A100" s="130"/>
    </row>
    <row r="101" spans="1:2" ht="9" customHeight="1" x14ac:dyDescent="0.25">
      <c r="A101" s="130"/>
    </row>
    <row r="102" spans="1:2" ht="9" customHeight="1" x14ac:dyDescent="0.25">
      <c r="A102" s="130"/>
    </row>
    <row r="103" spans="1:2" ht="9" customHeight="1" x14ac:dyDescent="0.25">
      <c r="A103" s="130"/>
    </row>
    <row r="104" spans="1:2" ht="9" customHeight="1" x14ac:dyDescent="0.25">
      <c r="A104" s="130"/>
    </row>
    <row r="105" spans="1:2" ht="9" customHeight="1" x14ac:dyDescent="0.25">
      <c r="A105" s="130"/>
    </row>
    <row r="106" spans="1:2" ht="9" customHeight="1" x14ac:dyDescent="0.25">
      <c r="A106" s="130"/>
    </row>
    <row r="107" spans="1:2" ht="9" customHeight="1" x14ac:dyDescent="0.25">
      <c r="A107" s="130"/>
    </row>
    <row r="108" spans="1:2" ht="9" customHeight="1" x14ac:dyDescent="0.25">
      <c r="A108" s="130"/>
    </row>
    <row r="109" spans="1:2" ht="9" customHeight="1" x14ac:dyDescent="0.25">
      <c r="A109" s="130"/>
    </row>
    <row r="110" spans="1:2" ht="9" customHeight="1" x14ac:dyDescent="0.25">
      <c r="A110" s="130"/>
    </row>
    <row r="111" spans="1:2" ht="9" customHeight="1" x14ac:dyDescent="0.25">
      <c r="A111" s="130"/>
    </row>
    <row r="112" spans="1:2" ht="9" customHeight="1" x14ac:dyDescent="0.25">
      <c r="A112" s="130"/>
    </row>
    <row r="113" spans="1:1" ht="9" customHeight="1" x14ac:dyDescent="0.25">
      <c r="A113" s="130"/>
    </row>
    <row r="114" spans="1:1" ht="9" customHeight="1" x14ac:dyDescent="0.25">
      <c r="A114" s="130"/>
    </row>
    <row r="115" spans="1:1" ht="6" customHeight="1" x14ac:dyDescent="0.25">
      <c r="A115" s="130"/>
    </row>
    <row r="116" spans="1:1" x14ac:dyDescent="0.25">
      <c r="A116" s="130"/>
    </row>
    <row r="144" spans="1:15" ht="3" customHeight="1" x14ac:dyDescent="0.25">
      <c r="A144" s="130"/>
      <c r="B144" s="130"/>
      <c r="C144" s="124"/>
      <c r="D144" s="124"/>
      <c r="E144" s="124"/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</row>
  </sheetData>
  <mergeCells count="16">
    <mergeCell ref="C1:D2"/>
    <mergeCell ref="E1:H1"/>
    <mergeCell ref="I1:K1"/>
    <mergeCell ref="L1:O1"/>
    <mergeCell ref="E2:H8"/>
    <mergeCell ref="I2:K8"/>
    <mergeCell ref="L2:O8"/>
    <mergeCell ref="C3:D4"/>
    <mergeCell ref="C5:D6"/>
    <mergeCell ref="C7:D8"/>
    <mergeCell ref="F11:O11"/>
    <mergeCell ref="F78:H78"/>
    <mergeCell ref="F79:H90"/>
    <mergeCell ref="C9:O9"/>
    <mergeCell ref="C10:E10"/>
    <mergeCell ref="F10:O10"/>
  </mergeCells>
  <printOptions horizontalCentered="1"/>
  <pageMargins left="0.43307086614173229" right="0.23622047244094491" top="0.55118110236220474" bottom="0.55118110236220474" header="0.31496062992125984" footer="0.31496062992125984"/>
  <pageSetup paperSize="9" scale="93" fitToHeight="0" orientation="portrait" r:id="rId1"/>
  <colBreaks count="2" manualBreakCount="2">
    <brk id="2" max="1048575" man="1"/>
    <brk id="15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/>
  <dimension ref="A1:JX110"/>
  <sheetViews>
    <sheetView workbookViewId="0">
      <pane xSplit="4" ySplit="5" topLeftCell="E48" activePane="bottomRight" state="frozen"/>
      <selection pane="topRight" activeCell="E1" sqref="E1"/>
      <selection pane="bottomLeft" activeCell="A6" sqref="A6"/>
      <selection pane="bottomRight" activeCell="B48" sqref="B48:B59"/>
    </sheetView>
  </sheetViews>
  <sheetFormatPr baseColWidth="10" defaultColWidth="10.5546875" defaultRowHeight="13.2" x14ac:dyDescent="0.25"/>
  <cols>
    <col min="1" max="1" width="4.5546875" style="132" customWidth="1"/>
    <col min="2" max="2" width="6" style="133" customWidth="1"/>
    <col min="3" max="16384" width="10.5546875" style="120"/>
  </cols>
  <sheetData>
    <row r="1" spans="1:284" x14ac:dyDescent="0.25">
      <c r="C1" s="134">
        <v>1</v>
      </c>
      <c r="D1" s="135"/>
      <c r="E1" s="139">
        <v>2</v>
      </c>
      <c r="F1" s="137"/>
      <c r="G1" s="138">
        <v>3</v>
      </c>
      <c r="H1" s="135"/>
      <c r="I1" s="138">
        <v>4</v>
      </c>
      <c r="J1" s="135"/>
      <c r="K1" s="139">
        <v>7</v>
      </c>
      <c r="L1" s="137"/>
      <c r="M1" s="138">
        <v>8</v>
      </c>
      <c r="N1" s="135"/>
      <c r="O1" s="139">
        <v>9</v>
      </c>
      <c r="P1" s="137"/>
      <c r="Q1" s="138">
        <v>10</v>
      </c>
      <c r="R1" s="135"/>
      <c r="S1" s="139">
        <v>11</v>
      </c>
      <c r="T1" s="137"/>
      <c r="U1" s="138">
        <v>12</v>
      </c>
      <c r="V1" s="135"/>
      <c r="W1" s="139"/>
      <c r="X1" s="137"/>
      <c r="Y1" s="138"/>
      <c r="Z1" s="135"/>
      <c r="AA1" s="139"/>
      <c r="AB1" s="137"/>
      <c r="AC1" s="138"/>
      <c r="AD1" s="135"/>
      <c r="AE1" s="139"/>
      <c r="AF1" s="137"/>
      <c r="AG1" s="138"/>
      <c r="AH1" s="135"/>
      <c r="AI1" s="139"/>
      <c r="AJ1" s="137"/>
      <c r="AK1" s="138"/>
      <c r="AL1" s="135"/>
      <c r="AM1" s="139"/>
      <c r="AN1" s="137"/>
      <c r="AO1" s="138"/>
      <c r="AP1" s="135"/>
      <c r="AQ1" s="139"/>
      <c r="AR1" s="137"/>
      <c r="AS1" s="138"/>
      <c r="AT1" s="135"/>
      <c r="AU1" s="139"/>
      <c r="AV1" s="137"/>
      <c r="AW1" s="138"/>
      <c r="AX1" s="135"/>
      <c r="AY1" s="139"/>
      <c r="AZ1" s="137"/>
      <c r="BA1" s="138"/>
      <c r="BB1" s="135"/>
      <c r="BC1" s="139"/>
      <c r="BD1" s="137"/>
      <c r="BE1" s="138"/>
      <c r="BF1" s="135"/>
      <c r="BG1" s="139"/>
      <c r="BH1" s="137"/>
      <c r="BI1" s="138"/>
      <c r="BJ1" s="135"/>
      <c r="BK1" s="139"/>
      <c r="BL1" s="137"/>
      <c r="BM1" s="138"/>
      <c r="BN1" s="135"/>
      <c r="BO1" s="139"/>
      <c r="BP1" s="137"/>
      <c r="BQ1" s="138"/>
      <c r="BR1" s="135"/>
      <c r="BS1" s="139"/>
      <c r="BT1" s="137"/>
      <c r="BU1" s="138"/>
      <c r="BV1" s="135"/>
      <c r="BW1" s="139"/>
      <c r="BX1" s="137"/>
      <c r="BY1" s="138"/>
      <c r="BZ1" s="135"/>
      <c r="CA1" s="139"/>
      <c r="CB1" s="137"/>
      <c r="CC1" s="138"/>
      <c r="CD1" s="135"/>
      <c r="CE1" s="139"/>
      <c r="CF1" s="137"/>
      <c r="CG1" s="138"/>
      <c r="CH1" s="135"/>
      <c r="CI1" s="139"/>
      <c r="CJ1" s="137"/>
      <c r="CK1" s="138"/>
      <c r="CL1" s="135"/>
      <c r="CM1" s="139"/>
      <c r="CN1" s="137"/>
      <c r="CO1" s="138"/>
      <c r="CP1" s="135"/>
      <c r="CQ1" s="139"/>
      <c r="CR1" s="137"/>
      <c r="CS1" s="138"/>
      <c r="CT1" s="135"/>
      <c r="CU1" s="139"/>
      <c r="CV1" s="137"/>
      <c r="CW1" s="138"/>
      <c r="CX1" s="135"/>
      <c r="CY1" s="139"/>
      <c r="CZ1" s="137"/>
      <c r="DA1" s="138"/>
      <c r="DB1" s="135"/>
      <c r="DC1" s="139"/>
      <c r="DD1" s="137"/>
      <c r="DE1" s="138"/>
      <c r="DF1" s="135"/>
      <c r="DG1" s="139"/>
      <c r="DH1" s="137"/>
      <c r="DI1" s="138"/>
      <c r="DJ1" s="135"/>
      <c r="DK1" s="139"/>
      <c r="DL1" s="137"/>
      <c r="DM1" s="134"/>
      <c r="DN1" s="135"/>
      <c r="DO1" s="136"/>
      <c r="DP1" s="137"/>
      <c r="DQ1" s="134"/>
      <c r="DR1" s="135"/>
      <c r="DS1" s="136"/>
      <c r="DT1" s="137"/>
      <c r="DU1" s="134"/>
      <c r="DV1" s="135"/>
      <c r="DW1" s="136"/>
      <c r="DX1" s="137"/>
      <c r="DY1" s="134"/>
      <c r="DZ1" s="135"/>
      <c r="EA1" s="136"/>
      <c r="EB1" s="137"/>
      <c r="EC1" s="134"/>
      <c r="ED1" s="135"/>
      <c r="EE1" s="136"/>
      <c r="EF1" s="137"/>
      <c r="EG1" s="134"/>
      <c r="EH1" s="135"/>
      <c r="EI1" s="136"/>
      <c r="EJ1" s="137"/>
      <c r="EK1" s="134"/>
      <c r="EL1" s="135"/>
      <c r="EM1" s="136"/>
      <c r="EN1" s="137"/>
      <c r="EO1" s="134"/>
      <c r="EP1" s="135"/>
      <c r="EQ1" s="136"/>
      <c r="ER1" s="137"/>
      <c r="ES1" s="134"/>
      <c r="ET1" s="135"/>
      <c r="EU1" s="136"/>
      <c r="EV1" s="137"/>
      <c r="EW1" s="134"/>
      <c r="EX1" s="135"/>
      <c r="EY1" s="136"/>
      <c r="EZ1" s="137"/>
      <c r="FA1" s="134"/>
      <c r="FB1" s="135"/>
      <c r="FC1" s="136"/>
      <c r="FD1" s="137"/>
      <c r="FE1" s="134"/>
      <c r="FF1" s="135"/>
      <c r="FG1" s="136"/>
      <c r="FH1" s="137"/>
      <c r="FI1" s="134"/>
      <c r="FJ1" s="135"/>
      <c r="FK1" s="136"/>
      <c r="FL1" s="137"/>
      <c r="FM1" s="134"/>
      <c r="FN1" s="135"/>
      <c r="FO1" s="136"/>
      <c r="FP1" s="137"/>
      <c r="FQ1" s="134"/>
      <c r="FR1" s="135"/>
      <c r="FS1" s="136"/>
      <c r="FT1" s="137"/>
      <c r="FU1" s="134"/>
      <c r="FV1" s="135"/>
      <c r="FW1" s="136"/>
      <c r="FX1" s="137"/>
      <c r="FY1" s="134"/>
      <c r="FZ1" s="135"/>
      <c r="GA1" s="136"/>
      <c r="GB1" s="137"/>
      <c r="GC1" s="134"/>
      <c r="GD1" s="135"/>
      <c r="GE1" s="136"/>
      <c r="GF1" s="137"/>
      <c r="GG1" s="134"/>
      <c r="GH1" s="135"/>
      <c r="GI1" s="136"/>
      <c r="GJ1" s="137"/>
      <c r="GK1" s="134"/>
      <c r="GL1" s="135"/>
      <c r="GM1" s="136"/>
      <c r="GN1" s="137"/>
      <c r="GO1" s="134"/>
      <c r="GP1" s="135"/>
      <c r="GQ1" s="136"/>
      <c r="GR1" s="137"/>
      <c r="GS1" s="134">
        <v>13</v>
      </c>
      <c r="GT1" s="135"/>
      <c r="IQ1" s="120" t="e">
        <v>#N/A</v>
      </c>
      <c r="IR1" s="120" t="e">
        <v>#N/A</v>
      </c>
      <c r="IS1" s="120" t="e">
        <v>#N/A</v>
      </c>
      <c r="IT1" s="120" t="e">
        <v>#N/A</v>
      </c>
      <c r="IU1" s="120" t="e">
        <v>#N/A</v>
      </c>
      <c r="IV1" s="120" t="e">
        <v>#N/A</v>
      </c>
      <c r="IW1" s="120" t="e">
        <v>#N/A</v>
      </c>
      <c r="IX1" s="120" t="e">
        <v>#N/A</v>
      </c>
      <c r="IY1" s="120" t="e">
        <v>#N/A</v>
      </c>
      <c r="IZ1" s="120" t="e">
        <v>#N/A</v>
      </c>
      <c r="JA1" s="120" t="e">
        <v>#N/A</v>
      </c>
      <c r="JB1" s="120" t="e">
        <v>#N/A</v>
      </c>
      <c r="JC1" s="120" t="e">
        <v>#N/A</v>
      </c>
      <c r="JD1" s="120" t="e">
        <v>#N/A</v>
      </c>
      <c r="JE1" s="120" t="e">
        <v>#N/A</v>
      </c>
      <c r="JF1" s="120" t="e">
        <v>#N/A</v>
      </c>
      <c r="JG1" s="120" t="e">
        <v>#N/A</v>
      </c>
      <c r="JH1" s="120" t="e">
        <v>#N/A</v>
      </c>
      <c r="JI1" s="120" t="e">
        <v>#N/A</v>
      </c>
      <c r="JJ1" s="120" t="e">
        <v>#N/A</v>
      </c>
      <c r="JK1" s="120" t="e">
        <v>#N/A</v>
      </c>
      <c r="JL1" s="120" t="e">
        <v>#N/A</v>
      </c>
      <c r="JM1" s="120" t="e">
        <v>#N/A</v>
      </c>
      <c r="JN1" s="120" t="e">
        <v>#N/A</v>
      </c>
      <c r="JO1" s="120" t="e">
        <v>#N/A</v>
      </c>
      <c r="JP1" s="120" t="e">
        <v>#N/A</v>
      </c>
      <c r="JQ1" s="120" t="e">
        <v>#N/A</v>
      </c>
      <c r="JR1" s="120" t="e">
        <v>#N/A</v>
      </c>
      <c r="JS1" s="120" t="e">
        <v>#N/A</v>
      </c>
      <c r="JT1" s="120" t="e">
        <v>#N/A</v>
      </c>
      <c r="JU1" s="120" t="e">
        <v>#N/A</v>
      </c>
      <c r="JV1" s="120" t="e">
        <v>#N/A</v>
      </c>
      <c r="JW1" s="120" t="e">
        <v>#N/A</v>
      </c>
      <c r="JX1" s="120" t="e">
        <v>#N/A</v>
      </c>
    </row>
    <row r="2" spans="1:284" x14ac:dyDescent="0.25">
      <c r="C2" s="140" t="s">
        <v>36</v>
      </c>
      <c r="D2" s="138" t="s">
        <v>37</v>
      </c>
      <c r="E2" s="141" t="s">
        <v>36</v>
      </c>
      <c r="F2" s="141" t="s">
        <v>37</v>
      </c>
      <c r="G2" s="140" t="s">
        <v>36</v>
      </c>
      <c r="H2" s="138" t="s">
        <v>37</v>
      </c>
      <c r="I2" s="140" t="s">
        <v>36</v>
      </c>
      <c r="J2" s="138" t="s">
        <v>37</v>
      </c>
      <c r="K2" s="141" t="s">
        <v>36</v>
      </c>
      <c r="L2" s="141" t="s">
        <v>37</v>
      </c>
      <c r="M2" s="140" t="s">
        <v>36</v>
      </c>
      <c r="N2" s="138" t="s">
        <v>37</v>
      </c>
      <c r="O2" s="141" t="s">
        <v>36</v>
      </c>
      <c r="P2" s="141" t="s">
        <v>37</v>
      </c>
      <c r="Q2" s="140" t="s">
        <v>36</v>
      </c>
      <c r="R2" s="138" t="s">
        <v>37</v>
      </c>
      <c r="S2" s="141" t="s">
        <v>36</v>
      </c>
      <c r="T2" s="141" t="s">
        <v>37</v>
      </c>
      <c r="U2" s="140" t="s">
        <v>36</v>
      </c>
      <c r="V2" s="138" t="s">
        <v>37</v>
      </c>
      <c r="W2" s="141"/>
      <c r="X2" s="141"/>
      <c r="Y2" s="140"/>
      <c r="Z2" s="138"/>
      <c r="AA2" s="141"/>
      <c r="AB2" s="141"/>
      <c r="AC2" s="140"/>
      <c r="AD2" s="138"/>
      <c r="AE2" s="141"/>
      <c r="AF2" s="141"/>
      <c r="AG2" s="140"/>
      <c r="AH2" s="138"/>
      <c r="AI2" s="141"/>
      <c r="AJ2" s="141"/>
      <c r="AK2" s="140"/>
      <c r="AL2" s="138"/>
      <c r="AM2" s="141"/>
      <c r="AN2" s="141"/>
      <c r="AO2" s="140"/>
      <c r="AP2" s="138"/>
      <c r="AQ2" s="141"/>
      <c r="AR2" s="141"/>
      <c r="AS2" s="140"/>
      <c r="AT2" s="138"/>
      <c r="AU2" s="141"/>
      <c r="AV2" s="141"/>
      <c r="AW2" s="140"/>
      <c r="AX2" s="138"/>
      <c r="AY2" s="141"/>
      <c r="AZ2" s="141"/>
      <c r="BA2" s="140"/>
      <c r="BB2" s="138"/>
      <c r="BC2" s="141"/>
      <c r="BD2" s="141"/>
      <c r="BE2" s="140"/>
      <c r="BF2" s="138"/>
      <c r="BG2" s="141"/>
      <c r="BH2" s="141"/>
      <c r="BI2" s="140"/>
      <c r="BJ2" s="138"/>
      <c r="BK2" s="141"/>
      <c r="BL2" s="141"/>
      <c r="BM2" s="140"/>
      <c r="BN2" s="138"/>
      <c r="BO2" s="141"/>
      <c r="BP2" s="141"/>
      <c r="BQ2" s="140"/>
      <c r="BR2" s="138"/>
      <c r="BS2" s="141"/>
      <c r="BT2" s="141"/>
      <c r="BU2" s="140"/>
      <c r="BV2" s="138"/>
      <c r="BW2" s="141"/>
      <c r="BX2" s="141"/>
      <c r="BY2" s="140"/>
      <c r="BZ2" s="138"/>
      <c r="CA2" s="141"/>
      <c r="CB2" s="141"/>
      <c r="CC2" s="140"/>
      <c r="CD2" s="138"/>
      <c r="CE2" s="141"/>
      <c r="CF2" s="141"/>
      <c r="CG2" s="140"/>
      <c r="CH2" s="138"/>
      <c r="CI2" s="141"/>
      <c r="CJ2" s="141"/>
      <c r="CK2" s="140"/>
      <c r="CL2" s="138"/>
      <c r="CM2" s="141"/>
      <c r="CN2" s="141"/>
      <c r="CO2" s="140"/>
      <c r="CP2" s="138"/>
      <c r="CQ2" s="141"/>
      <c r="CR2" s="141"/>
      <c r="CS2" s="140"/>
      <c r="CT2" s="138"/>
      <c r="CU2" s="141"/>
      <c r="CV2" s="141"/>
      <c r="CW2" s="140"/>
      <c r="CX2" s="138"/>
      <c r="CY2" s="141"/>
      <c r="CZ2" s="141"/>
      <c r="DA2" s="140"/>
      <c r="DB2" s="138"/>
      <c r="DC2" s="141"/>
      <c r="DD2" s="141"/>
      <c r="DE2" s="140"/>
      <c r="DF2" s="138"/>
      <c r="DG2" s="141"/>
      <c r="DH2" s="141"/>
      <c r="DI2" s="140"/>
      <c r="DJ2" s="138"/>
      <c r="DK2" s="141"/>
      <c r="DL2" s="141"/>
      <c r="DM2" s="140"/>
      <c r="DN2" s="138"/>
      <c r="DO2" s="141"/>
      <c r="DP2" s="141"/>
      <c r="DQ2" s="140"/>
      <c r="DR2" s="138"/>
      <c r="DS2" s="141"/>
      <c r="DT2" s="141"/>
      <c r="DU2" s="140"/>
      <c r="DV2" s="138"/>
      <c r="DW2" s="141"/>
      <c r="DX2" s="141"/>
      <c r="DY2" s="140"/>
      <c r="DZ2" s="138"/>
      <c r="EA2" s="141"/>
      <c r="EB2" s="141"/>
      <c r="EC2" s="140"/>
      <c r="ED2" s="138"/>
      <c r="EE2" s="141"/>
      <c r="EF2" s="141"/>
      <c r="EG2" s="140"/>
      <c r="EH2" s="138"/>
      <c r="EI2" s="141"/>
      <c r="EJ2" s="141"/>
      <c r="EK2" s="140"/>
      <c r="EL2" s="138"/>
      <c r="EM2" s="141"/>
      <c r="EN2" s="141"/>
      <c r="EO2" s="140"/>
      <c r="EP2" s="138"/>
      <c r="EQ2" s="141"/>
      <c r="ER2" s="141"/>
      <c r="ES2" s="140"/>
      <c r="ET2" s="138"/>
      <c r="EU2" s="141"/>
      <c r="EV2" s="141"/>
      <c r="EW2" s="140"/>
      <c r="EX2" s="138"/>
      <c r="EY2" s="141"/>
      <c r="EZ2" s="141"/>
      <c r="FA2" s="140"/>
      <c r="FB2" s="138"/>
      <c r="FC2" s="141"/>
      <c r="FD2" s="141"/>
      <c r="FE2" s="140"/>
      <c r="FF2" s="138"/>
      <c r="FG2" s="141"/>
      <c r="FH2" s="141"/>
      <c r="FI2" s="140"/>
      <c r="FJ2" s="138"/>
      <c r="FK2" s="141"/>
      <c r="FL2" s="141"/>
      <c r="FM2" s="140"/>
      <c r="FN2" s="138"/>
      <c r="FO2" s="141"/>
      <c r="FP2" s="141"/>
      <c r="FQ2" s="140"/>
      <c r="FR2" s="138"/>
      <c r="FS2" s="141"/>
      <c r="FT2" s="141"/>
      <c r="FU2" s="140"/>
      <c r="FV2" s="138"/>
      <c r="FW2" s="141"/>
      <c r="FX2" s="141"/>
      <c r="FY2" s="140"/>
      <c r="FZ2" s="138"/>
      <c r="GA2" s="141"/>
      <c r="GB2" s="141"/>
      <c r="GC2" s="140"/>
      <c r="GD2" s="138"/>
      <c r="GE2" s="141"/>
      <c r="GF2" s="141"/>
      <c r="GG2" s="140"/>
      <c r="GH2" s="138"/>
      <c r="GI2" s="141"/>
      <c r="GJ2" s="141"/>
      <c r="GK2" s="140"/>
      <c r="GL2" s="138"/>
      <c r="GM2" s="141"/>
      <c r="GN2" s="141"/>
      <c r="GO2" s="140"/>
      <c r="GP2" s="138"/>
      <c r="GQ2" s="141"/>
      <c r="GR2" s="141"/>
      <c r="GS2" s="140" t="s">
        <v>36</v>
      </c>
      <c r="GT2" s="138" t="s">
        <v>37</v>
      </c>
      <c r="IQ2" s="120" t="e">
        <v>#N/A</v>
      </c>
      <c r="IR2" s="120" t="e">
        <v>#N/A</v>
      </c>
      <c r="IS2" s="120" t="e">
        <v>#N/A</v>
      </c>
      <c r="IT2" s="120" t="e">
        <v>#N/A</v>
      </c>
      <c r="IU2" s="120" t="e">
        <v>#N/A</v>
      </c>
      <c r="IV2" s="120" t="e">
        <v>#N/A</v>
      </c>
      <c r="IW2" s="120" t="e">
        <v>#N/A</v>
      </c>
      <c r="IX2" s="120" t="e">
        <v>#N/A</v>
      </c>
      <c r="IY2" s="120" t="e">
        <v>#N/A</v>
      </c>
      <c r="IZ2" s="120" t="e">
        <v>#N/A</v>
      </c>
      <c r="JA2" s="120" t="e">
        <v>#N/A</v>
      </c>
      <c r="JB2" s="120" t="e">
        <v>#N/A</v>
      </c>
      <c r="JC2" s="120" t="e">
        <v>#N/A</v>
      </c>
      <c r="JD2" s="120" t="e">
        <v>#N/A</v>
      </c>
      <c r="JE2" s="120" t="e">
        <v>#N/A</v>
      </c>
      <c r="JF2" s="120" t="e">
        <v>#N/A</v>
      </c>
      <c r="JG2" s="120" t="e">
        <v>#N/A</v>
      </c>
      <c r="JH2" s="120" t="e">
        <v>#N/A</v>
      </c>
      <c r="JI2" s="120" t="e">
        <v>#N/A</v>
      </c>
      <c r="JJ2" s="120" t="e">
        <v>#N/A</v>
      </c>
      <c r="JK2" s="120" t="e">
        <v>#N/A</v>
      </c>
      <c r="JL2" s="120" t="e">
        <v>#N/A</v>
      </c>
      <c r="JM2" s="120" t="e">
        <v>#N/A</v>
      </c>
      <c r="JN2" s="120" t="e">
        <v>#N/A</v>
      </c>
      <c r="JO2" s="120" t="e">
        <v>#N/A</v>
      </c>
      <c r="JP2" s="120" t="e">
        <v>#N/A</v>
      </c>
      <c r="JQ2" s="120" t="e">
        <v>#N/A</v>
      </c>
      <c r="JR2" s="120" t="e">
        <v>#N/A</v>
      </c>
      <c r="JS2" s="120" t="e">
        <v>#N/A</v>
      </c>
      <c r="JT2" s="120" t="e">
        <v>#N/A</v>
      </c>
      <c r="JU2" s="120" t="e">
        <v>#N/A</v>
      </c>
      <c r="JV2" s="120" t="e">
        <v>#N/A</v>
      </c>
      <c r="JW2" s="120" t="e">
        <v>#N/A</v>
      </c>
      <c r="JX2" s="120" t="e">
        <v>#N/A</v>
      </c>
    </row>
    <row r="3" spans="1:284" x14ac:dyDescent="0.25">
      <c r="C3" s="142">
        <v>45642.552106481482</v>
      </c>
      <c r="D3" s="143"/>
      <c r="E3" s="144">
        <v>45642.560081018521</v>
      </c>
      <c r="F3" s="145"/>
      <c r="G3" s="142">
        <v>45677.67864583333</v>
      </c>
      <c r="H3" s="143"/>
      <c r="I3" s="142">
        <v>45691.391168981485</v>
      </c>
      <c r="J3" s="143"/>
      <c r="K3" s="144">
        <v>45701.619583333333</v>
      </c>
      <c r="L3" s="145"/>
      <c r="M3" s="142">
        <v>45702.442187499997</v>
      </c>
      <c r="N3" s="143"/>
      <c r="O3" s="144">
        <v>45702.452523148146</v>
      </c>
      <c r="P3" s="145"/>
      <c r="Q3" s="142">
        <v>45705.398518518516</v>
      </c>
      <c r="R3" s="143"/>
      <c r="S3" s="144">
        <v>45708.410405092596</v>
      </c>
      <c r="T3" s="145"/>
      <c r="U3" s="142">
        <v>45712.389293981483</v>
      </c>
      <c r="V3" s="143"/>
      <c r="W3" s="144"/>
      <c r="X3" s="145"/>
      <c r="Y3" s="142"/>
      <c r="Z3" s="143"/>
      <c r="AA3" s="144"/>
      <c r="AB3" s="145"/>
      <c r="AC3" s="142"/>
      <c r="AD3" s="143"/>
      <c r="AE3" s="144"/>
      <c r="AF3" s="145"/>
      <c r="AG3" s="142"/>
      <c r="AH3" s="143"/>
      <c r="AI3" s="144"/>
      <c r="AJ3" s="145"/>
      <c r="AK3" s="142"/>
      <c r="AL3" s="143"/>
      <c r="AM3" s="144"/>
      <c r="AN3" s="145"/>
      <c r="AO3" s="142"/>
      <c r="AP3" s="143"/>
      <c r="AQ3" s="144"/>
      <c r="AR3" s="145"/>
      <c r="AS3" s="142"/>
      <c r="AT3" s="143"/>
      <c r="AU3" s="144"/>
      <c r="AV3" s="145"/>
      <c r="AW3" s="142"/>
      <c r="AX3" s="143"/>
      <c r="AY3" s="144"/>
      <c r="AZ3" s="145"/>
      <c r="BA3" s="142"/>
      <c r="BB3" s="143"/>
      <c r="BC3" s="144"/>
      <c r="BD3" s="145"/>
      <c r="BE3" s="142"/>
      <c r="BF3" s="143"/>
      <c r="BG3" s="144"/>
      <c r="BH3" s="145"/>
      <c r="BI3" s="142"/>
      <c r="BJ3" s="143"/>
      <c r="BK3" s="144"/>
      <c r="BL3" s="145"/>
      <c r="BM3" s="142"/>
      <c r="BN3" s="143"/>
      <c r="BO3" s="144"/>
      <c r="BP3" s="145"/>
      <c r="BQ3" s="142"/>
      <c r="BR3" s="143"/>
      <c r="BS3" s="144"/>
      <c r="BT3" s="145"/>
      <c r="BU3" s="142"/>
      <c r="BV3" s="143"/>
      <c r="BW3" s="144"/>
      <c r="BX3" s="145"/>
      <c r="BY3" s="142"/>
      <c r="BZ3" s="143"/>
      <c r="CA3" s="144"/>
      <c r="CB3" s="145"/>
      <c r="CC3" s="142"/>
      <c r="CD3" s="143"/>
      <c r="CE3" s="144"/>
      <c r="CF3" s="145"/>
      <c r="CG3" s="142"/>
      <c r="CH3" s="143"/>
      <c r="CI3" s="144"/>
      <c r="CJ3" s="145"/>
      <c r="CK3" s="142"/>
      <c r="CL3" s="143"/>
      <c r="CM3" s="144"/>
      <c r="CN3" s="145"/>
      <c r="CO3" s="142"/>
      <c r="CP3" s="143"/>
      <c r="CQ3" s="144"/>
      <c r="CR3" s="145"/>
      <c r="CS3" s="142"/>
      <c r="CT3" s="143"/>
      <c r="CU3" s="144"/>
      <c r="CV3" s="145"/>
      <c r="CW3" s="142"/>
      <c r="CX3" s="143"/>
      <c r="CY3" s="144"/>
      <c r="CZ3" s="145"/>
      <c r="DA3" s="142"/>
      <c r="DB3" s="143"/>
      <c r="DC3" s="144"/>
      <c r="DD3" s="145"/>
      <c r="DE3" s="142"/>
      <c r="DF3" s="143"/>
      <c r="DG3" s="144"/>
      <c r="DH3" s="145"/>
      <c r="DI3" s="142"/>
      <c r="DJ3" s="143"/>
      <c r="DK3" s="144"/>
      <c r="DL3" s="145"/>
      <c r="DM3" s="142"/>
      <c r="DN3" s="143"/>
      <c r="DO3" s="144"/>
      <c r="DP3" s="145"/>
      <c r="DQ3" s="142"/>
      <c r="DR3" s="143"/>
      <c r="DS3" s="144"/>
      <c r="DT3" s="145"/>
      <c r="DU3" s="142"/>
      <c r="DV3" s="143"/>
      <c r="DW3" s="144"/>
      <c r="DX3" s="145"/>
      <c r="DY3" s="142"/>
      <c r="DZ3" s="143"/>
      <c r="EA3" s="144"/>
      <c r="EB3" s="145"/>
      <c r="EC3" s="142"/>
      <c r="ED3" s="143"/>
      <c r="EE3" s="144"/>
      <c r="EF3" s="145"/>
      <c r="EG3" s="142"/>
      <c r="EH3" s="143"/>
      <c r="EI3" s="144"/>
      <c r="EJ3" s="145"/>
      <c r="EK3" s="142"/>
      <c r="EL3" s="143"/>
      <c r="EM3" s="144"/>
      <c r="EN3" s="145"/>
      <c r="EO3" s="142"/>
      <c r="EP3" s="143"/>
      <c r="EQ3" s="144"/>
      <c r="ER3" s="145"/>
      <c r="ES3" s="142"/>
      <c r="ET3" s="143"/>
      <c r="EU3" s="144"/>
      <c r="EV3" s="145"/>
      <c r="EW3" s="142"/>
      <c r="EX3" s="143"/>
      <c r="EY3" s="144"/>
      <c r="EZ3" s="145"/>
      <c r="FA3" s="142"/>
      <c r="FB3" s="143"/>
      <c r="FC3" s="144"/>
      <c r="FD3" s="145"/>
      <c r="FE3" s="142"/>
      <c r="FF3" s="143"/>
      <c r="FG3" s="144"/>
      <c r="FH3" s="145"/>
      <c r="FI3" s="142"/>
      <c r="FJ3" s="143"/>
      <c r="FK3" s="144"/>
      <c r="FL3" s="145"/>
      <c r="FM3" s="142"/>
      <c r="FN3" s="143"/>
      <c r="FO3" s="144"/>
      <c r="FP3" s="145"/>
      <c r="FQ3" s="142"/>
      <c r="FR3" s="143"/>
      <c r="FS3" s="144"/>
      <c r="FT3" s="145"/>
      <c r="FU3" s="142"/>
      <c r="FV3" s="143"/>
      <c r="FW3" s="144"/>
      <c r="FX3" s="145"/>
      <c r="FY3" s="142"/>
      <c r="FZ3" s="143"/>
      <c r="GA3" s="144"/>
      <c r="GB3" s="145"/>
      <c r="GC3" s="142"/>
      <c r="GD3" s="143"/>
      <c r="GE3" s="144"/>
      <c r="GF3" s="145"/>
      <c r="GG3" s="142"/>
      <c r="GH3" s="143"/>
      <c r="GI3" s="144"/>
      <c r="GJ3" s="145"/>
      <c r="GK3" s="142"/>
      <c r="GL3" s="143"/>
      <c r="GM3" s="144"/>
      <c r="GN3" s="145"/>
      <c r="GO3" s="142"/>
      <c r="GP3" s="143"/>
      <c r="GQ3" s="144"/>
      <c r="GR3" s="145"/>
      <c r="GS3" s="203">
        <v>45715.412465277775</v>
      </c>
      <c r="GT3" s="143"/>
      <c r="IQ3" s="120" t="e">
        <v>#N/A</v>
      </c>
      <c r="IR3" s="120" t="e">
        <v>#N/A</v>
      </c>
      <c r="IS3" s="120" t="e">
        <v>#N/A</v>
      </c>
      <c r="IT3" s="120" t="e">
        <v>#N/A</v>
      </c>
      <c r="IU3" s="120" t="e">
        <v>#N/A</v>
      </c>
      <c r="IV3" s="120" t="e">
        <v>#N/A</v>
      </c>
      <c r="IW3" s="120" t="e">
        <v>#N/A</v>
      </c>
      <c r="IX3" s="120" t="e">
        <v>#N/A</v>
      </c>
      <c r="IY3" s="120" t="e">
        <v>#N/A</v>
      </c>
      <c r="IZ3" s="120" t="e">
        <v>#N/A</v>
      </c>
      <c r="JA3" s="120" t="e">
        <v>#N/A</v>
      </c>
      <c r="JB3" s="120" t="e">
        <v>#N/A</v>
      </c>
      <c r="JC3" s="120" t="e">
        <v>#N/A</v>
      </c>
      <c r="JD3" s="120" t="e">
        <v>#N/A</v>
      </c>
      <c r="JE3" s="120" t="e">
        <v>#N/A</v>
      </c>
      <c r="JF3" s="120" t="e">
        <v>#N/A</v>
      </c>
      <c r="JG3" s="120" t="e">
        <v>#N/A</v>
      </c>
      <c r="JH3" s="120" t="e">
        <v>#N/A</v>
      </c>
      <c r="JI3" s="120" t="e">
        <v>#N/A</v>
      </c>
      <c r="JJ3" s="120" t="e">
        <v>#N/A</v>
      </c>
      <c r="JK3" s="120" t="e">
        <v>#N/A</v>
      </c>
      <c r="JL3" s="120" t="e">
        <v>#N/A</v>
      </c>
      <c r="JM3" s="120" t="e">
        <v>#N/A</v>
      </c>
      <c r="JN3" s="120" t="e">
        <v>#N/A</v>
      </c>
      <c r="JO3" s="120" t="e">
        <v>#N/A</v>
      </c>
      <c r="JP3" s="120" t="e">
        <v>#N/A</v>
      </c>
      <c r="JQ3" s="120" t="e">
        <v>#N/A</v>
      </c>
      <c r="JR3" s="120" t="e">
        <v>#N/A</v>
      </c>
      <c r="JS3" s="120" t="e">
        <v>#N/A</v>
      </c>
      <c r="JT3" s="120" t="e">
        <v>#N/A</v>
      </c>
      <c r="JU3" s="120" t="e">
        <v>#N/A</v>
      </c>
      <c r="JV3" s="120" t="e">
        <v>#N/A</v>
      </c>
      <c r="JW3" s="120" t="e">
        <v>#N/A</v>
      </c>
      <c r="JX3" s="120" t="e">
        <v>#N/A</v>
      </c>
    </row>
    <row r="4" spans="1:284" x14ac:dyDescent="0.25">
      <c r="C4" s="140"/>
      <c r="D4" s="140"/>
      <c r="G4" s="140"/>
      <c r="H4" s="140"/>
      <c r="I4" s="140"/>
      <c r="J4" s="140"/>
      <c r="M4" s="140"/>
      <c r="N4" s="140"/>
      <c r="Q4" s="140"/>
      <c r="R4" s="140"/>
      <c r="U4" s="140"/>
      <c r="V4" s="140"/>
      <c r="Y4" s="140"/>
      <c r="Z4" s="140"/>
      <c r="AC4" s="140"/>
      <c r="AD4" s="140"/>
      <c r="AG4" s="140"/>
      <c r="AH4" s="140"/>
      <c r="AK4" s="140"/>
      <c r="AL4" s="140"/>
      <c r="AO4" s="140"/>
      <c r="AP4" s="140"/>
      <c r="AS4" s="140"/>
      <c r="AT4" s="140"/>
      <c r="AW4" s="140"/>
      <c r="AX4" s="140"/>
      <c r="BA4" s="140"/>
      <c r="BB4" s="140"/>
      <c r="BE4" s="140"/>
      <c r="BF4" s="140"/>
      <c r="BI4" s="140"/>
      <c r="BJ4" s="140"/>
      <c r="BM4" s="140"/>
      <c r="BN4" s="140"/>
      <c r="BQ4" s="140"/>
      <c r="BR4" s="140"/>
      <c r="BU4" s="140"/>
      <c r="BV4" s="140"/>
      <c r="BY4" s="140"/>
      <c r="BZ4" s="140"/>
      <c r="CC4" s="140"/>
      <c r="CD4" s="140"/>
      <c r="CG4" s="140"/>
      <c r="CH4" s="140"/>
      <c r="CK4" s="140"/>
      <c r="CL4" s="140"/>
      <c r="CO4" s="140"/>
      <c r="CP4" s="140"/>
      <c r="CS4" s="140"/>
      <c r="CT4" s="140"/>
      <c r="CW4" s="140"/>
      <c r="CX4" s="140"/>
      <c r="DA4" s="140"/>
      <c r="DB4" s="140"/>
      <c r="DE4" s="140"/>
      <c r="DF4" s="140"/>
      <c r="DI4" s="140"/>
      <c r="DJ4" s="140"/>
      <c r="DM4" s="140"/>
      <c r="DN4" s="140"/>
      <c r="DQ4" s="140"/>
      <c r="DR4" s="140"/>
      <c r="DU4" s="140"/>
      <c r="DV4" s="140"/>
      <c r="DY4" s="140"/>
      <c r="DZ4" s="140"/>
      <c r="EC4" s="140"/>
      <c r="ED4" s="140"/>
      <c r="EG4" s="140"/>
      <c r="EH4" s="140"/>
      <c r="EK4" s="140"/>
      <c r="EL4" s="140"/>
      <c r="EO4" s="140"/>
      <c r="EP4" s="140"/>
      <c r="ES4" s="140"/>
      <c r="ET4" s="140"/>
      <c r="EW4" s="140"/>
      <c r="EX4" s="140"/>
      <c r="FA4" s="140"/>
      <c r="FB4" s="140"/>
      <c r="FE4" s="140"/>
      <c r="FF4" s="140"/>
      <c r="FI4" s="140"/>
      <c r="FJ4" s="140"/>
      <c r="FM4" s="140"/>
      <c r="FN4" s="140"/>
      <c r="FQ4" s="140"/>
      <c r="FR4" s="140"/>
      <c r="FU4" s="140"/>
      <c r="FV4" s="140"/>
      <c r="FY4" s="140"/>
      <c r="FZ4" s="140"/>
      <c r="GC4" s="140"/>
      <c r="GD4" s="140"/>
      <c r="GG4" s="140"/>
      <c r="GH4" s="140"/>
      <c r="GK4" s="140"/>
      <c r="GL4" s="140"/>
      <c r="GO4" s="140"/>
      <c r="GP4" s="140"/>
      <c r="GS4" s="140"/>
      <c r="GT4" s="140"/>
      <c r="IQ4" s="120" t="e">
        <v>#N/A</v>
      </c>
      <c r="IR4" s="120" t="e">
        <v>#N/A</v>
      </c>
      <c r="IS4" s="120" t="e">
        <v>#N/A</v>
      </c>
      <c r="IT4" s="120" t="e">
        <v>#N/A</v>
      </c>
      <c r="IU4" s="120" t="e">
        <v>#N/A</v>
      </c>
      <c r="IV4" s="120" t="e">
        <v>#N/A</v>
      </c>
      <c r="IW4" s="120" t="e">
        <v>#N/A</v>
      </c>
      <c r="IX4" s="120" t="e">
        <v>#N/A</v>
      </c>
      <c r="IY4" s="120" t="e">
        <v>#N/A</v>
      </c>
      <c r="IZ4" s="120" t="e">
        <v>#N/A</v>
      </c>
      <c r="JA4" s="120" t="e">
        <v>#N/A</v>
      </c>
      <c r="JB4" s="120" t="e">
        <v>#N/A</v>
      </c>
      <c r="JC4" s="120" t="e">
        <v>#N/A</v>
      </c>
      <c r="JD4" s="120" t="e">
        <v>#N/A</v>
      </c>
      <c r="JE4" s="120" t="e">
        <v>#N/A</v>
      </c>
      <c r="JF4" s="120" t="e">
        <v>#N/A</v>
      </c>
      <c r="JG4" s="120" t="e">
        <v>#N/A</v>
      </c>
      <c r="JH4" s="120" t="e">
        <v>#N/A</v>
      </c>
      <c r="JI4" s="120" t="e">
        <v>#N/A</v>
      </c>
      <c r="JJ4" s="120" t="e">
        <v>#N/A</v>
      </c>
      <c r="JK4" s="120" t="e">
        <v>#N/A</v>
      </c>
      <c r="JL4" s="120" t="e">
        <v>#N/A</v>
      </c>
      <c r="JM4" s="120" t="e">
        <v>#N/A</v>
      </c>
      <c r="JN4" s="120" t="e">
        <v>#N/A</v>
      </c>
      <c r="JO4" s="120" t="e">
        <v>#N/A</v>
      </c>
      <c r="JP4" s="120" t="e">
        <v>#N/A</v>
      </c>
      <c r="JQ4" s="120" t="e">
        <v>#N/A</v>
      </c>
      <c r="JR4" s="120" t="e">
        <v>#N/A</v>
      </c>
      <c r="JS4" s="120" t="e">
        <v>#N/A</v>
      </c>
      <c r="JT4" s="120" t="e">
        <v>#N/A</v>
      </c>
      <c r="JU4" s="120" t="e">
        <v>#N/A</v>
      </c>
      <c r="JV4" s="120" t="e">
        <v>#N/A</v>
      </c>
      <c r="JW4" s="120" t="e">
        <v>#N/A</v>
      </c>
      <c r="JX4" s="120" t="e">
        <v>#N/A</v>
      </c>
    </row>
    <row r="5" spans="1:284" x14ac:dyDescent="0.25">
      <c r="A5" s="146">
        <v>1</v>
      </c>
      <c r="B5" s="147">
        <v>0.5</v>
      </c>
      <c r="C5" s="148">
        <v>0</v>
      </c>
      <c r="D5" s="148">
        <v>0</v>
      </c>
      <c r="E5" s="149">
        <v>-1.3050000000001774</v>
      </c>
      <c r="F5" s="150">
        <v>-0.45750000000001023</v>
      </c>
      <c r="G5" s="148">
        <v>-0.29500000000024329</v>
      </c>
      <c r="H5" s="148">
        <v>-1.0724999999999625</v>
      </c>
      <c r="I5" s="148">
        <v>-1.9749999999999659</v>
      </c>
      <c r="J5" s="148">
        <v>-1.1074999999999875</v>
      </c>
      <c r="K5" s="149">
        <v>-1.9749999999999659</v>
      </c>
      <c r="L5" s="150">
        <v>-1.1074999999999875</v>
      </c>
      <c r="M5" s="148">
        <v>-2.002499999999884</v>
      </c>
      <c r="N5" s="148">
        <v>-1.4024999999999466</v>
      </c>
      <c r="O5" s="149">
        <v>-2.027499999999975</v>
      </c>
      <c r="P5" s="150">
        <v>0.75</v>
      </c>
      <c r="Q5" s="148">
        <v>-1.4374999999999432</v>
      </c>
      <c r="R5" s="148">
        <v>-2.2650000000000006</v>
      </c>
      <c r="S5" s="149">
        <v>-1.7599999999998204</v>
      </c>
      <c r="T5" s="150">
        <v>0.54000000000000625</v>
      </c>
      <c r="U5" s="148">
        <v>0.15249999999991815</v>
      </c>
      <c r="V5" s="148">
        <v>-1.132499999999979</v>
      </c>
      <c r="W5" s="149"/>
      <c r="X5" s="150"/>
      <c r="Y5" s="148"/>
      <c r="Z5" s="148"/>
      <c r="AA5" s="149"/>
      <c r="AB5" s="150"/>
      <c r="AC5" s="148"/>
      <c r="AD5" s="148"/>
      <c r="AE5" s="149"/>
      <c r="AF5" s="150"/>
      <c r="AG5" s="148"/>
      <c r="AH5" s="148"/>
      <c r="AI5" s="149"/>
      <c r="AJ5" s="150"/>
      <c r="AK5" s="148"/>
      <c r="AL5" s="148"/>
      <c r="AM5" s="149"/>
      <c r="AN5" s="150"/>
      <c r="AO5" s="148"/>
      <c r="AP5" s="148"/>
      <c r="AQ5" s="149"/>
      <c r="AR5" s="150"/>
      <c r="AS5" s="148"/>
      <c r="AT5" s="148"/>
      <c r="AU5" s="149"/>
      <c r="AV5" s="150"/>
      <c r="AW5" s="148"/>
      <c r="AX5" s="148"/>
      <c r="AY5" s="149"/>
      <c r="AZ5" s="150"/>
      <c r="BA5" s="148"/>
      <c r="BB5" s="148"/>
      <c r="BC5" s="149"/>
      <c r="BD5" s="150"/>
      <c r="BE5" s="148"/>
      <c r="BF5" s="148"/>
      <c r="BG5" s="149"/>
      <c r="BH5" s="150"/>
      <c r="BI5" s="148"/>
      <c r="BJ5" s="148"/>
      <c r="BK5" s="149"/>
      <c r="BL5" s="150"/>
      <c r="BM5" s="148"/>
      <c r="BN5" s="148"/>
      <c r="BO5" s="149"/>
      <c r="BP5" s="150"/>
      <c r="BQ5" s="148"/>
      <c r="BR5" s="148"/>
      <c r="BS5" s="149"/>
      <c r="BT5" s="150"/>
      <c r="BU5" s="148"/>
      <c r="BV5" s="148"/>
      <c r="BW5" s="149"/>
      <c r="BX5" s="150"/>
      <c r="BY5" s="148"/>
      <c r="BZ5" s="148"/>
      <c r="CA5" s="149"/>
      <c r="CB5" s="150"/>
      <c r="CC5" s="148"/>
      <c r="CD5" s="148"/>
      <c r="CE5" s="149"/>
      <c r="CF5" s="150"/>
      <c r="CG5" s="148"/>
      <c r="CH5" s="148"/>
      <c r="CI5" s="149"/>
      <c r="CJ5" s="150"/>
      <c r="CK5" s="148"/>
      <c r="CL5" s="148"/>
      <c r="CM5" s="149"/>
      <c r="CN5" s="150"/>
      <c r="CO5" s="148"/>
      <c r="CP5" s="148"/>
      <c r="CQ5" s="149"/>
      <c r="CR5" s="150"/>
      <c r="CS5" s="148"/>
      <c r="CT5" s="148"/>
      <c r="CU5" s="149"/>
      <c r="CV5" s="150"/>
      <c r="CW5" s="148"/>
      <c r="CX5" s="148"/>
      <c r="CY5" s="149"/>
      <c r="CZ5" s="150"/>
      <c r="DA5" s="148"/>
      <c r="DB5" s="148"/>
      <c r="DC5" s="149"/>
      <c r="DD5" s="150"/>
      <c r="DE5" s="148"/>
      <c r="DF5" s="148"/>
      <c r="DG5" s="149"/>
      <c r="DH5" s="150"/>
      <c r="DI5" s="148"/>
      <c r="DJ5" s="148"/>
      <c r="DK5" s="149"/>
      <c r="DL5" s="150"/>
      <c r="DM5" s="148"/>
      <c r="DN5" s="148"/>
      <c r="DO5" s="149"/>
      <c r="DP5" s="150"/>
      <c r="DQ5" s="148"/>
      <c r="DR5" s="148"/>
      <c r="DS5" s="149"/>
      <c r="DT5" s="150"/>
      <c r="DU5" s="148"/>
      <c r="DV5" s="148"/>
      <c r="DW5" s="149"/>
      <c r="DX5" s="150"/>
      <c r="DY5" s="148"/>
      <c r="DZ5" s="148"/>
      <c r="EA5" s="149"/>
      <c r="EB5" s="150"/>
      <c r="EC5" s="148"/>
      <c r="ED5" s="148"/>
      <c r="EE5" s="149"/>
      <c r="EF5" s="150"/>
      <c r="EG5" s="148"/>
      <c r="EH5" s="148"/>
      <c r="EI5" s="149"/>
      <c r="EJ5" s="150"/>
      <c r="EK5" s="148"/>
      <c r="EL5" s="148"/>
      <c r="EM5" s="149"/>
      <c r="EN5" s="150"/>
      <c r="EO5" s="148"/>
      <c r="EP5" s="148"/>
      <c r="EQ5" s="149"/>
      <c r="ER5" s="150"/>
      <c r="ES5" s="148"/>
      <c r="ET5" s="148"/>
      <c r="EU5" s="149"/>
      <c r="EV5" s="150"/>
      <c r="EW5" s="148"/>
      <c r="EX5" s="148"/>
      <c r="EY5" s="149"/>
      <c r="EZ5" s="150"/>
      <c r="FA5" s="148"/>
      <c r="FB5" s="148"/>
      <c r="FC5" s="149"/>
      <c r="FD5" s="150"/>
      <c r="FE5" s="148"/>
      <c r="FF5" s="148"/>
      <c r="FG5" s="149"/>
      <c r="FH5" s="150"/>
      <c r="FI5" s="148"/>
      <c r="FJ5" s="148"/>
      <c r="FK5" s="149"/>
      <c r="FL5" s="150"/>
      <c r="FM5" s="148"/>
      <c r="FN5" s="148"/>
      <c r="FO5" s="149"/>
      <c r="FP5" s="150"/>
      <c r="FQ5" s="148"/>
      <c r="FR5" s="148"/>
      <c r="FS5" s="149"/>
      <c r="FT5" s="150"/>
      <c r="FU5" s="148"/>
      <c r="FV5" s="148"/>
      <c r="FW5" s="149"/>
      <c r="FX5" s="150"/>
      <c r="FY5" s="148"/>
      <c r="FZ5" s="148"/>
      <c r="GA5" s="149"/>
      <c r="GB5" s="150"/>
      <c r="GC5" s="148"/>
      <c r="GD5" s="148"/>
      <c r="GE5" s="149"/>
      <c r="GF5" s="150"/>
      <c r="GG5" s="148"/>
      <c r="GH5" s="148"/>
      <c r="GI5" s="149"/>
      <c r="GJ5" s="150"/>
      <c r="GK5" s="148"/>
      <c r="GL5" s="148"/>
      <c r="GM5" s="149"/>
      <c r="GN5" s="150"/>
      <c r="GO5" s="148"/>
      <c r="GP5" s="148"/>
      <c r="GQ5" s="149"/>
      <c r="GR5" s="150"/>
      <c r="GS5" s="148">
        <v>-1.7675000000000409</v>
      </c>
      <c r="GT5" s="148">
        <v>-3</v>
      </c>
      <c r="IQ5" s="120" t="e">
        <v>#N/A</v>
      </c>
      <c r="IR5" s="120" t="e">
        <v>#N/A</v>
      </c>
      <c r="IS5" s="120" t="e">
        <v>#N/A</v>
      </c>
      <c r="IT5" s="120" t="e">
        <v>#N/A</v>
      </c>
      <c r="IU5" s="120" t="e">
        <v>#N/A</v>
      </c>
      <c r="IV5" s="120" t="e">
        <v>#N/A</v>
      </c>
      <c r="IW5" s="120" t="e">
        <v>#N/A</v>
      </c>
      <c r="IX5" s="120" t="e">
        <v>#N/A</v>
      </c>
      <c r="IY5" s="120" t="e">
        <v>#N/A</v>
      </c>
      <c r="IZ5" s="120" t="e">
        <v>#N/A</v>
      </c>
      <c r="JA5" s="120" t="e">
        <v>#N/A</v>
      </c>
      <c r="JB5" s="120" t="e">
        <v>#N/A</v>
      </c>
      <c r="JC5" s="120" t="e">
        <v>#N/A</v>
      </c>
      <c r="JD5" s="120" t="e">
        <v>#N/A</v>
      </c>
      <c r="JE5" s="120" t="e">
        <v>#N/A</v>
      </c>
      <c r="JF5" s="120" t="e">
        <v>#N/A</v>
      </c>
      <c r="JG5" s="120" t="e">
        <v>#N/A</v>
      </c>
      <c r="JH5" s="120" t="e">
        <v>#N/A</v>
      </c>
      <c r="JI5" s="120" t="e">
        <v>#N/A</v>
      </c>
      <c r="JJ5" s="120" t="e">
        <v>#N/A</v>
      </c>
      <c r="JK5" s="120" t="e">
        <v>#N/A</v>
      </c>
      <c r="JL5" s="120" t="e">
        <v>#N/A</v>
      </c>
      <c r="JM5" s="120" t="e">
        <v>#N/A</v>
      </c>
      <c r="JN5" s="120" t="e">
        <v>#N/A</v>
      </c>
      <c r="JO5" s="120" t="e">
        <v>#N/A</v>
      </c>
      <c r="JP5" s="120" t="e">
        <v>#N/A</v>
      </c>
      <c r="JQ5" s="120" t="e">
        <v>#N/A</v>
      </c>
      <c r="JR5" s="120" t="e">
        <v>#N/A</v>
      </c>
      <c r="JS5" s="120" t="e">
        <v>#N/A</v>
      </c>
      <c r="JT5" s="120" t="e">
        <v>#N/A</v>
      </c>
      <c r="JU5" s="120" t="e">
        <v>#N/A</v>
      </c>
      <c r="JV5" s="120" t="e">
        <v>#N/A</v>
      </c>
      <c r="JW5" s="120" t="e">
        <v>#N/A</v>
      </c>
      <c r="JX5" s="120" t="e">
        <v>#N/A</v>
      </c>
    </row>
    <row r="6" spans="1:284" x14ac:dyDescent="0.25">
      <c r="A6" s="146">
        <v>2</v>
      </c>
      <c r="B6" s="147">
        <v>1</v>
      </c>
      <c r="C6" s="148">
        <v>0</v>
      </c>
      <c r="D6" s="148">
        <v>0</v>
      </c>
      <c r="E6" s="149">
        <v>-1.3000000000001819</v>
      </c>
      <c r="F6" s="150">
        <v>-0.44750000000000512</v>
      </c>
      <c r="G6" s="148">
        <v>-0.3150000000002251</v>
      </c>
      <c r="H6" s="148">
        <v>-1.0874999999999631</v>
      </c>
      <c r="I6" s="148">
        <v>-2.0749999999999318</v>
      </c>
      <c r="J6" s="148">
        <v>-1.1199999999999903</v>
      </c>
      <c r="K6" s="149">
        <v>-2.0749999999999318</v>
      </c>
      <c r="L6" s="150">
        <v>-1.1199999999999903</v>
      </c>
      <c r="M6" s="148">
        <v>-2.1599999999998545</v>
      </c>
      <c r="N6" s="148">
        <v>-1.4149999999999494</v>
      </c>
      <c r="O6" s="149">
        <v>-2.1024999999999068</v>
      </c>
      <c r="P6" s="150">
        <v>0.79999999999999716</v>
      </c>
      <c r="Q6" s="148">
        <v>-1.5449999999999022</v>
      </c>
      <c r="R6" s="148">
        <v>-2.0875000000000057</v>
      </c>
      <c r="S6" s="149">
        <v>-1.8574999999997885</v>
      </c>
      <c r="T6" s="150">
        <v>0.78499999999999659</v>
      </c>
      <c r="U6" s="148">
        <v>1.2499999999988631E-2</v>
      </c>
      <c r="V6" s="148">
        <v>-1.1099999999999852</v>
      </c>
      <c r="W6" s="149"/>
      <c r="X6" s="150"/>
      <c r="Y6" s="148"/>
      <c r="Z6" s="148"/>
      <c r="AA6" s="149"/>
      <c r="AB6" s="150"/>
      <c r="AC6" s="148"/>
      <c r="AD6" s="148"/>
      <c r="AE6" s="149"/>
      <c r="AF6" s="150"/>
      <c r="AG6" s="148"/>
      <c r="AH6" s="148"/>
      <c r="AI6" s="149"/>
      <c r="AJ6" s="150"/>
      <c r="AK6" s="148"/>
      <c r="AL6" s="148"/>
      <c r="AM6" s="149"/>
      <c r="AN6" s="150"/>
      <c r="AO6" s="148"/>
      <c r="AP6" s="148"/>
      <c r="AQ6" s="149"/>
      <c r="AR6" s="150"/>
      <c r="AS6" s="148"/>
      <c r="AT6" s="148"/>
      <c r="AU6" s="149"/>
      <c r="AV6" s="150"/>
      <c r="AW6" s="148"/>
      <c r="AX6" s="148"/>
      <c r="AY6" s="149"/>
      <c r="AZ6" s="150"/>
      <c r="BA6" s="148"/>
      <c r="BB6" s="148"/>
      <c r="BC6" s="149"/>
      <c r="BD6" s="150"/>
      <c r="BE6" s="148"/>
      <c r="BF6" s="148"/>
      <c r="BG6" s="149"/>
      <c r="BH6" s="150"/>
      <c r="BI6" s="148"/>
      <c r="BJ6" s="148"/>
      <c r="BK6" s="149"/>
      <c r="BL6" s="150"/>
      <c r="BM6" s="148"/>
      <c r="BN6" s="148"/>
      <c r="BO6" s="149"/>
      <c r="BP6" s="150"/>
      <c r="BQ6" s="148"/>
      <c r="BR6" s="148"/>
      <c r="BS6" s="149"/>
      <c r="BT6" s="150"/>
      <c r="BU6" s="148"/>
      <c r="BV6" s="148"/>
      <c r="BW6" s="149"/>
      <c r="BX6" s="150"/>
      <c r="BY6" s="148"/>
      <c r="BZ6" s="148"/>
      <c r="CA6" s="149"/>
      <c r="CB6" s="150"/>
      <c r="CC6" s="148"/>
      <c r="CD6" s="148"/>
      <c r="CE6" s="149"/>
      <c r="CF6" s="150"/>
      <c r="CG6" s="148"/>
      <c r="CH6" s="148"/>
      <c r="CI6" s="149"/>
      <c r="CJ6" s="150"/>
      <c r="CK6" s="148"/>
      <c r="CL6" s="148"/>
      <c r="CM6" s="149"/>
      <c r="CN6" s="150"/>
      <c r="CO6" s="148"/>
      <c r="CP6" s="148"/>
      <c r="CQ6" s="149"/>
      <c r="CR6" s="150"/>
      <c r="CS6" s="148"/>
      <c r="CT6" s="148"/>
      <c r="CU6" s="149"/>
      <c r="CV6" s="150"/>
      <c r="CW6" s="148"/>
      <c r="CX6" s="148"/>
      <c r="CY6" s="149"/>
      <c r="CZ6" s="150"/>
      <c r="DA6" s="148"/>
      <c r="DB6" s="148"/>
      <c r="DC6" s="149"/>
      <c r="DD6" s="150"/>
      <c r="DE6" s="148"/>
      <c r="DF6" s="148"/>
      <c r="DG6" s="149"/>
      <c r="DH6" s="150"/>
      <c r="DI6" s="148"/>
      <c r="DJ6" s="148"/>
      <c r="DK6" s="149"/>
      <c r="DL6" s="150"/>
      <c r="DM6" s="148"/>
      <c r="DN6" s="148"/>
      <c r="DO6" s="149"/>
      <c r="DP6" s="150"/>
      <c r="DQ6" s="148"/>
      <c r="DR6" s="148"/>
      <c r="DS6" s="149"/>
      <c r="DT6" s="150"/>
      <c r="DU6" s="148"/>
      <c r="DV6" s="148"/>
      <c r="DW6" s="149"/>
      <c r="DX6" s="150"/>
      <c r="DY6" s="148"/>
      <c r="DZ6" s="148"/>
      <c r="EA6" s="149"/>
      <c r="EB6" s="150"/>
      <c r="EC6" s="148"/>
      <c r="ED6" s="148"/>
      <c r="EE6" s="149"/>
      <c r="EF6" s="150"/>
      <c r="EG6" s="148"/>
      <c r="EH6" s="148"/>
      <c r="EI6" s="149"/>
      <c r="EJ6" s="150"/>
      <c r="EK6" s="148"/>
      <c r="EL6" s="148"/>
      <c r="EM6" s="149"/>
      <c r="EN6" s="150"/>
      <c r="EO6" s="148"/>
      <c r="EP6" s="148"/>
      <c r="EQ6" s="149"/>
      <c r="ER6" s="150"/>
      <c r="ES6" s="148"/>
      <c r="ET6" s="148"/>
      <c r="EU6" s="149"/>
      <c r="EV6" s="150"/>
      <c r="EW6" s="148"/>
      <c r="EX6" s="148"/>
      <c r="EY6" s="149"/>
      <c r="EZ6" s="150"/>
      <c r="FA6" s="148"/>
      <c r="FB6" s="148"/>
      <c r="FC6" s="149"/>
      <c r="FD6" s="150"/>
      <c r="FE6" s="148"/>
      <c r="FF6" s="148"/>
      <c r="FG6" s="149"/>
      <c r="FH6" s="150"/>
      <c r="FI6" s="148"/>
      <c r="FJ6" s="148"/>
      <c r="FK6" s="149"/>
      <c r="FL6" s="150"/>
      <c r="FM6" s="148"/>
      <c r="FN6" s="148"/>
      <c r="FO6" s="149"/>
      <c r="FP6" s="150"/>
      <c r="FQ6" s="148"/>
      <c r="FR6" s="148"/>
      <c r="FS6" s="149"/>
      <c r="FT6" s="150"/>
      <c r="FU6" s="148"/>
      <c r="FV6" s="148"/>
      <c r="FW6" s="149"/>
      <c r="FX6" s="150"/>
      <c r="FY6" s="148"/>
      <c r="FZ6" s="148"/>
      <c r="GA6" s="149"/>
      <c r="GB6" s="150"/>
      <c r="GC6" s="148"/>
      <c r="GD6" s="148"/>
      <c r="GE6" s="149"/>
      <c r="GF6" s="150"/>
      <c r="GG6" s="148"/>
      <c r="GH6" s="148"/>
      <c r="GI6" s="149"/>
      <c r="GJ6" s="150"/>
      <c r="GK6" s="148"/>
      <c r="GL6" s="148"/>
      <c r="GM6" s="149"/>
      <c r="GN6" s="150"/>
      <c r="GO6" s="148"/>
      <c r="GP6" s="148"/>
      <c r="GQ6" s="149"/>
      <c r="GR6" s="150"/>
      <c r="GS6" s="148">
        <v>-1.964999999999975</v>
      </c>
      <c r="GT6" s="148">
        <v>-2.9475000000000051</v>
      </c>
      <c r="IQ6" s="120" t="e">
        <v>#N/A</v>
      </c>
      <c r="IR6" s="120" t="e">
        <v>#N/A</v>
      </c>
      <c r="IS6" s="120" t="e">
        <v>#N/A</v>
      </c>
      <c r="IT6" s="120" t="e">
        <v>#N/A</v>
      </c>
      <c r="IU6" s="120" t="e">
        <v>#N/A</v>
      </c>
      <c r="IV6" s="120" t="e">
        <v>#N/A</v>
      </c>
      <c r="IW6" s="120" t="e">
        <v>#N/A</v>
      </c>
      <c r="IX6" s="120" t="e">
        <v>#N/A</v>
      </c>
      <c r="IY6" s="120" t="e">
        <v>#N/A</v>
      </c>
      <c r="IZ6" s="120" t="e">
        <v>#N/A</v>
      </c>
      <c r="JA6" s="120" t="e">
        <v>#N/A</v>
      </c>
      <c r="JB6" s="120" t="e">
        <v>#N/A</v>
      </c>
      <c r="JC6" s="120" t="e">
        <v>#N/A</v>
      </c>
      <c r="JD6" s="120" t="e">
        <v>#N/A</v>
      </c>
      <c r="JE6" s="120" t="e">
        <v>#N/A</v>
      </c>
      <c r="JF6" s="120" t="e">
        <v>#N/A</v>
      </c>
      <c r="JG6" s="120" t="e">
        <v>#N/A</v>
      </c>
      <c r="JH6" s="120" t="e">
        <v>#N/A</v>
      </c>
      <c r="JI6" s="120" t="e">
        <v>#N/A</v>
      </c>
      <c r="JJ6" s="120" t="e">
        <v>#N/A</v>
      </c>
      <c r="JK6" s="120" t="e">
        <v>#N/A</v>
      </c>
      <c r="JL6" s="120" t="e">
        <v>#N/A</v>
      </c>
      <c r="JM6" s="120" t="e">
        <v>#N/A</v>
      </c>
      <c r="JN6" s="120" t="e">
        <v>#N/A</v>
      </c>
      <c r="JO6" s="120" t="e">
        <v>#N/A</v>
      </c>
      <c r="JP6" s="120" t="e">
        <v>#N/A</v>
      </c>
      <c r="JQ6" s="120" t="e">
        <v>#N/A</v>
      </c>
      <c r="JR6" s="120" t="e">
        <v>#N/A</v>
      </c>
      <c r="JS6" s="120" t="e">
        <v>#N/A</v>
      </c>
      <c r="JT6" s="120" t="e">
        <v>#N/A</v>
      </c>
      <c r="JU6" s="120" t="e">
        <v>#N/A</v>
      </c>
      <c r="JV6" s="120" t="e">
        <v>#N/A</v>
      </c>
      <c r="JW6" s="120" t="e">
        <v>#N/A</v>
      </c>
      <c r="JX6" s="120" t="e">
        <v>#N/A</v>
      </c>
    </row>
    <row r="7" spans="1:284" x14ac:dyDescent="0.25">
      <c r="A7" s="146">
        <v>3</v>
      </c>
      <c r="B7" s="147">
        <v>1.5</v>
      </c>
      <c r="C7" s="148">
        <v>0</v>
      </c>
      <c r="D7" s="148">
        <v>0</v>
      </c>
      <c r="E7" s="149">
        <v>-1.2500000000001705</v>
      </c>
      <c r="F7" s="150">
        <v>-0.48250000000000171</v>
      </c>
      <c r="G7" s="148">
        <v>-0.27750000000020236</v>
      </c>
      <c r="H7" s="148">
        <v>-1.0549999999999642</v>
      </c>
      <c r="I7" s="148">
        <v>-2.1224999999999454</v>
      </c>
      <c r="J7" s="148">
        <v>-1.0549999999999926</v>
      </c>
      <c r="K7" s="149">
        <v>-2.1224999999999454</v>
      </c>
      <c r="L7" s="150">
        <v>-1.0549999999999926</v>
      </c>
      <c r="M7" s="148">
        <v>-2.2249999999999091</v>
      </c>
      <c r="N7" s="148">
        <v>-1.1799999999999642</v>
      </c>
      <c r="O7" s="149">
        <v>-2.1124999999999545</v>
      </c>
      <c r="P7" s="150">
        <v>0.97499999999999432</v>
      </c>
      <c r="Q7" s="148">
        <v>-1.6199999999999477</v>
      </c>
      <c r="R7" s="148">
        <v>-1.9550000000000125</v>
      </c>
      <c r="S7" s="149">
        <v>-1.8799999999998249</v>
      </c>
      <c r="T7" s="150">
        <v>0.90749999999998465</v>
      </c>
      <c r="U7" s="148">
        <v>-0.14250000000004093</v>
      </c>
      <c r="V7" s="148">
        <v>-0.9649999999999892</v>
      </c>
      <c r="W7" s="149"/>
      <c r="X7" s="150"/>
      <c r="Y7" s="148"/>
      <c r="Z7" s="148"/>
      <c r="AA7" s="149"/>
      <c r="AB7" s="150"/>
      <c r="AC7" s="148"/>
      <c r="AD7" s="148"/>
      <c r="AE7" s="149"/>
      <c r="AF7" s="150"/>
      <c r="AG7" s="148"/>
      <c r="AH7" s="148"/>
      <c r="AI7" s="149"/>
      <c r="AJ7" s="150"/>
      <c r="AK7" s="148"/>
      <c r="AL7" s="148"/>
      <c r="AM7" s="149"/>
      <c r="AN7" s="150"/>
      <c r="AO7" s="148"/>
      <c r="AP7" s="148"/>
      <c r="AQ7" s="149"/>
      <c r="AR7" s="150"/>
      <c r="AS7" s="148"/>
      <c r="AT7" s="148"/>
      <c r="AU7" s="149"/>
      <c r="AV7" s="150"/>
      <c r="AW7" s="148"/>
      <c r="AX7" s="148"/>
      <c r="AY7" s="149"/>
      <c r="AZ7" s="150"/>
      <c r="BA7" s="148"/>
      <c r="BB7" s="148"/>
      <c r="BC7" s="149"/>
      <c r="BD7" s="150"/>
      <c r="BE7" s="148"/>
      <c r="BF7" s="148"/>
      <c r="BG7" s="149"/>
      <c r="BH7" s="150"/>
      <c r="BI7" s="148"/>
      <c r="BJ7" s="148"/>
      <c r="BK7" s="149"/>
      <c r="BL7" s="150"/>
      <c r="BM7" s="148"/>
      <c r="BN7" s="148"/>
      <c r="BO7" s="149"/>
      <c r="BP7" s="150"/>
      <c r="BQ7" s="148"/>
      <c r="BR7" s="148"/>
      <c r="BS7" s="149"/>
      <c r="BT7" s="150"/>
      <c r="BU7" s="148"/>
      <c r="BV7" s="148"/>
      <c r="BW7" s="149"/>
      <c r="BX7" s="150"/>
      <c r="BY7" s="148"/>
      <c r="BZ7" s="148"/>
      <c r="CA7" s="149"/>
      <c r="CB7" s="150"/>
      <c r="CC7" s="148"/>
      <c r="CD7" s="148"/>
      <c r="CE7" s="149"/>
      <c r="CF7" s="150"/>
      <c r="CG7" s="148"/>
      <c r="CH7" s="148"/>
      <c r="CI7" s="149"/>
      <c r="CJ7" s="150"/>
      <c r="CK7" s="148"/>
      <c r="CL7" s="148"/>
      <c r="CM7" s="149"/>
      <c r="CN7" s="150"/>
      <c r="CO7" s="148"/>
      <c r="CP7" s="148"/>
      <c r="CQ7" s="149"/>
      <c r="CR7" s="150"/>
      <c r="CS7" s="148"/>
      <c r="CT7" s="148"/>
      <c r="CU7" s="149"/>
      <c r="CV7" s="150"/>
      <c r="CW7" s="148"/>
      <c r="CX7" s="148"/>
      <c r="CY7" s="149"/>
      <c r="CZ7" s="150"/>
      <c r="DA7" s="148"/>
      <c r="DB7" s="148"/>
      <c r="DC7" s="149"/>
      <c r="DD7" s="150"/>
      <c r="DE7" s="148"/>
      <c r="DF7" s="148"/>
      <c r="DG7" s="149"/>
      <c r="DH7" s="150"/>
      <c r="DI7" s="148"/>
      <c r="DJ7" s="148"/>
      <c r="DK7" s="149"/>
      <c r="DL7" s="150"/>
      <c r="DM7" s="148"/>
      <c r="DN7" s="148"/>
      <c r="DO7" s="149"/>
      <c r="DP7" s="150"/>
      <c r="DQ7" s="148"/>
      <c r="DR7" s="148"/>
      <c r="DS7" s="149"/>
      <c r="DT7" s="150"/>
      <c r="DU7" s="148"/>
      <c r="DV7" s="148"/>
      <c r="DW7" s="149"/>
      <c r="DX7" s="150"/>
      <c r="DY7" s="148"/>
      <c r="DZ7" s="148"/>
      <c r="EA7" s="149"/>
      <c r="EB7" s="150"/>
      <c r="EC7" s="148"/>
      <c r="ED7" s="148"/>
      <c r="EE7" s="149"/>
      <c r="EF7" s="150"/>
      <c r="EG7" s="148"/>
      <c r="EH7" s="148"/>
      <c r="EI7" s="149"/>
      <c r="EJ7" s="150"/>
      <c r="EK7" s="148"/>
      <c r="EL7" s="148"/>
      <c r="EM7" s="149"/>
      <c r="EN7" s="150"/>
      <c r="EO7" s="148"/>
      <c r="EP7" s="148"/>
      <c r="EQ7" s="149"/>
      <c r="ER7" s="150"/>
      <c r="ES7" s="148"/>
      <c r="ET7" s="148"/>
      <c r="EU7" s="149"/>
      <c r="EV7" s="150"/>
      <c r="EW7" s="148"/>
      <c r="EX7" s="148"/>
      <c r="EY7" s="149"/>
      <c r="EZ7" s="150"/>
      <c r="FA7" s="148"/>
      <c r="FB7" s="148"/>
      <c r="FC7" s="149"/>
      <c r="FD7" s="150"/>
      <c r="FE7" s="148"/>
      <c r="FF7" s="148"/>
      <c r="FG7" s="149"/>
      <c r="FH7" s="150"/>
      <c r="FI7" s="148"/>
      <c r="FJ7" s="148"/>
      <c r="FK7" s="149"/>
      <c r="FL7" s="150"/>
      <c r="FM7" s="148"/>
      <c r="FN7" s="148"/>
      <c r="FO7" s="149"/>
      <c r="FP7" s="150"/>
      <c r="FQ7" s="148"/>
      <c r="FR7" s="148"/>
      <c r="FS7" s="149"/>
      <c r="FT7" s="150"/>
      <c r="FU7" s="148"/>
      <c r="FV7" s="148"/>
      <c r="FW7" s="149"/>
      <c r="FX7" s="150"/>
      <c r="FY7" s="148"/>
      <c r="FZ7" s="148"/>
      <c r="GA7" s="149"/>
      <c r="GB7" s="150"/>
      <c r="GC7" s="148"/>
      <c r="GD7" s="148"/>
      <c r="GE7" s="149"/>
      <c r="GF7" s="150"/>
      <c r="GG7" s="148"/>
      <c r="GH7" s="148"/>
      <c r="GI7" s="149"/>
      <c r="GJ7" s="150"/>
      <c r="GK7" s="148"/>
      <c r="GL7" s="148"/>
      <c r="GM7" s="149"/>
      <c r="GN7" s="150"/>
      <c r="GO7" s="148"/>
      <c r="GP7" s="148"/>
      <c r="GQ7" s="149"/>
      <c r="GR7" s="150"/>
      <c r="GS7" s="148">
        <v>-2.2099999999999795</v>
      </c>
      <c r="GT7" s="148">
        <v>-3.0175000000000125</v>
      </c>
      <c r="IQ7" s="120" t="e">
        <v>#N/A</v>
      </c>
      <c r="IR7" s="120" t="e">
        <v>#N/A</v>
      </c>
      <c r="IS7" s="120" t="e">
        <v>#N/A</v>
      </c>
      <c r="IT7" s="120" t="e">
        <v>#N/A</v>
      </c>
      <c r="IU7" s="120" t="e">
        <v>#N/A</v>
      </c>
      <c r="IV7" s="120" t="e">
        <v>#N/A</v>
      </c>
      <c r="IW7" s="120" t="e">
        <v>#N/A</v>
      </c>
      <c r="IX7" s="120" t="e">
        <v>#N/A</v>
      </c>
      <c r="IY7" s="120" t="e">
        <v>#N/A</v>
      </c>
      <c r="IZ7" s="120" t="e">
        <v>#N/A</v>
      </c>
      <c r="JA7" s="120" t="e">
        <v>#N/A</v>
      </c>
      <c r="JB7" s="120" t="e">
        <v>#N/A</v>
      </c>
      <c r="JC7" s="120" t="e">
        <v>#N/A</v>
      </c>
      <c r="JD7" s="120" t="e">
        <v>#N/A</v>
      </c>
      <c r="JE7" s="120" t="e">
        <v>#N/A</v>
      </c>
      <c r="JF7" s="120" t="e">
        <v>#N/A</v>
      </c>
      <c r="JG7" s="120" t="e">
        <v>#N/A</v>
      </c>
      <c r="JH7" s="120" t="e">
        <v>#N/A</v>
      </c>
      <c r="JI7" s="120" t="e">
        <v>#N/A</v>
      </c>
      <c r="JJ7" s="120" t="e">
        <v>#N/A</v>
      </c>
      <c r="JK7" s="120" t="e">
        <v>#N/A</v>
      </c>
      <c r="JL7" s="120" t="e">
        <v>#N/A</v>
      </c>
      <c r="JM7" s="120" t="e">
        <v>#N/A</v>
      </c>
      <c r="JN7" s="120" t="e">
        <v>#N/A</v>
      </c>
      <c r="JO7" s="120" t="e">
        <v>#N/A</v>
      </c>
      <c r="JP7" s="120" t="e">
        <v>#N/A</v>
      </c>
      <c r="JQ7" s="120" t="e">
        <v>#N/A</v>
      </c>
      <c r="JR7" s="120" t="e">
        <v>#N/A</v>
      </c>
      <c r="JS7" s="120" t="e">
        <v>#N/A</v>
      </c>
      <c r="JT7" s="120" t="e">
        <v>#N/A</v>
      </c>
      <c r="JU7" s="120" t="e">
        <v>#N/A</v>
      </c>
      <c r="JV7" s="120" t="e">
        <v>#N/A</v>
      </c>
      <c r="JW7" s="120" t="e">
        <v>#N/A</v>
      </c>
      <c r="JX7" s="120" t="e">
        <v>#N/A</v>
      </c>
    </row>
    <row r="8" spans="1:284" x14ac:dyDescent="0.25">
      <c r="A8" s="146">
        <v>4</v>
      </c>
      <c r="B8" s="147">
        <v>2</v>
      </c>
      <c r="C8" s="148">
        <v>0</v>
      </c>
      <c r="D8" s="148">
        <v>0</v>
      </c>
      <c r="E8" s="149">
        <v>-1.2300000000001887</v>
      </c>
      <c r="F8" s="150">
        <v>-0.44750000000000512</v>
      </c>
      <c r="G8" s="148">
        <v>-0.34000000000020236</v>
      </c>
      <c r="H8" s="148">
        <v>-1.1249999999999716</v>
      </c>
      <c r="I8" s="148">
        <v>-2.1474999999999795</v>
      </c>
      <c r="J8" s="148">
        <v>-1.1324999999999932</v>
      </c>
      <c r="K8" s="149">
        <v>-2.1474999999999795</v>
      </c>
      <c r="L8" s="150">
        <v>-1.1324999999999932</v>
      </c>
      <c r="M8" s="148">
        <v>-2.2474999999999454</v>
      </c>
      <c r="N8" s="148">
        <v>-1.2099999999999653</v>
      </c>
      <c r="O8" s="149">
        <v>-2.125</v>
      </c>
      <c r="P8" s="150">
        <v>0.91249999999999432</v>
      </c>
      <c r="Q8" s="148">
        <v>-1.5924999999999727</v>
      </c>
      <c r="R8" s="148">
        <v>-2.1625000000000085</v>
      </c>
      <c r="S8" s="149">
        <v>-1.8974999999998658</v>
      </c>
      <c r="T8" s="150">
        <v>0.89749999999997954</v>
      </c>
      <c r="U8" s="148">
        <v>-0.11000000000007049</v>
      </c>
      <c r="V8" s="148">
        <v>-0.98749999999998295</v>
      </c>
      <c r="W8" s="149"/>
      <c r="X8" s="150"/>
      <c r="Y8" s="148"/>
      <c r="Z8" s="148"/>
      <c r="AA8" s="149"/>
      <c r="AB8" s="150"/>
      <c r="AC8" s="148"/>
      <c r="AD8" s="148"/>
      <c r="AE8" s="149"/>
      <c r="AF8" s="150"/>
      <c r="AG8" s="148"/>
      <c r="AH8" s="148"/>
      <c r="AI8" s="149"/>
      <c r="AJ8" s="150"/>
      <c r="AK8" s="148"/>
      <c r="AL8" s="148"/>
      <c r="AM8" s="149"/>
      <c r="AN8" s="150"/>
      <c r="AO8" s="148"/>
      <c r="AP8" s="148"/>
      <c r="AQ8" s="149"/>
      <c r="AR8" s="150"/>
      <c r="AS8" s="148"/>
      <c r="AT8" s="148"/>
      <c r="AU8" s="149"/>
      <c r="AV8" s="150"/>
      <c r="AW8" s="148"/>
      <c r="AX8" s="148"/>
      <c r="AY8" s="149"/>
      <c r="AZ8" s="150"/>
      <c r="BA8" s="148"/>
      <c r="BB8" s="148"/>
      <c r="BC8" s="149"/>
      <c r="BD8" s="150"/>
      <c r="BE8" s="148"/>
      <c r="BF8" s="148"/>
      <c r="BG8" s="149"/>
      <c r="BH8" s="150"/>
      <c r="BI8" s="148"/>
      <c r="BJ8" s="148"/>
      <c r="BK8" s="149"/>
      <c r="BL8" s="150"/>
      <c r="BM8" s="148"/>
      <c r="BN8" s="148"/>
      <c r="BO8" s="149"/>
      <c r="BP8" s="150"/>
      <c r="BQ8" s="148"/>
      <c r="BR8" s="148"/>
      <c r="BS8" s="149"/>
      <c r="BT8" s="150"/>
      <c r="BU8" s="148"/>
      <c r="BV8" s="148"/>
      <c r="BW8" s="149"/>
      <c r="BX8" s="150"/>
      <c r="BY8" s="148"/>
      <c r="BZ8" s="148"/>
      <c r="CA8" s="149"/>
      <c r="CB8" s="150"/>
      <c r="CC8" s="148"/>
      <c r="CD8" s="148"/>
      <c r="CE8" s="149"/>
      <c r="CF8" s="150"/>
      <c r="CG8" s="148"/>
      <c r="CH8" s="148"/>
      <c r="CI8" s="149"/>
      <c r="CJ8" s="150"/>
      <c r="CK8" s="148"/>
      <c r="CL8" s="148"/>
      <c r="CM8" s="149"/>
      <c r="CN8" s="150"/>
      <c r="CO8" s="148"/>
      <c r="CP8" s="148"/>
      <c r="CQ8" s="149"/>
      <c r="CR8" s="150"/>
      <c r="CS8" s="148"/>
      <c r="CT8" s="148"/>
      <c r="CU8" s="149"/>
      <c r="CV8" s="150"/>
      <c r="CW8" s="148"/>
      <c r="CX8" s="148"/>
      <c r="CY8" s="149"/>
      <c r="CZ8" s="150"/>
      <c r="DA8" s="148"/>
      <c r="DB8" s="148"/>
      <c r="DC8" s="149"/>
      <c r="DD8" s="150"/>
      <c r="DE8" s="148"/>
      <c r="DF8" s="148"/>
      <c r="DG8" s="149"/>
      <c r="DH8" s="150"/>
      <c r="DI8" s="148"/>
      <c r="DJ8" s="148"/>
      <c r="DK8" s="149"/>
      <c r="DL8" s="150"/>
      <c r="DM8" s="148"/>
      <c r="DN8" s="148"/>
      <c r="DO8" s="149"/>
      <c r="DP8" s="150"/>
      <c r="DQ8" s="148"/>
      <c r="DR8" s="148"/>
      <c r="DS8" s="149"/>
      <c r="DT8" s="150"/>
      <c r="DU8" s="148"/>
      <c r="DV8" s="148"/>
      <c r="DW8" s="149"/>
      <c r="DX8" s="150"/>
      <c r="DY8" s="148"/>
      <c r="DZ8" s="148"/>
      <c r="EA8" s="149"/>
      <c r="EB8" s="150"/>
      <c r="EC8" s="148"/>
      <c r="ED8" s="148"/>
      <c r="EE8" s="149"/>
      <c r="EF8" s="150"/>
      <c r="EG8" s="148"/>
      <c r="EH8" s="148"/>
      <c r="EI8" s="149"/>
      <c r="EJ8" s="150"/>
      <c r="EK8" s="148"/>
      <c r="EL8" s="148"/>
      <c r="EM8" s="149"/>
      <c r="EN8" s="150"/>
      <c r="EO8" s="148"/>
      <c r="EP8" s="148"/>
      <c r="EQ8" s="149"/>
      <c r="ER8" s="150"/>
      <c r="ES8" s="148"/>
      <c r="ET8" s="148"/>
      <c r="EU8" s="149"/>
      <c r="EV8" s="150"/>
      <c r="EW8" s="148"/>
      <c r="EX8" s="148"/>
      <c r="EY8" s="149"/>
      <c r="EZ8" s="150"/>
      <c r="FA8" s="148"/>
      <c r="FB8" s="148"/>
      <c r="FC8" s="149"/>
      <c r="FD8" s="150"/>
      <c r="FE8" s="148"/>
      <c r="FF8" s="148"/>
      <c r="FG8" s="149"/>
      <c r="FH8" s="150"/>
      <c r="FI8" s="148"/>
      <c r="FJ8" s="148"/>
      <c r="FK8" s="149"/>
      <c r="FL8" s="150"/>
      <c r="FM8" s="148"/>
      <c r="FN8" s="148"/>
      <c r="FO8" s="149"/>
      <c r="FP8" s="150"/>
      <c r="FQ8" s="148"/>
      <c r="FR8" s="148"/>
      <c r="FS8" s="149"/>
      <c r="FT8" s="150"/>
      <c r="FU8" s="148"/>
      <c r="FV8" s="148"/>
      <c r="FW8" s="149"/>
      <c r="FX8" s="150"/>
      <c r="FY8" s="148"/>
      <c r="FZ8" s="148"/>
      <c r="GA8" s="149"/>
      <c r="GB8" s="150"/>
      <c r="GC8" s="148"/>
      <c r="GD8" s="148"/>
      <c r="GE8" s="149"/>
      <c r="GF8" s="150"/>
      <c r="GG8" s="148"/>
      <c r="GH8" s="148"/>
      <c r="GI8" s="149"/>
      <c r="GJ8" s="150"/>
      <c r="GK8" s="148"/>
      <c r="GL8" s="148"/>
      <c r="GM8" s="149"/>
      <c r="GN8" s="150"/>
      <c r="GO8" s="148"/>
      <c r="GP8" s="148"/>
      <c r="GQ8" s="149"/>
      <c r="GR8" s="150"/>
      <c r="GS8" s="148">
        <v>-2.0024999999999977</v>
      </c>
      <c r="GT8" s="148">
        <v>-3.085000000000008</v>
      </c>
      <c r="IQ8" s="120" t="e">
        <v>#N/A</v>
      </c>
      <c r="IR8" s="120" t="e">
        <v>#N/A</v>
      </c>
      <c r="IS8" s="120" t="e">
        <v>#N/A</v>
      </c>
      <c r="IT8" s="120" t="e">
        <v>#N/A</v>
      </c>
      <c r="IU8" s="120" t="e">
        <v>#N/A</v>
      </c>
      <c r="IV8" s="120" t="e">
        <v>#N/A</v>
      </c>
      <c r="IW8" s="120" t="e">
        <v>#N/A</v>
      </c>
      <c r="IX8" s="120" t="e">
        <v>#N/A</v>
      </c>
      <c r="IY8" s="120" t="e">
        <v>#N/A</v>
      </c>
      <c r="IZ8" s="120" t="e">
        <v>#N/A</v>
      </c>
      <c r="JA8" s="120" t="e">
        <v>#N/A</v>
      </c>
      <c r="JB8" s="120" t="e">
        <v>#N/A</v>
      </c>
      <c r="JC8" s="120" t="e">
        <v>#N/A</v>
      </c>
      <c r="JD8" s="120" t="e">
        <v>#N/A</v>
      </c>
      <c r="JE8" s="120" t="e">
        <v>#N/A</v>
      </c>
      <c r="JF8" s="120" t="e">
        <v>#N/A</v>
      </c>
      <c r="JG8" s="120" t="e">
        <v>#N/A</v>
      </c>
      <c r="JH8" s="120" t="e">
        <v>#N/A</v>
      </c>
      <c r="JI8" s="120" t="e">
        <v>#N/A</v>
      </c>
      <c r="JJ8" s="120" t="e">
        <v>#N/A</v>
      </c>
      <c r="JK8" s="120" t="e">
        <v>#N/A</v>
      </c>
      <c r="JL8" s="120" t="e">
        <v>#N/A</v>
      </c>
      <c r="JM8" s="120" t="e">
        <v>#N/A</v>
      </c>
      <c r="JN8" s="120" t="e">
        <v>#N/A</v>
      </c>
      <c r="JO8" s="120" t="e">
        <v>#N/A</v>
      </c>
      <c r="JP8" s="120" t="e">
        <v>#N/A</v>
      </c>
      <c r="JQ8" s="120" t="e">
        <v>#N/A</v>
      </c>
      <c r="JR8" s="120" t="e">
        <v>#N/A</v>
      </c>
      <c r="JS8" s="120" t="e">
        <v>#N/A</v>
      </c>
      <c r="JT8" s="120" t="e">
        <v>#N/A</v>
      </c>
      <c r="JU8" s="120" t="e">
        <v>#N/A</v>
      </c>
      <c r="JV8" s="120" t="e">
        <v>#N/A</v>
      </c>
      <c r="JW8" s="120" t="e">
        <v>#N/A</v>
      </c>
      <c r="JX8" s="120" t="e">
        <v>#N/A</v>
      </c>
    </row>
    <row r="9" spans="1:284" x14ac:dyDescent="0.25">
      <c r="A9" s="146">
        <v>5</v>
      </c>
      <c r="B9" s="147">
        <v>2.5</v>
      </c>
      <c r="C9" s="148">
        <v>0</v>
      </c>
      <c r="D9" s="148">
        <v>0</v>
      </c>
      <c r="E9" s="149">
        <v>-1.1600000000001387</v>
      </c>
      <c r="F9" s="150">
        <v>-0.40749999999999886</v>
      </c>
      <c r="G9" s="148">
        <v>-0.35750000000018645</v>
      </c>
      <c r="H9" s="148">
        <v>-1.2024999999999721</v>
      </c>
      <c r="I9" s="148">
        <v>-2.1549999999999727</v>
      </c>
      <c r="J9" s="148">
        <v>-1.1899999999999977</v>
      </c>
      <c r="K9" s="149">
        <v>-2.1549999999999727</v>
      </c>
      <c r="L9" s="150">
        <v>-1.1899999999999977</v>
      </c>
      <c r="M9" s="148">
        <v>-2.2624999999999318</v>
      </c>
      <c r="N9" s="148">
        <v>-1.2049999999999699</v>
      </c>
      <c r="O9" s="149">
        <v>-2.1324999999999932</v>
      </c>
      <c r="P9" s="150">
        <v>0.98250000000000171</v>
      </c>
      <c r="Q9" s="148">
        <v>-1.5949999999999704</v>
      </c>
      <c r="R9" s="148">
        <v>-1.9050000000000011</v>
      </c>
      <c r="S9" s="149">
        <v>-1.8799999999998818</v>
      </c>
      <c r="T9" s="150">
        <v>0.98499999999998522</v>
      </c>
      <c r="U9" s="148">
        <v>-0.13500000000004775</v>
      </c>
      <c r="V9" s="148">
        <v>-0.98749999999998295</v>
      </c>
      <c r="W9" s="149"/>
      <c r="X9" s="150"/>
      <c r="Y9" s="148"/>
      <c r="Z9" s="148"/>
      <c r="AA9" s="149"/>
      <c r="AB9" s="150"/>
      <c r="AC9" s="148"/>
      <c r="AD9" s="148"/>
      <c r="AE9" s="149"/>
      <c r="AF9" s="150"/>
      <c r="AG9" s="148"/>
      <c r="AH9" s="148"/>
      <c r="AI9" s="149"/>
      <c r="AJ9" s="150"/>
      <c r="AK9" s="148"/>
      <c r="AL9" s="148"/>
      <c r="AM9" s="149"/>
      <c r="AN9" s="150"/>
      <c r="AO9" s="148"/>
      <c r="AP9" s="148"/>
      <c r="AQ9" s="149"/>
      <c r="AR9" s="150"/>
      <c r="AS9" s="148"/>
      <c r="AT9" s="148"/>
      <c r="AU9" s="149"/>
      <c r="AV9" s="150"/>
      <c r="AW9" s="148"/>
      <c r="AX9" s="148"/>
      <c r="AY9" s="149"/>
      <c r="AZ9" s="150"/>
      <c r="BA9" s="148"/>
      <c r="BB9" s="148"/>
      <c r="BC9" s="149"/>
      <c r="BD9" s="150"/>
      <c r="BE9" s="148"/>
      <c r="BF9" s="148"/>
      <c r="BG9" s="149"/>
      <c r="BH9" s="150"/>
      <c r="BI9" s="148"/>
      <c r="BJ9" s="148"/>
      <c r="BK9" s="149"/>
      <c r="BL9" s="150"/>
      <c r="BM9" s="148"/>
      <c r="BN9" s="148"/>
      <c r="BO9" s="149"/>
      <c r="BP9" s="150"/>
      <c r="BQ9" s="148"/>
      <c r="BR9" s="148"/>
      <c r="BS9" s="149"/>
      <c r="BT9" s="150"/>
      <c r="BU9" s="148"/>
      <c r="BV9" s="148"/>
      <c r="BW9" s="149"/>
      <c r="BX9" s="150"/>
      <c r="BY9" s="148"/>
      <c r="BZ9" s="148"/>
      <c r="CA9" s="149"/>
      <c r="CB9" s="150"/>
      <c r="CC9" s="148"/>
      <c r="CD9" s="148"/>
      <c r="CE9" s="149"/>
      <c r="CF9" s="150"/>
      <c r="CG9" s="148"/>
      <c r="CH9" s="148"/>
      <c r="CI9" s="149"/>
      <c r="CJ9" s="150"/>
      <c r="CK9" s="148"/>
      <c r="CL9" s="148"/>
      <c r="CM9" s="149"/>
      <c r="CN9" s="150"/>
      <c r="CO9" s="148"/>
      <c r="CP9" s="148"/>
      <c r="CQ9" s="149"/>
      <c r="CR9" s="150"/>
      <c r="CS9" s="148"/>
      <c r="CT9" s="148"/>
      <c r="CU9" s="149"/>
      <c r="CV9" s="150"/>
      <c r="CW9" s="148"/>
      <c r="CX9" s="148"/>
      <c r="CY9" s="149"/>
      <c r="CZ9" s="150"/>
      <c r="DA9" s="148"/>
      <c r="DB9" s="148"/>
      <c r="DC9" s="149"/>
      <c r="DD9" s="150"/>
      <c r="DE9" s="148"/>
      <c r="DF9" s="148"/>
      <c r="DG9" s="149"/>
      <c r="DH9" s="150"/>
      <c r="DI9" s="148"/>
      <c r="DJ9" s="148"/>
      <c r="DK9" s="149"/>
      <c r="DL9" s="150"/>
      <c r="DM9" s="148"/>
      <c r="DN9" s="148"/>
      <c r="DO9" s="149"/>
      <c r="DP9" s="150"/>
      <c r="DQ9" s="148"/>
      <c r="DR9" s="148"/>
      <c r="DS9" s="149"/>
      <c r="DT9" s="150"/>
      <c r="DU9" s="148"/>
      <c r="DV9" s="148"/>
      <c r="DW9" s="149"/>
      <c r="DX9" s="150"/>
      <c r="DY9" s="148"/>
      <c r="DZ9" s="148"/>
      <c r="EA9" s="149"/>
      <c r="EB9" s="150"/>
      <c r="EC9" s="148"/>
      <c r="ED9" s="148"/>
      <c r="EE9" s="149"/>
      <c r="EF9" s="150"/>
      <c r="EG9" s="148"/>
      <c r="EH9" s="148"/>
      <c r="EI9" s="149"/>
      <c r="EJ9" s="150"/>
      <c r="EK9" s="148"/>
      <c r="EL9" s="148"/>
      <c r="EM9" s="149"/>
      <c r="EN9" s="150"/>
      <c r="EO9" s="148"/>
      <c r="EP9" s="148"/>
      <c r="EQ9" s="149"/>
      <c r="ER9" s="150"/>
      <c r="ES9" s="148"/>
      <c r="ET9" s="148"/>
      <c r="EU9" s="149"/>
      <c r="EV9" s="150"/>
      <c r="EW9" s="148"/>
      <c r="EX9" s="148"/>
      <c r="EY9" s="149"/>
      <c r="EZ9" s="150"/>
      <c r="FA9" s="148"/>
      <c r="FB9" s="148"/>
      <c r="FC9" s="149"/>
      <c r="FD9" s="150"/>
      <c r="FE9" s="148"/>
      <c r="FF9" s="148"/>
      <c r="FG9" s="149"/>
      <c r="FH9" s="150"/>
      <c r="FI9" s="148"/>
      <c r="FJ9" s="148"/>
      <c r="FK9" s="149"/>
      <c r="FL9" s="150"/>
      <c r="FM9" s="148"/>
      <c r="FN9" s="148"/>
      <c r="FO9" s="149"/>
      <c r="FP9" s="150"/>
      <c r="FQ9" s="148"/>
      <c r="FR9" s="148"/>
      <c r="FS9" s="149"/>
      <c r="FT9" s="150"/>
      <c r="FU9" s="148"/>
      <c r="FV9" s="148"/>
      <c r="FW9" s="149"/>
      <c r="FX9" s="150"/>
      <c r="FY9" s="148"/>
      <c r="FZ9" s="148"/>
      <c r="GA9" s="149"/>
      <c r="GB9" s="150"/>
      <c r="GC9" s="148"/>
      <c r="GD9" s="148"/>
      <c r="GE9" s="149"/>
      <c r="GF9" s="150"/>
      <c r="GG9" s="148"/>
      <c r="GH9" s="148"/>
      <c r="GI9" s="149"/>
      <c r="GJ9" s="150"/>
      <c r="GK9" s="148"/>
      <c r="GL9" s="148"/>
      <c r="GM9" s="149"/>
      <c r="GN9" s="150"/>
      <c r="GO9" s="148"/>
      <c r="GP9" s="148"/>
      <c r="GQ9" s="149"/>
      <c r="GR9" s="150"/>
      <c r="GS9" s="148">
        <v>-2</v>
      </c>
      <c r="GT9" s="148">
        <v>-3.0475000000000136</v>
      </c>
      <c r="IQ9" s="120" t="e">
        <v>#N/A</v>
      </c>
      <c r="IR9" s="120" t="e">
        <v>#N/A</v>
      </c>
      <c r="IS9" s="120" t="e">
        <v>#N/A</v>
      </c>
      <c r="IT9" s="120" t="e">
        <v>#N/A</v>
      </c>
      <c r="IU9" s="120" t="e">
        <v>#N/A</v>
      </c>
      <c r="IV9" s="120" t="e">
        <v>#N/A</v>
      </c>
      <c r="IW9" s="120" t="e">
        <v>#N/A</v>
      </c>
      <c r="IX9" s="120" t="e">
        <v>#N/A</v>
      </c>
      <c r="IY9" s="120" t="e">
        <v>#N/A</v>
      </c>
      <c r="IZ9" s="120" t="e">
        <v>#N/A</v>
      </c>
      <c r="JA9" s="120" t="e">
        <v>#N/A</v>
      </c>
      <c r="JB9" s="120" t="e">
        <v>#N/A</v>
      </c>
      <c r="JC9" s="120" t="e">
        <v>#N/A</v>
      </c>
      <c r="JD9" s="120" t="e">
        <v>#N/A</v>
      </c>
      <c r="JE9" s="120" t="e">
        <v>#N/A</v>
      </c>
      <c r="JF9" s="120" t="e">
        <v>#N/A</v>
      </c>
      <c r="JG9" s="120" t="e">
        <v>#N/A</v>
      </c>
      <c r="JH9" s="120" t="e">
        <v>#N/A</v>
      </c>
      <c r="JI9" s="120" t="e">
        <v>#N/A</v>
      </c>
      <c r="JJ9" s="120" t="e">
        <v>#N/A</v>
      </c>
      <c r="JK9" s="120" t="e">
        <v>#N/A</v>
      </c>
      <c r="JL9" s="120" t="e">
        <v>#N/A</v>
      </c>
      <c r="JM9" s="120" t="e">
        <v>#N/A</v>
      </c>
      <c r="JN9" s="120" t="e">
        <v>#N/A</v>
      </c>
      <c r="JO9" s="120" t="e">
        <v>#N/A</v>
      </c>
      <c r="JP9" s="120" t="e">
        <v>#N/A</v>
      </c>
      <c r="JQ9" s="120" t="e">
        <v>#N/A</v>
      </c>
      <c r="JR9" s="120" t="e">
        <v>#N/A</v>
      </c>
      <c r="JS9" s="120" t="e">
        <v>#N/A</v>
      </c>
      <c r="JT9" s="120" t="e">
        <v>#N/A</v>
      </c>
      <c r="JU9" s="120" t="e">
        <v>#N/A</v>
      </c>
      <c r="JV9" s="120" t="e">
        <v>#N/A</v>
      </c>
      <c r="JW9" s="120" t="e">
        <v>#N/A</v>
      </c>
      <c r="JX9" s="120" t="e">
        <v>#N/A</v>
      </c>
    </row>
    <row r="10" spans="1:284" x14ac:dyDescent="0.25">
      <c r="A10" s="146">
        <v>6</v>
      </c>
      <c r="B10" s="147">
        <v>3</v>
      </c>
      <c r="C10" s="148">
        <v>0</v>
      </c>
      <c r="D10" s="148">
        <v>0</v>
      </c>
      <c r="E10" s="149">
        <v>-1.1275000000001114</v>
      </c>
      <c r="F10" s="150">
        <v>-0.33249999999999602</v>
      </c>
      <c r="G10" s="148">
        <v>-0.39500000000015234</v>
      </c>
      <c r="H10" s="148">
        <v>-1.2424999999999642</v>
      </c>
      <c r="I10" s="148">
        <v>-2.1899999999999409</v>
      </c>
      <c r="J10" s="148">
        <v>-1.1774999999999949</v>
      </c>
      <c r="K10" s="149">
        <v>-2.1899999999999409</v>
      </c>
      <c r="L10" s="150">
        <v>-1.1774999999999949</v>
      </c>
      <c r="M10" s="148">
        <v>-2.3049999999998931</v>
      </c>
      <c r="N10" s="148">
        <v>-1.0999999999999659</v>
      </c>
      <c r="O10" s="149">
        <v>-2.1624999999999659</v>
      </c>
      <c r="P10" s="150">
        <v>1.0949999999999989</v>
      </c>
      <c r="Q10" s="148">
        <v>-1.6574999999999136</v>
      </c>
      <c r="R10" s="148">
        <v>-1.6274999999999977</v>
      </c>
      <c r="S10" s="149">
        <v>-1.9149999999998499</v>
      </c>
      <c r="T10" s="150">
        <v>1.0874999999999915</v>
      </c>
      <c r="U10" s="148">
        <v>-0.24250000000000682</v>
      </c>
      <c r="V10" s="148">
        <v>-0.89249999999998408</v>
      </c>
      <c r="W10" s="149"/>
      <c r="X10" s="150"/>
      <c r="Y10" s="148"/>
      <c r="Z10" s="148"/>
      <c r="AA10" s="149"/>
      <c r="AB10" s="150"/>
      <c r="AC10" s="148"/>
      <c r="AD10" s="148"/>
      <c r="AE10" s="149"/>
      <c r="AF10" s="150"/>
      <c r="AG10" s="148"/>
      <c r="AH10" s="148"/>
      <c r="AI10" s="149"/>
      <c r="AJ10" s="150"/>
      <c r="AK10" s="148"/>
      <c r="AL10" s="148"/>
      <c r="AM10" s="149"/>
      <c r="AN10" s="150"/>
      <c r="AO10" s="148"/>
      <c r="AP10" s="148"/>
      <c r="AQ10" s="149"/>
      <c r="AR10" s="150"/>
      <c r="AS10" s="148"/>
      <c r="AT10" s="148"/>
      <c r="AU10" s="149"/>
      <c r="AV10" s="150"/>
      <c r="AW10" s="148"/>
      <c r="AX10" s="148"/>
      <c r="AY10" s="149"/>
      <c r="AZ10" s="150"/>
      <c r="BA10" s="148"/>
      <c r="BB10" s="148"/>
      <c r="BC10" s="149"/>
      <c r="BD10" s="150"/>
      <c r="BE10" s="148"/>
      <c r="BF10" s="148"/>
      <c r="BG10" s="149"/>
      <c r="BH10" s="150"/>
      <c r="BI10" s="148"/>
      <c r="BJ10" s="148"/>
      <c r="BK10" s="149"/>
      <c r="BL10" s="150"/>
      <c r="BM10" s="148"/>
      <c r="BN10" s="148"/>
      <c r="BO10" s="149"/>
      <c r="BP10" s="150"/>
      <c r="BQ10" s="148"/>
      <c r="BR10" s="148"/>
      <c r="BS10" s="149"/>
      <c r="BT10" s="150"/>
      <c r="BU10" s="148"/>
      <c r="BV10" s="148"/>
      <c r="BW10" s="149"/>
      <c r="BX10" s="150"/>
      <c r="BY10" s="148"/>
      <c r="BZ10" s="148"/>
      <c r="CA10" s="149"/>
      <c r="CB10" s="150"/>
      <c r="CC10" s="148"/>
      <c r="CD10" s="148"/>
      <c r="CE10" s="149"/>
      <c r="CF10" s="150"/>
      <c r="CG10" s="148"/>
      <c r="CH10" s="148"/>
      <c r="CI10" s="149"/>
      <c r="CJ10" s="150"/>
      <c r="CK10" s="148"/>
      <c r="CL10" s="148"/>
      <c r="CM10" s="149"/>
      <c r="CN10" s="150"/>
      <c r="CO10" s="148"/>
      <c r="CP10" s="148"/>
      <c r="CQ10" s="149"/>
      <c r="CR10" s="150"/>
      <c r="CS10" s="148"/>
      <c r="CT10" s="148"/>
      <c r="CU10" s="149"/>
      <c r="CV10" s="150"/>
      <c r="CW10" s="148"/>
      <c r="CX10" s="148"/>
      <c r="CY10" s="149"/>
      <c r="CZ10" s="150"/>
      <c r="DA10" s="148"/>
      <c r="DB10" s="148"/>
      <c r="DC10" s="149"/>
      <c r="DD10" s="150"/>
      <c r="DE10" s="148"/>
      <c r="DF10" s="148"/>
      <c r="DG10" s="149"/>
      <c r="DH10" s="150"/>
      <c r="DI10" s="148"/>
      <c r="DJ10" s="148"/>
      <c r="DK10" s="149"/>
      <c r="DL10" s="150"/>
      <c r="DM10" s="148"/>
      <c r="DN10" s="148"/>
      <c r="DO10" s="149"/>
      <c r="DP10" s="150"/>
      <c r="DQ10" s="148"/>
      <c r="DR10" s="148"/>
      <c r="DS10" s="149"/>
      <c r="DT10" s="150"/>
      <c r="DU10" s="148"/>
      <c r="DV10" s="148"/>
      <c r="DW10" s="149"/>
      <c r="DX10" s="150"/>
      <c r="DY10" s="148"/>
      <c r="DZ10" s="148"/>
      <c r="EA10" s="149"/>
      <c r="EB10" s="150"/>
      <c r="EC10" s="148"/>
      <c r="ED10" s="148"/>
      <c r="EE10" s="149"/>
      <c r="EF10" s="150"/>
      <c r="EG10" s="148"/>
      <c r="EH10" s="148"/>
      <c r="EI10" s="149"/>
      <c r="EJ10" s="150"/>
      <c r="EK10" s="148"/>
      <c r="EL10" s="148"/>
      <c r="EM10" s="149"/>
      <c r="EN10" s="150"/>
      <c r="EO10" s="148"/>
      <c r="EP10" s="148"/>
      <c r="EQ10" s="149"/>
      <c r="ER10" s="150"/>
      <c r="ES10" s="148"/>
      <c r="ET10" s="148"/>
      <c r="EU10" s="149"/>
      <c r="EV10" s="150"/>
      <c r="EW10" s="148"/>
      <c r="EX10" s="148"/>
      <c r="EY10" s="149"/>
      <c r="EZ10" s="150"/>
      <c r="FA10" s="148"/>
      <c r="FB10" s="148"/>
      <c r="FC10" s="149"/>
      <c r="FD10" s="150"/>
      <c r="FE10" s="148"/>
      <c r="FF10" s="148"/>
      <c r="FG10" s="149"/>
      <c r="FH10" s="150"/>
      <c r="FI10" s="148"/>
      <c r="FJ10" s="148"/>
      <c r="FK10" s="149"/>
      <c r="FL10" s="150"/>
      <c r="FM10" s="148"/>
      <c r="FN10" s="148"/>
      <c r="FO10" s="149"/>
      <c r="FP10" s="150"/>
      <c r="FQ10" s="148"/>
      <c r="FR10" s="148"/>
      <c r="FS10" s="149"/>
      <c r="FT10" s="150"/>
      <c r="FU10" s="148"/>
      <c r="FV10" s="148"/>
      <c r="FW10" s="149"/>
      <c r="FX10" s="150"/>
      <c r="FY10" s="148"/>
      <c r="FZ10" s="148"/>
      <c r="GA10" s="149"/>
      <c r="GB10" s="150"/>
      <c r="GC10" s="148"/>
      <c r="GD10" s="148"/>
      <c r="GE10" s="149"/>
      <c r="GF10" s="150"/>
      <c r="GG10" s="148"/>
      <c r="GH10" s="148"/>
      <c r="GI10" s="149"/>
      <c r="GJ10" s="150"/>
      <c r="GK10" s="148"/>
      <c r="GL10" s="148"/>
      <c r="GM10" s="149"/>
      <c r="GN10" s="150"/>
      <c r="GO10" s="148"/>
      <c r="GP10" s="148"/>
      <c r="GQ10" s="149"/>
      <c r="GR10" s="150"/>
      <c r="GS10" s="148">
        <v>-1.9624999999999773</v>
      </c>
      <c r="GT10" s="148">
        <v>-2.8700000000000045</v>
      </c>
      <c r="IQ10" s="120" t="e">
        <v>#N/A</v>
      </c>
      <c r="IR10" s="120" t="e">
        <v>#N/A</v>
      </c>
      <c r="IS10" s="120" t="e">
        <v>#N/A</v>
      </c>
      <c r="IT10" s="120" t="e">
        <v>#N/A</v>
      </c>
      <c r="IU10" s="120" t="e">
        <v>#N/A</v>
      </c>
      <c r="IV10" s="120" t="e">
        <v>#N/A</v>
      </c>
      <c r="IW10" s="120" t="e">
        <v>#N/A</v>
      </c>
      <c r="IX10" s="120" t="e">
        <v>#N/A</v>
      </c>
      <c r="IY10" s="120" t="e">
        <v>#N/A</v>
      </c>
      <c r="IZ10" s="120" t="e">
        <v>#N/A</v>
      </c>
      <c r="JA10" s="120" t="e">
        <v>#N/A</v>
      </c>
      <c r="JB10" s="120" t="e">
        <v>#N/A</v>
      </c>
      <c r="JC10" s="120" t="e">
        <v>#N/A</v>
      </c>
      <c r="JD10" s="120" t="e">
        <v>#N/A</v>
      </c>
      <c r="JE10" s="120" t="e">
        <v>#N/A</v>
      </c>
      <c r="JF10" s="120" t="e">
        <v>#N/A</v>
      </c>
      <c r="JG10" s="120" t="e">
        <v>#N/A</v>
      </c>
      <c r="JH10" s="120" t="e">
        <v>#N/A</v>
      </c>
      <c r="JI10" s="120" t="e">
        <v>#N/A</v>
      </c>
      <c r="JJ10" s="120" t="e">
        <v>#N/A</v>
      </c>
      <c r="JK10" s="120" t="e">
        <v>#N/A</v>
      </c>
      <c r="JL10" s="120" t="e">
        <v>#N/A</v>
      </c>
      <c r="JM10" s="120" t="e">
        <v>#N/A</v>
      </c>
      <c r="JN10" s="120" t="e">
        <v>#N/A</v>
      </c>
      <c r="JO10" s="120" t="e">
        <v>#N/A</v>
      </c>
      <c r="JP10" s="120" t="e">
        <v>#N/A</v>
      </c>
      <c r="JQ10" s="120" t="e">
        <v>#N/A</v>
      </c>
      <c r="JR10" s="120" t="e">
        <v>#N/A</v>
      </c>
      <c r="JS10" s="120" t="e">
        <v>#N/A</v>
      </c>
      <c r="JT10" s="120" t="e">
        <v>#N/A</v>
      </c>
      <c r="JU10" s="120" t="e">
        <v>#N/A</v>
      </c>
      <c r="JV10" s="120" t="e">
        <v>#N/A</v>
      </c>
      <c r="JW10" s="120" t="e">
        <v>#N/A</v>
      </c>
      <c r="JX10" s="120" t="e">
        <v>#N/A</v>
      </c>
    </row>
    <row r="11" spans="1:284" x14ac:dyDescent="0.25">
      <c r="A11" s="146">
        <v>7</v>
      </c>
      <c r="B11" s="147">
        <v>3.5</v>
      </c>
      <c r="C11" s="148">
        <v>0</v>
      </c>
      <c r="D11" s="148">
        <v>0</v>
      </c>
      <c r="E11" s="149">
        <v>-1.0925000000000864</v>
      </c>
      <c r="F11" s="150">
        <v>-0.31000000000000227</v>
      </c>
      <c r="G11" s="148">
        <v>-0.43750000000011369</v>
      </c>
      <c r="H11" s="148">
        <v>-1.1624999999999659</v>
      </c>
      <c r="I11" s="148">
        <v>-2.1949999999999363</v>
      </c>
      <c r="J11" s="148">
        <v>-1.3225000000000051</v>
      </c>
      <c r="K11" s="149">
        <v>-2.1949999999999363</v>
      </c>
      <c r="L11" s="150">
        <v>-1.3225000000000051</v>
      </c>
      <c r="M11" s="148">
        <v>-2.3124999999998863</v>
      </c>
      <c r="N11" s="148">
        <v>-1.1699999999999733</v>
      </c>
      <c r="O11" s="149">
        <v>-2.17999999999995</v>
      </c>
      <c r="P11" s="150">
        <v>0.95499999999999829</v>
      </c>
      <c r="Q11" s="148">
        <v>-1.6624999999999091</v>
      </c>
      <c r="R11" s="148">
        <v>-1.772500000000008</v>
      </c>
      <c r="S11" s="149">
        <v>-1.9174999999998477</v>
      </c>
      <c r="T11" s="150">
        <v>0.99749999999998806</v>
      </c>
      <c r="U11" s="148">
        <v>-0.33249999999998181</v>
      </c>
      <c r="V11" s="148">
        <v>-1.0299999999999869</v>
      </c>
      <c r="W11" s="149"/>
      <c r="X11" s="150"/>
      <c r="Y11" s="148"/>
      <c r="Z11" s="148"/>
      <c r="AA11" s="149"/>
      <c r="AB11" s="150"/>
      <c r="AC11" s="148"/>
      <c r="AD11" s="148"/>
      <c r="AE11" s="149"/>
      <c r="AF11" s="150"/>
      <c r="AG11" s="148"/>
      <c r="AH11" s="148"/>
      <c r="AI11" s="149"/>
      <c r="AJ11" s="150"/>
      <c r="AK11" s="148"/>
      <c r="AL11" s="148"/>
      <c r="AM11" s="149"/>
      <c r="AN11" s="150"/>
      <c r="AO11" s="148"/>
      <c r="AP11" s="148"/>
      <c r="AQ11" s="149"/>
      <c r="AR11" s="150"/>
      <c r="AS11" s="148"/>
      <c r="AT11" s="148"/>
      <c r="AU11" s="149"/>
      <c r="AV11" s="150"/>
      <c r="AW11" s="148"/>
      <c r="AX11" s="148"/>
      <c r="AY11" s="149"/>
      <c r="AZ11" s="150"/>
      <c r="BA11" s="148"/>
      <c r="BB11" s="148"/>
      <c r="BC11" s="149"/>
      <c r="BD11" s="150"/>
      <c r="BE11" s="148"/>
      <c r="BF11" s="148"/>
      <c r="BG11" s="149"/>
      <c r="BH11" s="150"/>
      <c r="BI11" s="148"/>
      <c r="BJ11" s="148"/>
      <c r="BK11" s="149"/>
      <c r="BL11" s="150"/>
      <c r="BM11" s="148"/>
      <c r="BN11" s="148"/>
      <c r="BO11" s="149"/>
      <c r="BP11" s="150"/>
      <c r="BQ11" s="148"/>
      <c r="BR11" s="148"/>
      <c r="BS11" s="149"/>
      <c r="BT11" s="150"/>
      <c r="BU11" s="148"/>
      <c r="BV11" s="148"/>
      <c r="BW11" s="149"/>
      <c r="BX11" s="150"/>
      <c r="BY11" s="148"/>
      <c r="BZ11" s="148"/>
      <c r="CA11" s="149"/>
      <c r="CB11" s="150"/>
      <c r="CC11" s="148"/>
      <c r="CD11" s="148"/>
      <c r="CE11" s="149"/>
      <c r="CF11" s="150"/>
      <c r="CG11" s="148"/>
      <c r="CH11" s="148"/>
      <c r="CI11" s="149"/>
      <c r="CJ11" s="150"/>
      <c r="CK11" s="148"/>
      <c r="CL11" s="148"/>
      <c r="CM11" s="149"/>
      <c r="CN11" s="150"/>
      <c r="CO11" s="148"/>
      <c r="CP11" s="148"/>
      <c r="CQ11" s="149"/>
      <c r="CR11" s="150"/>
      <c r="CS11" s="148"/>
      <c r="CT11" s="148"/>
      <c r="CU11" s="149"/>
      <c r="CV11" s="150"/>
      <c r="CW11" s="148"/>
      <c r="CX11" s="148"/>
      <c r="CY11" s="149"/>
      <c r="CZ11" s="150"/>
      <c r="DA11" s="148"/>
      <c r="DB11" s="148"/>
      <c r="DC11" s="149"/>
      <c r="DD11" s="150"/>
      <c r="DE11" s="148"/>
      <c r="DF11" s="148"/>
      <c r="DG11" s="149"/>
      <c r="DH11" s="150"/>
      <c r="DI11" s="148"/>
      <c r="DJ11" s="148"/>
      <c r="DK11" s="149"/>
      <c r="DL11" s="150"/>
      <c r="DM11" s="148"/>
      <c r="DN11" s="148"/>
      <c r="DO11" s="149"/>
      <c r="DP11" s="150"/>
      <c r="DQ11" s="148"/>
      <c r="DR11" s="148"/>
      <c r="DS11" s="149"/>
      <c r="DT11" s="150"/>
      <c r="DU11" s="148"/>
      <c r="DV11" s="148"/>
      <c r="DW11" s="149"/>
      <c r="DX11" s="150"/>
      <c r="DY11" s="148"/>
      <c r="DZ11" s="148"/>
      <c r="EA11" s="149"/>
      <c r="EB11" s="150"/>
      <c r="EC11" s="148"/>
      <c r="ED11" s="148"/>
      <c r="EE11" s="149"/>
      <c r="EF11" s="150"/>
      <c r="EG11" s="148"/>
      <c r="EH11" s="148"/>
      <c r="EI11" s="149"/>
      <c r="EJ11" s="150"/>
      <c r="EK11" s="148"/>
      <c r="EL11" s="148"/>
      <c r="EM11" s="149"/>
      <c r="EN11" s="150"/>
      <c r="EO11" s="148"/>
      <c r="EP11" s="148"/>
      <c r="EQ11" s="149"/>
      <c r="ER11" s="150"/>
      <c r="ES11" s="148"/>
      <c r="ET11" s="148"/>
      <c r="EU11" s="149"/>
      <c r="EV11" s="150"/>
      <c r="EW11" s="148"/>
      <c r="EX11" s="148"/>
      <c r="EY11" s="149"/>
      <c r="EZ11" s="150"/>
      <c r="FA11" s="148"/>
      <c r="FB11" s="148"/>
      <c r="FC11" s="149"/>
      <c r="FD11" s="150"/>
      <c r="FE11" s="148"/>
      <c r="FF11" s="148"/>
      <c r="FG11" s="149"/>
      <c r="FH11" s="150"/>
      <c r="FI11" s="148"/>
      <c r="FJ11" s="148"/>
      <c r="FK11" s="149"/>
      <c r="FL11" s="150"/>
      <c r="FM11" s="148"/>
      <c r="FN11" s="148"/>
      <c r="FO11" s="149"/>
      <c r="FP11" s="150"/>
      <c r="FQ11" s="148"/>
      <c r="FR11" s="148"/>
      <c r="FS11" s="149"/>
      <c r="FT11" s="150"/>
      <c r="FU11" s="148"/>
      <c r="FV11" s="148"/>
      <c r="FW11" s="149"/>
      <c r="FX11" s="150"/>
      <c r="FY11" s="148"/>
      <c r="FZ11" s="148"/>
      <c r="GA11" s="149"/>
      <c r="GB11" s="150"/>
      <c r="GC11" s="148"/>
      <c r="GD11" s="148"/>
      <c r="GE11" s="149"/>
      <c r="GF11" s="150"/>
      <c r="GG11" s="148"/>
      <c r="GH11" s="148"/>
      <c r="GI11" s="149"/>
      <c r="GJ11" s="150"/>
      <c r="GK11" s="148"/>
      <c r="GL11" s="148"/>
      <c r="GM11" s="149"/>
      <c r="GN11" s="150"/>
      <c r="GO11" s="148"/>
      <c r="GP11" s="148"/>
      <c r="GQ11" s="149"/>
      <c r="GR11" s="150"/>
      <c r="GS11" s="148">
        <v>-1.7799999999999727</v>
      </c>
      <c r="GT11" s="148">
        <v>-2.8275000000000077</v>
      </c>
      <c r="IQ11" s="120" t="e">
        <v>#N/A</v>
      </c>
      <c r="IR11" s="120" t="e">
        <v>#N/A</v>
      </c>
      <c r="IS11" s="120" t="e">
        <v>#N/A</v>
      </c>
      <c r="IT11" s="120" t="e">
        <v>#N/A</v>
      </c>
      <c r="IU11" s="120" t="e">
        <v>#N/A</v>
      </c>
      <c r="IV11" s="120" t="e">
        <v>#N/A</v>
      </c>
      <c r="IW11" s="120" t="e">
        <v>#N/A</v>
      </c>
      <c r="IX11" s="120" t="e">
        <v>#N/A</v>
      </c>
      <c r="IY11" s="120" t="e">
        <v>#N/A</v>
      </c>
      <c r="IZ11" s="120" t="e">
        <v>#N/A</v>
      </c>
      <c r="JA11" s="120" t="e">
        <v>#N/A</v>
      </c>
      <c r="JB11" s="120" t="e">
        <v>#N/A</v>
      </c>
      <c r="JC11" s="120" t="e">
        <v>#N/A</v>
      </c>
      <c r="JD11" s="120" t="e">
        <v>#N/A</v>
      </c>
      <c r="JE11" s="120" t="e">
        <v>#N/A</v>
      </c>
      <c r="JF11" s="120" t="e">
        <v>#N/A</v>
      </c>
      <c r="JG11" s="120" t="e">
        <v>#N/A</v>
      </c>
      <c r="JH11" s="120" t="e">
        <v>#N/A</v>
      </c>
      <c r="JI11" s="120" t="e">
        <v>#N/A</v>
      </c>
      <c r="JJ11" s="120" t="e">
        <v>#N/A</v>
      </c>
      <c r="JK11" s="120" t="e">
        <v>#N/A</v>
      </c>
      <c r="JL11" s="120" t="e">
        <v>#N/A</v>
      </c>
      <c r="JM11" s="120" t="e">
        <v>#N/A</v>
      </c>
      <c r="JN11" s="120" t="e">
        <v>#N/A</v>
      </c>
      <c r="JO11" s="120" t="e">
        <v>#N/A</v>
      </c>
      <c r="JP11" s="120" t="e">
        <v>#N/A</v>
      </c>
      <c r="JQ11" s="120" t="e">
        <v>#N/A</v>
      </c>
      <c r="JR11" s="120" t="e">
        <v>#N/A</v>
      </c>
      <c r="JS11" s="120" t="e">
        <v>#N/A</v>
      </c>
      <c r="JT11" s="120" t="e">
        <v>#N/A</v>
      </c>
      <c r="JU11" s="120" t="e">
        <v>#N/A</v>
      </c>
      <c r="JV11" s="120" t="e">
        <v>#N/A</v>
      </c>
      <c r="JW11" s="120" t="e">
        <v>#N/A</v>
      </c>
      <c r="JX11" s="120" t="e">
        <v>#N/A</v>
      </c>
    </row>
    <row r="12" spans="1:284" x14ac:dyDescent="0.25">
      <c r="A12" s="146">
        <v>8</v>
      </c>
      <c r="B12" s="147">
        <v>4</v>
      </c>
      <c r="C12" s="148">
        <v>0</v>
      </c>
      <c r="D12" s="148">
        <v>0</v>
      </c>
      <c r="E12" s="149">
        <v>-1.0750000000001023</v>
      </c>
      <c r="F12" s="150">
        <v>-0.24750000000000227</v>
      </c>
      <c r="G12" s="148">
        <v>-0.50750000000016371</v>
      </c>
      <c r="H12" s="148">
        <v>-1.139999999999965</v>
      </c>
      <c r="I12" s="148">
        <v>-2.2024999999999864</v>
      </c>
      <c r="J12" s="148">
        <v>-1.2750000000000057</v>
      </c>
      <c r="K12" s="149">
        <v>-2.2024999999999864</v>
      </c>
      <c r="L12" s="150">
        <v>-1.2750000000000057</v>
      </c>
      <c r="M12" s="148">
        <v>-2.3224999999999341</v>
      </c>
      <c r="N12" s="148">
        <v>-1.309999999999981</v>
      </c>
      <c r="O12" s="149">
        <v>-2.1724999999999568</v>
      </c>
      <c r="P12" s="150">
        <v>0.68749999999999289</v>
      </c>
      <c r="Q12" s="148">
        <v>-1.6749999999999545</v>
      </c>
      <c r="R12" s="148">
        <v>-1.9575000000000102</v>
      </c>
      <c r="S12" s="149">
        <v>-1.9224999999999</v>
      </c>
      <c r="T12" s="150">
        <v>0.79249999999998266</v>
      </c>
      <c r="U12" s="148">
        <v>-0.375</v>
      </c>
      <c r="V12" s="148">
        <v>-1.1624999999999872</v>
      </c>
      <c r="W12" s="149"/>
      <c r="X12" s="150"/>
      <c r="Y12" s="148"/>
      <c r="Z12" s="148"/>
      <c r="AA12" s="149"/>
      <c r="AB12" s="150"/>
      <c r="AC12" s="148"/>
      <c r="AD12" s="148"/>
      <c r="AE12" s="149"/>
      <c r="AF12" s="150"/>
      <c r="AG12" s="148"/>
      <c r="AH12" s="148"/>
      <c r="AI12" s="149"/>
      <c r="AJ12" s="150"/>
      <c r="AK12" s="148"/>
      <c r="AL12" s="148"/>
      <c r="AM12" s="149"/>
      <c r="AN12" s="150"/>
      <c r="AO12" s="148"/>
      <c r="AP12" s="148"/>
      <c r="AQ12" s="149"/>
      <c r="AR12" s="150"/>
      <c r="AS12" s="148"/>
      <c r="AT12" s="148"/>
      <c r="AU12" s="149"/>
      <c r="AV12" s="150"/>
      <c r="AW12" s="148"/>
      <c r="AX12" s="148"/>
      <c r="AY12" s="149"/>
      <c r="AZ12" s="150"/>
      <c r="BA12" s="148"/>
      <c r="BB12" s="148"/>
      <c r="BC12" s="149"/>
      <c r="BD12" s="150"/>
      <c r="BE12" s="148"/>
      <c r="BF12" s="148"/>
      <c r="BG12" s="149"/>
      <c r="BH12" s="150"/>
      <c r="BI12" s="148"/>
      <c r="BJ12" s="148"/>
      <c r="BK12" s="149"/>
      <c r="BL12" s="150"/>
      <c r="BM12" s="148"/>
      <c r="BN12" s="148"/>
      <c r="BO12" s="149"/>
      <c r="BP12" s="150"/>
      <c r="BQ12" s="148"/>
      <c r="BR12" s="148"/>
      <c r="BS12" s="149"/>
      <c r="BT12" s="150"/>
      <c r="BU12" s="148"/>
      <c r="BV12" s="148"/>
      <c r="BW12" s="149"/>
      <c r="BX12" s="150"/>
      <c r="BY12" s="148"/>
      <c r="BZ12" s="148"/>
      <c r="CA12" s="149"/>
      <c r="CB12" s="150"/>
      <c r="CC12" s="148"/>
      <c r="CD12" s="148"/>
      <c r="CE12" s="149"/>
      <c r="CF12" s="150"/>
      <c r="CG12" s="148"/>
      <c r="CH12" s="148"/>
      <c r="CI12" s="149"/>
      <c r="CJ12" s="150"/>
      <c r="CK12" s="148"/>
      <c r="CL12" s="148"/>
      <c r="CM12" s="149"/>
      <c r="CN12" s="150"/>
      <c r="CO12" s="148"/>
      <c r="CP12" s="148"/>
      <c r="CQ12" s="149"/>
      <c r="CR12" s="150"/>
      <c r="CS12" s="148"/>
      <c r="CT12" s="148"/>
      <c r="CU12" s="149"/>
      <c r="CV12" s="150"/>
      <c r="CW12" s="148"/>
      <c r="CX12" s="148"/>
      <c r="CY12" s="149"/>
      <c r="CZ12" s="150"/>
      <c r="DA12" s="148"/>
      <c r="DB12" s="148"/>
      <c r="DC12" s="149"/>
      <c r="DD12" s="150"/>
      <c r="DE12" s="148"/>
      <c r="DF12" s="148"/>
      <c r="DG12" s="149"/>
      <c r="DH12" s="150"/>
      <c r="DI12" s="148"/>
      <c r="DJ12" s="148"/>
      <c r="DK12" s="149"/>
      <c r="DL12" s="150"/>
      <c r="DM12" s="148"/>
      <c r="DN12" s="148"/>
      <c r="DO12" s="149"/>
      <c r="DP12" s="150"/>
      <c r="DQ12" s="148"/>
      <c r="DR12" s="148"/>
      <c r="DS12" s="149"/>
      <c r="DT12" s="150"/>
      <c r="DU12" s="148"/>
      <c r="DV12" s="148"/>
      <c r="DW12" s="149"/>
      <c r="DX12" s="150"/>
      <c r="DY12" s="148"/>
      <c r="DZ12" s="148"/>
      <c r="EA12" s="149"/>
      <c r="EB12" s="150"/>
      <c r="EC12" s="148"/>
      <c r="ED12" s="148"/>
      <c r="EE12" s="149"/>
      <c r="EF12" s="150"/>
      <c r="EG12" s="148"/>
      <c r="EH12" s="148"/>
      <c r="EI12" s="149"/>
      <c r="EJ12" s="150"/>
      <c r="EK12" s="148"/>
      <c r="EL12" s="148"/>
      <c r="EM12" s="149"/>
      <c r="EN12" s="150"/>
      <c r="EO12" s="148"/>
      <c r="EP12" s="148"/>
      <c r="EQ12" s="149"/>
      <c r="ER12" s="150"/>
      <c r="ES12" s="148"/>
      <c r="ET12" s="148"/>
      <c r="EU12" s="149"/>
      <c r="EV12" s="150"/>
      <c r="EW12" s="148"/>
      <c r="EX12" s="148"/>
      <c r="EY12" s="149"/>
      <c r="EZ12" s="150"/>
      <c r="FA12" s="148"/>
      <c r="FB12" s="148"/>
      <c r="FC12" s="149"/>
      <c r="FD12" s="150"/>
      <c r="FE12" s="148"/>
      <c r="FF12" s="148"/>
      <c r="FG12" s="149"/>
      <c r="FH12" s="150"/>
      <c r="FI12" s="148"/>
      <c r="FJ12" s="148"/>
      <c r="FK12" s="149"/>
      <c r="FL12" s="150"/>
      <c r="FM12" s="148"/>
      <c r="FN12" s="148"/>
      <c r="FO12" s="149"/>
      <c r="FP12" s="150"/>
      <c r="FQ12" s="148"/>
      <c r="FR12" s="148"/>
      <c r="FS12" s="149"/>
      <c r="FT12" s="150"/>
      <c r="FU12" s="148"/>
      <c r="FV12" s="148"/>
      <c r="FW12" s="149"/>
      <c r="FX12" s="150"/>
      <c r="FY12" s="148"/>
      <c r="FZ12" s="148"/>
      <c r="GA12" s="149"/>
      <c r="GB12" s="150"/>
      <c r="GC12" s="148"/>
      <c r="GD12" s="148"/>
      <c r="GE12" s="149"/>
      <c r="GF12" s="150"/>
      <c r="GG12" s="148"/>
      <c r="GH12" s="148"/>
      <c r="GI12" s="149"/>
      <c r="GJ12" s="150"/>
      <c r="GK12" s="148"/>
      <c r="GL12" s="148"/>
      <c r="GM12" s="149"/>
      <c r="GN12" s="150"/>
      <c r="GO12" s="148"/>
      <c r="GP12" s="148"/>
      <c r="GQ12" s="149"/>
      <c r="GR12" s="150"/>
      <c r="GS12" s="148">
        <v>-1.7400000000000091</v>
      </c>
      <c r="GT12" s="148">
        <v>-2.9125000000000156</v>
      </c>
      <c r="IQ12" s="120" t="e">
        <v>#N/A</v>
      </c>
      <c r="IR12" s="120" t="e">
        <v>#N/A</v>
      </c>
      <c r="IS12" s="120" t="e">
        <v>#N/A</v>
      </c>
      <c r="IT12" s="120" t="e">
        <v>#N/A</v>
      </c>
      <c r="IU12" s="120" t="e">
        <v>#N/A</v>
      </c>
      <c r="IV12" s="120" t="e">
        <v>#N/A</v>
      </c>
      <c r="IW12" s="120" t="e">
        <v>#N/A</v>
      </c>
      <c r="IX12" s="120" t="e">
        <v>#N/A</v>
      </c>
      <c r="IY12" s="120" t="e">
        <v>#N/A</v>
      </c>
      <c r="IZ12" s="120" t="e">
        <v>#N/A</v>
      </c>
      <c r="JA12" s="120" t="e">
        <v>#N/A</v>
      </c>
      <c r="JB12" s="120" t="e">
        <v>#N/A</v>
      </c>
      <c r="JC12" s="120" t="e">
        <v>#N/A</v>
      </c>
      <c r="JD12" s="120" t="e">
        <v>#N/A</v>
      </c>
      <c r="JE12" s="120" t="e">
        <v>#N/A</v>
      </c>
      <c r="JF12" s="120" t="e">
        <v>#N/A</v>
      </c>
      <c r="JG12" s="120" t="e">
        <v>#N/A</v>
      </c>
      <c r="JH12" s="120" t="e">
        <v>#N/A</v>
      </c>
      <c r="JI12" s="120" t="e">
        <v>#N/A</v>
      </c>
      <c r="JJ12" s="120" t="e">
        <v>#N/A</v>
      </c>
      <c r="JK12" s="120" t="e">
        <v>#N/A</v>
      </c>
      <c r="JL12" s="120" t="e">
        <v>#N/A</v>
      </c>
      <c r="JM12" s="120" t="e">
        <v>#N/A</v>
      </c>
      <c r="JN12" s="120" t="e">
        <v>#N/A</v>
      </c>
      <c r="JO12" s="120" t="e">
        <v>#N/A</v>
      </c>
      <c r="JP12" s="120" t="e">
        <v>#N/A</v>
      </c>
      <c r="JQ12" s="120" t="e">
        <v>#N/A</v>
      </c>
      <c r="JR12" s="120" t="e">
        <v>#N/A</v>
      </c>
      <c r="JS12" s="120" t="e">
        <v>#N/A</v>
      </c>
      <c r="JT12" s="120" t="e">
        <v>#N/A</v>
      </c>
      <c r="JU12" s="120" t="e">
        <v>#N/A</v>
      </c>
      <c r="JV12" s="120" t="e">
        <v>#N/A</v>
      </c>
      <c r="JW12" s="120" t="e">
        <v>#N/A</v>
      </c>
      <c r="JX12" s="120" t="e">
        <v>#N/A</v>
      </c>
    </row>
    <row r="13" spans="1:284" x14ac:dyDescent="0.25">
      <c r="A13" s="146">
        <v>9</v>
      </c>
      <c r="B13" s="147">
        <v>4.5</v>
      </c>
      <c r="C13" s="148">
        <v>0</v>
      </c>
      <c r="D13" s="148">
        <v>0</v>
      </c>
      <c r="E13" s="149">
        <v>-1.0650000000001114</v>
      </c>
      <c r="F13" s="150">
        <v>-0.25</v>
      </c>
      <c r="G13" s="148">
        <v>-0.56500000000016826</v>
      </c>
      <c r="H13" s="148">
        <v>-1.0349999999999611</v>
      </c>
      <c r="I13" s="148">
        <v>-2.2099999999999795</v>
      </c>
      <c r="J13" s="148">
        <v>-1.3475000000000037</v>
      </c>
      <c r="K13" s="149">
        <v>-2.2099999999999795</v>
      </c>
      <c r="L13" s="150">
        <v>-1.3475000000000037</v>
      </c>
      <c r="M13" s="148">
        <v>-2.3299999999999272</v>
      </c>
      <c r="N13" s="148">
        <v>-1.3274999999999793</v>
      </c>
      <c r="O13" s="149">
        <v>-2.1824999999999477</v>
      </c>
      <c r="P13" s="150">
        <v>0.50749999999999318</v>
      </c>
      <c r="Q13" s="148">
        <v>-1.6924999999999386</v>
      </c>
      <c r="R13" s="148">
        <v>-2.0975000000000108</v>
      </c>
      <c r="S13" s="149">
        <v>-1.939999999999884</v>
      </c>
      <c r="T13" s="150">
        <v>0.60999999999997812</v>
      </c>
      <c r="U13" s="148">
        <v>-0.42500000000001137</v>
      </c>
      <c r="V13" s="148">
        <v>-1.3649999999999878</v>
      </c>
      <c r="W13" s="149"/>
      <c r="X13" s="150"/>
      <c r="Y13" s="148"/>
      <c r="Z13" s="148"/>
      <c r="AA13" s="149"/>
      <c r="AB13" s="150"/>
      <c r="AC13" s="148"/>
      <c r="AD13" s="148"/>
      <c r="AE13" s="149"/>
      <c r="AF13" s="150"/>
      <c r="AG13" s="148"/>
      <c r="AH13" s="148"/>
      <c r="AI13" s="149"/>
      <c r="AJ13" s="150"/>
      <c r="AK13" s="148"/>
      <c r="AL13" s="148"/>
      <c r="AM13" s="149"/>
      <c r="AN13" s="150"/>
      <c r="AO13" s="148"/>
      <c r="AP13" s="148"/>
      <c r="AQ13" s="149"/>
      <c r="AR13" s="150"/>
      <c r="AS13" s="148"/>
      <c r="AT13" s="148"/>
      <c r="AU13" s="149"/>
      <c r="AV13" s="150"/>
      <c r="AW13" s="148"/>
      <c r="AX13" s="148"/>
      <c r="AY13" s="149"/>
      <c r="AZ13" s="150"/>
      <c r="BA13" s="148"/>
      <c r="BB13" s="148"/>
      <c r="BC13" s="149"/>
      <c r="BD13" s="150"/>
      <c r="BE13" s="148"/>
      <c r="BF13" s="148"/>
      <c r="BG13" s="149"/>
      <c r="BH13" s="150"/>
      <c r="BI13" s="148"/>
      <c r="BJ13" s="148"/>
      <c r="BK13" s="149"/>
      <c r="BL13" s="150"/>
      <c r="BM13" s="148"/>
      <c r="BN13" s="148"/>
      <c r="BO13" s="149"/>
      <c r="BP13" s="150"/>
      <c r="BQ13" s="148"/>
      <c r="BR13" s="148"/>
      <c r="BS13" s="149"/>
      <c r="BT13" s="150"/>
      <c r="BU13" s="148"/>
      <c r="BV13" s="148"/>
      <c r="BW13" s="149"/>
      <c r="BX13" s="150"/>
      <c r="BY13" s="148"/>
      <c r="BZ13" s="148"/>
      <c r="CA13" s="149"/>
      <c r="CB13" s="150"/>
      <c r="CC13" s="148"/>
      <c r="CD13" s="148"/>
      <c r="CE13" s="149"/>
      <c r="CF13" s="150"/>
      <c r="CG13" s="148"/>
      <c r="CH13" s="148"/>
      <c r="CI13" s="149"/>
      <c r="CJ13" s="150"/>
      <c r="CK13" s="148"/>
      <c r="CL13" s="148"/>
      <c r="CM13" s="149"/>
      <c r="CN13" s="150"/>
      <c r="CO13" s="148"/>
      <c r="CP13" s="148"/>
      <c r="CQ13" s="149"/>
      <c r="CR13" s="150"/>
      <c r="CS13" s="148"/>
      <c r="CT13" s="148"/>
      <c r="CU13" s="149"/>
      <c r="CV13" s="150"/>
      <c r="CW13" s="148"/>
      <c r="CX13" s="148"/>
      <c r="CY13" s="149"/>
      <c r="CZ13" s="150"/>
      <c r="DA13" s="148"/>
      <c r="DB13" s="148"/>
      <c r="DC13" s="149"/>
      <c r="DD13" s="150"/>
      <c r="DE13" s="148"/>
      <c r="DF13" s="148"/>
      <c r="DG13" s="149"/>
      <c r="DH13" s="150"/>
      <c r="DI13" s="148"/>
      <c r="DJ13" s="148"/>
      <c r="DK13" s="149"/>
      <c r="DL13" s="150"/>
      <c r="DM13" s="148"/>
      <c r="DN13" s="148"/>
      <c r="DO13" s="149"/>
      <c r="DP13" s="150"/>
      <c r="DQ13" s="148"/>
      <c r="DR13" s="148"/>
      <c r="DS13" s="149"/>
      <c r="DT13" s="150"/>
      <c r="DU13" s="148"/>
      <c r="DV13" s="148"/>
      <c r="DW13" s="149"/>
      <c r="DX13" s="150"/>
      <c r="DY13" s="148"/>
      <c r="DZ13" s="148"/>
      <c r="EA13" s="149"/>
      <c r="EB13" s="150"/>
      <c r="EC13" s="148"/>
      <c r="ED13" s="148"/>
      <c r="EE13" s="149"/>
      <c r="EF13" s="150"/>
      <c r="EG13" s="148"/>
      <c r="EH13" s="148"/>
      <c r="EI13" s="149"/>
      <c r="EJ13" s="150"/>
      <c r="EK13" s="148"/>
      <c r="EL13" s="148"/>
      <c r="EM13" s="149"/>
      <c r="EN13" s="150"/>
      <c r="EO13" s="148"/>
      <c r="EP13" s="148"/>
      <c r="EQ13" s="149"/>
      <c r="ER13" s="150"/>
      <c r="ES13" s="148"/>
      <c r="ET13" s="148"/>
      <c r="EU13" s="149"/>
      <c r="EV13" s="150"/>
      <c r="EW13" s="148"/>
      <c r="EX13" s="148"/>
      <c r="EY13" s="149"/>
      <c r="EZ13" s="150"/>
      <c r="FA13" s="148"/>
      <c r="FB13" s="148"/>
      <c r="FC13" s="149"/>
      <c r="FD13" s="150"/>
      <c r="FE13" s="148"/>
      <c r="FF13" s="148"/>
      <c r="FG13" s="149"/>
      <c r="FH13" s="150"/>
      <c r="FI13" s="148"/>
      <c r="FJ13" s="148"/>
      <c r="FK13" s="149"/>
      <c r="FL13" s="150"/>
      <c r="FM13" s="148"/>
      <c r="FN13" s="148"/>
      <c r="FO13" s="149"/>
      <c r="FP13" s="150"/>
      <c r="FQ13" s="148"/>
      <c r="FR13" s="148"/>
      <c r="FS13" s="149"/>
      <c r="FT13" s="150"/>
      <c r="FU13" s="148"/>
      <c r="FV13" s="148"/>
      <c r="FW13" s="149"/>
      <c r="FX13" s="150"/>
      <c r="FY13" s="148"/>
      <c r="FZ13" s="148"/>
      <c r="GA13" s="149"/>
      <c r="GB13" s="150"/>
      <c r="GC13" s="148"/>
      <c r="GD13" s="148"/>
      <c r="GE13" s="149"/>
      <c r="GF13" s="150"/>
      <c r="GG13" s="148"/>
      <c r="GH13" s="148"/>
      <c r="GI13" s="149"/>
      <c r="GJ13" s="150"/>
      <c r="GK13" s="148"/>
      <c r="GL13" s="148"/>
      <c r="GM13" s="149"/>
      <c r="GN13" s="150"/>
      <c r="GO13" s="148"/>
      <c r="GP13" s="148"/>
      <c r="GQ13" s="149"/>
      <c r="GR13" s="150"/>
      <c r="GS13" s="148">
        <v>-1.7275000000000205</v>
      </c>
      <c r="GT13" s="148">
        <v>-3.0250000000000128</v>
      </c>
      <c r="IQ13" s="120" t="e">
        <v>#N/A</v>
      </c>
      <c r="IR13" s="120" t="e">
        <v>#N/A</v>
      </c>
      <c r="IS13" s="120" t="e">
        <v>#N/A</v>
      </c>
      <c r="IT13" s="120" t="e">
        <v>#N/A</v>
      </c>
      <c r="IU13" s="120" t="e">
        <v>#N/A</v>
      </c>
      <c r="IV13" s="120" t="e">
        <v>#N/A</v>
      </c>
      <c r="IW13" s="120" t="e">
        <v>#N/A</v>
      </c>
      <c r="IX13" s="120" t="e">
        <v>#N/A</v>
      </c>
      <c r="IY13" s="120" t="e">
        <v>#N/A</v>
      </c>
      <c r="IZ13" s="120" t="e">
        <v>#N/A</v>
      </c>
      <c r="JA13" s="120" t="e">
        <v>#N/A</v>
      </c>
      <c r="JB13" s="120" t="e">
        <v>#N/A</v>
      </c>
      <c r="JC13" s="120" t="e">
        <v>#N/A</v>
      </c>
      <c r="JD13" s="120" t="e">
        <v>#N/A</v>
      </c>
      <c r="JE13" s="120" t="e">
        <v>#N/A</v>
      </c>
      <c r="JF13" s="120" t="e">
        <v>#N/A</v>
      </c>
      <c r="JG13" s="120" t="e">
        <v>#N/A</v>
      </c>
      <c r="JH13" s="120" t="e">
        <v>#N/A</v>
      </c>
      <c r="JI13" s="120" t="e">
        <v>#N/A</v>
      </c>
      <c r="JJ13" s="120" t="e">
        <v>#N/A</v>
      </c>
      <c r="JK13" s="120" t="e">
        <v>#N/A</v>
      </c>
      <c r="JL13" s="120" t="e">
        <v>#N/A</v>
      </c>
      <c r="JM13" s="120" t="e">
        <v>#N/A</v>
      </c>
      <c r="JN13" s="120" t="e">
        <v>#N/A</v>
      </c>
      <c r="JO13" s="120" t="e">
        <v>#N/A</v>
      </c>
      <c r="JP13" s="120" t="e">
        <v>#N/A</v>
      </c>
      <c r="JQ13" s="120" t="e">
        <v>#N/A</v>
      </c>
      <c r="JR13" s="120" t="e">
        <v>#N/A</v>
      </c>
      <c r="JS13" s="120" t="e">
        <v>#N/A</v>
      </c>
      <c r="JT13" s="120" t="e">
        <v>#N/A</v>
      </c>
      <c r="JU13" s="120" t="e">
        <v>#N/A</v>
      </c>
      <c r="JV13" s="120" t="e">
        <v>#N/A</v>
      </c>
      <c r="JW13" s="120" t="e">
        <v>#N/A</v>
      </c>
      <c r="JX13" s="120" t="e">
        <v>#N/A</v>
      </c>
    </row>
    <row r="14" spans="1:284" x14ac:dyDescent="0.25">
      <c r="A14" s="146">
        <v>10</v>
      </c>
      <c r="B14" s="147">
        <v>5</v>
      </c>
      <c r="C14" s="148">
        <v>0</v>
      </c>
      <c r="D14" s="148">
        <v>0</v>
      </c>
      <c r="E14" s="149">
        <v>-1.032500000000141</v>
      </c>
      <c r="F14" s="150">
        <v>-0.27499999999999858</v>
      </c>
      <c r="G14" s="148">
        <v>-0.57750000000021373</v>
      </c>
      <c r="H14" s="148">
        <v>-1.1124999999999616</v>
      </c>
      <c r="I14" s="148">
        <v>-2.2124999999999773</v>
      </c>
      <c r="J14" s="148">
        <v>-1.3525000000000063</v>
      </c>
      <c r="K14" s="149">
        <v>-2.2124999999999773</v>
      </c>
      <c r="L14" s="150">
        <v>-1.3525000000000063</v>
      </c>
      <c r="M14" s="148">
        <v>-2.3374999999999204</v>
      </c>
      <c r="N14" s="148">
        <v>-1.2999999999999829</v>
      </c>
      <c r="O14" s="149">
        <v>-2.17999999999995</v>
      </c>
      <c r="P14" s="150">
        <v>0.49499999999999034</v>
      </c>
      <c r="Q14" s="148">
        <v>-1.707499999999925</v>
      </c>
      <c r="R14" s="148">
        <v>-1.9575000000000173</v>
      </c>
      <c r="S14" s="149">
        <v>-1.9349999999998886</v>
      </c>
      <c r="T14" s="150">
        <v>0.5824999999999747</v>
      </c>
      <c r="U14" s="148">
        <v>-0.46749999999997272</v>
      </c>
      <c r="V14" s="148">
        <v>-1.4499999999999886</v>
      </c>
      <c r="W14" s="149"/>
      <c r="X14" s="150"/>
      <c r="Y14" s="148"/>
      <c r="Z14" s="148"/>
      <c r="AA14" s="149"/>
      <c r="AB14" s="150"/>
      <c r="AC14" s="148"/>
      <c r="AD14" s="148"/>
      <c r="AE14" s="149"/>
      <c r="AF14" s="150"/>
      <c r="AG14" s="148"/>
      <c r="AH14" s="148"/>
      <c r="AI14" s="149"/>
      <c r="AJ14" s="150"/>
      <c r="AK14" s="148"/>
      <c r="AL14" s="148"/>
      <c r="AM14" s="149"/>
      <c r="AN14" s="150"/>
      <c r="AO14" s="148"/>
      <c r="AP14" s="148"/>
      <c r="AQ14" s="149"/>
      <c r="AR14" s="150"/>
      <c r="AS14" s="148"/>
      <c r="AT14" s="148"/>
      <c r="AU14" s="149"/>
      <c r="AV14" s="150"/>
      <c r="AW14" s="148"/>
      <c r="AX14" s="148"/>
      <c r="AY14" s="149"/>
      <c r="AZ14" s="150"/>
      <c r="BA14" s="148"/>
      <c r="BB14" s="148"/>
      <c r="BC14" s="149"/>
      <c r="BD14" s="150"/>
      <c r="BE14" s="148"/>
      <c r="BF14" s="148"/>
      <c r="BG14" s="149"/>
      <c r="BH14" s="150"/>
      <c r="BI14" s="148"/>
      <c r="BJ14" s="148"/>
      <c r="BK14" s="149"/>
      <c r="BL14" s="150"/>
      <c r="BM14" s="148"/>
      <c r="BN14" s="148"/>
      <c r="BO14" s="149"/>
      <c r="BP14" s="150"/>
      <c r="BQ14" s="148"/>
      <c r="BR14" s="148"/>
      <c r="BS14" s="149"/>
      <c r="BT14" s="150"/>
      <c r="BU14" s="148"/>
      <c r="BV14" s="148"/>
      <c r="BW14" s="149"/>
      <c r="BX14" s="150"/>
      <c r="BY14" s="148"/>
      <c r="BZ14" s="148"/>
      <c r="CA14" s="149"/>
      <c r="CB14" s="150"/>
      <c r="CC14" s="148"/>
      <c r="CD14" s="148"/>
      <c r="CE14" s="149"/>
      <c r="CF14" s="150"/>
      <c r="CG14" s="148"/>
      <c r="CH14" s="148"/>
      <c r="CI14" s="149"/>
      <c r="CJ14" s="150"/>
      <c r="CK14" s="148"/>
      <c r="CL14" s="148"/>
      <c r="CM14" s="149"/>
      <c r="CN14" s="150"/>
      <c r="CO14" s="148"/>
      <c r="CP14" s="148"/>
      <c r="CQ14" s="149"/>
      <c r="CR14" s="150"/>
      <c r="CS14" s="148"/>
      <c r="CT14" s="148"/>
      <c r="CU14" s="149"/>
      <c r="CV14" s="150"/>
      <c r="CW14" s="148"/>
      <c r="CX14" s="148"/>
      <c r="CY14" s="149"/>
      <c r="CZ14" s="150"/>
      <c r="DA14" s="148"/>
      <c r="DB14" s="148"/>
      <c r="DC14" s="149"/>
      <c r="DD14" s="150"/>
      <c r="DE14" s="148"/>
      <c r="DF14" s="148"/>
      <c r="DG14" s="149"/>
      <c r="DH14" s="150"/>
      <c r="DI14" s="148"/>
      <c r="DJ14" s="148"/>
      <c r="DK14" s="149"/>
      <c r="DL14" s="150"/>
      <c r="DM14" s="148"/>
      <c r="DN14" s="148"/>
      <c r="DO14" s="149"/>
      <c r="DP14" s="150"/>
      <c r="DQ14" s="148"/>
      <c r="DR14" s="148"/>
      <c r="DS14" s="149"/>
      <c r="DT14" s="150"/>
      <c r="DU14" s="148"/>
      <c r="DV14" s="148"/>
      <c r="DW14" s="149"/>
      <c r="DX14" s="150"/>
      <c r="DY14" s="148"/>
      <c r="DZ14" s="148"/>
      <c r="EA14" s="149"/>
      <c r="EB14" s="150"/>
      <c r="EC14" s="148"/>
      <c r="ED14" s="148"/>
      <c r="EE14" s="149"/>
      <c r="EF14" s="150"/>
      <c r="EG14" s="148"/>
      <c r="EH14" s="148"/>
      <c r="EI14" s="149"/>
      <c r="EJ14" s="150"/>
      <c r="EK14" s="148"/>
      <c r="EL14" s="148"/>
      <c r="EM14" s="149"/>
      <c r="EN14" s="150"/>
      <c r="EO14" s="148"/>
      <c r="EP14" s="148"/>
      <c r="EQ14" s="149"/>
      <c r="ER14" s="150"/>
      <c r="ES14" s="148"/>
      <c r="ET14" s="148"/>
      <c r="EU14" s="149"/>
      <c r="EV14" s="150"/>
      <c r="EW14" s="148"/>
      <c r="EX14" s="148"/>
      <c r="EY14" s="149"/>
      <c r="EZ14" s="150"/>
      <c r="FA14" s="148"/>
      <c r="FB14" s="148"/>
      <c r="FC14" s="149"/>
      <c r="FD14" s="150"/>
      <c r="FE14" s="148"/>
      <c r="FF14" s="148"/>
      <c r="FG14" s="149"/>
      <c r="FH14" s="150"/>
      <c r="FI14" s="148"/>
      <c r="FJ14" s="148"/>
      <c r="FK14" s="149"/>
      <c r="FL14" s="150"/>
      <c r="FM14" s="148"/>
      <c r="FN14" s="148"/>
      <c r="FO14" s="149"/>
      <c r="FP14" s="150"/>
      <c r="FQ14" s="148"/>
      <c r="FR14" s="148"/>
      <c r="FS14" s="149"/>
      <c r="FT14" s="150"/>
      <c r="FU14" s="148"/>
      <c r="FV14" s="148"/>
      <c r="FW14" s="149"/>
      <c r="FX14" s="150"/>
      <c r="FY14" s="148"/>
      <c r="FZ14" s="148"/>
      <c r="GA14" s="149"/>
      <c r="GB14" s="150"/>
      <c r="GC14" s="148"/>
      <c r="GD14" s="148"/>
      <c r="GE14" s="149"/>
      <c r="GF14" s="150"/>
      <c r="GG14" s="148"/>
      <c r="GH14" s="148"/>
      <c r="GI14" s="149"/>
      <c r="GJ14" s="150"/>
      <c r="GK14" s="148"/>
      <c r="GL14" s="148"/>
      <c r="GM14" s="149"/>
      <c r="GN14" s="150"/>
      <c r="GO14" s="148"/>
      <c r="GP14" s="148"/>
      <c r="GQ14" s="149"/>
      <c r="GR14" s="150"/>
      <c r="GS14" s="148">
        <v>-1.7124999999999773</v>
      </c>
      <c r="GT14" s="148">
        <v>-3.0925000000000153</v>
      </c>
      <c r="IQ14" s="120" t="e">
        <v>#N/A</v>
      </c>
      <c r="IR14" s="120" t="e">
        <v>#N/A</v>
      </c>
      <c r="IS14" s="120" t="e">
        <v>#N/A</v>
      </c>
      <c r="IT14" s="120" t="e">
        <v>#N/A</v>
      </c>
      <c r="IU14" s="120" t="e">
        <v>#N/A</v>
      </c>
      <c r="IV14" s="120" t="e">
        <v>#N/A</v>
      </c>
      <c r="IW14" s="120" t="e">
        <v>#N/A</v>
      </c>
      <c r="IX14" s="120" t="e">
        <v>#N/A</v>
      </c>
      <c r="IY14" s="120" t="e">
        <v>#N/A</v>
      </c>
      <c r="IZ14" s="120" t="e">
        <v>#N/A</v>
      </c>
      <c r="JA14" s="120" t="e">
        <v>#N/A</v>
      </c>
      <c r="JB14" s="120" t="e">
        <v>#N/A</v>
      </c>
      <c r="JC14" s="120" t="e">
        <v>#N/A</v>
      </c>
      <c r="JD14" s="120" t="e">
        <v>#N/A</v>
      </c>
      <c r="JE14" s="120" t="e">
        <v>#N/A</v>
      </c>
      <c r="JF14" s="120" t="e">
        <v>#N/A</v>
      </c>
      <c r="JG14" s="120" t="e">
        <v>#N/A</v>
      </c>
      <c r="JH14" s="120" t="e">
        <v>#N/A</v>
      </c>
      <c r="JI14" s="120" t="e">
        <v>#N/A</v>
      </c>
      <c r="JJ14" s="120" t="e">
        <v>#N/A</v>
      </c>
      <c r="JK14" s="120" t="e">
        <v>#N/A</v>
      </c>
      <c r="JL14" s="120" t="e">
        <v>#N/A</v>
      </c>
      <c r="JM14" s="120" t="e">
        <v>#N/A</v>
      </c>
      <c r="JN14" s="120" t="e">
        <v>#N/A</v>
      </c>
      <c r="JO14" s="120" t="e">
        <v>#N/A</v>
      </c>
      <c r="JP14" s="120" t="e">
        <v>#N/A</v>
      </c>
      <c r="JQ14" s="120" t="e">
        <v>#N/A</v>
      </c>
      <c r="JR14" s="120" t="e">
        <v>#N/A</v>
      </c>
      <c r="JS14" s="120" t="e">
        <v>#N/A</v>
      </c>
      <c r="JT14" s="120" t="e">
        <v>#N/A</v>
      </c>
      <c r="JU14" s="120" t="e">
        <v>#N/A</v>
      </c>
      <c r="JV14" s="120" t="e">
        <v>#N/A</v>
      </c>
      <c r="JW14" s="120" t="e">
        <v>#N/A</v>
      </c>
      <c r="JX14" s="120" t="e">
        <v>#N/A</v>
      </c>
    </row>
    <row r="15" spans="1:284" x14ac:dyDescent="0.25">
      <c r="A15" s="146">
        <v>11</v>
      </c>
      <c r="B15" s="147">
        <v>5.5</v>
      </c>
      <c r="C15" s="148">
        <v>0</v>
      </c>
      <c r="D15" s="148">
        <v>0</v>
      </c>
      <c r="E15" s="149">
        <v>-0.99250000000012051</v>
      </c>
      <c r="F15" s="150">
        <v>-0.30749999999999744</v>
      </c>
      <c r="G15" s="148">
        <v>-0.5600000000001728</v>
      </c>
      <c r="H15" s="148">
        <v>-0.86749999999996419</v>
      </c>
      <c r="I15" s="148">
        <v>-2.2124999999999773</v>
      </c>
      <c r="J15" s="148">
        <v>-1.2500000000000071</v>
      </c>
      <c r="K15" s="149">
        <v>-2.2124999999999773</v>
      </c>
      <c r="L15" s="150">
        <v>-1.2500000000000071</v>
      </c>
      <c r="M15" s="148">
        <v>-2.3249999999998749</v>
      </c>
      <c r="N15" s="148">
        <v>-1.2049999999999841</v>
      </c>
      <c r="O15" s="149">
        <v>-2.1649999999999068</v>
      </c>
      <c r="P15" s="150">
        <v>0.45499999999999119</v>
      </c>
      <c r="Q15" s="148">
        <v>-1.707499999999925</v>
      </c>
      <c r="R15" s="148">
        <v>-1.9975000000000165</v>
      </c>
      <c r="S15" s="149">
        <v>-1.9349999999998886</v>
      </c>
      <c r="T15" s="150">
        <v>0.54999999999997584</v>
      </c>
      <c r="U15" s="148">
        <v>-0.4949999999999477</v>
      </c>
      <c r="V15" s="148">
        <v>-1.3824999999999932</v>
      </c>
      <c r="W15" s="149"/>
      <c r="X15" s="150"/>
      <c r="Y15" s="148"/>
      <c r="Z15" s="148"/>
      <c r="AA15" s="149"/>
      <c r="AB15" s="150"/>
      <c r="AC15" s="148"/>
      <c r="AD15" s="148"/>
      <c r="AE15" s="149"/>
      <c r="AF15" s="150"/>
      <c r="AG15" s="148"/>
      <c r="AH15" s="148"/>
      <c r="AI15" s="149"/>
      <c r="AJ15" s="150"/>
      <c r="AK15" s="148"/>
      <c r="AL15" s="148"/>
      <c r="AM15" s="149"/>
      <c r="AN15" s="150"/>
      <c r="AO15" s="148"/>
      <c r="AP15" s="148"/>
      <c r="AQ15" s="149"/>
      <c r="AR15" s="150"/>
      <c r="AS15" s="148"/>
      <c r="AT15" s="148"/>
      <c r="AU15" s="149"/>
      <c r="AV15" s="150"/>
      <c r="AW15" s="148"/>
      <c r="AX15" s="148"/>
      <c r="AY15" s="149"/>
      <c r="AZ15" s="150"/>
      <c r="BA15" s="148"/>
      <c r="BB15" s="148"/>
      <c r="BC15" s="149"/>
      <c r="BD15" s="150"/>
      <c r="BE15" s="148"/>
      <c r="BF15" s="148"/>
      <c r="BG15" s="149"/>
      <c r="BH15" s="150"/>
      <c r="BI15" s="148"/>
      <c r="BJ15" s="148"/>
      <c r="BK15" s="149"/>
      <c r="BL15" s="150"/>
      <c r="BM15" s="148"/>
      <c r="BN15" s="148"/>
      <c r="BO15" s="149"/>
      <c r="BP15" s="150"/>
      <c r="BQ15" s="148"/>
      <c r="BR15" s="148"/>
      <c r="BS15" s="149"/>
      <c r="BT15" s="150"/>
      <c r="BU15" s="148"/>
      <c r="BV15" s="148"/>
      <c r="BW15" s="149"/>
      <c r="BX15" s="150"/>
      <c r="BY15" s="148"/>
      <c r="BZ15" s="148"/>
      <c r="CA15" s="149"/>
      <c r="CB15" s="150"/>
      <c r="CC15" s="148"/>
      <c r="CD15" s="148"/>
      <c r="CE15" s="149"/>
      <c r="CF15" s="150"/>
      <c r="CG15" s="148"/>
      <c r="CH15" s="148"/>
      <c r="CI15" s="149"/>
      <c r="CJ15" s="150"/>
      <c r="CK15" s="148"/>
      <c r="CL15" s="148"/>
      <c r="CM15" s="149"/>
      <c r="CN15" s="150"/>
      <c r="CO15" s="148"/>
      <c r="CP15" s="148"/>
      <c r="CQ15" s="149"/>
      <c r="CR15" s="150"/>
      <c r="CS15" s="148"/>
      <c r="CT15" s="148"/>
      <c r="CU15" s="149"/>
      <c r="CV15" s="150"/>
      <c r="CW15" s="148"/>
      <c r="CX15" s="148"/>
      <c r="CY15" s="149"/>
      <c r="CZ15" s="150"/>
      <c r="DA15" s="148"/>
      <c r="DB15" s="148"/>
      <c r="DC15" s="149"/>
      <c r="DD15" s="150"/>
      <c r="DE15" s="148"/>
      <c r="DF15" s="148"/>
      <c r="DG15" s="149"/>
      <c r="DH15" s="150"/>
      <c r="DI15" s="148"/>
      <c r="DJ15" s="148"/>
      <c r="DK15" s="149"/>
      <c r="DL15" s="150"/>
      <c r="DM15" s="148"/>
      <c r="DN15" s="148"/>
      <c r="DO15" s="149"/>
      <c r="DP15" s="150"/>
      <c r="DQ15" s="148"/>
      <c r="DR15" s="148"/>
      <c r="DS15" s="149"/>
      <c r="DT15" s="150"/>
      <c r="DU15" s="148"/>
      <c r="DV15" s="148"/>
      <c r="DW15" s="149"/>
      <c r="DX15" s="150"/>
      <c r="DY15" s="148"/>
      <c r="DZ15" s="148"/>
      <c r="EA15" s="149"/>
      <c r="EB15" s="150"/>
      <c r="EC15" s="148"/>
      <c r="ED15" s="148"/>
      <c r="EE15" s="149"/>
      <c r="EF15" s="150"/>
      <c r="EG15" s="148"/>
      <c r="EH15" s="148"/>
      <c r="EI15" s="149"/>
      <c r="EJ15" s="150"/>
      <c r="EK15" s="148"/>
      <c r="EL15" s="148"/>
      <c r="EM15" s="149"/>
      <c r="EN15" s="150"/>
      <c r="EO15" s="148"/>
      <c r="EP15" s="148"/>
      <c r="EQ15" s="149"/>
      <c r="ER15" s="150"/>
      <c r="ES15" s="148"/>
      <c r="ET15" s="148"/>
      <c r="EU15" s="149"/>
      <c r="EV15" s="150"/>
      <c r="EW15" s="148"/>
      <c r="EX15" s="148"/>
      <c r="EY15" s="149"/>
      <c r="EZ15" s="150"/>
      <c r="FA15" s="148"/>
      <c r="FB15" s="148"/>
      <c r="FC15" s="149"/>
      <c r="FD15" s="150"/>
      <c r="FE15" s="148"/>
      <c r="FF15" s="148"/>
      <c r="FG15" s="149"/>
      <c r="FH15" s="150"/>
      <c r="FI15" s="148"/>
      <c r="FJ15" s="148"/>
      <c r="FK15" s="149"/>
      <c r="FL15" s="150"/>
      <c r="FM15" s="148"/>
      <c r="FN15" s="148"/>
      <c r="FO15" s="149"/>
      <c r="FP15" s="150"/>
      <c r="FQ15" s="148"/>
      <c r="FR15" s="148"/>
      <c r="FS15" s="149"/>
      <c r="FT15" s="150"/>
      <c r="FU15" s="148"/>
      <c r="FV15" s="148"/>
      <c r="FW15" s="149"/>
      <c r="FX15" s="150"/>
      <c r="FY15" s="148"/>
      <c r="FZ15" s="148"/>
      <c r="GA15" s="149"/>
      <c r="GB15" s="150"/>
      <c r="GC15" s="148"/>
      <c r="GD15" s="148"/>
      <c r="GE15" s="149"/>
      <c r="GF15" s="150"/>
      <c r="GG15" s="148"/>
      <c r="GH15" s="148"/>
      <c r="GI15" s="149"/>
      <c r="GJ15" s="150"/>
      <c r="GK15" s="148"/>
      <c r="GL15" s="148"/>
      <c r="GM15" s="149"/>
      <c r="GN15" s="150"/>
      <c r="GO15" s="148"/>
      <c r="GP15" s="148"/>
      <c r="GQ15" s="149"/>
      <c r="GR15" s="150"/>
      <c r="GS15" s="148">
        <v>-1.7049999999999841</v>
      </c>
      <c r="GT15" s="148">
        <v>-3.0400000000000134</v>
      </c>
      <c r="IQ15" s="120" t="e">
        <v>#N/A</v>
      </c>
      <c r="IR15" s="120" t="e">
        <v>#N/A</v>
      </c>
      <c r="IS15" s="120" t="e">
        <v>#N/A</v>
      </c>
      <c r="IT15" s="120" t="e">
        <v>#N/A</v>
      </c>
      <c r="IU15" s="120" t="e">
        <v>#N/A</v>
      </c>
      <c r="IV15" s="120" t="e">
        <v>#N/A</v>
      </c>
      <c r="IW15" s="120" t="e">
        <v>#N/A</v>
      </c>
      <c r="IX15" s="120" t="e">
        <v>#N/A</v>
      </c>
      <c r="IY15" s="120" t="e">
        <v>#N/A</v>
      </c>
      <c r="IZ15" s="120" t="e">
        <v>#N/A</v>
      </c>
      <c r="JA15" s="120" t="e">
        <v>#N/A</v>
      </c>
      <c r="JB15" s="120" t="e">
        <v>#N/A</v>
      </c>
      <c r="JC15" s="120" t="e">
        <v>#N/A</v>
      </c>
      <c r="JD15" s="120" t="e">
        <v>#N/A</v>
      </c>
      <c r="JE15" s="120" t="e">
        <v>#N/A</v>
      </c>
      <c r="JF15" s="120" t="e">
        <v>#N/A</v>
      </c>
      <c r="JG15" s="120" t="e">
        <v>#N/A</v>
      </c>
      <c r="JH15" s="120" t="e">
        <v>#N/A</v>
      </c>
      <c r="JI15" s="120" t="e">
        <v>#N/A</v>
      </c>
      <c r="JJ15" s="120" t="e">
        <v>#N/A</v>
      </c>
      <c r="JK15" s="120" t="e">
        <v>#N/A</v>
      </c>
      <c r="JL15" s="120" t="e">
        <v>#N/A</v>
      </c>
      <c r="JM15" s="120" t="e">
        <v>#N/A</v>
      </c>
      <c r="JN15" s="120" t="e">
        <v>#N/A</v>
      </c>
      <c r="JO15" s="120" t="e">
        <v>#N/A</v>
      </c>
      <c r="JP15" s="120" t="e">
        <v>#N/A</v>
      </c>
      <c r="JQ15" s="120" t="e">
        <v>#N/A</v>
      </c>
      <c r="JR15" s="120" t="e">
        <v>#N/A</v>
      </c>
      <c r="JS15" s="120" t="e">
        <v>#N/A</v>
      </c>
      <c r="JT15" s="120" t="e">
        <v>#N/A</v>
      </c>
      <c r="JU15" s="120" t="e">
        <v>#N/A</v>
      </c>
      <c r="JV15" s="120" t="e">
        <v>#N/A</v>
      </c>
      <c r="JW15" s="120" t="e">
        <v>#N/A</v>
      </c>
      <c r="JX15" s="120" t="e">
        <v>#N/A</v>
      </c>
    </row>
    <row r="16" spans="1:284" x14ac:dyDescent="0.25">
      <c r="A16" s="146">
        <v>12</v>
      </c>
      <c r="B16" s="147">
        <v>6</v>
      </c>
      <c r="C16" s="148">
        <v>0</v>
      </c>
      <c r="D16" s="148">
        <v>0</v>
      </c>
      <c r="E16" s="149">
        <v>-0.95250000000010004</v>
      </c>
      <c r="F16" s="150">
        <v>-0.22249999999999304</v>
      </c>
      <c r="G16" s="148">
        <v>-0.52750000000020236</v>
      </c>
      <c r="H16" s="148">
        <v>-0.6724999999999639</v>
      </c>
      <c r="I16" s="148">
        <v>-2.2024999999999864</v>
      </c>
      <c r="J16" s="148">
        <v>-0.98500000000000298</v>
      </c>
      <c r="K16" s="149">
        <v>-2.2024999999999864</v>
      </c>
      <c r="L16" s="150">
        <v>-0.98500000000000298</v>
      </c>
      <c r="M16" s="148">
        <v>-2.3074999999998909</v>
      </c>
      <c r="N16" s="148">
        <v>-0.81749999999997769</v>
      </c>
      <c r="O16" s="149">
        <v>-2.1524999999999181</v>
      </c>
      <c r="P16" s="150">
        <v>0.52999999999999758</v>
      </c>
      <c r="Q16" s="148">
        <v>-1.7174999999999727</v>
      </c>
      <c r="R16" s="148">
        <v>-1.7900000000000169</v>
      </c>
      <c r="S16" s="149">
        <v>-1.9099999999999113</v>
      </c>
      <c r="T16" s="150">
        <v>0.69999999999997797</v>
      </c>
      <c r="U16" s="148">
        <v>-0.48749999999995453</v>
      </c>
      <c r="V16" s="148">
        <v>-1.0999999999999908</v>
      </c>
      <c r="W16" s="149"/>
      <c r="X16" s="150"/>
      <c r="Y16" s="148"/>
      <c r="Z16" s="148"/>
      <c r="AA16" s="149"/>
      <c r="AB16" s="150"/>
      <c r="AC16" s="148"/>
      <c r="AD16" s="148"/>
      <c r="AE16" s="149"/>
      <c r="AF16" s="150"/>
      <c r="AG16" s="148"/>
      <c r="AH16" s="148"/>
      <c r="AI16" s="149"/>
      <c r="AJ16" s="150"/>
      <c r="AK16" s="148"/>
      <c r="AL16" s="148"/>
      <c r="AM16" s="149"/>
      <c r="AN16" s="150"/>
      <c r="AO16" s="148"/>
      <c r="AP16" s="148"/>
      <c r="AQ16" s="149"/>
      <c r="AR16" s="150"/>
      <c r="AS16" s="148"/>
      <c r="AT16" s="148"/>
      <c r="AU16" s="149"/>
      <c r="AV16" s="150"/>
      <c r="AW16" s="148"/>
      <c r="AX16" s="148"/>
      <c r="AY16" s="149"/>
      <c r="AZ16" s="150"/>
      <c r="BA16" s="148"/>
      <c r="BB16" s="148"/>
      <c r="BC16" s="149"/>
      <c r="BD16" s="150"/>
      <c r="BE16" s="148"/>
      <c r="BF16" s="148"/>
      <c r="BG16" s="149"/>
      <c r="BH16" s="150"/>
      <c r="BI16" s="148"/>
      <c r="BJ16" s="148"/>
      <c r="BK16" s="149"/>
      <c r="BL16" s="150"/>
      <c r="BM16" s="148"/>
      <c r="BN16" s="148"/>
      <c r="BO16" s="149"/>
      <c r="BP16" s="150"/>
      <c r="BQ16" s="148"/>
      <c r="BR16" s="148"/>
      <c r="BS16" s="149"/>
      <c r="BT16" s="150"/>
      <c r="BU16" s="148"/>
      <c r="BV16" s="148"/>
      <c r="BW16" s="149"/>
      <c r="BX16" s="150"/>
      <c r="BY16" s="148"/>
      <c r="BZ16" s="148"/>
      <c r="CA16" s="149"/>
      <c r="CB16" s="150"/>
      <c r="CC16" s="148"/>
      <c r="CD16" s="148"/>
      <c r="CE16" s="149"/>
      <c r="CF16" s="150"/>
      <c r="CG16" s="148"/>
      <c r="CH16" s="148"/>
      <c r="CI16" s="149"/>
      <c r="CJ16" s="150"/>
      <c r="CK16" s="148"/>
      <c r="CL16" s="148"/>
      <c r="CM16" s="149"/>
      <c r="CN16" s="150"/>
      <c r="CO16" s="148"/>
      <c r="CP16" s="148"/>
      <c r="CQ16" s="149"/>
      <c r="CR16" s="150"/>
      <c r="CS16" s="148"/>
      <c r="CT16" s="148"/>
      <c r="CU16" s="149"/>
      <c r="CV16" s="150"/>
      <c r="CW16" s="148"/>
      <c r="CX16" s="148"/>
      <c r="CY16" s="149"/>
      <c r="CZ16" s="150"/>
      <c r="DA16" s="148"/>
      <c r="DB16" s="148"/>
      <c r="DC16" s="149"/>
      <c r="DD16" s="150"/>
      <c r="DE16" s="148"/>
      <c r="DF16" s="148"/>
      <c r="DG16" s="149"/>
      <c r="DH16" s="150"/>
      <c r="DI16" s="148"/>
      <c r="DJ16" s="148"/>
      <c r="DK16" s="149"/>
      <c r="DL16" s="150"/>
      <c r="DM16" s="148"/>
      <c r="DN16" s="148"/>
      <c r="DO16" s="149"/>
      <c r="DP16" s="150"/>
      <c r="DQ16" s="148"/>
      <c r="DR16" s="148"/>
      <c r="DS16" s="149"/>
      <c r="DT16" s="150"/>
      <c r="DU16" s="148"/>
      <c r="DV16" s="148"/>
      <c r="DW16" s="149"/>
      <c r="DX16" s="150"/>
      <c r="DY16" s="148"/>
      <c r="DZ16" s="148"/>
      <c r="EA16" s="149"/>
      <c r="EB16" s="150"/>
      <c r="EC16" s="148"/>
      <c r="ED16" s="148"/>
      <c r="EE16" s="149"/>
      <c r="EF16" s="150"/>
      <c r="EG16" s="148"/>
      <c r="EH16" s="148"/>
      <c r="EI16" s="149"/>
      <c r="EJ16" s="150"/>
      <c r="EK16" s="148"/>
      <c r="EL16" s="148"/>
      <c r="EM16" s="149"/>
      <c r="EN16" s="150"/>
      <c r="EO16" s="148"/>
      <c r="EP16" s="148"/>
      <c r="EQ16" s="149"/>
      <c r="ER16" s="150"/>
      <c r="ES16" s="148"/>
      <c r="ET16" s="148"/>
      <c r="EU16" s="149"/>
      <c r="EV16" s="150"/>
      <c r="EW16" s="148"/>
      <c r="EX16" s="148"/>
      <c r="EY16" s="149"/>
      <c r="EZ16" s="150"/>
      <c r="FA16" s="148"/>
      <c r="FB16" s="148"/>
      <c r="FC16" s="149"/>
      <c r="FD16" s="150"/>
      <c r="FE16" s="148"/>
      <c r="FF16" s="148"/>
      <c r="FG16" s="149"/>
      <c r="FH16" s="150"/>
      <c r="FI16" s="148"/>
      <c r="FJ16" s="148"/>
      <c r="FK16" s="149"/>
      <c r="FL16" s="150"/>
      <c r="FM16" s="148"/>
      <c r="FN16" s="148"/>
      <c r="FO16" s="149"/>
      <c r="FP16" s="150"/>
      <c r="FQ16" s="148"/>
      <c r="FR16" s="148"/>
      <c r="FS16" s="149"/>
      <c r="FT16" s="150"/>
      <c r="FU16" s="148"/>
      <c r="FV16" s="148"/>
      <c r="FW16" s="149"/>
      <c r="FX16" s="150"/>
      <c r="FY16" s="148"/>
      <c r="FZ16" s="148"/>
      <c r="GA16" s="149"/>
      <c r="GB16" s="150"/>
      <c r="GC16" s="148"/>
      <c r="GD16" s="148"/>
      <c r="GE16" s="149"/>
      <c r="GF16" s="150"/>
      <c r="GG16" s="148"/>
      <c r="GH16" s="148"/>
      <c r="GI16" s="149"/>
      <c r="GJ16" s="150"/>
      <c r="GK16" s="148"/>
      <c r="GL16" s="148"/>
      <c r="GM16" s="149"/>
      <c r="GN16" s="150"/>
      <c r="GO16" s="148"/>
      <c r="GP16" s="148"/>
      <c r="GQ16" s="149"/>
      <c r="GR16" s="150"/>
      <c r="GS16" s="148">
        <v>-1.7549999999999955</v>
      </c>
      <c r="GT16" s="148">
        <v>-2.9475000000000122</v>
      </c>
      <c r="IQ16" s="120" t="e">
        <v>#N/A</v>
      </c>
      <c r="IR16" s="120" t="e">
        <v>#N/A</v>
      </c>
      <c r="IS16" s="120" t="e">
        <v>#N/A</v>
      </c>
      <c r="IT16" s="120" t="e">
        <v>#N/A</v>
      </c>
      <c r="IU16" s="120" t="e">
        <v>#N/A</v>
      </c>
      <c r="IV16" s="120" t="e">
        <v>#N/A</v>
      </c>
      <c r="IW16" s="120" t="e">
        <v>#N/A</v>
      </c>
      <c r="IX16" s="120" t="e">
        <v>#N/A</v>
      </c>
      <c r="IY16" s="120" t="e">
        <v>#N/A</v>
      </c>
      <c r="IZ16" s="120" t="e">
        <v>#N/A</v>
      </c>
      <c r="JA16" s="120" t="e">
        <v>#N/A</v>
      </c>
      <c r="JB16" s="120" t="e">
        <v>#N/A</v>
      </c>
      <c r="JC16" s="120" t="e">
        <v>#N/A</v>
      </c>
      <c r="JD16" s="120" t="e">
        <v>#N/A</v>
      </c>
      <c r="JE16" s="120" t="e">
        <v>#N/A</v>
      </c>
      <c r="JF16" s="120" t="e">
        <v>#N/A</v>
      </c>
      <c r="JG16" s="120" t="e">
        <v>#N/A</v>
      </c>
      <c r="JH16" s="120" t="e">
        <v>#N/A</v>
      </c>
      <c r="JI16" s="120" t="e">
        <v>#N/A</v>
      </c>
      <c r="JJ16" s="120" t="e">
        <v>#N/A</v>
      </c>
      <c r="JK16" s="120" t="e">
        <v>#N/A</v>
      </c>
      <c r="JL16" s="120" t="e">
        <v>#N/A</v>
      </c>
      <c r="JM16" s="120" t="e">
        <v>#N/A</v>
      </c>
      <c r="JN16" s="120" t="e">
        <v>#N/A</v>
      </c>
      <c r="JO16" s="120" t="e">
        <v>#N/A</v>
      </c>
      <c r="JP16" s="120" t="e">
        <v>#N/A</v>
      </c>
      <c r="JQ16" s="120" t="e">
        <v>#N/A</v>
      </c>
      <c r="JR16" s="120" t="e">
        <v>#N/A</v>
      </c>
      <c r="JS16" s="120" t="e">
        <v>#N/A</v>
      </c>
      <c r="JT16" s="120" t="e">
        <v>#N/A</v>
      </c>
      <c r="JU16" s="120" t="e">
        <v>#N/A</v>
      </c>
      <c r="JV16" s="120" t="e">
        <v>#N/A</v>
      </c>
      <c r="JW16" s="120" t="e">
        <v>#N/A</v>
      </c>
      <c r="JX16" s="120" t="e">
        <v>#N/A</v>
      </c>
    </row>
    <row r="17" spans="1:284" x14ac:dyDescent="0.25">
      <c r="A17" s="146">
        <v>13</v>
      </c>
      <c r="B17" s="147">
        <v>6.5</v>
      </c>
      <c r="C17" s="148">
        <v>0</v>
      </c>
      <c r="D17" s="148">
        <v>0</v>
      </c>
      <c r="E17" s="149">
        <v>-0.93500000000011596</v>
      </c>
      <c r="F17" s="150">
        <v>-9.9999999999994316E-2</v>
      </c>
      <c r="G17" s="148">
        <v>-0.53750000000019327</v>
      </c>
      <c r="H17" s="148">
        <v>-0.67749999999996646</v>
      </c>
      <c r="I17" s="148">
        <v>-2.1800000000000068</v>
      </c>
      <c r="J17" s="148">
        <v>-0.91750000000000398</v>
      </c>
      <c r="K17" s="149">
        <v>-2.1800000000000068</v>
      </c>
      <c r="L17" s="150">
        <v>-0.91750000000000398</v>
      </c>
      <c r="M17" s="148">
        <v>-2.2749999999999204</v>
      </c>
      <c r="N17" s="148">
        <v>-0.77999999999997982</v>
      </c>
      <c r="O17" s="149">
        <v>-2.1274999999999409</v>
      </c>
      <c r="P17" s="150">
        <v>0.52999999999999403</v>
      </c>
      <c r="Q17" s="148">
        <v>-1.7024999999999864</v>
      </c>
      <c r="R17" s="148">
        <v>-1.62250000000002</v>
      </c>
      <c r="S17" s="149">
        <v>-1.86749999999995</v>
      </c>
      <c r="T17" s="150">
        <v>0.77749999999997499</v>
      </c>
      <c r="U17" s="148">
        <v>-0.44749999999999091</v>
      </c>
      <c r="V17" s="148">
        <v>-0.88499999999999446</v>
      </c>
      <c r="W17" s="149"/>
      <c r="X17" s="150"/>
      <c r="Y17" s="148"/>
      <c r="Z17" s="148"/>
      <c r="AA17" s="149"/>
      <c r="AB17" s="150"/>
      <c r="AC17" s="148"/>
      <c r="AD17" s="148"/>
      <c r="AE17" s="149"/>
      <c r="AF17" s="150"/>
      <c r="AG17" s="148"/>
      <c r="AH17" s="148"/>
      <c r="AI17" s="149"/>
      <c r="AJ17" s="150"/>
      <c r="AK17" s="148"/>
      <c r="AL17" s="148"/>
      <c r="AM17" s="149"/>
      <c r="AN17" s="150"/>
      <c r="AO17" s="148"/>
      <c r="AP17" s="148"/>
      <c r="AQ17" s="149"/>
      <c r="AR17" s="150"/>
      <c r="AS17" s="148"/>
      <c r="AT17" s="148"/>
      <c r="AU17" s="149"/>
      <c r="AV17" s="150"/>
      <c r="AW17" s="148"/>
      <c r="AX17" s="148"/>
      <c r="AY17" s="149"/>
      <c r="AZ17" s="150"/>
      <c r="BA17" s="148"/>
      <c r="BB17" s="148"/>
      <c r="BC17" s="149"/>
      <c r="BD17" s="150"/>
      <c r="BE17" s="148"/>
      <c r="BF17" s="148"/>
      <c r="BG17" s="149"/>
      <c r="BH17" s="150"/>
      <c r="BI17" s="148"/>
      <c r="BJ17" s="148"/>
      <c r="BK17" s="149"/>
      <c r="BL17" s="150"/>
      <c r="BM17" s="148"/>
      <c r="BN17" s="148"/>
      <c r="BO17" s="149"/>
      <c r="BP17" s="150"/>
      <c r="BQ17" s="148"/>
      <c r="BR17" s="148"/>
      <c r="BS17" s="149"/>
      <c r="BT17" s="150"/>
      <c r="BU17" s="148"/>
      <c r="BV17" s="148"/>
      <c r="BW17" s="149"/>
      <c r="BX17" s="150"/>
      <c r="BY17" s="148"/>
      <c r="BZ17" s="148"/>
      <c r="CA17" s="149"/>
      <c r="CB17" s="150"/>
      <c r="CC17" s="148"/>
      <c r="CD17" s="148"/>
      <c r="CE17" s="149"/>
      <c r="CF17" s="150"/>
      <c r="CG17" s="148"/>
      <c r="CH17" s="148"/>
      <c r="CI17" s="149"/>
      <c r="CJ17" s="150"/>
      <c r="CK17" s="148"/>
      <c r="CL17" s="148"/>
      <c r="CM17" s="149"/>
      <c r="CN17" s="150"/>
      <c r="CO17" s="148"/>
      <c r="CP17" s="148"/>
      <c r="CQ17" s="149"/>
      <c r="CR17" s="150"/>
      <c r="CS17" s="148"/>
      <c r="CT17" s="148"/>
      <c r="CU17" s="149"/>
      <c r="CV17" s="150"/>
      <c r="CW17" s="148"/>
      <c r="CX17" s="148"/>
      <c r="CY17" s="149"/>
      <c r="CZ17" s="150"/>
      <c r="DA17" s="148"/>
      <c r="DB17" s="148"/>
      <c r="DC17" s="149"/>
      <c r="DD17" s="150"/>
      <c r="DE17" s="148"/>
      <c r="DF17" s="148"/>
      <c r="DG17" s="149"/>
      <c r="DH17" s="150"/>
      <c r="DI17" s="148"/>
      <c r="DJ17" s="148"/>
      <c r="DK17" s="149"/>
      <c r="DL17" s="150"/>
      <c r="DM17" s="148"/>
      <c r="DN17" s="148"/>
      <c r="DO17" s="149"/>
      <c r="DP17" s="150"/>
      <c r="DQ17" s="148"/>
      <c r="DR17" s="148"/>
      <c r="DS17" s="149"/>
      <c r="DT17" s="150"/>
      <c r="DU17" s="148"/>
      <c r="DV17" s="148"/>
      <c r="DW17" s="149"/>
      <c r="DX17" s="150"/>
      <c r="DY17" s="148"/>
      <c r="DZ17" s="148"/>
      <c r="EA17" s="149"/>
      <c r="EB17" s="150"/>
      <c r="EC17" s="148"/>
      <c r="ED17" s="148"/>
      <c r="EE17" s="149"/>
      <c r="EF17" s="150"/>
      <c r="EG17" s="148"/>
      <c r="EH17" s="148"/>
      <c r="EI17" s="149"/>
      <c r="EJ17" s="150"/>
      <c r="EK17" s="148"/>
      <c r="EL17" s="148"/>
      <c r="EM17" s="149"/>
      <c r="EN17" s="150"/>
      <c r="EO17" s="148"/>
      <c r="EP17" s="148"/>
      <c r="EQ17" s="149"/>
      <c r="ER17" s="150"/>
      <c r="ES17" s="148"/>
      <c r="ET17" s="148"/>
      <c r="EU17" s="149"/>
      <c r="EV17" s="150"/>
      <c r="EW17" s="148"/>
      <c r="EX17" s="148"/>
      <c r="EY17" s="149"/>
      <c r="EZ17" s="150"/>
      <c r="FA17" s="148"/>
      <c r="FB17" s="148"/>
      <c r="FC17" s="149"/>
      <c r="FD17" s="150"/>
      <c r="FE17" s="148"/>
      <c r="FF17" s="148"/>
      <c r="FG17" s="149"/>
      <c r="FH17" s="150"/>
      <c r="FI17" s="148"/>
      <c r="FJ17" s="148"/>
      <c r="FK17" s="149"/>
      <c r="FL17" s="150"/>
      <c r="FM17" s="148"/>
      <c r="FN17" s="148"/>
      <c r="FO17" s="149"/>
      <c r="FP17" s="150"/>
      <c r="FQ17" s="148"/>
      <c r="FR17" s="148"/>
      <c r="FS17" s="149"/>
      <c r="FT17" s="150"/>
      <c r="FU17" s="148"/>
      <c r="FV17" s="148"/>
      <c r="FW17" s="149"/>
      <c r="FX17" s="150"/>
      <c r="FY17" s="148"/>
      <c r="FZ17" s="148"/>
      <c r="GA17" s="149"/>
      <c r="GB17" s="150"/>
      <c r="GC17" s="148"/>
      <c r="GD17" s="148"/>
      <c r="GE17" s="149"/>
      <c r="GF17" s="150"/>
      <c r="GG17" s="148"/>
      <c r="GH17" s="148"/>
      <c r="GI17" s="149"/>
      <c r="GJ17" s="150"/>
      <c r="GK17" s="148"/>
      <c r="GL17" s="148"/>
      <c r="GM17" s="149"/>
      <c r="GN17" s="150"/>
      <c r="GO17" s="148"/>
      <c r="GP17" s="148"/>
      <c r="GQ17" s="149"/>
      <c r="GR17" s="150"/>
      <c r="GS17" s="148">
        <v>-1.7350000000000136</v>
      </c>
      <c r="GT17" s="148">
        <v>-2.8150000000000155</v>
      </c>
      <c r="IQ17" s="120" t="e">
        <v>#N/A</v>
      </c>
      <c r="IR17" s="120" t="e">
        <v>#N/A</v>
      </c>
      <c r="IS17" s="120" t="e">
        <v>#N/A</v>
      </c>
      <c r="IT17" s="120" t="e">
        <v>#N/A</v>
      </c>
      <c r="IU17" s="120" t="e">
        <v>#N/A</v>
      </c>
      <c r="IV17" s="120" t="e">
        <v>#N/A</v>
      </c>
      <c r="IW17" s="120" t="e">
        <v>#N/A</v>
      </c>
      <c r="IX17" s="120" t="e">
        <v>#N/A</v>
      </c>
      <c r="IY17" s="120" t="e">
        <v>#N/A</v>
      </c>
      <c r="IZ17" s="120" t="e">
        <v>#N/A</v>
      </c>
      <c r="JA17" s="120" t="e">
        <v>#N/A</v>
      </c>
      <c r="JB17" s="120" t="e">
        <v>#N/A</v>
      </c>
      <c r="JC17" s="120" t="e">
        <v>#N/A</v>
      </c>
      <c r="JD17" s="120" t="e">
        <v>#N/A</v>
      </c>
      <c r="JE17" s="120" t="e">
        <v>#N/A</v>
      </c>
      <c r="JF17" s="120" t="e">
        <v>#N/A</v>
      </c>
      <c r="JG17" s="120" t="e">
        <v>#N/A</v>
      </c>
      <c r="JH17" s="120" t="e">
        <v>#N/A</v>
      </c>
      <c r="JI17" s="120" t="e">
        <v>#N/A</v>
      </c>
      <c r="JJ17" s="120" t="e">
        <v>#N/A</v>
      </c>
      <c r="JK17" s="120" t="e">
        <v>#N/A</v>
      </c>
      <c r="JL17" s="120" t="e">
        <v>#N/A</v>
      </c>
      <c r="JM17" s="120" t="e">
        <v>#N/A</v>
      </c>
      <c r="JN17" s="120" t="e">
        <v>#N/A</v>
      </c>
      <c r="JO17" s="120" t="e">
        <v>#N/A</v>
      </c>
      <c r="JP17" s="120" t="e">
        <v>#N/A</v>
      </c>
      <c r="JQ17" s="120" t="e">
        <v>#N/A</v>
      </c>
      <c r="JR17" s="120" t="e">
        <v>#N/A</v>
      </c>
      <c r="JS17" s="120" t="e">
        <v>#N/A</v>
      </c>
      <c r="JT17" s="120" t="e">
        <v>#N/A</v>
      </c>
      <c r="JU17" s="120" t="e">
        <v>#N/A</v>
      </c>
      <c r="JV17" s="120" t="e">
        <v>#N/A</v>
      </c>
      <c r="JW17" s="120" t="e">
        <v>#N/A</v>
      </c>
      <c r="JX17" s="120" t="e">
        <v>#N/A</v>
      </c>
    </row>
    <row r="18" spans="1:284" x14ac:dyDescent="0.25">
      <c r="A18" s="146">
        <v>14</v>
      </c>
      <c r="B18" s="147">
        <v>7</v>
      </c>
      <c r="C18" s="148">
        <v>0</v>
      </c>
      <c r="D18" s="148">
        <v>0</v>
      </c>
      <c r="E18" s="149">
        <v>-0.91500000000013415</v>
      </c>
      <c r="F18" s="150">
        <v>5.5000000000006821E-2</v>
      </c>
      <c r="G18" s="148">
        <v>-0.51750000000021146</v>
      </c>
      <c r="H18" s="148">
        <v>-0.62999999999996703</v>
      </c>
      <c r="I18" s="148">
        <v>-2.1900000000000546</v>
      </c>
      <c r="J18" s="148">
        <v>-0.75500000000000256</v>
      </c>
      <c r="K18" s="149">
        <v>-2.1900000000000546</v>
      </c>
      <c r="L18" s="150">
        <v>-0.75500000000000256</v>
      </c>
      <c r="M18" s="148">
        <v>-2.2699999999999818</v>
      </c>
      <c r="N18" s="148">
        <v>-0.5374999999999801</v>
      </c>
      <c r="O18" s="149">
        <v>-2.1399999999999864</v>
      </c>
      <c r="P18" s="150">
        <v>0.72249999999999659</v>
      </c>
      <c r="Q18" s="148">
        <v>-1.7075000000000387</v>
      </c>
      <c r="R18" s="148">
        <v>-1.5200000000000173</v>
      </c>
      <c r="S18" s="149">
        <v>-1.8625000000000114</v>
      </c>
      <c r="T18" s="150">
        <v>0.92499999999997584</v>
      </c>
      <c r="U18" s="148">
        <v>-0.45750000000003865</v>
      </c>
      <c r="V18" s="148">
        <v>-0.66499999999999204</v>
      </c>
      <c r="W18" s="149"/>
      <c r="X18" s="150"/>
      <c r="Y18" s="148"/>
      <c r="Z18" s="148"/>
      <c r="AA18" s="149"/>
      <c r="AB18" s="150"/>
      <c r="AC18" s="148"/>
      <c r="AD18" s="148"/>
      <c r="AE18" s="149"/>
      <c r="AF18" s="150"/>
      <c r="AG18" s="148"/>
      <c r="AH18" s="148"/>
      <c r="AI18" s="149"/>
      <c r="AJ18" s="150"/>
      <c r="AK18" s="148"/>
      <c r="AL18" s="148"/>
      <c r="AM18" s="149"/>
      <c r="AN18" s="150"/>
      <c r="AO18" s="148"/>
      <c r="AP18" s="148"/>
      <c r="AQ18" s="149"/>
      <c r="AR18" s="150"/>
      <c r="AS18" s="148"/>
      <c r="AT18" s="148"/>
      <c r="AU18" s="149"/>
      <c r="AV18" s="150"/>
      <c r="AW18" s="148"/>
      <c r="AX18" s="148"/>
      <c r="AY18" s="149"/>
      <c r="AZ18" s="150"/>
      <c r="BA18" s="148"/>
      <c r="BB18" s="148"/>
      <c r="BC18" s="149"/>
      <c r="BD18" s="150"/>
      <c r="BE18" s="148"/>
      <c r="BF18" s="148"/>
      <c r="BG18" s="149"/>
      <c r="BH18" s="150"/>
      <c r="BI18" s="148"/>
      <c r="BJ18" s="148"/>
      <c r="BK18" s="149"/>
      <c r="BL18" s="150"/>
      <c r="BM18" s="148"/>
      <c r="BN18" s="148"/>
      <c r="BO18" s="149"/>
      <c r="BP18" s="150"/>
      <c r="BQ18" s="148"/>
      <c r="BR18" s="148"/>
      <c r="BS18" s="149"/>
      <c r="BT18" s="150"/>
      <c r="BU18" s="148"/>
      <c r="BV18" s="148"/>
      <c r="BW18" s="149"/>
      <c r="BX18" s="150"/>
      <c r="BY18" s="148"/>
      <c r="BZ18" s="148"/>
      <c r="CA18" s="149"/>
      <c r="CB18" s="150"/>
      <c r="CC18" s="148"/>
      <c r="CD18" s="148"/>
      <c r="CE18" s="149"/>
      <c r="CF18" s="150"/>
      <c r="CG18" s="148"/>
      <c r="CH18" s="148"/>
      <c r="CI18" s="149"/>
      <c r="CJ18" s="150"/>
      <c r="CK18" s="148"/>
      <c r="CL18" s="148"/>
      <c r="CM18" s="149"/>
      <c r="CN18" s="150"/>
      <c r="CO18" s="148"/>
      <c r="CP18" s="148"/>
      <c r="CQ18" s="149"/>
      <c r="CR18" s="150"/>
      <c r="CS18" s="148"/>
      <c r="CT18" s="148"/>
      <c r="CU18" s="149"/>
      <c r="CV18" s="150"/>
      <c r="CW18" s="148"/>
      <c r="CX18" s="148"/>
      <c r="CY18" s="149"/>
      <c r="CZ18" s="150"/>
      <c r="DA18" s="148"/>
      <c r="DB18" s="148"/>
      <c r="DC18" s="149"/>
      <c r="DD18" s="150"/>
      <c r="DE18" s="148"/>
      <c r="DF18" s="148"/>
      <c r="DG18" s="149"/>
      <c r="DH18" s="150"/>
      <c r="DI18" s="148"/>
      <c r="DJ18" s="148"/>
      <c r="DK18" s="149"/>
      <c r="DL18" s="150"/>
      <c r="DM18" s="148"/>
      <c r="DN18" s="148"/>
      <c r="DO18" s="149"/>
      <c r="DP18" s="150"/>
      <c r="DQ18" s="148"/>
      <c r="DR18" s="148"/>
      <c r="DS18" s="149"/>
      <c r="DT18" s="150"/>
      <c r="DU18" s="148"/>
      <c r="DV18" s="148"/>
      <c r="DW18" s="149"/>
      <c r="DX18" s="150"/>
      <c r="DY18" s="148"/>
      <c r="DZ18" s="148"/>
      <c r="EA18" s="149"/>
      <c r="EB18" s="150"/>
      <c r="EC18" s="148"/>
      <c r="ED18" s="148"/>
      <c r="EE18" s="149"/>
      <c r="EF18" s="150"/>
      <c r="EG18" s="148"/>
      <c r="EH18" s="148"/>
      <c r="EI18" s="149"/>
      <c r="EJ18" s="150"/>
      <c r="EK18" s="148"/>
      <c r="EL18" s="148"/>
      <c r="EM18" s="149"/>
      <c r="EN18" s="150"/>
      <c r="EO18" s="148"/>
      <c r="EP18" s="148"/>
      <c r="EQ18" s="149"/>
      <c r="ER18" s="150"/>
      <c r="ES18" s="148"/>
      <c r="ET18" s="148"/>
      <c r="EU18" s="149"/>
      <c r="EV18" s="150"/>
      <c r="EW18" s="148"/>
      <c r="EX18" s="148"/>
      <c r="EY18" s="149"/>
      <c r="EZ18" s="150"/>
      <c r="FA18" s="148"/>
      <c r="FB18" s="148"/>
      <c r="FC18" s="149"/>
      <c r="FD18" s="150"/>
      <c r="FE18" s="148"/>
      <c r="FF18" s="148"/>
      <c r="FG18" s="149"/>
      <c r="FH18" s="150"/>
      <c r="FI18" s="148"/>
      <c r="FJ18" s="148"/>
      <c r="FK18" s="149"/>
      <c r="FL18" s="150"/>
      <c r="FM18" s="148"/>
      <c r="FN18" s="148"/>
      <c r="FO18" s="149"/>
      <c r="FP18" s="150"/>
      <c r="FQ18" s="148"/>
      <c r="FR18" s="148"/>
      <c r="FS18" s="149"/>
      <c r="FT18" s="150"/>
      <c r="FU18" s="148"/>
      <c r="FV18" s="148"/>
      <c r="FW18" s="149"/>
      <c r="FX18" s="150"/>
      <c r="FY18" s="148"/>
      <c r="FZ18" s="148"/>
      <c r="GA18" s="149"/>
      <c r="GB18" s="150"/>
      <c r="GC18" s="148"/>
      <c r="GD18" s="148"/>
      <c r="GE18" s="149"/>
      <c r="GF18" s="150"/>
      <c r="GG18" s="148"/>
      <c r="GH18" s="148"/>
      <c r="GI18" s="149"/>
      <c r="GJ18" s="150"/>
      <c r="GK18" s="148"/>
      <c r="GL18" s="148"/>
      <c r="GM18" s="149"/>
      <c r="GN18" s="150"/>
      <c r="GO18" s="148"/>
      <c r="GP18" s="148"/>
      <c r="GQ18" s="149"/>
      <c r="GR18" s="150"/>
      <c r="GS18" s="148">
        <v>-1.7600000000000477</v>
      </c>
      <c r="GT18" s="148">
        <v>-2.6500000000000128</v>
      </c>
      <c r="IQ18" s="120" t="e">
        <v>#N/A</v>
      </c>
      <c r="IR18" s="120" t="e">
        <v>#N/A</v>
      </c>
      <c r="IS18" s="120" t="e">
        <v>#N/A</v>
      </c>
      <c r="IT18" s="120" t="e">
        <v>#N/A</v>
      </c>
      <c r="IU18" s="120" t="e">
        <v>#N/A</v>
      </c>
      <c r="IV18" s="120" t="e">
        <v>#N/A</v>
      </c>
      <c r="IW18" s="120" t="e">
        <v>#N/A</v>
      </c>
      <c r="IX18" s="120" t="e">
        <v>#N/A</v>
      </c>
      <c r="IY18" s="120" t="e">
        <v>#N/A</v>
      </c>
      <c r="IZ18" s="120" t="e">
        <v>#N/A</v>
      </c>
      <c r="JA18" s="120" t="e">
        <v>#N/A</v>
      </c>
      <c r="JB18" s="120" t="e">
        <v>#N/A</v>
      </c>
      <c r="JC18" s="120" t="e">
        <v>#N/A</v>
      </c>
      <c r="JD18" s="120" t="e">
        <v>#N/A</v>
      </c>
      <c r="JE18" s="120" t="e">
        <v>#N/A</v>
      </c>
      <c r="JF18" s="120" t="e">
        <v>#N/A</v>
      </c>
      <c r="JG18" s="120" t="e">
        <v>#N/A</v>
      </c>
      <c r="JH18" s="120" t="e">
        <v>#N/A</v>
      </c>
      <c r="JI18" s="120" t="e">
        <v>#N/A</v>
      </c>
      <c r="JJ18" s="120" t="e">
        <v>#N/A</v>
      </c>
      <c r="JK18" s="120" t="e">
        <v>#N/A</v>
      </c>
      <c r="JL18" s="120" t="e">
        <v>#N/A</v>
      </c>
      <c r="JM18" s="120" t="e">
        <v>#N/A</v>
      </c>
      <c r="JN18" s="120" t="e">
        <v>#N/A</v>
      </c>
      <c r="JO18" s="120" t="e">
        <v>#N/A</v>
      </c>
      <c r="JP18" s="120" t="e">
        <v>#N/A</v>
      </c>
      <c r="JQ18" s="120" t="e">
        <v>#N/A</v>
      </c>
      <c r="JR18" s="120" t="e">
        <v>#N/A</v>
      </c>
      <c r="JS18" s="120" t="e">
        <v>#N/A</v>
      </c>
      <c r="JT18" s="120" t="e">
        <v>#N/A</v>
      </c>
      <c r="JU18" s="120" t="e">
        <v>#N/A</v>
      </c>
      <c r="JV18" s="120" t="e">
        <v>#N/A</v>
      </c>
      <c r="JW18" s="120" t="e">
        <v>#N/A</v>
      </c>
      <c r="JX18" s="120" t="e">
        <v>#N/A</v>
      </c>
    </row>
    <row r="19" spans="1:284" x14ac:dyDescent="0.25">
      <c r="A19" s="146">
        <v>15</v>
      </c>
      <c r="B19" s="147">
        <v>7.5</v>
      </c>
      <c r="C19" s="148">
        <v>0</v>
      </c>
      <c r="D19" s="148">
        <v>0</v>
      </c>
      <c r="E19" s="149">
        <v>-0.89750000000009322</v>
      </c>
      <c r="F19" s="150">
        <v>6.7500000000002558E-2</v>
      </c>
      <c r="G19" s="148">
        <v>-0.50000000000017053</v>
      </c>
      <c r="H19" s="148">
        <v>-0.59749999999996817</v>
      </c>
      <c r="I19" s="148">
        <v>-2.1975000000000477</v>
      </c>
      <c r="J19" s="148">
        <v>-0.85000000000000853</v>
      </c>
      <c r="K19" s="149">
        <v>-2.1975000000000477</v>
      </c>
      <c r="L19" s="150">
        <v>-0.85000000000000853</v>
      </c>
      <c r="M19" s="148">
        <v>-2.2549999999999955</v>
      </c>
      <c r="N19" s="148">
        <v>-0.50999999999999091</v>
      </c>
      <c r="O19" s="149">
        <v>-2.1324999999999932</v>
      </c>
      <c r="P19" s="150">
        <v>0.73499999999998522</v>
      </c>
      <c r="Q19" s="148">
        <v>-1.6850000000000591</v>
      </c>
      <c r="R19" s="148">
        <v>-1.5300000000000296</v>
      </c>
      <c r="S19" s="149">
        <v>-1.8374999999999773</v>
      </c>
      <c r="T19" s="150">
        <v>0.84999999999996589</v>
      </c>
      <c r="U19" s="148">
        <v>-0.45000000000004547</v>
      </c>
      <c r="V19" s="148">
        <v>-0.58749999999999858</v>
      </c>
      <c r="W19" s="149"/>
      <c r="X19" s="150"/>
      <c r="Y19" s="148"/>
      <c r="Z19" s="148"/>
      <c r="AA19" s="149"/>
      <c r="AB19" s="150"/>
      <c r="AC19" s="148"/>
      <c r="AD19" s="148"/>
      <c r="AE19" s="149"/>
      <c r="AF19" s="150"/>
      <c r="AG19" s="148"/>
      <c r="AH19" s="148"/>
      <c r="AI19" s="149"/>
      <c r="AJ19" s="150"/>
      <c r="AK19" s="148"/>
      <c r="AL19" s="148"/>
      <c r="AM19" s="149"/>
      <c r="AN19" s="150"/>
      <c r="AO19" s="148"/>
      <c r="AP19" s="148"/>
      <c r="AQ19" s="149"/>
      <c r="AR19" s="150"/>
      <c r="AS19" s="148"/>
      <c r="AT19" s="148"/>
      <c r="AU19" s="149"/>
      <c r="AV19" s="150"/>
      <c r="AW19" s="148"/>
      <c r="AX19" s="148"/>
      <c r="AY19" s="149"/>
      <c r="AZ19" s="150"/>
      <c r="BA19" s="148"/>
      <c r="BB19" s="148"/>
      <c r="BC19" s="149"/>
      <c r="BD19" s="150"/>
      <c r="BE19" s="148"/>
      <c r="BF19" s="148"/>
      <c r="BG19" s="149"/>
      <c r="BH19" s="150"/>
      <c r="BI19" s="148"/>
      <c r="BJ19" s="148"/>
      <c r="BK19" s="149"/>
      <c r="BL19" s="150"/>
      <c r="BM19" s="148"/>
      <c r="BN19" s="148"/>
      <c r="BO19" s="149"/>
      <c r="BP19" s="150"/>
      <c r="BQ19" s="148"/>
      <c r="BR19" s="148"/>
      <c r="BS19" s="149"/>
      <c r="BT19" s="150"/>
      <c r="BU19" s="148"/>
      <c r="BV19" s="148"/>
      <c r="BW19" s="149"/>
      <c r="BX19" s="150"/>
      <c r="BY19" s="148"/>
      <c r="BZ19" s="148"/>
      <c r="CA19" s="149"/>
      <c r="CB19" s="150"/>
      <c r="CC19" s="148"/>
      <c r="CD19" s="148"/>
      <c r="CE19" s="149"/>
      <c r="CF19" s="150"/>
      <c r="CG19" s="148"/>
      <c r="CH19" s="148"/>
      <c r="CI19" s="149"/>
      <c r="CJ19" s="150"/>
      <c r="CK19" s="148"/>
      <c r="CL19" s="148"/>
      <c r="CM19" s="149"/>
      <c r="CN19" s="150"/>
      <c r="CO19" s="148"/>
      <c r="CP19" s="148"/>
      <c r="CQ19" s="149"/>
      <c r="CR19" s="150"/>
      <c r="CS19" s="148"/>
      <c r="CT19" s="148"/>
      <c r="CU19" s="149"/>
      <c r="CV19" s="150"/>
      <c r="CW19" s="148"/>
      <c r="CX19" s="148"/>
      <c r="CY19" s="149"/>
      <c r="CZ19" s="150"/>
      <c r="DA19" s="148"/>
      <c r="DB19" s="148"/>
      <c r="DC19" s="149"/>
      <c r="DD19" s="150"/>
      <c r="DE19" s="148"/>
      <c r="DF19" s="148"/>
      <c r="DG19" s="149"/>
      <c r="DH19" s="150"/>
      <c r="DI19" s="148"/>
      <c r="DJ19" s="148"/>
      <c r="DK19" s="149"/>
      <c r="DL19" s="150"/>
      <c r="DM19" s="148"/>
      <c r="DN19" s="148"/>
      <c r="DO19" s="149"/>
      <c r="DP19" s="150"/>
      <c r="DQ19" s="148"/>
      <c r="DR19" s="148"/>
      <c r="DS19" s="149"/>
      <c r="DT19" s="150"/>
      <c r="DU19" s="148"/>
      <c r="DV19" s="148"/>
      <c r="DW19" s="149"/>
      <c r="DX19" s="150"/>
      <c r="DY19" s="148"/>
      <c r="DZ19" s="148"/>
      <c r="EA19" s="149"/>
      <c r="EB19" s="150"/>
      <c r="EC19" s="148"/>
      <c r="ED19" s="148"/>
      <c r="EE19" s="149"/>
      <c r="EF19" s="150"/>
      <c r="EG19" s="148"/>
      <c r="EH19" s="148"/>
      <c r="EI19" s="149"/>
      <c r="EJ19" s="150"/>
      <c r="EK19" s="148"/>
      <c r="EL19" s="148"/>
      <c r="EM19" s="149"/>
      <c r="EN19" s="150"/>
      <c r="EO19" s="148"/>
      <c r="EP19" s="148"/>
      <c r="EQ19" s="149"/>
      <c r="ER19" s="150"/>
      <c r="ES19" s="148"/>
      <c r="ET19" s="148"/>
      <c r="EU19" s="149"/>
      <c r="EV19" s="150"/>
      <c r="EW19" s="148"/>
      <c r="EX19" s="148"/>
      <c r="EY19" s="149"/>
      <c r="EZ19" s="150"/>
      <c r="FA19" s="148"/>
      <c r="FB19" s="148"/>
      <c r="FC19" s="149"/>
      <c r="FD19" s="150"/>
      <c r="FE19" s="148"/>
      <c r="FF19" s="148"/>
      <c r="FG19" s="149"/>
      <c r="FH19" s="150"/>
      <c r="FI19" s="148"/>
      <c r="FJ19" s="148"/>
      <c r="FK19" s="149"/>
      <c r="FL19" s="150"/>
      <c r="FM19" s="148"/>
      <c r="FN19" s="148"/>
      <c r="FO19" s="149"/>
      <c r="FP19" s="150"/>
      <c r="FQ19" s="148"/>
      <c r="FR19" s="148"/>
      <c r="FS19" s="149"/>
      <c r="FT19" s="150"/>
      <c r="FU19" s="148"/>
      <c r="FV19" s="148"/>
      <c r="FW19" s="149"/>
      <c r="FX19" s="150"/>
      <c r="FY19" s="148"/>
      <c r="FZ19" s="148"/>
      <c r="GA19" s="149"/>
      <c r="GB19" s="150"/>
      <c r="GC19" s="148"/>
      <c r="GD19" s="148"/>
      <c r="GE19" s="149"/>
      <c r="GF19" s="150"/>
      <c r="GG19" s="148"/>
      <c r="GH19" s="148"/>
      <c r="GI19" s="149"/>
      <c r="GJ19" s="150"/>
      <c r="GK19" s="148"/>
      <c r="GL19" s="148"/>
      <c r="GM19" s="149"/>
      <c r="GN19" s="150"/>
      <c r="GO19" s="148"/>
      <c r="GP19" s="148"/>
      <c r="GQ19" s="149"/>
      <c r="GR19" s="150"/>
      <c r="GS19" s="148">
        <v>-1.7625000000000455</v>
      </c>
      <c r="GT19" s="148">
        <v>-2.6750000000000256</v>
      </c>
      <c r="IQ19" s="120" t="e">
        <v>#N/A</v>
      </c>
      <c r="IR19" s="120" t="e">
        <v>#N/A</v>
      </c>
      <c r="IS19" s="120" t="e">
        <v>#N/A</v>
      </c>
      <c r="IT19" s="120" t="e">
        <v>#N/A</v>
      </c>
      <c r="IU19" s="120" t="e">
        <v>#N/A</v>
      </c>
      <c r="IV19" s="120" t="e">
        <v>#N/A</v>
      </c>
      <c r="IW19" s="120" t="e">
        <v>#N/A</v>
      </c>
      <c r="IX19" s="120" t="e">
        <v>#N/A</v>
      </c>
      <c r="IY19" s="120" t="e">
        <v>#N/A</v>
      </c>
      <c r="IZ19" s="120" t="e">
        <v>#N/A</v>
      </c>
      <c r="JA19" s="120" t="e">
        <v>#N/A</v>
      </c>
      <c r="JB19" s="120" t="e">
        <v>#N/A</v>
      </c>
      <c r="JC19" s="120" t="e">
        <v>#N/A</v>
      </c>
      <c r="JD19" s="120" t="e">
        <v>#N/A</v>
      </c>
      <c r="JE19" s="120" t="e">
        <v>#N/A</v>
      </c>
      <c r="JF19" s="120" t="e">
        <v>#N/A</v>
      </c>
      <c r="JG19" s="120" t="e">
        <v>#N/A</v>
      </c>
      <c r="JH19" s="120" t="e">
        <v>#N/A</v>
      </c>
      <c r="JI19" s="120" t="e">
        <v>#N/A</v>
      </c>
      <c r="JJ19" s="120" t="e">
        <v>#N/A</v>
      </c>
      <c r="JK19" s="120" t="e">
        <v>#N/A</v>
      </c>
      <c r="JL19" s="120" t="e">
        <v>#N/A</v>
      </c>
      <c r="JM19" s="120" t="e">
        <v>#N/A</v>
      </c>
      <c r="JN19" s="120" t="e">
        <v>#N/A</v>
      </c>
      <c r="JO19" s="120" t="e">
        <v>#N/A</v>
      </c>
      <c r="JP19" s="120" t="e">
        <v>#N/A</v>
      </c>
      <c r="JQ19" s="120" t="e">
        <v>#N/A</v>
      </c>
      <c r="JR19" s="120" t="e">
        <v>#N/A</v>
      </c>
      <c r="JS19" s="120" t="e">
        <v>#N/A</v>
      </c>
      <c r="JT19" s="120" t="e">
        <v>#N/A</v>
      </c>
      <c r="JU19" s="120" t="e">
        <v>#N/A</v>
      </c>
      <c r="JV19" s="120" t="e">
        <v>#N/A</v>
      </c>
      <c r="JW19" s="120" t="e">
        <v>#N/A</v>
      </c>
      <c r="JX19" s="120" t="e">
        <v>#N/A</v>
      </c>
    </row>
    <row r="20" spans="1:284" x14ac:dyDescent="0.25">
      <c r="A20" s="146">
        <v>16</v>
      </c>
      <c r="B20" s="147">
        <v>8</v>
      </c>
      <c r="C20" s="148">
        <v>0</v>
      </c>
      <c r="D20" s="148">
        <v>0</v>
      </c>
      <c r="E20" s="149">
        <v>-0.87500000000011369</v>
      </c>
      <c r="F20" s="150">
        <v>2.4999999999998579E-2</v>
      </c>
      <c r="G20" s="148">
        <v>-0.46000000000015007</v>
      </c>
      <c r="H20" s="148">
        <v>-0.6274999999999693</v>
      </c>
      <c r="I20" s="148">
        <v>-2.1500000000000625</v>
      </c>
      <c r="J20" s="148">
        <v>-0.96000000000000796</v>
      </c>
      <c r="K20" s="149">
        <v>-2.1500000000000625</v>
      </c>
      <c r="L20" s="150">
        <v>-0.96000000000000796</v>
      </c>
      <c r="M20" s="148">
        <v>-2.1925000000000239</v>
      </c>
      <c r="N20" s="148">
        <v>-0.46749999999999403</v>
      </c>
      <c r="O20" s="149">
        <v>-2.085000000000008</v>
      </c>
      <c r="P20" s="150">
        <v>0.67749999999998067</v>
      </c>
      <c r="Q20" s="148">
        <v>-1.6225000000000875</v>
      </c>
      <c r="R20" s="148">
        <v>-1.5425000000000324</v>
      </c>
      <c r="S20" s="149">
        <v>-1.7650000000000148</v>
      </c>
      <c r="T20" s="150">
        <v>0.8599999999999639</v>
      </c>
      <c r="U20" s="148">
        <v>-0.40500000000005798</v>
      </c>
      <c r="V20" s="148">
        <v>-0.64750000000000085</v>
      </c>
      <c r="W20" s="149"/>
      <c r="X20" s="150"/>
      <c r="Y20" s="148"/>
      <c r="Z20" s="148"/>
      <c r="AA20" s="149"/>
      <c r="AB20" s="150"/>
      <c r="AC20" s="148"/>
      <c r="AD20" s="148"/>
      <c r="AE20" s="149"/>
      <c r="AF20" s="150"/>
      <c r="AG20" s="148"/>
      <c r="AH20" s="148"/>
      <c r="AI20" s="149"/>
      <c r="AJ20" s="150"/>
      <c r="AK20" s="148"/>
      <c r="AL20" s="148"/>
      <c r="AM20" s="149"/>
      <c r="AN20" s="150"/>
      <c r="AO20" s="148"/>
      <c r="AP20" s="148"/>
      <c r="AQ20" s="149"/>
      <c r="AR20" s="150"/>
      <c r="AS20" s="148"/>
      <c r="AT20" s="148"/>
      <c r="AU20" s="149"/>
      <c r="AV20" s="150"/>
      <c r="AW20" s="148"/>
      <c r="AX20" s="148"/>
      <c r="AY20" s="149"/>
      <c r="AZ20" s="150"/>
      <c r="BA20" s="148"/>
      <c r="BB20" s="148"/>
      <c r="BC20" s="149"/>
      <c r="BD20" s="150"/>
      <c r="BE20" s="148"/>
      <c r="BF20" s="148"/>
      <c r="BG20" s="149"/>
      <c r="BH20" s="150"/>
      <c r="BI20" s="148"/>
      <c r="BJ20" s="148"/>
      <c r="BK20" s="149"/>
      <c r="BL20" s="150"/>
      <c r="BM20" s="148"/>
      <c r="BN20" s="148"/>
      <c r="BO20" s="149"/>
      <c r="BP20" s="150"/>
      <c r="BQ20" s="148"/>
      <c r="BR20" s="148"/>
      <c r="BS20" s="149"/>
      <c r="BT20" s="150"/>
      <c r="BU20" s="148"/>
      <c r="BV20" s="148"/>
      <c r="BW20" s="149"/>
      <c r="BX20" s="150"/>
      <c r="BY20" s="148"/>
      <c r="BZ20" s="148"/>
      <c r="CA20" s="149"/>
      <c r="CB20" s="150"/>
      <c r="CC20" s="148"/>
      <c r="CD20" s="148"/>
      <c r="CE20" s="149"/>
      <c r="CF20" s="150"/>
      <c r="CG20" s="148"/>
      <c r="CH20" s="148"/>
      <c r="CI20" s="149"/>
      <c r="CJ20" s="150"/>
      <c r="CK20" s="148"/>
      <c r="CL20" s="148"/>
      <c r="CM20" s="149"/>
      <c r="CN20" s="150"/>
      <c r="CO20" s="148"/>
      <c r="CP20" s="148"/>
      <c r="CQ20" s="149"/>
      <c r="CR20" s="150"/>
      <c r="CS20" s="148"/>
      <c r="CT20" s="148"/>
      <c r="CU20" s="149"/>
      <c r="CV20" s="150"/>
      <c r="CW20" s="148"/>
      <c r="CX20" s="148"/>
      <c r="CY20" s="149"/>
      <c r="CZ20" s="150"/>
      <c r="DA20" s="148"/>
      <c r="DB20" s="148"/>
      <c r="DC20" s="149"/>
      <c r="DD20" s="150"/>
      <c r="DE20" s="148"/>
      <c r="DF20" s="148"/>
      <c r="DG20" s="149"/>
      <c r="DH20" s="150"/>
      <c r="DI20" s="148"/>
      <c r="DJ20" s="148"/>
      <c r="DK20" s="149"/>
      <c r="DL20" s="150"/>
      <c r="DM20" s="148"/>
      <c r="DN20" s="148"/>
      <c r="DO20" s="149"/>
      <c r="DP20" s="150"/>
      <c r="DQ20" s="148"/>
      <c r="DR20" s="148"/>
      <c r="DS20" s="149"/>
      <c r="DT20" s="150"/>
      <c r="DU20" s="148"/>
      <c r="DV20" s="148"/>
      <c r="DW20" s="149"/>
      <c r="DX20" s="150"/>
      <c r="DY20" s="148"/>
      <c r="DZ20" s="148"/>
      <c r="EA20" s="149"/>
      <c r="EB20" s="150"/>
      <c r="EC20" s="148"/>
      <c r="ED20" s="148"/>
      <c r="EE20" s="149"/>
      <c r="EF20" s="150"/>
      <c r="EG20" s="148"/>
      <c r="EH20" s="148"/>
      <c r="EI20" s="149"/>
      <c r="EJ20" s="150"/>
      <c r="EK20" s="148"/>
      <c r="EL20" s="148"/>
      <c r="EM20" s="149"/>
      <c r="EN20" s="150"/>
      <c r="EO20" s="148"/>
      <c r="EP20" s="148"/>
      <c r="EQ20" s="149"/>
      <c r="ER20" s="150"/>
      <c r="ES20" s="148"/>
      <c r="ET20" s="148"/>
      <c r="EU20" s="149"/>
      <c r="EV20" s="150"/>
      <c r="EW20" s="148"/>
      <c r="EX20" s="148"/>
      <c r="EY20" s="149"/>
      <c r="EZ20" s="150"/>
      <c r="FA20" s="148"/>
      <c r="FB20" s="148"/>
      <c r="FC20" s="149"/>
      <c r="FD20" s="150"/>
      <c r="FE20" s="148"/>
      <c r="FF20" s="148"/>
      <c r="FG20" s="149"/>
      <c r="FH20" s="150"/>
      <c r="FI20" s="148"/>
      <c r="FJ20" s="148"/>
      <c r="FK20" s="149"/>
      <c r="FL20" s="150"/>
      <c r="FM20" s="148"/>
      <c r="FN20" s="148"/>
      <c r="FO20" s="149"/>
      <c r="FP20" s="150"/>
      <c r="FQ20" s="148"/>
      <c r="FR20" s="148"/>
      <c r="FS20" s="149"/>
      <c r="FT20" s="150"/>
      <c r="FU20" s="148"/>
      <c r="FV20" s="148"/>
      <c r="FW20" s="149"/>
      <c r="FX20" s="150"/>
      <c r="FY20" s="148"/>
      <c r="FZ20" s="148"/>
      <c r="GA20" s="149"/>
      <c r="GB20" s="150"/>
      <c r="GC20" s="148"/>
      <c r="GD20" s="148"/>
      <c r="GE20" s="149"/>
      <c r="GF20" s="150"/>
      <c r="GG20" s="148"/>
      <c r="GH20" s="148"/>
      <c r="GI20" s="149"/>
      <c r="GJ20" s="150"/>
      <c r="GK20" s="148"/>
      <c r="GL20" s="148"/>
      <c r="GM20" s="149"/>
      <c r="GN20" s="150"/>
      <c r="GO20" s="148"/>
      <c r="GP20" s="148"/>
      <c r="GQ20" s="149"/>
      <c r="GR20" s="150"/>
      <c r="GS20" s="148">
        <v>-1.7050000000000693</v>
      </c>
      <c r="GT20" s="148">
        <v>-2.5600000000000236</v>
      </c>
      <c r="IQ20" s="120" t="e">
        <v>#N/A</v>
      </c>
      <c r="IR20" s="120" t="e">
        <v>#N/A</v>
      </c>
      <c r="IS20" s="120" t="e">
        <v>#N/A</v>
      </c>
      <c r="IT20" s="120" t="e">
        <v>#N/A</v>
      </c>
      <c r="IU20" s="120" t="e">
        <v>#N/A</v>
      </c>
      <c r="IV20" s="120" t="e">
        <v>#N/A</v>
      </c>
      <c r="IW20" s="120" t="e">
        <v>#N/A</v>
      </c>
      <c r="IX20" s="120" t="e">
        <v>#N/A</v>
      </c>
      <c r="IY20" s="120" t="e">
        <v>#N/A</v>
      </c>
      <c r="IZ20" s="120" t="e">
        <v>#N/A</v>
      </c>
      <c r="JA20" s="120" t="e">
        <v>#N/A</v>
      </c>
      <c r="JB20" s="120" t="e">
        <v>#N/A</v>
      </c>
      <c r="JC20" s="120" t="e">
        <v>#N/A</v>
      </c>
      <c r="JD20" s="120" t="e">
        <v>#N/A</v>
      </c>
      <c r="JE20" s="120" t="e">
        <v>#N/A</v>
      </c>
      <c r="JF20" s="120" t="e">
        <v>#N/A</v>
      </c>
      <c r="JG20" s="120" t="e">
        <v>#N/A</v>
      </c>
      <c r="JH20" s="120" t="e">
        <v>#N/A</v>
      </c>
      <c r="JI20" s="120" t="e">
        <v>#N/A</v>
      </c>
      <c r="JJ20" s="120" t="e">
        <v>#N/A</v>
      </c>
      <c r="JK20" s="120" t="e">
        <v>#N/A</v>
      </c>
      <c r="JL20" s="120" t="e">
        <v>#N/A</v>
      </c>
      <c r="JM20" s="120" t="e">
        <v>#N/A</v>
      </c>
      <c r="JN20" s="120" t="e">
        <v>#N/A</v>
      </c>
      <c r="JO20" s="120" t="e">
        <v>#N/A</v>
      </c>
      <c r="JP20" s="120" t="e">
        <v>#N/A</v>
      </c>
      <c r="JQ20" s="120" t="e">
        <v>#N/A</v>
      </c>
      <c r="JR20" s="120" t="e">
        <v>#N/A</v>
      </c>
      <c r="JS20" s="120" t="e">
        <v>#N/A</v>
      </c>
      <c r="JT20" s="120" t="e">
        <v>#N/A</v>
      </c>
      <c r="JU20" s="120" t="e">
        <v>#N/A</v>
      </c>
      <c r="JV20" s="120" t="e">
        <v>#N/A</v>
      </c>
      <c r="JW20" s="120" t="e">
        <v>#N/A</v>
      </c>
      <c r="JX20" s="120" t="e">
        <v>#N/A</v>
      </c>
    </row>
    <row r="21" spans="1:284" x14ac:dyDescent="0.25">
      <c r="A21" s="146">
        <v>17</v>
      </c>
      <c r="B21" s="147">
        <v>8.5</v>
      </c>
      <c r="C21" s="148">
        <v>0</v>
      </c>
      <c r="D21" s="148">
        <v>0</v>
      </c>
      <c r="E21" s="149">
        <v>-0.86000000000015575</v>
      </c>
      <c r="F21" s="150">
        <v>3.4999999999996589E-2</v>
      </c>
      <c r="G21" s="148">
        <v>-0.42250000000015575</v>
      </c>
      <c r="H21" s="148">
        <v>-0.65999999999996817</v>
      </c>
      <c r="I21" s="148">
        <v>-2.0800000000000978</v>
      </c>
      <c r="J21" s="148">
        <v>-0.92000000000000881</v>
      </c>
      <c r="K21" s="149">
        <v>-2.0800000000000978</v>
      </c>
      <c r="L21" s="150">
        <v>-0.92000000000000881</v>
      </c>
      <c r="M21" s="148">
        <v>-2.1100000000000421</v>
      </c>
      <c r="N21" s="148">
        <v>-0.23499999999999943</v>
      </c>
      <c r="O21" s="149">
        <v>-2.0075000000000216</v>
      </c>
      <c r="P21" s="150">
        <v>0.8049999999999784</v>
      </c>
      <c r="Q21" s="148">
        <v>-1.5325000000001125</v>
      </c>
      <c r="R21" s="148">
        <v>-1.2875000000000369</v>
      </c>
      <c r="S21" s="149">
        <v>-1.6700000000000443</v>
      </c>
      <c r="T21" s="150">
        <v>1.0924999999999585</v>
      </c>
      <c r="U21" s="148">
        <v>-0.32000000000010687</v>
      </c>
      <c r="V21" s="148">
        <v>-0.44750000000000512</v>
      </c>
      <c r="W21" s="149"/>
      <c r="X21" s="150"/>
      <c r="Y21" s="148"/>
      <c r="Z21" s="148"/>
      <c r="AA21" s="149"/>
      <c r="AB21" s="150"/>
      <c r="AC21" s="148"/>
      <c r="AD21" s="148"/>
      <c r="AE21" s="149"/>
      <c r="AF21" s="150"/>
      <c r="AG21" s="148"/>
      <c r="AH21" s="148"/>
      <c r="AI21" s="149"/>
      <c r="AJ21" s="150"/>
      <c r="AK21" s="148"/>
      <c r="AL21" s="148"/>
      <c r="AM21" s="149"/>
      <c r="AN21" s="150"/>
      <c r="AO21" s="148"/>
      <c r="AP21" s="148"/>
      <c r="AQ21" s="149"/>
      <c r="AR21" s="150"/>
      <c r="AS21" s="148"/>
      <c r="AT21" s="148"/>
      <c r="AU21" s="149"/>
      <c r="AV21" s="150"/>
      <c r="AW21" s="148"/>
      <c r="AX21" s="148"/>
      <c r="AY21" s="149"/>
      <c r="AZ21" s="150"/>
      <c r="BA21" s="148"/>
      <c r="BB21" s="148"/>
      <c r="BC21" s="149"/>
      <c r="BD21" s="150"/>
      <c r="BE21" s="148"/>
      <c r="BF21" s="148"/>
      <c r="BG21" s="149"/>
      <c r="BH21" s="150"/>
      <c r="BI21" s="148"/>
      <c r="BJ21" s="148"/>
      <c r="BK21" s="149"/>
      <c r="BL21" s="150"/>
      <c r="BM21" s="148"/>
      <c r="BN21" s="148"/>
      <c r="BO21" s="149"/>
      <c r="BP21" s="150"/>
      <c r="BQ21" s="148"/>
      <c r="BR21" s="148"/>
      <c r="BS21" s="149"/>
      <c r="BT21" s="150"/>
      <c r="BU21" s="148"/>
      <c r="BV21" s="148"/>
      <c r="BW21" s="149"/>
      <c r="BX21" s="150"/>
      <c r="BY21" s="148"/>
      <c r="BZ21" s="148"/>
      <c r="CA21" s="149"/>
      <c r="CB21" s="150"/>
      <c r="CC21" s="148"/>
      <c r="CD21" s="148"/>
      <c r="CE21" s="149"/>
      <c r="CF21" s="150"/>
      <c r="CG21" s="148"/>
      <c r="CH21" s="148"/>
      <c r="CI21" s="149"/>
      <c r="CJ21" s="150"/>
      <c r="CK21" s="148"/>
      <c r="CL21" s="148"/>
      <c r="CM21" s="149"/>
      <c r="CN21" s="150"/>
      <c r="CO21" s="148"/>
      <c r="CP21" s="148"/>
      <c r="CQ21" s="149"/>
      <c r="CR21" s="150"/>
      <c r="CS21" s="148"/>
      <c r="CT21" s="148"/>
      <c r="CU21" s="149"/>
      <c r="CV21" s="150"/>
      <c r="CW21" s="148"/>
      <c r="CX21" s="148"/>
      <c r="CY21" s="149"/>
      <c r="CZ21" s="150"/>
      <c r="DA21" s="148"/>
      <c r="DB21" s="148"/>
      <c r="DC21" s="149"/>
      <c r="DD21" s="150"/>
      <c r="DE21" s="148"/>
      <c r="DF21" s="148"/>
      <c r="DG21" s="149"/>
      <c r="DH21" s="150"/>
      <c r="DI21" s="148"/>
      <c r="DJ21" s="148"/>
      <c r="DK21" s="149"/>
      <c r="DL21" s="150"/>
      <c r="DM21" s="148"/>
      <c r="DN21" s="148"/>
      <c r="DO21" s="149"/>
      <c r="DP21" s="150"/>
      <c r="DQ21" s="148"/>
      <c r="DR21" s="148"/>
      <c r="DS21" s="149"/>
      <c r="DT21" s="150"/>
      <c r="DU21" s="148"/>
      <c r="DV21" s="148"/>
      <c r="DW21" s="149"/>
      <c r="DX21" s="150"/>
      <c r="DY21" s="148"/>
      <c r="DZ21" s="148"/>
      <c r="EA21" s="149"/>
      <c r="EB21" s="150"/>
      <c r="EC21" s="148"/>
      <c r="ED21" s="148"/>
      <c r="EE21" s="149"/>
      <c r="EF21" s="150"/>
      <c r="EG21" s="148"/>
      <c r="EH21" s="148"/>
      <c r="EI21" s="149"/>
      <c r="EJ21" s="150"/>
      <c r="EK21" s="148"/>
      <c r="EL21" s="148"/>
      <c r="EM21" s="149"/>
      <c r="EN21" s="150"/>
      <c r="EO21" s="148"/>
      <c r="EP21" s="148"/>
      <c r="EQ21" s="149"/>
      <c r="ER21" s="150"/>
      <c r="ES21" s="148"/>
      <c r="ET21" s="148"/>
      <c r="EU21" s="149"/>
      <c r="EV21" s="150"/>
      <c r="EW21" s="148"/>
      <c r="EX21" s="148"/>
      <c r="EY21" s="149"/>
      <c r="EZ21" s="150"/>
      <c r="FA21" s="148"/>
      <c r="FB21" s="148"/>
      <c r="FC21" s="149"/>
      <c r="FD21" s="150"/>
      <c r="FE21" s="148"/>
      <c r="FF21" s="148"/>
      <c r="FG21" s="149"/>
      <c r="FH21" s="150"/>
      <c r="FI21" s="148"/>
      <c r="FJ21" s="148"/>
      <c r="FK21" s="149"/>
      <c r="FL21" s="150"/>
      <c r="FM21" s="148"/>
      <c r="FN21" s="148"/>
      <c r="FO21" s="149"/>
      <c r="FP21" s="150"/>
      <c r="FQ21" s="148"/>
      <c r="FR21" s="148"/>
      <c r="FS21" s="149"/>
      <c r="FT21" s="150"/>
      <c r="FU21" s="148"/>
      <c r="FV21" s="148"/>
      <c r="FW21" s="149"/>
      <c r="FX21" s="150"/>
      <c r="FY21" s="148"/>
      <c r="FZ21" s="148"/>
      <c r="GA21" s="149"/>
      <c r="GB21" s="150"/>
      <c r="GC21" s="148"/>
      <c r="GD21" s="148"/>
      <c r="GE21" s="149"/>
      <c r="GF21" s="150"/>
      <c r="GG21" s="148"/>
      <c r="GH21" s="148"/>
      <c r="GI21" s="149"/>
      <c r="GJ21" s="150"/>
      <c r="GK21" s="148"/>
      <c r="GL21" s="148"/>
      <c r="GM21" s="149"/>
      <c r="GN21" s="150"/>
      <c r="GO21" s="148"/>
      <c r="GP21" s="148"/>
      <c r="GQ21" s="149"/>
      <c r="GR21" s="150"/>
      <c r="GS21" s="148">
        <v>-1.6250000000001137</v>
      </c>
      <c r="GT21" s="148">
        <v>-2.2325000000000301</v>
      </c>
      <c r="IQ21" s="120" t="e">
        <v>#N/A</v>
      </c>
      <c r="IR21" s="120" t="e">
        <v>#N/A</v>
      </c>
      <c r="IS21" s="120" t="e">
        <v>#N/A</v>
      </c>
      <c r="IT21" s="120" t="e">
        <v>#N/A</v>
      </c>
      <c r="IU21" s="120" t="e">
        <v>#N/A</v>
      </c>
      <c r="IV21" s="120" t="e">
        <v>#N/A</v>
      </c>
      <c r="IW21" s="120" t="e">
        <v>#N/A</v>
      </c>
      <c r="IX21" s="120" t="e">
        <v>#N/A</v>
      </c>
      <c r="IY21" s="120" t="e">
        <v>#N/A</v>
      </c>
      <c r="IZ21" s="120" t="e">
        <v>#N/A</v>
      </c>
      <c r="JA21" s="120" t="e">
        <v>#N/A</v>
      </c>
      <c r="JB21" s="120" t="e">
        <v>#N/A</v>
      </c>
      <c r="JC21" s="120" t="e">
        <v>#N/A</v>
      </c>
      <c r="JD21" s="120" t="e">
        <v>#N/A</v>
      </c>
      <c r="JE21" s="120" t="e">
        <v>#N/A</v>
      </c>
      <c r="JF21" s="120" t="e">
        <v>#N/A</v>
      </c>
      <c r="JG21" s="120" t="e">
        <v>#N/A</v>
      </c>
      <c r="JH21" s="120" t="e">
        <v>#N/A</v>
      </c>
      <c r="JI21" s="120" t="e">
        <v>#N/A</v>
      </c>
      <c r="JJ21" s="120" t="e">
        <v>#N/A</v>
      </c>
      <c r="JK21" s="120" t="e">
        <v>#N/A</v>
      </c>
      <c r="JL21" s="120" t="e">
        <v>#N/A</v>
      </c>
      <c r="JM21" s="120" t="e">
        <v>#N/A</v>
      </c>
      <c r="JN21" s="120" t="e">
        <v>#N/A</v>
      </c>
      <c r="JO21" s="120" t="e">
        <v>#N/A</v>
      </c>
      <c r="JP21" s="120" t="e">
        <v>#N/A</v>
      </c>
      <c r="JQ21" s="120" t="e">
        <v>#N/A</v>
      </c>
      <c r="JR21" s="120" t="e">
        <v>#N/A</v>
      </c>
      <c r="JS21" s="120" t="e">
        <v>#N/A</v>
      </c>
      <c r="JT21" s="120" t="e">
        <v>#N/A</v>
      </c>
      <c r="JU21" s="120" t="e">
        <v>#N/A</v>
      </c>
      <c r="JV21" s="120" t="e">
        <v>#N/A</v>
      </c>
      <c r="JW21" s="120" t="e">
        <v>#N/A</v>
      </c>
      <c r="JX21" s="120" t="e">
        <v>#N/A</v>
      </c>
    </row>
    <row r="22" spans="1:284" x14ac:dyDescent="0.25">
      <c r="A22" s="146">
        <v>18</v>
      </c>
      <c r="B22" s="147">
        <v>9</v>
      </c>
      <c r="C22" s="148">
        <v>0</v>
      </c>
      <c r="D22" s="148">
        <v>0</v>
      </c>
      <c r="E22" s="149">
        <v>-0.85250000000016257</v>
      </c>
      <c r="F22" s="150">
        <v>4.9999999999997158E-2</v>
      </c>
      <c r="G22" s="148">
        <v>-0.34750000000016712</v>
      </c>
      <c r="H22" s="148">
        <v>-0.64249999999996987</v>
      </c>
      <c r="I22" s="148">
        <v>-2.0350000000001103</v>
      </c>
      <c r="J22" s="148">
        <v>-0.85250000000000625</v>
      </c>
      <c r="K22" s="149">
        <v>-2.0350000000001103</v>
      </c>
      <c r="L22" s="150">
        <v>-0.85250000000000625</v>
      </c>
      <c r="M22" s="148">
        <v>-2.0575000000000614</v>
      </c>
      <c r="N22" s="148">
        <v>-4.9999999999954525E-3</v>
      </c>
      <c r="O22" s="149">
        <v>-1.9600000000000364</v>
      </c>
      <c r="P22" s="150">
        <v>1.0024999999999835</v>
      </c>
      <c r="Q22" s="148">
        <v>-1.4925000000001205</v>
      </c>
      <c r="R22" s="148">
        <v>-0.95250000000002899</v>
      </c>
      <c r="S22" s="149">
        <v>-1.5825000000000671</v>
      </c>
      <c r="T22" s="150">
        <v>1.254999999999967</v>
      </c>
      <c r="U22" s="148">
        <v>-0.22250000000011028</v>
      </c>
      <c r="V22" s="148">
        <v>-0.29500000000000171</v>
      </c>
      <c r="W22" s="149"/>
      <c r="X22" s="150"/>
      <c r="Y22" s="148"/>
      <c r="Z22" s="148"/>
      <c r="AA22" s="149"/>
      <c r="AB22" s="150"/>
      <c r="AC22" s="148"/>
      <c r="AD22" s="148"/>
      <c r="AE22" s="149"/>
      <c r="AF22" s="150"/>
      <c r="AG22" s="148"/>
      <c r="AH22" s="148"/>
      <c r="AI22" s="149"/>
      <c r="AJ22" s="150"/>
      <c r="AK22" s="148"/>
      <c r="AL22" s="148"/>
      <c r="AM22" s="149"/>
      <c r="AN22" s="150"/>
      <c r="AO22" s="148"/>
      <c r="AP22" s="148"/>
      <c r="AQ22" s="149"/>
      <c r="AR22" s="150"/>
      <c r="AS22" s="148"/>
      <c r="AT22" s="148"/>
      <c r="AU22" s="149"/>
      <c r="AV22" s="150"/>
      <c r="AW22" s="148"/>
      <c r="AX22" s="148"/>
      <c r="AY22" s="149"/>
      <c r="AZ22" s="150"/>
      <c r="BA22" s="148"/>
      <c r="BB22" s="148"/>
      <c r="BC22" s="149"/>
      <c r="BD22" s="150"/>
      <c r="BE22" s="148"/>
      <c r="BF22" s="148"/>
      <c r="BG22" s="149"/>
      <c r="BH22" s="150"/>
      <c r="BI22" s="148"/>
      <c r="BJ22" s="148"/>
      <c r="BK22" s="149"/>
      <c r="BL22" s="150"/>
      <c r="BM22" s="148"/>
      <c r="BN22" s="148"/>
      <c r="BO22" s="149"/>
      <c r="BP22" s="150"/>
      <c r="BQ22" s="148"/>
      <c r="BR22" s="148"/>
      <c r="BS22" s="149"/>
      <c r="BT22" s="150"/>
      <c r="BU22" s="148"/>
      <c r="BV22" s="148"/>
      <c r="BW22" s="149"/>
      <c r="BX22" s="150"/>
      <c r="BY22" s="148"/>
      <c r="BZ22" s="148"/>
      <c r="CA22" s="149"/>
      <c r="CB22" s="150"/>
      <c r="CC22" s="148"/>
      <c r="CD22" s="148"/>
      <c r="CE22" s="149"/>
      <c r="CF22" s="150"/>
      <c r="CG22" s="148"/>
      <c r="CH22" s="148"/>
      <c r="CI22" s="149"/>
      <c r="CJ22" s="150"/>
      <c r="CK22" s="148"/>
      <c r="CL22" s="148"/>
      <c r="CM22" s="149"/>
      <c r="CN22" s="150"/>
      <c r="CO22" s="148"/>
      <c r="CP22" s="148"/>
      <c r="CQ22" s="149"/>
      <c r="CR22" s="150"/>
      <c r="CS22" s="148"/>
      <c r="CT22" s="148"/>
      <c r="CU22" s="149"/>
      <c r="CV22" s="150"/>
      <c r="CW22" s="148"/>
      <c r="CX22" s="148"/>
      <c r="CY22" s="149"/>
      <c r="CZ22" s="150"/>
      <c r="DA22" s="148"/>
      <c r="DB22" s="148"/>
      <c r="DC22" s="149"/>
      <c r="DD22" s="150"/>
      <c r="DE22" s="148"/>
      <c r="DF22" s="148"/>
      <c r="DG22" s="149"/>
      <c r="DH22" s="150"/>
      <c r="DI22" s="148"/>
      <c r="DJ22" s="148"/>
      <c r="DK22" s="149"/>
      <c r="DL22" s="150"/>
      <c r="DM22" s="148"/>
      <c r="DN22" s="148"/>
      <c r="DO22" s="149"/>
      <c r="DP22" s="150"/>
      <c r="DQ22" s="148"/>
      <c r="DR22" s="148"/>
      <c r="DS22" s="149"/>
      <c r="DT22" s="150"/>
      <c r="DU22" s="148"/>
      <c r="DV22" s="148"/>
      <c r="DW22" s="149"/>
      <c r="DX22" s="150"/>
      <c r="DY22" s="148"/>
      <c r="DZ22" s="148"/>
      <c r="EA22" s="149"/>
      <c r="EB22" s="150"/>
      <c r="EC22" s="148"/>
      <c r="ED22" s="148"/>
      <c r="EE22" s="149"/>
      <c r="EF22" s="150"/>
      <c r="EG22" s="148"/>
      <c r="EH22" s="148"/>
      <c r="EI22" s="149"/>
      <c r="EJ22" s="150"/>
      <c r="EK22" s="148"/>
      <c r="EL22" s="148"/>
      <c r="EM22" s="149"/>
      <c r="EN22" s="150"/>
      <c r="EO22" s="148"/>
      <c r="EP22" s="148"/>
      <c r="EQ22" s="149"/>
      <c r="ER22" s="150"/>
      <c r="ES22" s="148"/>
      <c r="ET22" s="148"/>
      <c r="EU22" s="149"/>
      <c r="EV22" s="150"/>
      <c r="EW22" s="148"/>
      <c r="EX22" s="148"/>
      <c r="EY22" s="149"/>
      <c r="EZ22" s="150"/>
      <c r="FA22" s="148"/>
      <c r="FB22" s="148"/>
      <c r="FC22" s="149"/>
      <c r="FD22" s="150"/>
      <c r="FE22" s="148"/>
      <c r="FF22" s="148"/>
      <c r="FG22" s="149"/>
      <c r="FH22" s="150"/>
      <c r="FI22" s="148"/>
      <c r="FJ22" s="148"/>
      <c r="FK22" s="149"/>
      <c r="FL22" s="150"/>
      <c r="FM22" s="148"/>
      <c r="FN22" s="148"/>
      <c r="FO22" s="149"/>
      <c r="FP22" s="150"/>
      <c r="FQ22" s="148"/>
      <c r="FR22" s="148"/>
      <c r="FS22" s="149"/>
      <c r="FT22" s="150"/>
      <c r="FU22" s="148"/>
      <c r="FV22" s="148"/>
      <c r="FW22" s="149"/>
      <c r="FX22" s="150"/>
      <c r="FY22" s="148"/>
      <c r="FZ22" s="148"/>
      <c r="GA22" s="149"/>
      <c r="GB22" s="150"/>
      <c r="GC22" s="148"/>
      <c r="GD22" s="148"/>
      <c r="GE22" s="149"/>
      <c r="GF22" s="150"/>
      <c r="GG22" s="148"/>
      <c r="GH22" s="148"/>
      <c r="GI22" s="149"/>
      <c r="GJ22" s="150"/>
      <c r="GK22" s="148"/>
      <c r="GL22" s="148"/>
      <c r="GM22" s="149"/>
      <c r="GN22" s="150"/>
      <c r="GO22" s="148"/>
      <c r="GP22" s="148"/>
      <c r="GQ22" s="149"/>
      <c r="GR22" s="150"/>
      <c r="GS22" s="148">
        <v>-1.6600000000001103</v>
      </c>
      <c r="GT22" s="148">
        <v>-1.9275000000000233</v>
      </c>
      <c r="IQ22" s="120" t="e">
        <v>#N/A</v>
      </c>
      <c r="IR22" s="120" t="e">
        <v>#N/A</v>
      </c>
      <c r="IS22" s="120" t="e">
        <v>#N/A</v>
      </c>
      <c r="IT22" s="120" t="e">
        <v>#N/A</v>
      </c>
      <c r="IU22" s="120" t="e">
        <v>#N/A</v>
      </c>
      <c r="IV22" s="120" t="e">
        <v>#N/A</v>
      </c>
      <c r="IW22" s="120" t="e">
        <v>#N/A</v>
      </c>
      <c r="IX22" s="120" t="e">
        <v>#N/A</v>
      </c>
      <c r="IY22" s="120" t="e">
        <v>#N/A</v>
      </c>
      <c r="IZ22" s="120" t="e">
        <v>#N/A</v>
      </c>
      <c r="JA22" s="120" t="e">
        <v>#N/A</v>
      </c>
      <c r="JB22" s="120" t="e">
        <v>#N/A</v>
      </c>
      <c r="JC22" s="120" t="e">
        <v>#N/A</v>
      </c>
      <c r="JD22" s="120" t="e">
        <v>#N/A</v>
      </c>
      <c r="JE22" s="120" t="e">
        <v>#N/A</v>
      </c>
      <c r="JF22" s="120" t="e">
        <v>#N/A</v>
      </c>
      <c r="JG22" s="120" t="e">
        <v>#N/A</v>
      </c>
      <c r="JH22" s="120" t="e">
        <v>#N/A</v>
      </c>
      <c r="JI22" s="120" t="e">
        <v>#N/A</v>
      </c>
      <c r="JJ22" s="120" t="e">
        <v>#N/A</v>
      </c>
      <c r="JK22" s="120" t="e">
        <v>#N/A</v>
      </c>
      <c r="JL22" s="120" t="e">
        <v>#N/A</v>
      </c>
      <c r="JM22" s="120" t="e">
        <v>#N/A</v>
      </c>
      <c r="JN22" s="120" t="e">
        <v>#N/A</v>
      </c>
      <c r="JO22" s="120" t="e">
        <v>#N/A</v>
      </c>
      <c r="JP22" s="120" t="e">
        <v>#N/A</v>
      </c>
      <c r="JQ22" s="120" t="e">
        <v>#N/A</v>
      </c>
      <c r="JR22" s="120" t="e">
        <v>#N/A</v>
      </c>
      <c r="JS22" s="120" t="e">
        <v>#N/A</v>
      </c>
      <c r="JT22" s="120" t="e">
        <v>#N/A</v>
      </c>
      <c r="JU22" s="120" t="e">
        <v>#N/A</v>
      </c>
      <c r="JV22" s="120" t="e">
        <v>#N/A</v>
      </c>
      <c r="JW22" s="120" t="e">
        <v>#N/A</v>
      </c>
      <c r="JX22" s="120" t="e">
        <v>#N/A</v>
      </c>
    </row>
    <row r="23" spans="1:284" x14ac:dyDescent="0.25">
      <c r="A23" s="146">
        <v>19</v>
      </c>
      <c r="B23" s="147">
        <v>9.5</v>
      </c>
      <c r="C23" s="148">
        <v>0</v>
      </c>
      <c r="D23" s="148">
        <v>0</v>
      </c>
      <c r="E23" s="149">
        <v>-0.83500000000017849</v>
      </c>
      <c r="F23" s="150">
        <v>9.0000000000003411E-2</v>
      </c>
      <c r="G23" s="148">
        <v>-0.35000000000016485</v>
      </c>
      <c r="H23" s="148">
        <v>-0.57999999999996987</v>
      </c>
      <c r="I23" s="148">
        <v>-2.0225000000001216</v>
      </c>
      <c r="J23" s="148">
        <v>-0.73250000000000171</v>
      </c>
      <c r="K23" s="149">
        <v>-2.0225000000001216</v>
      </c>
      <c r="L23" s="150">
        <v>-0.73250000000000171</v>
      </c>
      <c r="M23" s="148">
        <v>-2.0175000000000978</v>
      </c>
      <c r="N23" s="148">
        <v>0.12250000000000227</v>
      </c>
      <c r="O23" s="149">
        <v>-1.9250000000000682</v>
      </c>
      <c r="P23" s="150">
        <v>1.1374999999999886</v>
      </c>
      <c r="Q23" s="148">
        <v>-1.4675000000001432</v>
      </c>
      <c r="R23" s="148">
        <v>-0.78000000000002956</v>
      </c>
      <c r="S23" s="149">
        <v>-1.565000000000083</v>
      </c>
      <c r="T23" s="150">
        <v>1.3549999999999756</v>
      </c>
      <c r="U23" s="148">
        <v>-0.19500000000013529</v>
      </c>
      <c r="V23" s="148">
        <v>-0.19750000000000512</v>
      </c>
      <c r="W23" s="149"/>
      <c r="X23" s="150"/>
      <c r="Y23" s="148"/>
      <c r="Z23" s="148"/>
      <c r="AA23" s="149"/>
      <c r="AB23" s="150"/>
      <c r="AC23" s="148"/>
      <c r="AD23" s="148"/>
      <c r="AE23" s="149"/>
      <c r="AF23" s="150"/>
      <c r="AG23" s="148"/>
      <c r="AH23" s="148"/>
      <c r="AI23" s="149"/>
      <c r="AJ23" s="150"/>
      <c r="AK23" s="148"/>
      <c r="AL23" s="148"/>
      <c r="AM23" s="149"/>
      <c r="AN23" s="150"/>
      <c r="AO23" s="148"/>
      <c r="AP23" s="148"/>
      <c r="AQ23" s="149"/>
      <c r="AR23" s="150"/>
      <c r="AS23" s="148"/>
      <c r="AT23" s="148"/>
      <c r="AU23" s="149"/>
      <c r="AV23" s="150"/>
      <c r="AW23" s="148"/>
      <c r="AX23" s="148"/>
      <c r="AY23" s="149"/>
      <c r="AZ23" s="150"/>
      <c r="BA23" s="148"/>
      <c r="BB23" s="148"/>
      <c r="BC23" s="149"/>
      <c r="BD23" s="150"/>
      <c r="BE23" s="148"/>
      <c r="BF23" s="148"/>
      <c r="BG23" s="149"/>
      <c r="BH23" s="150"/>
      <c r="BI23" s="148"/>
      <c r="BJ23" s="148"/>
      <c r="BK23" s="149"/>
      <c r="BL23" s="150"/>
      <c r="BM23" s="148"/>
      <c r="BN23" s="148"/>
      <c r="BO23" s="149"/>
      <c r="BP23" s="150"/>
      <c r="BQ23" s="148"/>
      <c r="BR23" s="148"/>
      <c r="BS23" s="149"/>
      <c r="BT23" s="150"/>
      <c r="BU23" s="148"/>
      <c r="BV23" s="148"/>
      <c r="BW23" s="149"/>
      <c r="BX23" s="150"/>
      <c r="BY23" s="148"/>
      <c r="BZ23" s="148"/>
      <c r="CA23" s="149"/>
      <c r="CB23" s="150"/>
      <c r="CC23" s="148"/>
      <c r="CD23" s="148"/>
      <c r="CE23" s="149"/>
      <c r="CF23" s="150"/>
      <c r="CG23" s="148"/>
      <c r="CH23" s="148"/>
      <c r="CI23" s="149"/>
      <c r="CJ23" s="150"/>
      <c r="CK23" s="148"/>
      <c r="CL23" s="148"/>
      <c r="CM23" s="149"/>
      <c r="CN23" s="150"/>
      <c r="CO23" s="148"/>
      <c r="CP23" s="148"/>
      <c r="CQ23" s="149"/>
      <c r="CR23" s="150"/>
      <c r="CS23" s="148"/>
      <c r="CT23" s="148"/>
      <c r="CU23" s="149"/>
      <c r="CV23" s="150"/>
      <c r="CW23" s="148"/>
      <c r="CX23" s="148"/>
      <c r="CY23" s="149"/>
      <c r="CZ23" s="150"/>
      <c r="DA23" s="148"/>
      <c r="DB23" s="148"/>
      <c r="DC23" s="149"/>
      <c r="DD23" s="150"/>
      <c r="DE23" s="148"/>
      <c r="DF23" s="148"/>
      <c r="DG23" s="149"/>
      <c r="DH23" s="150"/>
      <c r="DI23" s="148"/>
      <c r="DJ23" s="148"/>
      <c r="DK23" s="149"/>
      <c r="DL23" s="150"/>
      <c r="DM23" s="148"/>
      <c r="DN23" s="148"/>
      <c r="DO23" s="149"/>
      <c r="DP23" s="150"/>
      <c r="DQ23" s="148"/>
      <c r="DR23" s="148"/>
      <c r="DS23" s="149"/>
      <c r="DT23" s="150"/>
      <c r="DU23" s="148"/>
      <c r="DV23" s="148"/>
      <c r="DW23" s="149"/>
      <c r="DX23" s="150"/>
      <c r="DY23" s="148"/>
      <c r="DZ23" s="148"/>
      <c r="EA23" s="149"/>
      <c r="EB23" s="150"/>
      <c r="EC23" s="148"/>
      <c r="ED23" s="148"/>
      <c r="EE23" s="149"/>
      <c r="EF23" s="150"/>
      <c r="EG23" s="148"/>
      <c r="EH23" s="148"/>
      <c r="EI23" s="149"/>
      <c r="EJ23" s="150"/>
      <c r="EK23" s="148"/>
      <c r="EL23" s="148"/>
      <c r="EM23" s="149"/>
      <c r="EN23" s="150"/>
      <c r="EO23" s="148"/>
      <c r="EP23" s="148"/>
      <c r="EQ23" s="149"/>
      <c r="ER23" s="150"/>
      <c r="ES23" s="148"/>
      <c r="ET23" s="148"/>
      <c r="EU23" s="149"/>
      <c r="EV23" s="150"/>
      <c r="EW23" s="148"/>
      <c r="EX23" s="148"/>
      <c r="EY23" s="149"/>
      <c r="EZ23" s="150"/>
      <c r="FA23" s="148"/>
      <c r="FB23" s="148"/>
      <c r="FC23" s="149"/>
      <c r="FD23" s="150"/>
      <c r="FE23" s="148"/>
      <c r="FF23" s="148"/>
      <c r="FG23" s="149"/>
      <c r="FH23" s="150"/>
      <c r="FI23" s="148"/>
      <c r="FJ23" s="148"/>
      <c r="FK23" s="149"/>
      <c r="FL23" s="150"/>
      <c r="FM23" s="148"/>
      <c r="FN23" s="148"/>
      <c r="FO23" s="149"/>
      <c r="FP23" s="150"/>
      <c r="FQ23" s="148"/>
      <c r="FR23" s="148"/>
      <c r="FS23" s="149"/>
      <c r="FT23" s="150"/>
      <c r="FU23" s="148"/>
      <c r="FV23" s="148"/>
      <c r="FW23" s="149"/>
      <c r="FX23" s="150"/>
      <c r="FY23" s="148"/>
      <c r="FZ23" s="148"/>
      <c r="GA23" s="149"/>
      <c r="GB23" s="150"/>
      <c r="GC23" s="148"/>
      <c r="GD23" s="148"/>
      <c r="GE23" s="149"/>
      <c r="GF23" s="150"/>
      <c r="GG23" s="148"/>
      <c r="GH23" s="148"/>
      <c r="GI23" s="149"/>
      <c r="GJ23" s="150"/>
      <c r="GK23" s="148"/>
      <c r="GL23" s="148"/>
      <c r="GM23" s="149"/>
      <c r="GN23" s="150"/>
      <c r="GO23" s="148"/>
      <c r="GP23" s="148"/>
      <c r="GQ23" s="149"/>
      <c r="GR23" s="150"/>
      <c r="GS23" s="148">
        <v>-1.5550000000001205</v>
      </c>
      <c r="GT23" s="148">
        <v>-1.7550000000000239</v>
      </c>
      <c r="IQ23" s="120" t="e">
        <v>#N/A</v>
      </c>
      <c r="IR23" s="120" t="e">
        <v>#N/A</v>
      </c>
      <c r="IS23" s="120" t="e">
        <v>#N/A</v>
      </c>
      <c r="IT23" s="120" t="e">
        <v>#N/A</v>
      </c>
      <c r="IU23" s="120" t="e">
        <v>#N/A</v>
      </c>
      <c r="IV23" s="120" t="e">
        <v>#N/A</v>
      </c>
      <c r="IW23" s="120" t="e">
        <v>#N/A</v>
      </c>
      <c r="IX23" s="120" t="e">
        <v>#N/A</v>
      </c>
      <c r="IY23" s="120" t="e">
        <v>#N/A</v>
      </c>
      <c r="IZ23" s="120" t="e">
        <v>#N/A</v>
      </c>
      <c r="JA23" s="120" t="e">
        <v>#N/A</v>
      </c>
      <c r="JB23" s="120" t="e">
        <v>#N/A</v>
      </c>
      <c r="JC23" s="120" t="e">
        <v>#N/A</v>
      </c>
      <c r="JD23" s="120" t="e">
        <v>#N/A</v>
      </c>
      <c r="JE23" s="120" t="e">
        <v>#N/A</v>
      </c>
      <c r="JF23" s="120" t="e">
        <v>#N/A</v>
      </c>
      <c r="JG23" s="120" t="e">
        <v>#N/A</v>
      </c>
      <c r="JH23" s="120" t="e">
        <v>#N/A</v>
      </c>
      <c r="JI23" s="120" t="e">
        <v>#N/A</v>
      </c>
      <c r="JJ23" s="120" t="e">
        <v>#N/A</v>
      </c>
      <c r="JK23" s="120" t="e">
        <v>#N/A</v>
      </c>
      <c r="JL23" s="120" t="e">
        <v>#N/A</v>
      </c>
      <c r="JM23" s="120" t="e">
        <v>#N/A</v>
      </c>
      <c r="JN23" s="120" t="e">
        <v>#N/A</v>
      </c>
      <c r="JO23" s="120" t="e">
        <v>#N/A</v>
      </c>
      <c r="JP23" s="120" t="e">
        <v>#N/A</v>
      </c>
      <c r="JQ23" s="120" t="e">
        <v>#N/A</v>
      </c>
      <c r="JR23" s="120" t="e">
        <v>#N/A</v>
      </c>
      <c r="JS23" s="120" t="e">
        <v>#N/A</v>
      </c>
      <c r="JT23" s="120" t="e">
        <v>#N/A</v>
      </c>
      <c r="JU23" s="120" t="e">
        <v>#N/A</v>
      </c>
      <c r="JV23" s="120" t="e">
        <v>#N/A</v>
      </c>
      <c r="JW23" s="120" t="e">
        <v>#N/A</v>
      </c>
      <c r="JX23" s="120" t="e">
        <v>#N/A</v>
      </c>
    </row>
    <row r="24" spans="1:284" x14ac:dyDescent="0.25">
      <c r="A24" s="146">
        <v>20</v>
      </c>
      <c r="B24" s="147">
        <v>10</v>
      </c>
      <c r="C24" s="148">
        <v>0</v>
      </c>
      <c r="D24" s="148">
        <v>0</v>
      </c>
      <c r="E24" s="149">
        <v>-0.83500000000017849</v>
      </c>
      <c r="F24" s="150">
        <v>0.29000000000000625</v>
      </c>
      <c r="G24" s="148">
        <v>-0.3725000000001728</v>
      </c>
      <c r="H24" s="148">
        <v>-0.49499999999996191</v>
      </c>
      <c r="I24" s="148">
        <v>-2.0050000000001091</v>
      </c>
      <c r="J24" s="148">
        <v>-0.75499999999999545</v>
      </c>
      <c r="K24" s="149">
        <v>-2.0050000000001091</v>
      </c>
      <c r="L24" s="150">
        <v>-0.75499999999999545</v>
      </c>
      <c r="M24" s="148">
        <v>-1.9900000000000944</v>
      </c>
      <c r="N24" s="148">
        <v>0.18250000000000455</v>
      </c>
      <c r="O24" s="149">
        <v>-1.9150000000000489</v>
      </c>
      <c r="P24" s="150">
        <v>1.0999999999999943</v>
      </c>
      <c r="Q24" s="148">
        <v>-1.4450000000001353</v>
      </c>
      <c r="R24" s="148">
        <v>-0.75500000000002387</v>
      </c>
      <c r="S24" s="149">
        <v>-1.5350000000000819</v>
      </c>
      <c r="T24" s="150">
        <v>1.2624999999999744</v>
      </c>
      <c r="U24" s="148">
        <v>-0.19000000000011141</v>
      </c>
      <c r="V24" s="148">
        <v>-0.15749999999999886</v>
      </c>
      <c r="W24" s="149"/>
      <c r="X24" s="150"/>
      <c r="Y24" s="148"/>
      <c r="Z24" s="148"/>
      <c r="AA24" s="149"/>
      <c r="AB24" s="150"/>
      <c r="AC24" s="148"/>
      <c r="AD24" s="148"/>
      <c r="AE24" s="149"/>
      <c r="AF24" s="150"/>
      <c r="AG24" s="148"/>
      <c r="AH24" s="148"/>
      <c r="AI24" s="149"/>
      <c r="AJ24" s="150"/>
      <c r="AK24" s="148"/>
      <c r="AL24" s="148"/>
      <c r="AM24" s="149"/>
      <c r="AN24" s="150"/>
      <c r="AO24" s="148"/>
      <c r="AP24" s="148"/>
      <c r="AQ24" s="149"/>
      <c r="AR24" s="150"/>
      <c r="AS24" s="148"/>
      <c r="AT24" s="148"/>
      <c r="AU24" s="149"/>
      <c r="AV24" s="150"/>
      <c r="AW24" s="148"/>
      <c r="AX24" s="148"/>
      <c r="AY24" s="149"/>
      <c r="AZ24" s="150"/>
      <c r="BA24" s="148"/>
      <c r="BB24" s="148"/>
      <c r="BC24" s="149"/>
      <c r="BD24" s="150"/>
      <c r="BE24" s="148"/>
      <c r="BF24" s="148"/>
      <c r="BG24" s="149"/>
      <c r="BH24" s="150"/>
      <c r="BI24" s="148"/>
      <c r="BJ24" s="148"/>
      <c r="BK24" s="149"/>
      <c r="BL24" s="150"/>
      <c r="BM24" s="148"/>
      <c r="BN24" s="148"/>
      <c r="BO24" s="149"/>
      <c r="BP24" s="150"/>
      <c r="BQ24" s="148"/>
      <c r="BR24" s="148"/>
      <c r="BS24" s="149"/>
      <c r="BT24" s="150"/>
      <c r="BU24" s="148"/>
      <c r="BV24" s="148"/>
      <c r="BW24" s="149"/>
      <c r="BX24" s="150"/>
      <c r="BY24" s="148"/>
      <c r="BZ24" s="148"/>
      <c r="CA24" s="149"/>
      <c r="CB24" s="150"/>
      <c r="CC24" s="148"/>
      <c r="CD24" s="148"/>
      <c r="CE24" s="149"/>
      <c r="CF24" s="150"/>
      <c r="CG24" s="148"/>
      <c r="CH24" s="148"/>
      <c r="CI24" s="149"/>
      <c r="CJ24" s="150"/>
      <c r="CK24" s="148"/>
      <c r="CL24" s="148"/>
      <c r="CM24" s="149"/>
      <c r="CN24" s="150"/>
      <c r="CO24" s="148"/>
      <c r="CP24" s="148"/>
      <c r="CQ24" s="149"/>
      <c r="CR24" s="150"/>
      <c r="CS24" s="148"/>
      <c r="CT24" s="148"/>
      <c r="CU24" s="149"/>
      <c r="CV24" s="150"/>
      <c r="CW24" s="148"/>
      <c r="CX24" s="148"/>
      <c r="CY24" s="149"/>
      <c r="CZ24" s="150"/>
      <c r="DA24" s="148"/>
      <c r="DB24" s="148"/>
      <c r="DC24" s="149"/>
      <c r="DD24" s="150"/>
      <c r="DE24" s="148"/>
      <c r="DF24" s="148"/>
      <c r="DG24" s="149"/>
      <c r="DH24" s="150"/>
      <c r="DI24" s="148"/>
      <c r="DJ24" s="148"/>
      <c r="DK24" s="149"/>
      <c r="DL24" s="150"/>
      <c r="DM24" s="148"/>
      <c r="DN24" s="148"/>
      <c r="DO24" s="149"/>
      <c r="DP24" s="150"/>
      <c r="DQ24" s="148"/>
      <c r="DR24" s="148"/>
      <c r="DS24" s="149"/>
      <c r="DT24" s="150"/>
      <c r="DU24" s="148"/>
      <c r="DV24" s="148"/>
      <c r="DW24" s="149"/>
      <c r="DX24" s="150"/>
      <c r="DY24" s="148"/>
      <c r="DZ24" s="148"/>
      <c r="EA24" s="149"/>
      <c r="EB24" s="150"/>
      <c r="EC24" s="148"/>
      <c r="ED24" s="148"/>
      <c r="EE24" s="149"/>
      <c r="EF24" s="150"/>
      <c r="EG24" s="148"/>
      <c r="EH24" s="148"/>
      <c r="EI24" s="149"/>
      <c r="EJ24" s="150"/>
      <c r="EK24" s="148"/>
      <c r="EL24" s="148"/>
      <c r="EM24" s="149"/>
      <c r="EN24" s="150"/>
      <c r="EO24" s="148"/>
      <c r="EP24" s="148"/>
      <c r="EQ24" s="149"/>
      <c r="ER24" s="150"/>
      <c r="ES24" s="148"/>
      <c r="ET24" s="148"/>
      <c r="EU24" s="149"/>
      <c r="EV24" s="150"/>
      <c r="EW24" s="148"/>
      <c r="EX24" s="148"/>
      <c r="EY24" s="149"/>
      <c r="EZ24" s="150"/>
      <c r="FA24" s="148"/>
      <c r="FB24" s="148"/>
      <c r="FC24" s="149"/>
      <c r="FD24" s="150"/>
      <c r="FE24" s="148"/>
      <c r="FF24" s="148"/>
      <c r="FG24" s="149"/>
      <c r="FH24" s="150"/>
      <c r="FI24" s="148"/>
      <c r="FJ24" s="148"/>
      <c r="FK24" s="149"/>
      <c r="FL24" s="150"/>
      <c r="FM24" s="148"/>
      <c r="FN24" s="148"/>
      <c r="FO24" s="149"/>
      <c r="FP24" s="150"/>
      <c r="FQ24" s="148"/>
      <c r="FR24" s="148"/>
      <c r="FS24" s="149"/>
      <c r="FT24" s="150"/>
      <c r="FU24" s="148"/>
      <c r="FV24" s="148"/>
      <c r="FW24" s="149"/>
      <c r="FX24" s="150"/>
      <c r="FY24" s="148"/>
      <c r="FZ24" s="148"/>
      <c r="GA24" s="149"/>
      <c r="GB24" s="150"/>
      <c r="GC24" s="148"/>
      <c r="GD24" s="148"/>
      <c r="GE24" s="149"/>
      <c r="GF24" s="150"/>
      <c r="GG24" s="148"/>
      <c r="GH24" s="148"/>
      <c r="GI24" s="149"/>
      <c r="GJ24" s="150"/>
      <c r="GK24" s="148"/>
      <c r="GL24" s="148"/>
      <c r="GM24" s="149"/>
      <c r="GN24" s="150"/>
      <c r="GO24" s="148"/>
      <c r="GP24" s="148"/>
      <c r="GQ24" s="149"/>
      <c r="GR24" s="150"/>
      <c r="GS24" s="148">
        <v>-1.5250000000001194</v>
      </c>
      <c r="GT24" s="148">
        <v>-1.6950000000000216</v>
      </c>
      <c r="IQ24" s="120" t="e">
        <v>#N/A</v>
      </c>
      <c r="IR24" s="120" t="e">
        <v>#N/A</v>
      </c>
      <c r="IS24" s="120" t="e">
        <v>#N/A</v>
      </c>
      <c r="IT24" s="120" t="e">
        <v>#N/A</v>
      </c>
      <c r="IU24" s="120" t="e">
        <v>#N/A</v>
      </c>
      <c r="IV24" s="120" t="e">
        <v>#N/A</v>
      </c>
      <c r="IW24" s="120" t="e">
        <v>#N/A</v>
      </c>
      <c r="IX24" s="120" t="e">
        <v>#N/A</v>
      </c>
      <c r="IY24" s="120" t="e">
        <v>#N/A</v>
      </c>
      <c r="IZ24" s="120" t="e">
        <v>#N/A</v>
      </c>
      <c r="JA24" s="120" t="e">
        <v>#N/A</v>
      </c>
      <c r="JB24" s="120" t="e">
        <v>#N/A</v>
      </c>
      <c r="JC24" s="120" t="e">
        <v>#N/A</v>
      </c>
      <c r="JD24" s="120" t="e">
        <v>#N/A</v>
      </c>
      <c r="JE24" s="120" t="e">
        <v>#N/A</v>
      </c>
      <c r="JF24" s="120" t="e">
        <v>#N/A</v>
      </c>
      <c r="JG24" s="120" t="e">
        <v>#N/A</v>
      </c>
      <c r="JH24" s="120" t="e">
        <v>#N/A</v>
      </c>
      <c r="JI24" s="120" t="e">
        <v>#N/A</v>
      </c>
      <c r="JJ24" s="120" t="e">
        <v>#N/A</v>
      </c>
      <c r="JK24" s="120" t="e">
        <v>#N/A</v>
      </c>
      <c r="JL24" s="120" t="e">
        <v>#N/A</v>
      </c>
      <c r="JM24" s="120" t="e">
        <v>#N/A</v>
      </c>
      <c r="JN24" s="120" t="e">
        <v>#N/A</v>
      </c>
      <c r="JO24" s="120" t="e">
        <v>#N/A</v>
      </c>
      <c r="JP24" s="120" t="e">
        <v>#N/A</v>
      </c>
      <c r="JQ24" s="120" t="e">
        <v>#N/A</v>
      </c>
      <c r="JR24" s="120" t="e">
        <v>#N/A</v>
      </c>
      <c r="JS24" s="120" t="e">
        <v>#N/A</v>
      </c>
      <c r="JT24" s="120" t="e">
        <v>#N/A</v>
      </c>
      <c r="JU24" s="120" t="e">
        <v>#N/A</v>
      </c>
      <c r="JV24" s="120" t="e">
        <v>#N/A</v>
      </c>
      <c r="JW24" s="120" t="e">
        <v>#N/A</v>
      </c>
      <c r="JX24" s="120" t="e">
        <v>#N/A</v>
      </c>
    </row>
    <row r="25" spans="1:284" x14ac:dyDescent="0.25">
      <c r="A25" s="146">
        <v>21</v>
      </c>
      <c r="B25" s="147">
        <v>10.5</v>
      </c>
      <c r="C25" s="148">
        <v>0</v>
      </c>
      <c r="D25" s="148">
        <v>0</v>
      </c>
      <c r="E25" s="149">
        <v>-0.81500000000016826</v>
      </c>
      <c r="F25" s="150">
        <v>0.46250000000000568</v>
      </c>
      <c r="G25" s="148">
        <v>-0.38750000000015916</v>
      </c>
      <c r="H25" s="148">
        <v>-0.4849999999999568</v>
      </c>
      <c r="I25" s="148">
        <v>-1.9475000000001046</v>
      </c>
      <c r="J25" s="148">
        <v>-0.69499999999999318</v>
      </c>
      <c r="K25" s="149">
        <v>-1.9475000000001046</v>
      </c>
      <c r="L25" s="150">
        <v>-0.69499999999999318</v>
      </c>
      <c r="M25" s="148">
        <v>-1.9250000000000966</v>
      </c>
      <c r="N25" s="148">
        <v>0.25000000000001421</v>
      </c>
      <c r="O25" s="149">
        <v>-1.8650000000000375</v>
      </c>
      <c r="P25" s="150">
        <v>0.97499999999999432</v>
      </c>
      <c r="Q25" s="148">
        <v>-1.4025000000001455</v>
      </c>
      <c r="R25" s="148">
        <v>-0.76750000000001251</v>
      </c>
      <c r="S25" s="149">
        <v>-1.4700000000000841</v>
      </c>
      <c r="T25" s="150">
        <v>1.0949999999999847</v>
      </c>
      <c r="U25" s="148">
        <v>-0.13500000000010459</v>
      </c>
      <c r="V25" s="148">
        <v>-0.17249999999998522</v>
      </c>
      <c r="W25" s="149"/>
      <c r="X25" s="150"/>
      <c r="Y25" s="148"/>
      <c r="Z25" s="148"/>
      <c r="AA25" s="149"/>
      <c r="AB25" s="150"/>
      <c r="AC25" s="148"/>
      <c r="AD25" s="148"/>
      <c r="AE25" s="149"/>
      <c r="AF25" s="150"/>
      <c r="AG25" s="148"/>
      <c r="AH25" s="148"/>
      <c r="AI25" s="149"/>
      <c r="AJ25" s="150"/>
      <c r="AK25" s="148"/>
      <c r="AL25" s="148"/>
      <c r="AM25" s="149"/>
      <c r="AN25" s="150"/>
      <c r="AO25" s="148"/>
      <c r="AP25" s="148"/>
      <c r="AQ25" s="149"/>
      <c r="AR25" s="150"/>
      <c r="AS25" s="148"/>
      <c r="AT25" s="148"/>
      <c r="AU25" s="149"/>
      <c r="AV25" s="150"/>
      <c r="AW25" s="148"/>
      <c r="AX25" s="148"/>
      <c r="AY25" s="149"/>
      <c r="AZ25" s="150"/>
      <c r="BA25" s="148"/>
      <c r="BB25" s="148"/>
      <c r="BC25" s="149"/>
      <c r="BD25" s="150"/>
      <c r="BE25" s="148"/>
      <c r="BF25" s="148"/>
      <c r="BG25" s="149"/>
      <c r="BH25" s="150"/>
      <c r="BI25" s="148"/>
      <c r="BJ25" s="148"/>
      <c r="BK25" s="149"/>
      <c r="BL25" s="150"/>
      <c r="BM25" s="148"/>
      <c r="BN25" s="148"/>
      <c r="BO25" s="149"/>
      <c r="BP25" s="150"/>
      <c r="BQ25" s="148"/>
      <c r="BR25" s="148"/>
      <c r="BS25" s="149"/>
      <c r="BT25" s="150"/>
      <c r="BU25" s="148"/>
      <c r="BV25" s="148"/>
      <c r="BW25" s="149"/>
      <c r="BX25" s="150"/>
      <c r="BY25" s="148"/>
      <c r="BZ25" s="148"/>
      <c r="CA25" s="149"/>
      <c r="CB25" s="150"/>
      <c r="CC25" s="148"/>
      <c r="CD25" s="148"/>
      <c r="CE25" s="149"/>
      <c r="CF25" s="150"/>
      <c r="CG25" s="148"/>
      <c r="CH25" s="148"/>
      <c r="CI25" s="149"/>
      <c r="CJ25" s="150"/>
      <c r="CK25" s="148"/>
      <c r="CL25" s="148"/>
      <c r="CM25" s="149"/>
      <c r="CN25" s="150"/>
      <c r="CO25" s="148"/>
      <c r="CP25" s="148"/>
      <c r="CQ25" s="149"/>
      <c r="CR25" s="150"/>
      <c r="CS25" s="148"/>
      <c r="CT25" s="148"/>
      <c r="CU25" s="149"/>
      <c r="CV25" s="150"/>
      <c r="CW25" s="148"/>
      <c r="CX25" s="148"/>
      <c r="CY25" s="149"/>
      <c r="CZ25" s="150"/>
      <c r="DA25" s="148"/>
      <c r="DB25" s="148"/>
      <c r="DC25" s="149"/>
      <c r="DD25" s="150"/>
      <c r="DE25" s="148"/>
      <c r="DF25" s="148"/>
      <c r="DG25" s="149"/>
      <c r="DH25" s="150"/>
      <c r="DI25" s="148"/>
      <c r="DJ25" s="148"/>
      <c r="DK25" s="149"/>
      <c r="DL25" s="150"/>
      <c r="DM25" s="148"/>
      <c r="DN25" s="148"/>
      <c r="DO25" s="149"/>
      <c r="DP25" s="150"/>
      <c r="DQ25" s="148"/>
      <c r="DR25" s="148"/>
      <c r="DS25" s="149"/>
      <c r="DT25" s="150"/>
      <c r="DU25" s="148"/>
      <c r="DV25" s="148"/>
      <c r="DW25" s="149"/>
      <c r="DX25" s="150"/>
      <c r="DY25" s="148"/>
      <c r="DZ25" s="148"/>
      <c r="EA25" s="149"/>
      <c r="EB25" s="150"/>
      <c r="EC25" s="148"/>
      <c r="ED25" s="148"/>
      <c r="EE25" s="149"/>
      <c r="EF25" s="150"/>
      <c r="EG25" s="148"/>
      <c r="EH25" s="148"/>
      <c r="EI25" s="149"/>
      <c r="EJ25" s="150"/>
      <c r="EK25" s="148"/>
      <c r="EL25" s="148"/>
      <c r="EM25" s="149"/>
      <c r="EN25" s="150"/>
      <c r="EO25" s="148"/>
      <c r="EP25" s="148"/>
      <c r="EQ25" s="149"/>
      <c r="ER25" s="150"/>
      <c r="ES25" s="148"/>
      <c r="ET25" s="148"/>
      <c r="EU25" s="149"/>
      <c r="EV25" s="150"/>
      <c r="EW25" s="148"/>
      <c r="EX25" s="148"/>
      <c r="EY25" s="149"/>
      <c r="EZ25" s="150"/>
      <c r="FA25" s="148"/>
      <c r="FB25" s="148"/>
      <c r="FC25" s="149"/>
      <c r="FD25" s="150"/>
      <c r="FE25" s="148"/>
      <c r="FF25" s="148"/>
      <c r="FG25" s="149"/>
      <c r="FH25" s="150"/>
      <c r="FI25" s="148"/>
      <c r="FJ25" s="148"/>
      <c r="FK25" s="149"/>
      <c r="FL25" s="150"/>
      <c r="FM25" s="148"/>
      <c r="FN25" s="148"/>
      <c r="FO25" s="149"/>
      <c r="FP25" s="150"/>
      <c r="FQ25" s="148"/>
      <c r="FR25" s="148"/>
      <c r="FS25" s="149"/>
      <c r="FT25" s="150"/>
      <c r="FU25" s="148"/>
      <c r="FV25" s="148"/>
      <c r="FW25" s="149"/>
      <c r="FX25" s="150"/>
      <c r="FY25" s="148"/>
      <c r="FZ25" s="148"/>
      <c r="GA25" s="149"/>
      <c r="GB25" s="150"/>
      <c r="GC25" s="148"/>
      <c r="GD25" s="148"/>
      <c r="GE25" s="149"/>
      <c r="GF25" s="150"/>
      <c r="GG25" s="148"/>
      <c r="GH25" s="148"/>
      <c r="GI25" s="149"/>
      <c r="GJ25" s="150"/>
      <c r="GK25" s="148"/>
      <c r="GL25" s="148"/>
      <c r="GM25" s="149"/>
      <c r="GN25" s="150"/>
      <c r="GO25" s="148"/>
      <c r="GP25" s="148"/>
      <c r="GQ25" s="149"/>
      <c r="GR25" s="150"/>
      <c r="GS25" s="148">
        <v>-1.4525000000001285</v>
      </c>
      <c r="GT25" s="148">
        <v>-1.617500000000021</v>
      </c>
      <c r="IQ25" s="120" t="e">
        <v>#N/A</v>
      </c>
      <c r="IR25" s="120" t="e">
        <v>#N/A</v>
      </c>
      <c r="IS25" s="120" t="e">
        <v>#N/A</v>
      </c>
      <c r="IT25" s="120" t="e">
        <v>#N/A</v>
      </c>
      <c r="IU25" s="120" t="e">
        <v>#N/A</v>
      </c>
      <c r="IV25" s="120" t="e">
        <v>#N/A</v>
      </c>
      <c r="IW25" s="120" t="e">
        <v>#N/A</v>
      </c>
      <c r="IX25" s="120" t="e">
        <v>#N/A</v>
      </c>
      <c r="IY25" s="120" t="e">
        <v>#N/A</v>
      </c>
      <c r="IZ25" s="120" t="e">
        <v>#N/A</v>
      </c>
      <c r="JA25" s="120" t="e">
        <v>#N/A</v>
      </c>
      <c r="JB25" s="120" t="e">
        <v>#N/A</v>
      </c>
      <c r="JC25" s="120" t="e">
        <v>#N/A</v>
      </c>
      <c r="JD25" s="120" t="e">
        <v>#N/A</v>
      </c>
      <c r="JE25" s="120" t="e">
        <v>#N/A</v>
      </c>
      <c r="JF25" s="120" t="e">
        <v>#N/A</v>
      </c>
      <c r="JG25" s="120" t="e">
        <v>#N/A</v>
      </c>
      <c r="JH25" s="120" t="e">
        <v>#N/A</v>
      </c>
      <c r="JI25" s="120" t="e">
        <v>#N/A</v>
      </c>
      <c r="JJ25" s="120" t="e">
        <v>#N/A</v>
      </c>
      <c r="JK25" s="120" t="e">
        <v>#N/A</v>
      </c>
      <c r="JL25" s="120" t="e">
        <v>#N/A</v>
      </c>
      <c r="JM25" s="120" t="e">
        <v>#N/A</v>
      </c>
      <c r="JN25" s="120" t="e">
        <v>#N/A</v>
      </c>
      <c r="JO25" s="120" t="e">
        <v>#N/A</v>
      </c>
      <c r="JP25" s="120" t="e">
        <v>#N/A</v>
      </c>
      <c r="JQ25" s="120" t="e">
        <v>#N/A</v>
      </c>
      <c r="JR25" s="120" t="e">
        <v>#N/A</v>
      </c>
      <c r="JS25" s="120" t="e">
        <v>#N/A</v>
      </c>
      <c r="JT25" s="120" t="e">
        <v>#N/A</v>
      </c>
      <c r="JU25" s="120" t="e">
        <v>#N/A</v>
      </c>
      <c r="JV25" s="120" t="e">
        <v>#N/A</v>
      </c>
      <c r="JW25" s="120" t="e">
        <v>#N/A</v>
      </c>
      <c r="JX25" s="120" t="e">
        <v>#N/A</v>
      </c>
    </row>
    <row r="26" spans="1:284" x14ac:dyDescent="0.25">
      <c r="A26" s="146">
        <v>22</v>
      </c>
      <c r="B26" s="147">
        <v>11</v>
      </c>
      <c r="C26" s="148">
        <v>0</v>
      </c>
      <c r="D26" s="148">
        <v>0</v>
      </c>
      <c r="E26" s="149">
        <v>-0.80750000000014666</v>
      </c>
      <c r="F26" s="150">
        <v>0.43250000000000455</v>
      </c>
      <c r="G26" s="148">
        <v>-0.41750000000013188</v>
      </c>
      <c r="H26" s="148">
        <v>-0.43999999999995509</v>
      </c>
      <c r="I26" s="148">
        <v>-1.9125000000000796</v>
      </c>
      <c r="J26" s="148">
        <v>-0.70749999999999602</v>
      </c>
      <c r="K26" s="149">
        <v>-1.9125000000000796</v>
      </c>
      <c r="L26" s="150">
        <v>-0.70749999999999602</v>
      </c>
      <c r="M26" s="148">
        <v>-1.8750000000000853</v>
      </c>
      <c r="N26" s="148">
        <v>0.29500000000000171</v>
      </c>
      <c r="O26" s="149">
        <v>-1.8300000000000125</v>
      </c>
      <c r="P26" s="150">
        <v>0.90499999999998693</v>
      </c>
      <c r="Q26" s="148">
        <v>-1.3700000000001182</v>
      </c>
      <c r="R26" s="148">
        <v>-0.74000000000002331</v>
      </c>
      <c r="S26" s="149">
        <v>-1.417500000000075</v>
      </c>
      <c r="T26" s="150">
        <v>1.1499999999999773</v>
      </c>
      <c r="U26" s="148">
        <v>-0.10000000000007958</v>
      </c>
      <c r="V26" s="148">
        <v>-0.17749999999999488</v>
      </c>
      <c r="W26" s="149"/>
      <c r="X26" s="150"/>
      <c r="Y26" s="148"/>
      <c r="Z26" s="148"/>
      <c r="AA26" s="149"/>
      <c r="AB26" s="150"/>
      <c r="AC26" s="148"/>
      <c r="AD26" s="148"/>
      <c r="AE26" s="149"/>
      <c r="AF26" s="150"/>
      <c r="AG26" s="148"/>
      <c r="AH26" s="148"/>
      <c r="AI26" s="149"/>
      <c r="AJ26" s="150"/>
      <c r="AK26" s="148"/>
      <c r="AL26" s="148"/>
      <c r="AM26" s="149"/>
      <c r="AN26" s="150"/>
      <c r="AO26" s="148"/>
      <c r="AP26" s="148"/>
      <c r="AQ26" s="149"/>
      <c r="AR26" s="150"/>
      <c r="AS26" s="148"/>
      <c r="AT26" s="148"/>
      <c r="AU26" s="149"/>
      <c r="AV26" s="150"/>
      <c r="AW26" s="148"/>
      <c r="AX26" s="148"/>
      <c r="AY26" s="149"/>
      <c r="AZ26" s="150"/>
      <c r="BA26" s="148"/>
      <c r="BB26" s="148"/>
      <c r="BC26" s="149"/>
      <c r="BD26" s="150"/>
      <c r="BE26" s="148"/>
      <c r="BF26" s="148"/>
      <c r="BG26" s="149"/>
      <c r="BH26" s="150"/>
      <c r="BI26" s="148"/>
      <c r="BJ26" s="148"/>
      <c r="BK26" s="149"/>
      <c r="BL26" s="150"/>
      <c r="BM26" s="148"/>
      <c r="BN26" s="148"/>
      <c r="BO26" s="149"/>
      <c r="BP26" s="150"/>
      <c r="BQ26" s="148"/>
      <c r="BR26" s="148"/>
      <c r="BS26" s="149"/>
      <c r="BT26" s="150"/>
      <c r="BU26" s="148"/>
      <c r="BV26" s="148"/>
      <c r="BW26" s="149"/>
      <c r="BX26" s="150"/>
      <c r="BY26" s="148"/>
      <c r="BZ26" s="148"/>
      <c r="CA26" s="149"/>
      <c r="CB26" s="150"/>
      <c r="CC26" s="148"/>
      <c r="CD26" s="148"/>
      <c r="CE26" s="149"/>
      <c r="CF26" s="150"/>
      <c r="CG26" s="148"/>
      <c r="CH26" s="148"/>
      <c r="CI26" s="149"/>
      <c r="CJ26" s="150"/>
      <c r="CK26" s="148"/>
      <c r="CL26" s="148"/>
      <c r="CM26" s="149"/>
      <c r="CN26" s="150"/>
      <c r="CO26" s="148"/>
      <c r="CP26" s="148"/>
      <c r="CQ26" s="149"/>
      <c r="CR26" s="150"/>
      <c r="CS26" s="148"/>
      <c r="CT26" s="148"/>
      <c r="CU26" s="149"/>
      <c r="CV26" s="150"/>
      <c r="CW26" s="148"/>
      <c r="CX26" s="148"/>
      <c r="CY26" s="149"/>
      <c r="CZ26" s="150"/>
      <c r="DA26" s="148"/>
      <c r="DB26" s="148"/>
      <c r="DC26" s="149"/>
      <c r="DD26" s="150"/>
      <c r="DE26" s="148"/>
      <c r="DF26" s="148"/>
      <c r="DG26" s="149"/>
      <c r="DH26" s="150"/>
      <c r="DI26" s="148"/>
      <c r="DJ26" s="148"/>
      <c r="DK26" s="149"/>
      <c r="DL26" s="150"/>
      <c r="DM26" s="148"/>
      <c r="DN26" s="148"/>
      <c r="DO26" s="149"/>
      <c r="DP26" s="150"/>
      <c r="DQ26" s="148"/>
      <c r="DR26" s="148"/>
      <c r="DS26" s="149"/>
      <c r="DT26" s="150"/>
      <c r="DU26" s="148"/>
      <c r="DV26" s="148"/>
      <c r="DW26" s="149"/>
      <c r="DX26" s="150"/>
      <c r="DY26" s="148"/>
      <c r="DZ26" s="148"/>
      <c r="EA26" s="149"/>
      <c r="EB26" s="150"/>
      <c r="EC26" s="148"/>
      <c r="ED26" s="148"/>
      <c r="EE26" s="149"/>
      <c r="EF26" s="150"/>
      <c r="EG26" s="148"/>
      <c r="EH26" s="148"/>
      <c r="EI26" s="149"/>
      <c r="EJ26" s="150"/>
      <c r="EK26" s="148"/>
      <c r="EL26" s="148"/>
      <c r="EM26" s="149"/>
      <c r="EN26" s="150"/>
      <c r="EO26" s="148"/>
      <c r="EP26" s="148"/>
      <c r="EQ26" s="149"/>
      <c r="ER26" s="150"/>
      <c r="ES26" s="148"/>
      <c r="ET26" s="148"/>
      <c r="EU26" s="149"/>
      <c r="EV26" s="150"/>
      <c r="EW26" s="148"/>
      <c r="EX26" s="148"/>
      <c r="EY26" s="149"/>
      <c r="EZ26" s="150"/>
      <c r="FA26" s="148"/>
      <c r="FB26" s="148"/>
      <c r="FC26" s="149"/>
      <c r="FD26" s="150"/>
      <c r="FE26" s="148"/>
      <c r="FF26" s="148"/>
      <c r="FG26" s="149"/>
      <c r="FH26" s="150"/>
      <c r="FI26" s="148"/>
      <c r="FJ26" s="148"/>
      <c r="FK26" s="149"/>
      <c r="FL26" s="150"/>
      <c r="FM26" s="148"/>
      <c r="FN26" s="148"/>
      <c r="FO26" s="149"/>
      <c r="FP26" s="150"/>
      <c r="FQ26" s="148"/>
      <c r="FR26" s="148"/>
      <c r="FS26" s="149"/>
      <c r="FT26" s="150"/>
      <c r="FU26" s="148"/>
      <c r="FV26" s="148"/>
      <c r="FW26" s="149"/>
      <c r="FX26" s="150"/>
      <c r="FY26" s="148"/>
      <c r="FZ26" s="148"/>
      <c r="GA26" s="149"/>
      <c r="GB26" s="150"/>
      <c r="GC26" s="148"/>
      <c r="GD26" s="148"/>
      <c r="GE26" s="149"/>
      <c r="GF26" s="150"/>
      <c r="GG26" s="148"/>
      <c r="GH26" s="148"/>
      <c r="GI26" s="149"/>
      <c r="GJ26" s="150"/>
      <c r="GK26" s="148"/>
      <c r="GL26" s="148"/>
      <c r="GM26" s="149"/>
      <c r="GN26" s="150"/>
      <c r="GO26" s="148"/>
      <c r="GP26" s="148"/>
      <c r="GQ26" s="149"/>
      <c r="GR26" s="150"/>
      <c r="GS26" s="148">
        <v>-1.3925000000001262</v>
      </c>
      <c r="GT26" s="148">
        <v>-1.6525000000000318</v>
      </c>
      <c r="IQ26" s="120" t="e">
        <v>#N/A</v>
      </c>
      <c r="IR26" s="120" t="e">
        <v>#N/A</v>
      </c>
      <c r="IS26" s="120" t="e">
        <v>#N/A</v>
      </c>
      <c r="IT26" s="120" t="e">
        <v>#N/A</v>
      </c>
      <c r="IU26" s="120" t="e">
        <v>#N/A</v>
      </c>
      <c r="IV26" s="120" t="e">
        <v>#N/A</v>
      </c>
      <c r="IW26" s="120" t="e">
        <v>#N/A</v>
      </c>
      <c r="IX26" s="120" t="e">
        <v>#N/A</v>
      </c>
      <c r="IY26" s="120" t="e">
        <v>#N/A</v>
      </c>
      <c r="IZ26" s="120" t="e">
        <v>#N/A</v>
      </c>
      <c r="JA26" s="120" t="e">
        <v>#N/A</v>
      </c>
      <c r="JB26" s="120" t="e">
        <v>#N/A</v>
      </c>
      <c r="JC26" s="120" t="e">
        <v>#N/A</v>
      </c>
      <c r="JD26" s="120" t="e">
        <v>#N/A</v>
      </c>
      <c r="JE26" s="120" t="e">
        <v>#N/A</v>
      </c>
      <c r="JF26" s="120" t="e">
        <v>#N/A</v>
      </c>
      <c r="JG26" s="120" t="e">
        <v>#N/A</v>
      </c>
      <c r="JH26" s="120" t="e">
        <v>#N/A</v>
      </c>
      <c r="JI26" s="120" t="e">
        <v>#N/A</v>
      </c>
      <c r="JJ26" s="120" t="e">
        <v>#N/A</v>
      </c>
      <c r="JK26" s="120" t="e">
        <v>#N/A</v>
      </c>
      <c r="JL26" s="120" t="e">
        <v>#N/A</v>
      </c>
      <c r="JM26" s="120" t="e">
        <v>#N/A</v>
      </c>
      <c r="JN26" s="120" t="e">
        <v>#N/A</v>
      </c>
      <c r="JO26" s="120" t="e">
        <v>#N/A</v>
      </c>
      <c r="JP26" s="120" t="e">
        <v>#N/A</v>
      </c>
      <c r="JQ26" s="120" t="e">
        <v>#N/A</v>
      </c>
      <c r="JR26" s="120" t="e">
        <v>#N/A</v>
      </c>
      <c r="JS26" s="120" t="e">
        <v>#N/A</v>
      </c>
      <c r="JT26" s="120" t="e">
        <v>#N/A</v>
      </c>
      <c r="JU26" s="120" t="e">
        <v>#N/A</v>
      </c>
      <c r="JV26" s="120" t="e">
        <v>#N/A</v>
      </c>
      <c r="JW26" s="120" t="e">
        <v>#N/A</v>
      </c>
      <c r="JX26" s="120" t="e">
        <v>#N/A</v>
      </c>
    </row>
    <row r="27" spans="1:284" x14ac:dyDescent="0.25">
      <c r="A27" s="146">
        <v>23</v>
      </c>
      <c r="B27" s="147">
        <v>11.5</v>
      </c>
      <c r="C27" s="148">
        <v>0</v>
      </c>
      <c r="D27" s="148">
        <v>0</v>
      </c>
      <c r="E27" s="149">
        <v>-0.81500000000013983</v>
      </c>
      <c r="F27" s="150">
        <v>0.42000000000001592</v>
      </c>
      <c r="G27" s="148">
        <v>-0.43500000000011596</v>
      </c>
      <c r="H27" s="148">
        <v>-0.37499999999995737</v>
      </c>
      <c r="I27" s="148">
        <v>-1.905000000000058</v>
      </c>
      <c r="J27" s="148">
        <v>-0.68249999999999034</v>
      </c>
      <c r="K27" s="149">
        <v>-1.905000000000058</v>
      </c>
      <c r="L27" s="150">
        <v>-0.68249999999999034</v>
      </c>
      <c r="M27" s="148">
        <v>-1.8625000000000682</v>
      </c>
      <c r="N27" s="148">
        <v>0.32999999999999829</v>
      </c>
      <c r="O27" s="149">
        <v>-1.8224999999999909</v>
      </c>
      <c r="P27" s="150">
        <v>0.80749999999999034</v>
      </c>
      <c r="Q27" s="148">
        <v>-1.3700000000000898</v>
      </c>
      <c r="R27" s="148">
        <v>-0.70250000000001478</v>
      </c>
      <c r="S27" s="149">
        <v>-1.3875000000000455</v>
      </c>
      <c r="T27" s="150">
        <v>1.1649999999999778</v>
      </c>
      <c r="U27" s="148">
        <v>-0.10000000000005116</v>
      </c>
      <c r="V27" s="148">
        <v>-0.15999999999999659</v>
      </c>
      <c r="W27" s="149"/>
      <c r="X27" s="150"/>
      <c r="Y27" s="148"/>
      <c r="Z27" s="148"/>
      <c r="AA27" s="149"/>
      <c r="AB27" s="150"/>
      <c r="AC27" s="148"/>
      <c r="AD27" s="148"/>
      <c r="AE27" s="149"/>
      <c r="AF27" s="150"/>
      <c r="AG27" s="148"/>
      <c r="AH27" s="148"/>
      <c r="AI27" s="149"/>
      <c r="AJ27" s="150"/>
      <c r="AK27" s="148"/>
      <c r="AL27" s="148"/>
      <c r="AM27" s="149"/>
      <c r="AN27" s="150"/>
      <c r="AO27" s="148"/>
      <c r="AP27" s="148"/>
      <c r="AQ27" s="149"/>
      <c r="AR27" s="150"/>
      <c r="AS27" s="148"/>
      <c r="AT27" s="148"/>
      <c r="AU27" s="149"/>
      <c r="AV27" s="150"/>
      <c r="AW27" s="148"/>
      <c r="AX27" s="148"/>
      <c r="AY27" s="149"/>
      <c r="AZ27" s="150"/>
      <c r="BA27" s="148"/>
      <c r="BB27" s="148"/>
      <c r="BC27" s="149"/>
      <c r="BD27" s="150"/>
      <c r="BE27" s="148"/>
      <c r="BF27" s="148"/>
      <c r="BG27" s="149"/>
      <c r="BH27" s="150"/>
      <c r="BI27" s="148"/>
      <c r="BJ27" s="148"/>
      <c r="BK27" s="149"/>
      <c r="BL27" s="150"/>
      <c r="BM27" s="148"/>
      <c r="BN27" s="148"/>
      <c r="BO27" s="149"/>
      <c r="BP27" s="150"/>
      <c r="BQ27" s="148"/>
      <c r="BR27" s="148"/>
      <c r="BS27" s="149"/>
      <c r="BT27" s="150"/>
      <c r="BU27" s="148"/>
      <c r="BV27" s="148"/>
      <c r="BW27" s="149"/>
      <c r="BX27" s="150"/>
      <c r="BY27" s="148"/>
      <c r="BZ27" s="148"/>
      <c r="CA27" s="149"/>
      <c r="CB27" s="150"/>
      <c r="CC27" s="148"/>
      <c r="CD27" s="148"/>
      <c r="CE27" s="149"/>
      <c r="CF27" s="150"/>
      <c r="CG27" s="148"/>
      <c r="CH27" s="148"/>
      <c r="CI27" s="149"/>
      <c r="CJ27" s="150"/>
      <c r="CK27" s="148"/>
      <c r="CL27" s="148"/>
      <c r="CM27" s="149"/>
      <c r="CN27" s="150"/>
      <c r="CO27" s="148"/>
      <c r="CP27" s="148"/>
      <c r="CQ27" s="149"/>
      <c r="CR27" s="150"/>
      <c r="CS27" s="148"/>
      <c r="CT27" s="148"/>
      <c r="CU27" s="149"/>
      <c r="CV27" s="150"/>
      <c r="CW27" s="148"/>
      <c r="CX27" s="148"/>
      <c r="CY27" s="149"/>
      <c r="CZ27" s="150"/>
      <c r="DA27" s="148"/>
      <c r="DB27" s="148"/>
      <c r="DC27" s="149"/>
      <c r="DD27" s="150"/>
      <c r="DE27" s="148"/>
      <c r="DF27" s="148"/>
      <c r="DG27" s="149"/>
      <c r="DH27" s="150"/>
      <c r="DI27" s="148"/>
      <c r="DJ27" s="148"/>
      <c r="DK27" s="149"/>
      <c r="DL27" s="150"/>
      <c r="DM27" s="148"/>
      <c r="DN27" s="148"/>
      <c r="DO27" s="149"/>
      <c r="DP27" s="150"/>
      <c r="DQ27" s="148"/>
      <c r="DR27" s="148"/>
      <c r="DS27" s="149"/>
      <c r="DT27" s="150"/>
      <c r="DU27" s="148"/>
      <c r="DV27" s="148"/>
      <c r="DW27" s="149"/>
      <c r="DX27" s="150"/>
      <c r="DY27" s="148"/>
      <c r="DZ27" s="148"/>
      <c r="EA27" s="149"/>
      <c r="EB27" s="150"/>
      <c r="EC27" s="148"/>
      <c r="ED27" s="148"/>
      <c r="EE27" s="149"/>
      <c r="EF27" s="150"/>
      <c r="EG27" s="148"/>
      <c r="EH27" s="148"/>
      <c r="EI27" s="149"/>
      <c r="EJ27" s="150"/>
      <c r="EK27" s="148"/>
      <c r="EL27" s="148"/>
      <c r="EM27" s="149"/>
      <c r="EN27" s="150"/>
      <c r="EO27" s="148"/>
      <c r="EP27" s="148"/>
      <c r="EQ27" s="149"/>
      <c r="ER27" s="150"/>
      <c r="ES27" s="148"/>
      <c r="ET27" s="148"/>
      <c r="EU27" s="149"/>
      <c r="EV27" s="150"/>
      <c r="EW27" s="148"/>
      <c r="EX27" s="148"/>
      <c r="EY27" s="149"/>
      <c r="EZ27" s="150"/>
      <c r="FA27" s="148"/>
      <c r="FB27" s="148"/>
      <c r="FC27" s="149"/>
      <c r="FD27" s="150"/>
      <c r="FE27" s="148"/>
      <c r="FF27" s="148"/>
      <c r="FG27" s="149"/>
      <c r="FH27" s="150"/>
      <c r="FI27" s="148"/>
      <c r="FJ27" s="148"/>
      <c r="FK27" s="149"/>
      <c r="FL27" s="150"/>
      <c r="FM27" s="148"/>
      <c r="FN27" s="148"/>
      <c r="FO27" s="149"/>
      <c r="FP27" s="150"/>
      <c r="FQ27" s="148"/>
      <c r="FR27" s="148"/>
      <c r="FS27" s="149"/>
      <c r="FT27" s="150"/>
      <c r="FU27" s="148"/>
      <c r="FV27" s="148"/>
      <c r="FW27" s="149"/>
      <c r="FX27" s="150"/>
      <c r="FY27" s="148"/>
      <c r="FZ27" s="148"/>
      <c r="GA27" s="149"/>
      <c r="GB27" s="150"/>
      <c r="GC27" s="148"/>
      <c r="GD27" s="148"/>
      <c r="GE27" s="149"/>
      <c r="GF27" s="150"/>
      <c r="GG27" s="148"/>
      <c r="GH27" s="148"/>
      <c r="GI27" s="149"/>
      <c r="GJ27" s="150"/>
      <c r="GK27" s="148"/>
      <c r="GL27" s="148"/>
      <c r="GM27" s="149"/>
      <c r="GN27" s="150"/>
      <c r="GO27" s="148"/>
      <c r="GP27" s="148"/>
      <c r="GQ27" s="149"/>
      <c r="GR27" s="150"/>
      <c r="GS27" s="148">
        <v>-1.3775000000001114</v>
      </c>
      <c r="GT27" s="148">
        <v>-1.7175000000000296</v>
      </c>
      <c r="IQ27" s="120" t="e">
        <v>#N/A</v>
      </c>
      <c r="IR27" s="120" t="e">
        <v>#N/A</v>
      </c>
      <c r="IS27" s="120" t="e">
        <v>#N/A</v>
      </c>
      <c r="IT27" s="120" t="e">
        <v>#N/A</v>
      </c>
      <c r="IU27" s="120" t="e">
        <v>#N/A</v>
      </c>
      <c r="IV27" s="120" t="e">
        <v>#N/A</v>
      </c>
      <c r="IW27" s="120" t="e">
        <v>#N/A</v>
      </c>
      <c r="IX27" s="120" t="e">
        <v>#N/A</v>
      </c>
      <c r="IY27" s="120" t="e">
        <v>#N/A</v>
      </c>
      <c r="IZ27" s="120" t="e">
        <v>#N/A</v>
      </c>
      <c r="JA27" s="120" t="e">
        <v>#N/A</v>
      </c>
      <c r="JB27" s="120" t="e">
        <v>#N/A</v>
      </c>
      <c r="JC27" s="120" t="e">
        <v>#N/A</v>
      </c>
      <c r="JD27" s="120" t="e">
        <v>#N/A</v>
      </c>
      <c r="JE27" s="120" t="e">
        <v>#N/A</v>
      </c>
      <c r="JF27" s="120" t="e">
        <v>#N/A</v>
      </c>
      <c r="JG27" s="120" t="e">
        <v>#N/A</v>
      </c>
      <c r="JH27" s="120" t="e">
        <v>#N/A</v>
      </c>
      <c r="JI27" s="120" t="e">
        <v>#N/A</v>
      </c>
      <c r="JJ27" s="120" t="e">
        <v>#N/A</v>
      </c>
      <c r="JK27" s="120" t="e">
        <v>#N/A</v>
      </c>
      <c r="JL27" s="120" t="e">
        <v>#N/A</v>
      </c>
      <c r="JM27" s="120" t="e">
        <v>#N/A</v>
      </c>
      <c r="JN27" s="120" t="e">
        <v>#N/A</v>
      </c>
      <c r="JO27" s="120" t="e">
        <v>#N/A</v>
      </c>
      <c r="JP27" s="120" t="e">
        <v>#N/A</v>
      </c>
      <c r="JQ27" s="120" t="e">
        <v>#N/A</v>
      </c>
      <c r="JR27" s="120" t="e">
        <v>#N/A</v>
      </c>
      <c r="JS27" s="120" t="e">
        <v>#N/A</v>
      </c>
      <c r="JT27" s="120" t="e">
        <v>#N/A</v>
      </c>
      <c r="JU27" s="120" t="e">
        <v>#N/A</v>
      </c>
      <c r="JV27" s="120" t="e">
        <v>#N/A</v>
      </c>
      <c r="JW27" s="120" t="e">
        <v>#N/A</v>
      </c>
      <c r="JX27" s="120" t="e">
        <v>#N/A</v>
      </c>
    </row>
    <row r="28" spans="1:284" x14ac:dyDescent="0.25">
      <c r="A28" s="146">
        <v>24</v>
      </c>
      <c r="B28" s="147">
        <v>12</v>
      </c>
      <c r="C28" s="148">
        <v>0</v>
      </c>
      <c r="D28" s="148">
        <v>0</v>
      </c>
      <c r="E28" s="149">
        <v>-0.82250000000016144</v>
      </c>
      <c r="F28" s="150">
        <v>0.31250000000001421</v>
      </c>
      <c r="G28" s="148">
        <v>-0.42250000000012733</v>
      </c>
      <c r="H28" s="148">
        <v>-0.36249999999996874</v>
      </c>
      <c r="I28" s="148">
        <v>-1.8575000000000728</v>
      </c>
      <c r="J28" s="148">
        <v>-0.65250000000000341</v>
      </c>
      <c r="K28" s="149">
        <v>-1.8575000000000728</v>
      </c>
      <c r="L28" s="150">
        <v>-0.65250000000000341</v>
      </c>
      <c r="M28" s="148">
        <v>-1.8075000000000614</v>
      </c>
      <c r="N28" s="148">
        <v>0.27999999999998693</v>
      </c>
      <c r="O28" s="149">
        <v>-1.7775000000000034</v>
      </c>
      <c r="P28" s="150">
        <v>0.72249999999998238</v>
      </c>
      <c r="Q28" s="148">
        <v>-1.3200000000001069</v>
      </c>
      <c r="R28" s="148">
        <v>-0.81250000000002842</v>
      </c>
      <c r="S28" s="149">
        <v>-1.3025000000000375</v>
      </c>
      <c r="T28" s="150">
        <v>1.172499999999971</v>
      </c>
      <c r="U28" s="148">
        <v>-0.13250000000005002</v>
      </c>
      <c r="V28" s="148">
        <v>-0.32250000000000512</v>
      </c>
      <c r="W28" s="149"/>
      <c r="X28" s="150"/>
      <c r="Y28" s="148"/>
      <c r="Z28" s="148"/>
      <c r="AA28" s="149"/>
      <c r="AB28" s="150"/>
      <c r="AC28" s="148"/>
      <c r="AD28" s="148"/>
      <c r="AE28" s="149"/>
      <c r="AF28" s="150"/>
      <c r="AG28" s="148"/>
      <c r="AH28" s="148"/>
      <c r="AI28" s="149"/>
      <c r="AJ28" s="150"/>
      <c r="AK28" s="148"/>
      <c r="AL28" s="148"/>
      <c r="AM28" s="149"/>
      <c r="AN28" s="150"/>
      <c r="AO28" s="148"/>
      <c r="AP28" s="148"/>
      <c r="AQ28" s="149"/>
      <c r="AR28" s="150"/>
      <c r="AS28" s="148"/>
      <c r="AT28" s="148"/>
      <c r="AU28" s="149"/>
      <c r="AV28" s="150"/>
      <c r="AW28" s="148"/>
      <c r="AX28" s="148"/>
      <c r="AY28" s="149"/>
      <c r="AZ28" s="150"/>
      <c r="BA28" s="148"/>
      <c r="BB28" s="148"/>
      <c r="BC28" s="149"/>
      <c r="BD28" s="150"/>
      <c r="BE28" s="148"/>
      <c r="BF28" s="148"/>
      <c r="BG28" s="149"/>
      <c r="BH28" s="150"/>
      <c r="BI28" s="148"/>
      <c r="BJ28" s="148"/>
      <c r="BK28" s="149"/>
      <c r="BL28" s="150"/>
      <c r="BM28" s="148"/>
      <c r="BN28" s="148"/>
      <c r="BO28" s="149"/>
      <c r="BP28" s="150"/>
      <c r="BQ28" s="148"/>
      <c r="BR28" s="148"/>
      <c r="BS28" s="149"/>
      <c r="BT28" s="150"/>
      <c r="BU28" s="148"/>
      <c r="BV28" s="148"/>
      <c r="BW28" s="149"/>
      <c r="BX28" s="150"/>
      <c r="BY28" s="148"/>
      <c r="BZ28" s="148"/>
      <c r="CA28" s="149"/>
      <c r="CB28" s="150"/>
      <c r="CC28" s="148"/>
      <c r="CD28" s="148"/>
      <c r="CE28" s="149"/>
      <c r="CF28" s="150"/>
      <c r="CG28" s="148"/>
      <c r="CH28" s="148"/>
      <c r="CI28" s="149"/>
      <c r="CJ28" s="150"/>
      <c r="CK28" s="148"/>
      <c r="CL28" s="148"/>
      <c r="CM28" s="149"/>
      <c r="CN28" s="150"/>
      <c r="CO28" s="148"/>
      <c r="CP28" s="148"/>
      <c r="CQ28" s="149"/>
      <c r="CR28" s="150"/>
      <c r="CS28" s="148"/>
      <c r="CT28" s="148"/>
      <c r="CU28" s="149"/>
      <c r="CV28" s="150"/>
      <c r="CW28" s="148"/>
      <c r="CX28" s="148"/>
      <c r="CY28" s="149"/>
      <c r="CZ28" s="150"/>
      <c r="DA28" s="148"/>
      <c r="DB28" s="148"/>
      <c r="DC28" s="149"/>
      <c r="DD28" s="150"/>
      <c r="DE28" s="148"/>
      <c r="DF28" s="148"/>
      <c r="DG28" s="149"/>
      <c r="DH28" s="150"/>
      <c r="DI28" s="148"/>
      <c r="DJ28" s="148"/>
      <c r="DK28" s="149"/>
      <c r="DL28" s="150"/>
      <c r="DM28" s="148"/>
      <c r="DN28" s="148"/>
      <c r="DO28" s="149"/>
      <c r="DP28" s="150"/>
      <c r="DQ28" s="148"/>
      <c r="DR28" s="148"/>
      <c r="DS28" s="149"/>
      <c r="DT28" s="150"/>
      <c r="DU28" s="148"/>
      <c r="DV28" s="148"/>
      <c r="DW28" s="149"/>
      <c r="DX28" s="150"/>
      <c r="DY28" s="148"/>
      <c r="DZ28" s="148"/>
      <c r="EA28" s="149"/>
      <c r="EB28" s="150"/>
      <c r="EC28" s="148"/>
      <c r="ED28" s="148"/>
      <c r="EE28" s="149"/>
      <c r="EF28" s="150"/>
      <c r="EG28" s="148"/>
      <c r="EH28" s="148"/>
      <c r="EI28" s="149"/>
      <c r="EJ28" s="150"/>
      <c r="EK28" s="148"/>
      <c r="EL28" s="148"/>
      <c r="EM28" s="149"/>
      <c r="EN28" s="150"/>
      <c r="EO28" s="148"/>
      <c r="EP28" s="148"/>
      <c r="EQ28" s="149"/>
      <c r="ER28" s="150"/>
      <c r="ES28" s="148"/>
      <c r="ET28" s="148"/>
      <c r="EU28" s="149"/>
      <c r="EV28" s="150"/>
      <c r="EW28" s="148"/>
      <c r="EX28" s="148"/>
      <c r="EY28" s="149"/>
      <c r="EZ28" s="150"/>
      <c r="FA28" s="148"/>
      <c r="FB28" s="148"/>
      <c r="FC28" s="149"/>
      <c r="FD28" s="150"/>
      <c r="FE28" s="148"/>
      <c r="FF28" s="148"/>
      <c r="FG28" s="149"/>
      <c r="FH28" s="150"/>
      <c r="FI28" s="148"/>
      <c r="FJ28" s="148"/>
      <c r="FK28" s="149"/>
      <c r="FL28" s="150"/>
      <c r="FM28" s="148"/>
      <c r="FN28" s="148"/>
      <c r="FO28" s="149"/>
      <c r="FP28" s="150"/>
      <c r="FQ28" s="148"/>
      <c r="FR28" s="148"/>
      <c r="FS28" s="149"/>
      <c r="FT28" s="150"/>
      <c r="FU28" s="148"/>
      <c r="FV28" s="148"/>
      <c r="FW28" s="149"/>
      <c r="FX28" s="150"/>
      <c r="FY28" s="148"/>
      <c r="FZ28" s="148"/>
      <c r="GA28" s="149"/>
      <c r="GB28" s="150"/>
      <c r="GC28" s="148"/>
      <c r="GD28" s="148"/>
      <c r="GE28" s="149"/>
      <c r="GF28" s="150"/>
      <c r="GG28" s="148"/>
      <c r="GH28" s="148"/>
      <c r="GI28" s="149"/>
      <c r="GJ28" s="150"/>
      <c r="GK28" s="148"/>
      <c r="GL28" s="148"/>
      <c r="GM28" s="149"/>
      <c r="GN28" s="150"/>
      <c r="GO28" s="148"/>
      <c r="GP28" s="148"/>
      <c r="GQ28" s="149"/>
      <c r="GR28" s="150"/>
      <c r="GS28" s="148">
        <v>-1.3225000000001046</v>
      </c>
      <c r="GT28" s="148">
        <v>-1.7850000000000392</v>
      </c>
      <c r="IQ28" s="120" t="e">
        <v>#N/A</v>
      </c>
      <c r="IR28" s="120" t="e">
        <v>#N/A</v>
      </c>
      <c r="IS28" s="120" t="e">
        <v>#N/A</v>
      </c>
      <c r="IT28" s="120" t="e">
        <v>#N/A</v>
      </c>
      <c r="IU28" s="120" t="e">
        <v>#N/A</v>
      </c>
      <c r="IV28" s="120" t="e">
        <v>#N/A</v>
      </c>
      <c r="IW28" s="120" t="e">
        <v>#N/A</v>
      </c>
      <c r="IX28" s="120" t="e">
        <v>#N/A</v>
      </c>
      <c r="IY28" s="120" t="e">
        <v>#N/A</v>
      </c>
      <c r="IZ28" s="120" t="e">
        <v>#N/A</v>
      </c>
      <c r="JA28" s="120" t="e">
        <v>#N/A</v>
      </c>
      <c r="JB28" s="120" t="e">
        <v>#N/A</v>
      </c>
      <c r="JC28" s="120" t="e">
        <v>#N/A</v>
      </c>
      <c r="JD28" s="120" t="e">
        <v>#N/A</v>
      </c>
      <c r="JE28" s="120" t="e">
        <v>#N/A</v>
      </c>
      <c r="JF28" s="120" t="e">
        <v>#N/A</v>
      </c>
      <c r="JG28" s="120" t="e">
        <v>#N/A</v>
      </c>
      <c r="JH28" s="120" t="e">
        <v>#N/A</v>
      </c>
      <c r="JI28" s="120" t="e">
        <v>#N/A</v>
      </c>
      <c r="JJ28" s="120" t="e">
        <v>#N/A</v>
      </c>
      <c r="JK28" s="120" t="e">
        <v>#N/A</v>
      </c>
      <c r="JL28" s="120" t="e">
        <v>#N/A</v>
      </c>
      <c r="JM28" s="120" t="e">
        <v>#N/A</v>
      </c>
      <c r="JN28" s="120" t="e">
        <v>#N/A</v>
      </c>
      <c r="JO28" s="120" t="e">
        <v>#N/A</v>
      </c>
      <c r="JP28" s="120" t="e">
        <v>#N/A</v>
      </c>
      <c r="JQ28" s="120" t="e">
        <v>#N/A</v>
      </c>
      <c r="JR28" s="120" t="e">
        <v>#N/A</v>
      </c>
      <c r="JS28" s="120" t="e">
        <v>#N/A</v>
      </c>
      <c r="JT28" s="120" t="e">
        <v>#N/A</v>
      </c>
      <c r="JU28" s="120" t="e">
        <v>#N/A</v>
      </c>
      <c r="JV28" s="120" t="e">
        <v>#N/A</v>
      </c>
      <c r="JW28" s="120" t="e">
        <v>#N/A</v>
      </c>
      <c r="JX28" s="120" t="e">
        <v>#N/A</v>
      </c>
    </row>
    <row r="29" spans="1:284" x14ac:dyDescent="0.25">
      <c r="A29" s="146">
        <v>25</v>
      </c>
      <c r="B29" s="147">
        <v>12.5</v>
      </c>
      <c r="C29" s="148">
        <v>0</v>
      </c>
      <c r="D29" s="148">
        <v>0</v>
      </c>
      <c r="E29" s="149">
        <v>-0.84000000000017394</v>
      </c>
      <c r="F29" s="150">
        <v>0.24000000000000909</v>
      </c>
      <c r="G29" s="148">
        <v>-0.43000000000012051</v>
      </c>
      <c r="H29" s="148">
        <v>-0.51749999999996987</v>
      </c>
      <c r="I29" s="148">
        <v>-1.8575000000000728</v>
      </c>
      <c r="J29" s="148">
        <v>-0.83500000000000796</v>
      </c>
      <c r="K29" s="149">
        <v>-1.8575000000000728</v>
      </c>
      <c r="L29" s="150">
        <v>-0.83500000000000796</v>
      </c>
      <c r="M29" s="148">
        <v>-1.8025000000000659</v>
      </c>
      <c r="N29" s="148">
        <v>0.11749999999999261</v>
      </c>
      <c r="O29" s="149">
        <v>-1.7750000000000057</v>
      </c>
      <c r="P29" s="150">
        <v>0.42499999999998295</v>
      </c>
      <c r="Q29" s="148">
        <v>-1.3275000000001</v>
      </c>
      <c r="R29" s="148">
        <v>-0.97000000000002728</v>
      </c>
      <c r="S29" s="149">
        <v>-1.3225000000000477</v>
      </c>
      <c r="T29" s="150">
        <v>1.004999999999967</v>
      </c>
      <c r="U29" s="148">
        <v>-9.5000000000055707E-2</v>
      </c>
      <c r="V29" s="148">
        <v>-0.46500000000000341</v>
      </c>
      <c r="W29" s="149"/>
      <c r="X29" s="150"/>
      <c r="Y29" s="148"/>
      <c r="Z29" s="148"/>
      <c r="AA29" s="149"/>
      <c r="AB29" s="150"/>
      <c r="AC29" s="148"/>
      <c r="AD29" s="148"/>
      <c r="AE29" s="149"/>
      <c r="AF29" s="150"/>
      <c r="AG29" s="148"/>
      <c r="AH29" s="148"/>
      <c r="AI29" s="149"/>
      <c r="AJ29" s="150"/>
      <c r="AK29" s="148"/>
      <c r="AL29" s="148"/>
      <c r="AM29" s="149"/>
      <c r="AN29" s="150"/>
      <c r="AO29" s="148"/>
      <c r="AP29" s="148"/>
      <c r="AQ29" s="149"/>
      <c r="AR29" s="150"/>
      <c r="AS29" s="148"/>
      <c r="AT29" s="148"/>
      <c r="AU29" s="149"/>
      <c r="AV29" s="150"/>
      <c r="AW29" s="148"/>
      <c r="AX29" s="148"/>
      <c r="AY29" s="149"/>
      <c r="AZ29" s="150"/>
      <c r="BA29" s="148"/>
      <c r="BB29" s="148"/>
      <c r="BC29" s="149"/>
      <c r="BD29" s="150"/>
      <c r="BE29" s="148"/>
      <c r="BF29" s="148"/>
      <c r="BG29" s="149"/>
      <c r="BH29" s="150"/>
      <c r="BI29" s="148"/>
      <c r="BJ29" s="148"/>
      <c r="BK29" s="149"/>
      <c r="BL29" s="150"/>
      <c r="BM29" s="148"/>
      <c r="BN29" s="148"/>
      <c r="BO29" s="149"/>
      <c r="BP29" s="150"/>
      <c r="BQ29" s="148"/>
      <c r="BR29" s="148"/>
      <c r="BS29" s="149"/>
      <c r="BT29" s="150"/>
      <c r="BU29" s="148"/>
      <c r="BV29" s="148"/>
      <c r="BW29" s="149"/>
      <c r="BX29" s="150"/>
      <c r="BY29" s="148"/>
      <c r="BZ29" s="148"/>
      <c r="CA29" s="149"/>
      <c r="CB29" s="150"/>
      <c r="CC29" s="148"/>
      <c r="CD29" s="148"/>
      <c r="CE29" s="149"/>
      <c r="CF29" s="150"/>
      <c r="CG29" s="148"/>
      <c r="CH29" s="148"/>
      <c r="CI29" s="149"/>
      <c r="CJ29" s="150"/>
      <c r="CK29" s="148"/>
      <c r="CL29" s="148"/>
      <c r="CM29" s="149"/>
      <c r="CN29" s="150"/>
      <c r="CO29" s="148"/>
      <c r="CP29" s="148"/>
      <c r="CQ29" s="149"/>
      <c r="CR29" s="150"/>
      <c r="CS29" s="148"/>
      <c r="CT29" s="148"/>
      <c r="CU29" s="149"/>
      <c r="CV29" s="150"/>
      <c r="CW29" s="148"/>
      <c r="CX29" s="148"/>
      <c r="CY29" s="149"/>
      <c r="CZ29" s="150"/>
      <c r="DA29" s="148"/>
      <c r="DB29" s="148"/>
      <c r="DC29" s="149"/>
      <c r="DD29" s="150"/>
      <c r="DE29" s="148"/>
      <c r="DF29" s="148"/>
      <c r="DG29" s="149"/>
      <c r="DH29" s="150"/>
      <c r="DI29" s="148"/>
      <c r="DJ29" s="148"/>
      <c r="DK29" s="149"/>
      <c r="DL29" s="150"/>
      <c r="DM29" s="148"/>
      <c r="DN29" s="148"/>
      <c r="DO29" s="149"/>
      <c r="DP29" s="150"/>
      <c r="DQ29" s="148"/>
      <c r="DR29" s="148"/>
      <c r="DS29" s="149"/>
      <c r="DT29" s="150"/>
      <c r="DU29" s="148"/>
      <c r="DV29" s="148"/>
      <c r="DW29" s="149"/>
      <c r="DX29" s="150"/>
      <c r="DY29" s="148"/>
      <c r="DZ29" s="148"/>
      <c r="EA29" s="149"/>
      <c r="EB29" s="150"/>
      <c r="EC29" s="148"/>
      <c r="ED29" s="148"/>
      <c r="EE29" s="149"/>
      <c r="EF29" s="150"/>
      <c r="EG29" s="148"/>
      <c r="EH29" s="148"/>
      <c r="EI29" s="149"/>
      <c r="EJ29" s="150"/>
      <c r="EK29" s="148"/>
      <c r="EL29" s="148"/>
      <c r="EM29" s="149"/>
      <c r="EN29" s="150"/>
      <c r="EO29" s="148"/>
      <c r="EP29" s="148"/>
      <c r="EQ29" s="149"/>
      <c r="ER29" s="150"/>
      <c r="ES29" s="148"/>
      <c r="ET29" s="148"/>
      <c r="EU29" s="149"/>
      <c r="EV29" s="150"/>
      <c r="EW29" s="148"/>
      <c r="EX29" s="148"/>
      <c r="EY29" s="149"/>
      <c r="EZ29" s="150"/>
      <c r="FA29" s="148"/>
      <c r="FB29" s="148"/>
      <c r="FC29" s="149"/>
      <c r="FD29" s="150"/>
      <c r="FE29" s="148"/>
      <c r="FF29" s="148"/>
      <c r="FG29" s="149"/>
      <c r="FH29" s="150"/>
      <c r="FI29" s="148"/>
      <c r="FJ29" s="148"/>
      <c r="FK29" s="149"/>
      <c r="FL29" s="150"/>
      <c r="FM29" s="148"/>
      <c r="FN29" s="148"/>
      <c r="FO29" s="149"/>
      <c r="FP29" s="150"/>
      <c r="FQ29" s="148"/>
      <c r="FR29" s="148"/>
      <c r="FS29" s="149"/>
      <c r="FT29" s="150"/>
      <c r="FU29" s="148"/>
      <c r="FV29" s="148"/>
      <c r="FW29" s="149"/>
      <c r="FX29" s="150"/>
      <c r="FY29" s="148"/>
      <c r="FZ29" s="148"/>
      <c r="GA29" s="149"/>
      <c r="GB29" s="150"/>
      <c r="GC29" s="148"/>
      <c r="GD29" s="148"/>
      <c r="GE29" s="149"/>
      <c r="GF29" s="150"/>
      <c r="GG29" s="148"/>
      <c r="GH29" s="148"/>
      <c r="GI29" s="149"/>
      <c r="GJ29" s="150"/>
      <c r="GK29" s="148"/>
      <c r="GL29" s="148"/>
      <c r="GM29" s="149"/>
      <c r="GN29" s="150"/>
      <c r="GO29" s="148"/>
      <c r="GP29" s="148"/>
      <c r="GQ29" s="149"/>
      <c r="GR29" s="150"/>
      <c r="GS29" s="148">
        <v>-1.3275000000001</v>
      </c>
      <c r="GT29" s="148">
        <v>-1.9150000000000347</v>
      </c>
      <c r="IQ29" s="120" t="e">
        <v>#N/A</v>
      </c>
      <c r="IR29" s="120" t="e">
        <v>#N/A</v>
      </c>
      <c r="IS29" s="120" t="e">
        <v>#N/A</v>
      </c>
      <c r="IT29" s="120" t="e">
        <v>#N/A</v>
      </c>
      <c r="IU29" s="120" t="e">
        <v>#N/A</v>
      </c>
      <c r="IV29" s="120" t="e">
        <v>#N/A</v>
      </c>
      <c r="IW29" s="120" t="e">
        <v>#N/A</v>
      </c>
      <c r="IX29" s="120" t="e">
        <v>#N/A</v>
      </c>
      <c r="IY29" s="120" t="e">
        <v>#N/A</v>
      </c>
      <c r="IZ29" s="120" t="e">
        <v>#N/A</v>
      </c>
      <c r="JA29" s="120" t="e">
        <v>#N/A</v>
      </c>
      <c r="JB29" s="120" t="e">
        <v>#N/A</v>
      </c>
      <c r="JC29" s="120" t="e">
        <v>#N/A</v>
      </c>
      <c r="JD29" s="120" t="e">
        <v>#N/A</v>
      </c>
      <c r="JE29" s="120" t="e">
        <v>#N/A</v>
      </c>
      <c r="JF29" s="120" t="e">
        <v>#N/A</v>
      </c>
      <c r="JG29" s="120" t="e">
        <v>#N/A</v>
      </c>
      <c r="JH29" s="120" t="e">
        <v>#N/A</v>
      </c>
      <c r="JI29" s="120" t="e">
        <v>#N/A</v>
      </c>
      <c r="JJ29" s="120" t="e">
        <v>#N/A</v>
      </c>
      <c r="JK29" s="120" t="e">
        <v>#N/A</v>
      </c>
      <c r="JL29" s="120" t="e">
        <v>#N/A</v>
      </c>
      <c r="JM29" s="120" t="e">
        <v>#N/A</v>
      </c>
      <c r="JN29" s="120" t="e">
        <v>#N/A</v>
      </c>
      <c r="JO29" s="120" t="e">
        <v>#N/A</v>
      </c>
      <c r="JP29" s="120" t="e">
        <v>#N/A</v>
      </c>
      <c r="JQ29" s="120" t="e">
        <v>#N/A</v>
      </c>
      <c r="JR29" s="120" t="e">
        <v>#N/A</v>
      </c>
      <c r="JS29" s="120" t="e">
        <v>#N/A</v>
      </c>
      <c r="JT29" s="120" t="e">
        <v>#N/A</v>
      </c>
      <c r="JU29" s="120" t="e">
        <v>#N/A</v>
      </c>
      <c r="JV29" s="120" t="e">
        <v>#N/A</v>
      </c>
      <c r="JW29" s="120" t="e">
        <v>#N/A</v>
      </c>
      <c r="JX29" s="120" t="e">
        <v>#N/A</v>
      </c>
    </row>
    <row r="30" spans="1:284" x14ac:dyDescent="0.25">
      <c r="A30" s="146">
        <v>26</v>
      </c>
      <c r="B30" s="147">
        <v>13</v>
      </c>
      <c r="C30" s="148">
        <v>0</v>
      </c>
      <c r="D30" s="148">
        <v>0</v>
      </c>
      <c r="E30" s="149">
        <v>-0.85750000000015802</v>
      </c>
      <c r="F30" s="150">
        <v>0.14499999999999602</v>
      </c>
      <c r="G30" s="148">
        <v>-0.41000000000011028</v>
      </c>
      <c r="H30" s="148">
        <v>-0.50749999999997897</v>
      </c>
      <c r="I30" s="148">
        <v>-1.8500000000000512</v>
      </c>
      <c r="J30" s="148">
        <v>-0.74250000000002103</v>
      </c>
      <c r="K30" s="149">
        <v>-1.8500000000000512</v>
      </c>
      <c r="L30" s="150">
        <v>-0.74250000000002103</v>
      </c>
      <c r="M30" s="148">
        <v>-1.7925000000000466</v>
      </c>
      <c r="N30" s="148">
        <v>0.15749999999997044</v>
      </c>
      <c r="O30" s="149">
        <v>-1.7699999999999818</v>
      </c>
      <c r="P30" s="150">
        <v>0.42249999999997101</v>
      </c>
      <c r="Q30" s="148">
        <v>-1.3250000000001023</v>
      </c>
      <c r="R30" s="148">
        <v>-0.89750000000005059</v>
      </c>
      <c r="S30" s="149">
        <v>-1.307500000000033</v>
      </c>
      <c r="T30" s="150">
        <v>0.96249999999994884</v>
      </c>
      <c r="U30" s="148">
        <v>-9.7500000000053433E-2</v>
      </c>
      <c r="V30" s="148">
        <v>-0.57500000000001705</v>
      </c>
      <c r="W30" s="149"/>
      <c r="X30" s="150"/>
      <c r="Y30" s="148"/>
      <c r="Z30" s="148"/>
      <c r="AA30" s="149"/>
      <c r="AB30" s="150"/>
      <c r="AC30" s="148"/>
      <c r="AD30" s="148"/>
      <c r="AE30" s="149"/>
      <c r="AF30" s="150"/>
      <c r="AG30" s="148"/>
      <c r="AH30" s="148"/>
      <c r="AI30" s="149"/>
      <c r="AJ30" s="150"/>
      <c r="AK30" s="148"/>
      <c r="AL30" s="148"/>
      <c r="AM30" s="149"/>
      <c r="AN30" s="150"/>
      <c r="AO30" s="148"/>
      <c r="AP30" s="148"/>
      <c r="AQ30" s="149"/>
      <c r="AR30" s="150"/>
      <c r="AS30" s="148"/>
      <c r="AT30" s="148"/>
      <c r="AU30" s="149"/>
      <c r="AV30" s="150"/>
      <c r="AW30" s="148"/>
      <c r="AX30" s="148"/>
      <c r="AY30" s="149"/>
      <c r="AZ30" s="150"/>
      <c r="BA30" s="148"/>
      <c r="BB30" s="148"/>
      <c r="BC30" s="149"/>
      <c r="BD30" s="150"/>
      <c r="BE30" s="148"/>
      <c r="BF30" s="148"/>
      <c r="BG30" s="149"/>
      <c r="BH30" s="150"/>
      <c r="BI30" s="148"/>
      <c r="BJ30" s="148"/>
      <c r="BK30" s="149"/>
      <c r="BL30" s="150"/>
      <c r="BM30" s="148"/>
      <c r="BN30" s="148"/>
      <c r="BO30" s="149"/>
      <c r="BP30" s="150"/>
      <c r="BQ30" s="148"/>
      <c r="BR30" s="148"/>
      <c r="BS30" s="149"/>
      <c r="BT30" s="150"/>
      <c r="BU30" s="148"/>
      <c r="BV30" s="148"/>
      <c r="BW30" s="149"/>
      <c r="BX30" s="150"/>
      <c r="BY30" s="148"/>
      <c r="BZ30" s="148"/>
      <c r="CA30" s="149"/>
      <c r="CB30" s="150"/>
      <c r="CC30" s="148"/>
      <c r="CD30" s="148"/>
      <c r="CE30" s="149"/>
      <c r="CF30" s="150"/>
      <c r="CG30" s="148"/>
      <c r="CH30" s="148"/>
      <c r="CI30" s="149"/>
      <c r="CJ30" s="150"/>
      <c r="CK30" s="148"/>
      <c r="CL30" s="148"/>
      <c r="CM30" s="149"/>
      <c r="CN30" s="150"/>
      <c r="CO30" s="148"/>
      <c r="CP30" s="148"/>
      <c r="CQ30" s="149"/>
      <c r="CR30" s="150"/>
      <c r="CS30" s="148"/>
      <c r="CT30" s="148"/>
      <c r="CU30" s="149"/>
      <c r="CV30" s="150"/>
      <c r="CW30" s="148"/>
      <c r="CX30" s="148"/>
      <c r="CY30" s="149"/>
      <c r="CZ30" s="150"/>
      <c r="DA30" s="148"/>
      <c r="DB30" s="148"/>
      <c r="DC30" s="149"/>
      <c r="DD30" s="150"/>
      <c r="DE30" s="148"/>
      <c r="DF30" s="148"/>
      <c r="DG30" s="149"/>
      <c r="DH30" s="150"/>
      <c r="DI30" s="148"/>
      <c r="DJ30" s="148"/>
      <c r="DK30" s="149"/>
      <c r="DL30" s="150"/>
      <c r="DM30" s="148"/>
      <c r="DN30" s="148"/>
      <c r="DO30" s="149"/>
      <c r="DP30" s="150"/>
      <c r="DQ30" s="148"/>
      <c r="DR30" s="148"/>
      <c r="DS30" s="149"/>
      <c r="DT30" s="150"/>
      <c r="DU30" s="148"/>
      <c r="DV30" s="148"/>
      <c r="DW30" s="149"/>
      <c r="DX30" s="150"/>
      <c r="DY30" s="148"/>
      <c r="DZ30" s="148"/>
      <c r="EA30" s="149"/>
      <c r="EB30" s="150"/>
      <c r="EC30" s="148"/>
      <c r="ED30" s="148"/>
      <c r="EE30" s="149"/>
      <c r="EF30" s="150"/>
      <c r="EG30" s="148"/>
      <c r="EH30" s="148"/>
      <c r="EI30" s="149"/>
      <c r="EJ30" s="150"/>
      <c r="EK30" s="148"/>
      <c r="EL30" s="148"/>
      <c r="EM30" s="149"/>
      <c r="EN30" s="150"/>
      <c r="EO30" s="148"/>
      <c r="EP30" s="148"/>
      <c r="EQ30" s="149"/>
      <c r="ER30" s="150"/>
      <c r="ES30" s="148"/>
      <c r="ET30" s="148"/>
      <c r="EU30" s="149"/>
      <c r="EV30" s="150"/>
      <c r="EW30" s="148"/>
      <c r="EX30" s="148"/>
      <c r="EY30" s="149"/>
      <c r="EZ30" s="150"/>
      <c r="FA30" s="148"/>
      <c r="FB30" s="148"/>
      <c r="FC30" s="149"/>
      <c r="FD30" s="150"/>
      <c r="FE30" s="148"/>
      <c r="FF30" s="148"/>
      <c r="FG30" s="149"/>
      <c r="FH30" s="150"/>
      <c r="FI30" s="148"/>
      <c r="FJ30" s="148"/>
      <c r="FK30" s="149"/>
      <c r="FL30" s="150"/>
      <c r="FM30" s="148"/>
      <c r="FN30" s="148"/>
      <c r="FO30" s="149"/>
      <c r="FP30" s="150"/>
      <c r="FQ30" s="148"/>
      <c r="FR30" s="148"/>
      <c r="FS30" s="149"/>
      <c r="FT30" s="150"/>
      <c r="FU30" s="148"/>
      <c r="FV30" s="148"/>
      <c r="FW30" s="149"/>
      <c r="FX30" s="150"/>
      <c r="FY30" s="148"/>
      <c r="FZ30" s="148"/>
      <c r="GA30" s="149"/>
      <c r="GB30" s="150"/>
      <c r="GC30" s="148"/>
      <c r="GD30" s="148"/>
      <c r="GE30" s="149"/>
      <c r="GF30" s="150"/>
      <c r="GG30" s="148"/>
      <c r="GH30" s="148"/>
      <c r="GI30" s="149"/>
      <c r="GJ30" s="150"/>
      <c r="GK30" s="148"/>
      <c r="GL30" s="148"/>
      <c r="GM30" s="149"/>
      <c r="GN30" s="150"/>
      <c r="GO30" s="148"/>
      <c r="GP30" s="148"/>
      <c r="GQ30" s="149"/>
      <c r="GR30" s="150"/>
      <c r="GS30" s="148">
        <v>-1.3250000000001023</v>
      </c>
      <c r="GT30" s="148">
        <v>-1.8725000000000449</v>
      </c>
      <c r="IQ30" s="120" t="e">
        <v>#N/A</v>
      </c>
      <c r="IR30" s="120" t="e">
        <v>#N/A</v>
      </c>
      <c r="IS30" s="120" t="e">
        <v>#N/A</v>
      </c>
      <c r="IT30" s="120" t="e">
        <v>#N/A</v>
      </c>
      <c r="IU30" s="120" t="e">
        <v>#N/A</v>
      </c>
      <c r="IV30" s="120" t="e">
        <v>#N/A</v>
      </c>
      <c r="IW30" s="120" t="e">
        <v>#N/A</v>
      </c>
      <c r="IX30" s="120" t="e">
        <v>#N/A</v>
      </c>
      <c r="IY30" s="120" t="e">
        <v>#N/A</v>
      </c>
      <c r="IZ30" s="120" t="e">
        <v>#N/A</v>
      </c>
      <c r="JA30" s="120" t="e">
        <v>#N/A</v>
      </c>
      <c r="JB30" s="120" t="e">
        <v>#N/A</v>
      </c>
      <c r="JC30" s="120" t="e">
        <v>#N/A</v>
      </c>
      <c r="JD30" s="120" t="e">
        <v>#N/A</v>
      </c>
      <c r="JE30" s="120" t="e">
        <v>#N/A</v>
      </c>
      <c r="JF30" s="120" t="e">
        <v>#N/A</v>
      </c>
      <c r="JG30" s="120" t="e">
        <v>#N/A</v>
      </c>
      <c r="JH30" s="120" t="e">
        <v>#N/A</v>
      </c>
      <c r="JI30" s="120" t="e">
        <v>#N/A</v>
      </c>
      <c r="JJ30" s="120" t="e">
        <v>#N/A</v>
      </c>
      <c r="JK30" s="120" t="e">
        <v>#N/A</v>
      </c>
      <c r="JL30" s="120" t="e">
        <v>#N/A</v>
      </c>
      <c r="JM30" s="120" t="e">
        <v>#N/A</v>
      </c>
      <c r="JN30" s="120" t="e">
        <v>#N/A</v>
      </c>
      <c r="JO30" s="120" t="e">
        <v>#N/A</v>
      </c>
      <c r="JP30" s="120" t="e">
        <v>#N/A</v>
      </c>
      <c r="JQ30" s="120" t="e">
        <v>#N/A</v>
      </c>
      <c r="JR30" s="120" t="e">
        <v>#N/A</v>
      </c>
      <c r="JS30" s="120" t="e">
        <v>#N/A</v>
      </c>
      <c r="JT30" s="120" t="e">
        <v>#N/A</v>
      </c>
      <c r="JU30" s="120" t="e">
        <v>#N/A</v>
      </c>
      <c r="JV30" s="120" t="e">
        <v>#N/A</v>
      </c>
      <c r="JW30" s="120" t="e">
        <v>#N/A</v>
      </c>
      <c r="JX30" s="120" t="e">
        <v>#N/A</v>
      </c>
    </row>
    <row r="31" spans="1:284" x14ac:dyDescent="0.25">
      <c r="A31" s="146">
        <v>27</v>
      </c>
      <c r="B31" s="147">
        <v>13.5</v>
      </c>
      <c r="C31" s="148">
        <v>0</v>
      </c>
      <c r="D31" s="148">
        <v>0</v>
      </c>
      <c r="E31" s="149">
        <v>-0.88000000000016598</v>
      </c>
      <c r="F31" s="150">
        <v>0.16749999999998977</v>
      </c>
      <c r="G31" s="148">
        <v>-0.38750000000013074</v>
      </c>
      <c r="H31" s="148">
        <v>-0.45499999999998408</v>
      </c>
      <c r="I31" s="148">
        <v>-1.8225000000000477</v>
      </c>
      <c r="J31" s="148">
        <v>-0.60250000000002046</v>
      </c>
      <c r="K31" s="149">
        <v>-1.8225000000000477</v>
      </c>
      <c r="L31" s="150">
        <v>-0.60250000000002046</v>
      </c>
      <c r="M31" s="148">
        <v>-1.7725000000000364</v>
      </c>
      <c r="N31" s="148">
        <v>0.17749999999996646</v>
      </c>
      <c r="O31" s="149">
        <v>-1.7524999999999693</v>
      </c>
      <c r="P31" s="150">
        <v>0.40999999999996817</v>
      </c>
      <c r="Q31" s="148">
        <v>-1.3075000000000898</v>
      </c>
      <c r="R31" s="148">
        <v>-0.82000000000005002</v>
      </c>
      <c r="S31" s="149">
        <v>-1.2775000000000318</v>
      </c>
      <c r="T31" s="150">
        <v>0.86499999999995225</v>
      </c>
      <c r="U31" s="148">
        <v>-5.7500000000061391E-2</v>
      </c>
      <c r="V31" s="148">
        <v>-0.49250000000002103</v>
      </c>
      <c r="W31" s="149"/>
      <c r="X31" s="150"/>
      <c r="Y31" s="148"/>
      <c r="Z31" s="148"/>
      <c r="AA31" s="149"/>
      <c r="AB31" s="150"/>
      <c r="AC31" s="148"/>
      <c r="AD31" s="148"/>
      <c r="AE31" s="149"/>
      <c r="AF31" s="150"/>
      <c r="AG31" s="148"/>
      <c r="AH31" s="148"/>
      <c r="AI31" s="149"/>
      <c r="AJ31" s="150"/>
      <c r="AK31" s="148"/>
      <c r="AL31" s="148"/>
      <c r="AM31" s="149"/>
      <c r="AN31" s="150"/>
      <c r="AO31" s="148"/>
      <c r="AP31" s="148"/>
      <c r="AQ31" s="149"/>
      <c r="AR31" s="150"/>
      <c r="AS31" s="148"/>
      <c r="AT31" s="148"/>
      <c r="AU31" s="149"/>
      <c r="AV31" s="150"/>
      <c r="AW31" s="148"/>
      <c r="AX31" s="148"/>
      <c r="AY31" s="149"/>
      <c r="AZ31" s="150"/>
      <c r="BA31" s="148"/>
      <c r="BB31" s="148"/>
      <c r="BC31" s="149"/>
      <c r="BD31" s="150"/>
      <c r="BE31" s="148"/>
      <c r="BF31" s="148"/>
      <c r="BG31" s="149"/>
      <c r="BH31" s="150"/>
      <c r="BI31" s="148"/>
      <c r="BJ31" s="148"/>
      <c r="BK31" s="149"/>
      <c r="BL31" s="150"/>
      <c r="BM31" s="148"/>
      <c r="BN31" s="148"/>
      <c r="BO31" s="149"/>
      <c r="BP31" s="150"/>
      <c r="BQ31" s="148"/>
      <c r="BR31" s="148"/>
      <c r="BS31" s="149"/>
      <c r="BT31" s="150"/>
      <c r="BU31" s="148"/>
      <c r="BV31" s="148"/>
      <c r="BW31" s="149"/>
      <c r="BX31" s="150"/>
      <c r="BY31" s="148"/>
      <c r="BZ31" s="148"/>
      <c r="CA31" s="149"/>
      <c r="CB31" s="150"/>
      <c r="CC31" s="148"/>
      <c r="CD31" s="148"/>
      <c r="CE31" s="149"/>
      <c r="CF31" s="150"/>
      <c r="CG31" s="148"/>
      <c r="CH31" s="148"/>
      <c r="CI31" s="149"/>
      <c r="CJ31" s="150"/>
      <c r="CK31" s="148"/>
      <c r="CL31" s="148"/>
      <c r="CM31" s="149"/>
      <c r="CN31" s="150"/>
      <c r="CO31" s="148"/>
      <c r="CP31" s="148"/>
      <c r="CQ31" s="149"/>
      <c r="CR31" s="150"/>
      <c r="CS31" s="148"/>
      <c r="CT31" s="148"/>
      <c r="CU31" s="149"/>
      <c r="CV31" s="150"/>
      <c r="CW31" s="148"/>
      <c r="CX31" s="148"/>
      <c r="CY31" s="149"/>
      <c r="CZ31" s="150"/>
      <c r="DA31" s="148"/>
      <c r="DB31" s="148"/>
      <c r="DC31" s="149"/>
      <c r="DD31" s="150"/>
      <c r="DE31" s="148"/>
      <c r="DF31" s="148"/>
      <c r="DG31" s="149"/>
      <c r="DH31" s="150"/>
      <c r="DI31" s="148"/>
      <c r="DJ31" s="148"/>
      <c r="DK31" s="149"/>
      <c r="DL31" s="150"/>
      <c r="DM31" s="148"/>
      <c r="DN31" s="148"/>
      <c r="DO31" s="149"/>
      <c r="DP31" s="150"/>
      <c r="DQ31" s="148"/>
      <c r="DR31" s="148"/>
      <c r="DS31" s="149"/>
      <c r="DT31" s="150"/>
      <c r="DU31" s="148"/>
      <c r="DV31" s="148"/>
      <c r="DW31" s="149"/>
      <c r="DX31" s="150"/>
      <c r="DY31" s="148"/>
      <c r="DZ31" s="148"/>
      <c r="EA31" s="149"/>
      <c r="EB31" s="150"/>
      <c r="EC31" s="148"/>
      <c r="ED31" s="148"/>
      <c r="EE31" s="149"/>
      <c r="EF31" s="150"/>
      <c r="EG31" s="148"/>
      <c r="EH31" s="148"/>
      <c r="EI31" s="149"/>
      <c r="EJ31" s="150"/>
      <c r="EK31" s="148"/>
      <c r="EL31" s="148"/>
      <c r="EM31" s="149"/>
      <c r="EN31" s="150"/>
      <c r="EO31" s="148"/>
      <c r="EP31" s="148"/>
      <c r="EQ31" s="149"/>
      <c r="ER31" s="150"/>
      <c r="ES31" s="148"/>
      <c r="ET31" s="148"/>
      <c r="EU31" s="149"/>
      <c r="EV31" s="150"/>
      <c r="EW31" s="148"/>
      <c r="EX31" s="148"/>
      <c r="EY31" s="149"/>
      <c r="EZ31" s="150"/>
      <c r="FA31" s="148"/>
      <c r="FB31" s="148"/>
      <c r="FC31" s="149"/>
      <c r="FD31" s="150"/>
      <c r="FE31" s="148"/>
      <c r="FF31" s="148"/>
      <c r="FG31" s="149"/>
      <c r="FH31" s="150"/>
      <c r="FI31" s="148"/>
      <c r="FJ31" s="148"/>
      <c r="FK31" s="149"/>
      <c r="FL31" s="150"/>
      <c r="FM31" s="148"/>
      <c r="FN31" s="148"/>
      <c r="FO31" s="149"/>
      <c r="FP31" s="150"/>
      <c r="FQ31" s="148"/>
      <c r="FR31" s="148"/>
      <c r="FS31" s="149"/>
      <c r="FT31" s="150"/>
      <c r="FU31" s="148"/>
      <c r="FV31" s="148"/>
      <c r="FW31" s="149"/>
      <c r="FX31" s="150"/>
      <c r="FY31" s="148"/>
      <c r="FZ31" s="148"/>
      <c r="GA31" s="149"/>
      <c r="GB31" s="150"/>
      <c r="GC31" s="148"/>
      <c r="GD31" s="148"/>
      <c r="GE31" s="149"/>
      <c r="GF31" s="150"/>
      <c r="GG31" s="148"/>
      <c r="GH31" s="148"/>
      <c r="GI31" s="149"/>
      <c r="GJ31" s="150"/>
      <c r="GK31" s="148"/>
      <c r="GL31" s="148"/>
      <c r="GM31" s="149"/>
      <c r="GN31" s="150"/>
      <c r="GO31" s="148"/>
      <c r="GP31" s="148"/>
      <c r="GQ31" s="149"/>
      <c r="GR31" s="150"/>
      <c r="GS31" s="148">
        <v>-1.3050000000000921</v>
      </c>
      <c r="GT31" s="148">
        <v>-1.9050000000000438</v>
      </c>
      <c r="IQ31" s="120" t="e">
        <v>#N/A</v>
      </c>
      <c r="IR31" s="120" t="e">
        <v>#N/A</v>
      </c>
      <c r="IS31" s="120" t="e">
        <v>#N/A</v>
      </c>
      <c r="IT31" s="120" t="e">
        <v>#N/A</v>
      </c>
      <c r="IU31" s="120" t="e">
        <v>#N/A</v>
      </c>
      <c r="IV31" s="120" t="e">
        <v>#N/A</v>
      </c>
      <c r="IW31" s="120" t="e">
        <v>#N/A</v>
      </c>
      <c r="IX31" s="120" t="e">
        <v>#N/A</v>
      </c>
      <c r="IY31" s="120" t="e">
        <v>#N/A</v>
      </c>
      <c r="IZ31" s="120" t="e">
        <v>#N/A</v>
      </c>
      <c r="JA31" s="120" t="e">
        <v>#N/A</v>
      </c>
      <c r="JB31" s="120" t="e">
        <v>#N/A</v>
      </c>
      <c r="JC31" s="120" t="e">
        <v>#N/A</v>
      </c>
      <c r="JD31" s="120" t="e">
        <v>#N/A</v>
      </c>
      <c r="JE31" s="120" t="e">
        <v>#N/A</v>
      </c>
      <c r="JF31" s="120" t="e">
        <v>#N/A</v>
      </c>
      <c r="JG31" s="120" t="e">
        <v>#N/A</v>
      </c>
      <c r="JH31" s="120" t="e">
        <v>#N/A</v>
      </c>
      <c r="JI31" s="120" t="e">
        <v>#N/A</v>
      </c>
      <c r="JJ31" s="120" t="e">
        <v>#N/A</v>
      </c>
      <c r="JK31" s="120" t="e">
        <v>#N/A</v>
      </c>
      <c r="JL31" s="120" t="e">
        <v>#N/A</v>
      </c>
      <c r="JM31" s="120" t="e">
        <v>#N/A</v>
      </c>
      <c r="JN31" s="120" t="e">
        <v>#N/A</v>
      </c>
      <c r="JO31" s="120" t="e">
        <v>#N/A</v>
      </c>
      <c r="JP31" s="120" t="e">
        <v>#N/A</v>
      </c>
      <c r="JQ31" s="120" t="e">
        <v>#N/A</v>
      </c>
      <c r="JR31" s="120" t="e">
        <v>#N/A</v>
      </c>
      <c r="JS31" s="120" t="e">
        <v>#N/A</v>
      </c>
      <c r="JT31" s="120" t="e">
        <v>#N/A</v>
      </c>
      <c r="JU31" s="120" t="e">
        <v>#N/A</v>
      </c>
      <c r="JV31" s="120" t="e">
        <v>#N/A</v>
      </c>
      <c r="JW31" s="120" t="e">
        <v>#N/A</v>
      </c>
      <c r="JX31" s="120" t="e">
        <v>#N/A</v>
      </c>
    </row>
    <row r="32" spans="1:284" x14ac:dyDescent="0.25">
      <c r="A32" s="146">
        <v>28</v>
      </c>
      <c r="B32" s="147">
        <v>14</v>
      </c>
      <c r="C32" s="148">
        <v>0</v>
      </c>
      <c r="D32" s="148">
        <v>0</v>
      </c>
      <c r="E32" s="149">
        <v>-0.87750000000016826</v>
      </c>
      <c r="F32" s="150">
        <v>9.9999999999994316E-2</v>
      </c>
      <c r="G32" s="148">
        <v>-0.37750000000013983</v>
      </c>
      <c r="H32" s="148">
        <v>-0.43499999999997385</v>
      </c>
      <c r="I32" s="148">
        <v>-1.780000000000058</v>
      </c>
      <c r="J32" s="148">
        <v>-0.55500000000002103</v>
      </c>
      <c r="K32" s="149">
        <v>-1.780000000000058</v>
      </c>
      <c r="L32" s="150">
        <v>-0.55500000000002103</v>
      </c>
      <c r="M32" s="148">
        <v>-1.7250000000000512</v>
      </c>
      <c r="N32" s="148">
        <v>0.21749999999997272</v>
      </c>
      <c r="O32" s="149">
        <v>-1.714999999999975</v>
      </c>
      <c r="P32" s="150">
        <v>0.43249999999997613</v>
      </c>
      <c r="Q32" s="148">
        <v>-1.2700000000000955</v>
      </c>
      <c r="R32" s="148">
        <v>-0.82000000000005002</v>
      </c>
      <c r="S32" s="149">
        <v>-1.2425000000000352</v>
      </c>
      <c r="T32" s="150">
        <v>0.74999999999995737</v>
      </c>
      <c r="U32" s="148">
        <v>-3.7500000000079581E-2</v>
      </c>
      <c r="V32" s="148">
        <v>-0.5700000000000216</v>
      </c>
      <c r="W32" s="149"/>
      <c r="X32" s="150"/>
      <c r="Y32" s="148"/>
      <c r="Z32" s="148"/>
      <c r="AA32" s="149"/>
      <c r="AB32" s="150"/>
      <c r="AC32" s="148"/>
      <c r="AD32" s="148"/>
      <c r="AE32" s="149"/>
      <c r="AF32" s="150"/>
      <c r="AG32" s="148"/>
      <c r="AH32" s="148"/>
      <c r="AI32" s="149"/>
      <c r="AJ32" s="150"/>
      <c r="AK32" s="148"/>
      <c r="AL32" s="148"/>
      <c r="AM32" s="149"/>
      <c r="AN32" s="150"/>
      <c r="AO32" s="148"/>
      <c r="AP32" s="148"/>
      <c r="AQ32" s="149"/>
      <c r="AR32" s="150"/>
      <c r="AS32" s="148"/>
      <c r="AT32" s="148"/>
      <c r="AU32" s="149"/>
      <c r="AV32" s="150"/>
      <c r="AW32" s="148"/>
      <c r="AX32" s="148"/>
      <c r="AY32" s="149"/>
      <c r="AZ32" s="150"/>
      <c r="BA32" s="148"/>
      <c r="BB32" s="148"/>
      <c r="BC32" s="149"/>
      <c r="BD32" s="150"/>
      <c r="BE32" s="148"/>
      <c r="BF32" s="148"/>
      <c r="BG32" s="149"/>
      <c r="BH32" s="150"/>
      <c r="BI32" s="148"/>
      <c r="BJ32" s="148"/>
      <c r="BK32" s="149"/>
      <c r="BL32" s="150"/>
      <c r="BM32" s="148"/>
      <c r="BN32" s="148"/>
      <c r="BO32" s="149"/>
      <c r="BP32" s="150"/>
      <c r="BQ32" s="148"/>
      <c r="BR32" s="148"/>
      <c r="BS32" s="149"/>
      <c r="BT32" s="150"/>
      <c r="BU32" s="148"/>
      <c r="BV32" s="148"/>
      <c r="BW32" s="149"/>
      <c r="BX32" s="150"/>
      <c r="BY32" s="148"/>
      <c r="BZ32" s="148"/>
      <c r="CA32" s="149"/>
      <c r="CB32" s="150"/>
      <c r="CC32" s="148"/>
      <c r="CD32" s="148"/>
      <c r="CE32" s="149"/>
      <c r="CF32" s="150"/>
      <c r="CG32" s="148"/>
      <c r="CH32" s="148"/>
      <c r="CI32" s="149"/>
      <c r="CJ32" s="150"/>
      <c r="CK32" s="148"/>
      <c r="CL32" s="148"/>
      <c r="CM32" s="149"/>
      <c r="CN32" s="150"/>
      <c r="CO32" s="148"/>
      <c r="CP32" s="148"/>
      <c r="CQ32" s="149"/>
      <c r="CR32" s="150"/>
      <c r="CS32" s="148"/>
      <c r="CT32" s="148"/>
      <c r="CU32" s="149"/>
      <c r="CV32" s="150"/>
      <c r="CW32" s="148"/>
      <c r="CX32" s="148"/>
      <c r="CY32" s="149"/>
      <c r="CZ32" s="150"/>
      <c r="DA32" s="148"/>
      <c r="DB32" s="148"/>
      <c r="DC32" s="149"/>
      <c r="DD32" s="150"/>
      <c r="DE32" s="148"/>
      <c r="DF32" s="148"/>
      <c r="DG32" s="149"/>
      <c r="DH32" s="150"/>
      <c r="DI32" s="148"/>
      <c r="DJ32" s="148"/>
      <c r="DK32" s="149"/>
      <c r="DL32" s="150"/>
      <c r="DM32" s="148"/>
      <c r="DN32" s="148"/>
      <c r="DO32" s="149"/>
      <c r="DP32" s="150"/>
      <c r="DQ32" s="148"/>
      <c r="DR32" s="148"/>
      <c r="DS32" s="149"/>
      <c r="DT32" s="150"/>
      <c r="DU32" s="148"/>
      <c r="DV32" s="148"/>
      <c r="DW32" s="149"/>
      <c r="DX32" s="150"/>
      <c r="DY32" s="148"/>
      <c r="DZ32" s="148"/>
      <c r="EA32" s="149"/>
      <c r="EB32" s="150"/>
      <c r="EC32" s="148"/>
      <c r="ED32" s="148"/>
      <c r="EE32" s="149"/>
      <c r="EF32" s="150"/>
      <c r="EG32" s="148"/>
      <c r="EH32" s="148"/>
      <c r="EI32" s="149"/>
      <c r="EJ32" s="150"/>
      <c r="EK32" s="148"/>
      <c r="EL32" s="148"/>
      <c r="EM32" s="149"/>
      <c r="EN32" s="150"/>
      <c r="EO32" s="148"/>
      <c r="EP32" s="148"/>
      <c r="EQ32" s="149"/>
      <c r="ER32" s="150"/>
      <c r="ES32" s="148"/>
      <c r="ET32" s="148"/>
      <c r="EU32" s="149"/>
      <c r="EV32" s="150"/>
      <c r="EW32" s="148"/>
      <c r="EX32" s="148"/>
      <c r="EY32" s="149"/>
      <c r="EZ32" s="150"/>
      <c r="FA32" s="148"/>
      <c r="FB32" s="148"/>
      <c r="FC32" s="149"/>
      <c r="FD32" s="150"/>
      <c r="FE32" s="148"/>
      <c r="FF32" s="148"/>
      <c r="FG32" s="149"/>
      <c r="FH32" s="150"/>
      <c r="FI32" s="148"/>
      <c r="FJ32" s="148"/>
      <c r="FK32" s="149"/>
      <c r="FL32" s="150"/>
      <c r="FM32" s="148"/>
      <c r="FN32" s="148"/>
      <c r="FO32" s="149"/>
      <c r="FP32" s="150"/>
      <c r="FQ32" s="148"/>
      <c r="FR32" s="148"/>
      <c r="FS32" s="149"/>
      <c r="FT32" s="150"/>
      <c r="FU32" s="148"/>
      <c r="FV32" s="148"/>
      <c r="FW32" s="149"/>
      <c r="FX32" s="150"/>
      <c r="FY32" s="148"/>
      <c r="FZ32" s="148"/>
      <c r="GA32" s="149"/>
      <c r="GB32" s="150"/>
      <c r="GC32" s="148"/>
      <c r="GD32" s="148"/>
      <c r="GE32" s="149"/>
      <c r="GF32" s="150"/>
      <c r="GG32" s="148"/>
      <c r="GH32" s="148"/>
      <c r="GI32" s="149"/>
      <c r="GJ32" s="150"/>
      <c r="GK32" s="148"/>
      <c r="GL32" s="148"/>
      <c r="GM32" s="149"/>
      <c r="GN32" s="150"/>
      <c r="GO32" s="148"/>
      <c r="GP32" s="148"/>
      <c r="GQ32" s="149"/>
      <c r="GR32" s="150"/>
      <c r="GS32" s="148">
        <v>-1.2775000000000887</v>
      </c>
      <c r="GT32" s="148">
        <v>-1.8975000000000364</v>
      </c>
      <c r="IQ32" s="120" t="e">
        <v>#N/A</v>
      </c>
      <c r="IR32" s="120" t="e">
        <v>#N/A</v>
      </c>
      <c r="IS32" s="120" t="e">
        <v>#N/A</v>
      </c>
      <c r="IT32" s="120" t="e">
        <v>#N/A</v>
      </c>
      <c r="IU32" s="120" t="e">
        <v>#N/A</v>
      </c>
      <c r="IV32" s="120" t="e">
        <v>#N/A</v>
      </c>
      <c r="IW32" s="120" t="e">
        <v>#N/A</v>
      </c>
      <c r="IX32" s="120" t="e">
        <v>#N/A</v>
      </c>
      <c r="IY32" s="120" t="e">
        <v>#N/A</v>
      </c>
      <c r="IZ32" s="120" t="e">
        <v>#N/A</v>
      </c>
      <c r="JA32" s="120" t="e">
        <v>#N/A</v>
      </c>
      <c r="JB32" s="120" t="e">
        <v>#N/A</v>
      </c>
      <c r="JC32" s="120" t="e">
        <v>#N/A</v>
      </c>
      <c r="JD32" s="120" t="e">
        <v>#N/A</v>
      </c>
      <c r="JE32" s="120" t="e">
        <v>#N/A</v>
      </c>
      <c r="JF32" s="120" t="e">
        <v>#N/A</v>
      </c>
      <c r="JG32" s="120" t="e">
        <v>#N/A</v>
      </c>
      <c r="JH32" s="120" t="e">
        <v>#N/A</v>
      </c>
      <c r="JI32" s="120" t="e">
        <v>#N/A</v>
      </c>
      <c r="JJ32" s="120" t="e">
        <v>#N/A</v>
      </c>
      <c r="JK32" s="120" t="e">
        <v>#N/A</v>
      </c>
      <c r="JL32" s="120" t="e">
        <v>#N/A</v>
      </c>
      <c r="JM32" s="120" t="e">
        <v>#N/A</v>
      </c>
      <c r="JN32" s="120" t="e">
        <v>#N/A</v>
      </c>
      <c r="JO32" s="120" t="e">
        <v>#N/A</v>
      </c>
      <c r="JP32" s="120" t="e">
        <v>#N/A</v>
      </c>
      <c r="JQ32" s="120" t="e">
        <v>#N/A</v>
      </c>
      <c r="JR32" s="120" t="e">
        <v>#N/A</v>
      </c>
      <c r="JS32" s="120" t="e">
        <v>#N/A</v>
      </c>
      <c r="JT32" s="120" t="e">
        <v>#N/A</v>
      </c>
      <c r="JU32" s="120" t="e">
        <v>#N/A</v>
      </c>
      <c r="JV32" s="120" t="e">
        <v>#N/A</v>
      </c>
      <c r="JW32" s="120" t="e">
        <v>#N/A</v>
      </c>
      <c r="JX32" s="120" t="e">
        <v>#N/A</v>
      </c>
    </row>
    <row r="33" spans="1:284" x14ac:dyDescent="0.25">
      <c r="A33" s="146">
        <v>29</v>
      </c>
      <c r="B33" s="147">
        <v>14.5</v>
      </c>
      <c r="C33" s="148">
        <v>0</v>
      </c>
      <c r="D33" s="148">
        <v>0</v>
      </c>
      <c r="E33" s="149">
        <v>-0.88000000000016598</v>
      </c>
      <c r="F33" s="150">
        <v>9.4999999999998863E-2</v>
      </c>
      <c r="G33" s="148">
        <v>-0.36750000000014893</v>
      </c>
      <c r="H33" s="148">
        <v>-0.54499999999997328</v>
      </c>
      <c r="I33" s="148">
        <v>-1.7425000000000637</v>
      </c>
      <c r="J33" s="148">
        <v>-0.59750000000002501</v>
      </c>
      <c r="K33" s="149">
        <v>-1.7425000000000637</v>
      </c>
      <c r="L33" s="150">
        <v>-0.59750000000002501</v>
      </c>
      <c r="M33" s="148">
        <v>-1.6850000000000591</v>
      </c>
      <c r="N33" s="148">
        <v>0.12249999999997385</v>
      </c>
      <c r="O33" s="149">
        <v>-1.6875</v>
      </c>
      <c r="P33" s="150">
        <v>0.35499999999997556</v>
      </c>
      <c r="Q33" s="148">
        <v>-1.247500000000116</v>
      </c>
      <c r="R33" s="148">
        <v>-0.85500000000006082</v>
      </c>
      <c r="S33" s="149">
        <v>-1.2225000000000534</v>
      </c>
      <c r="T33" s="150">
        <v>0.74249999999994998</v>
      </c>
      <c r="U33" s="148">
        <v>-4.5000000000101181E-2</v>
      </c>
      <c r="V33" s="148">
        <v>-0.67000000000003013</v>
      </c>
      <c r="W33" s="149"/>
      <c r="X33" s="150"/>
      <c r="Y33" s="148"/>
      <c r="Z33" s="148"/>
      <c r="AA33" s="149"/>
      <c r="AB33" s="150"/>
      <c r="AC33" s="148"/>
      <c r="AD33" s="148"/>
      <c r="AE33" s="149"/>
      <c r="AF33" s="150"/>
      <c r="AG33" s="148"/>
      <c r="AH33" s="148"/>
      <c r="AI33" s="149"/>
      <c r="AJ33" s="150"/>
      <c r="AK33" s="148"/>
      <c r="AL33" s="148"/>
      <c r="AM33" s="149"/>
      <c r="AN33" s="150"/>
      <c r="AO33" s="148"/>
      <c r="AP33" s="148"/>
      <c r="AQ33" s="149"/>
      <c r="AR33" s="150"/>
      <c r="AS33" s="148"/>
      <c r="AT33" s="148"/>
      <c r="AU33" s="149"/>
      <c r="AV33" s="150"/>
      <c r="AW33" s="148"/>
      <c r="AX33" s="148"/>
      <c r="AY33" s="149"/>
      <c r="AZ33" s="150"/>
      <c r="BA33" s="148"/>
      <c r="BB33" s="148"/>
      <c r="BC33" s="149"/>
      <c r="BD33" s="150"/>
      <c r="BE33" s="148"/>
      <c r="BF33" s="148"/>
      <c r="BG33" s="149"/>
      <c r="BH33" s="150"/>
      <c r="BI33" s="148"/>
      <c r="BJ33" s="148"/>
      <c r="BK33" s="149"/>
      <c r="BL33" s="150"/>
      <c r="BM33" s="148"/>
      <c r="BN33" s="148"/>
      <c r="BO33" s="149"/>
      <c r="BP33" s="150"/>
      <c r="BQ33" s="148"/>
      <c r="BR33" s="148"/>
      <c r="BS33" s="149"/>
      <c r="BT33" s="150"/>
      <c r="BU33" s="148"/>
      <c r="BV33" s="148"/>
      <c r="BW33" s="149"/>
      <c r="BX33" s="150"/>
      <c r="BY33" s="148"/>
      <c r="BZ33" s="148"/>
      <c r="CA33" s="149"/>
      <c r="CB33" s="150"/>
      <c r="CC33" s="148"/>
      <c r="CD33" s="148"/>
      <c r="CE33" s="149"/>
      <c r="CF33" s="150"/>
      <c r="CG33" s="148"/>
      <c r="CH33" s="148"/>
      <c r="CI33" s="149"/>
      <c r="CJ33" s="150"/>
      <c r="CK33" s="148"/>
      <c r="CL33" s="148"/>
      <c r="CM33" s="149"/>
      <c r="CN33" s="150"/>
      <c r="CO33" s="148"/>
      <c r="CP33" s="148"/>
      <c r="CQ33" s="149"/>
      <c r="CR33" s="150"/>
      <c r="CS33" s="148"/>
      <c r="CT33" s="148"/>
      <c r="CU33" s="149"/>
      <c r="CV33" s="150"/>
      <c r="CW33" s="148"/>
      <c r="CX33" s="148"/>
      <c r="CY33" s="149"/>
      <c r="CZ33" s="150"/>
      <c r="DA33" s="148"/>
      <c r="DB33" s="148"/>
      <c r="DC33" s="149"/>
      <c r="DD33" s="150"/>
      <c r="DE33" s="148"/>
      <c r="DF33" s="148"/>
      <c r="DG33" s="149"/>
      <c r="DH33" s="150"/>
      <c r="DI33" s="148"/>
      <c r="DJ33" s="148"/>
      <c r="DK33" s="149"/>
      <c r="DL33" s="150"/>
      <c r="DM33" s="148"/>
      <c r="DN33" s="148"/>
      <c r="DO33" s="149"/>
      <c r="DP33" s="150"/>
      <c r="DQ33" s="148"/>
      <c r="DR33" s="148"/>
      <c r="DS33" s="149"/>
      <c r="DT33" s="150"/>
      <c r="DU33" s="148"/>
      <c r="DV33" s="148"/>
      <c r="DW33" s="149"/>
      <c r="DX33" s="150"/>
      <c r="DY33" s="148"/>
      <c r="DZ33" s="148"/>
      <c r="EA33" s="149"/>
      <c r="EB33" s="150"/>
      <c r="EC33" s="148"/>
      <c r="ED33" s="148"/>
      <c r="EE33" s="149"/>
      <c r="EF33" s="150"/>
      <c r="EG33" s="148"/>
      <c r="EH33" s="148"/>
      <c r="EI33" s="149"/>
      <c r="EJ33" s="150"/>
      <c r="EK33" s="148"/>
      <c r="EL33" s="148"/>
      <c r="EM33" s="149"/>
      <c r="EN33" s="150"/>
      <c r="EO33" s="148"/>
      <c r="EP33" s="148"/>
      <c r="EQ33" s="149"/>
      <c r="ER33" s="150"/>
      <c r="ES33" s="148"/>
      <c r="ET33" s="148"/>
      <c r="EU33" s="149"/>
      <c r="EV33" s="150"/>
      <c r="EW33" s="148"/>
      <c r="EX33" s="148"/>
      <c r="EY33" s="149"/>
      <c r="EZ33" s="150"/>
      <c r="FA33" s="148"/>
      <c r="FB33" s="148"/>
      <c r="FC33" s="149"/>
      <c r="FD33" s="150"/>
      <c r="FE33" s="148"/>
      <c r="FF33" s="148"/>
      <c r="FG33" s="149"/>
      <c r="FH33" s="150"/>
      <c r="FI33" s="148"/>
      <c r="FJ33" s="148"/>
      <c r="FK33" s="149"/>
      <c r="FL33" s="150"/>
      <c r="FM33" s="148"/>
      <c r="FN33" s="148"/>
      <c r="FO33" s="149"/>
      <c r="FP33" s="150"/>
      <c r="FQ33" s="148"/>
      <c r="FR33" s="148"/>
      <c r="FS33" s="149"/>
      <c r="FT33" s="150"/>
      <c r="FU33" s="148"/>
      <c r="FV33" s="148"/>
      <c r="FW33" s="149"/>
      <c r="FX33" s="150"/>
      <c r="FY33" s="148"/>
      <c r="FZ33" s="148"/>
      <c r="GA33" s="149"/>
      <c r="GB33" s="150"/>
      <c r="GC33" s="148"/>
      <c r="GD33" s="148"/>
      <c r="GE33" s="149"/>
      <c r="GF33" s="150"/>
      <c r="GG33" s="148"/>
      <c r="GH33" s="148"/>
      <c r="GI33" s="149"/>
      <c r="GJ33" s="150"/>
      <c r="GK33" s="148"/>
      <c r="GL33" s="148"/>
      <c r="GM33" s="149"/>
      <c r="GN33" s="150"/>
      <c r="GO33" s="148"/>
      <c r="GP33" s="148"/>
      <c r="GQ33" s="149"/>
      <c r="GR33" s="150"/>
      <c r="GS33" s="148">
        <v>-1.2625000000001023</v>
      </c>
      <c r="GT33" s="148">
        <v>-1.9200000000000443</v>
      </c>
      <c r="IQ33" s="120" t="e">
        <v>#N/A</v>
      </c>
      <c r="IR33" s="120" t="e">
        <v>#N/A</v>
      </c>
      <c r="IS33" s="120" t="e">
        <v>#N/A</v>
      </c>
      <c r="IT33" s="120" t="e">
        <v>#N/A</v>
      </c>
      <c r="IU33" s="120" t="e">
        <v>#N/A</v>
      </c>
      <c r="IV33" s="120" t="e">
        <v>#N/A</v>
      </c>
      <c r="IW33" s="120" t="e">
        <v>#N/A</v>
      </c>
      <c r="IX33" s="120" t="e">
        <v>#N/A</v>
      </c>
      <c r="IY33" s="120" t="e">
        <v>#N/A</v>
      </c>
      <c r="IZ33" s="120" t="e">
        <v>#N/A</v>
      </c>
      <c r="JA33" s="120" t="e">
        <v>#N/A</v>
      </c>
      <c r="JB33" s="120" t="e">
        <v>#N/A</v>
      </c>
      <c r="JC33" s="120" t="e">
        <v>#N/A</v>
      </c>
      <c r="JD33" s="120" t="e">
        <v>#N/A</v>
      </c>
      <c r="JE33" s="120" t="e">
        <v>#N/A</v>
      </c>
      <c r="JF33" s="120" t="e">
        <v>#N/A</v>
      </c>
      <c r="JG33" s="120" t="e">
        <v>#N/A</v>
      </c>
      <c r="JH33" s="120" t="e">
        <v>#N/A</v>
      </c>
      <c r="JI33" s="120" t="e">
        <v>#N/A</v>
      </c>
      <c r="JJ33" s="120" t="e">
        <v>#N/A</v>
      </c>
      <c r="JK33" s="120" t="e">
        <v>#N/A</v>
      </c>
      <c r="JL33" s="120" t="e">
        <v>#N/A</v>
      </c>
      <c r="JM33" s="120" t="e">
        <v>#N/A</v>
      </c>
      <c r="JN33" s="120" t="e">
        <v>#N/A</v>
      </c>
      <c r="JO33" s="120" t="e">
        <v>#N/A</v>
      </c>
      <c r="JP33" s="120" t="e">
        <v>#N/A</v>
      </c>
      <c r="JQ33" s="120" t="e">
        <v>#N/A</v>
      </c>
      <c r="JR33" s="120" t="e">
        <v>#N/A</v>
      </c>
      <c r="JS33" s="120" t="e">
        <v>#N/A</v>
      </c>
      <c r="JT33" s="120" t="e">
        <v>#N/A</v>
      </c>
      <c r="JU33" s="120" t="e">
        <v>#N/A</v>
      </c>
      <c r="JV33" s="120" t="e">
        <v>#N/A</v>
      </c>
      <c r="JW33" s="120" t="e">
        <v>#N/A</v>
      </c>
      <c r="JX33" s="120" t="e">
        <v>#N/A</v>
      </c>
    </row>
    <row r="34" spans="1:284" x14ac:dyDescent="0.25">
      <c r="A34" s="146">
        <v>30</v>
      </c>
      <c r="B34" s="147">
        <v>15</v>
      </c>
      <c r="C34" s="148">
        <v>0</v>
      </c>
      <c r="D34" s="148">
        <v>0</v>
      </c>
      <c r="E34" s="149">
        <v>-0.86000000000015575</v>
      </c>
      <c r="F34" s="150">
        <v>4.0000000000006253E-2</v>
      </c>
      <c r="G34" s="148">
        <v>-0.33250000000015234</v>
      </c>
      <c r="H34" s="148">
        <v>-0.66749999999996135</v>
      </c>
      <c r="I34" s="148">
        <v>-1.6825000000000614</v>
      </c>
      <c r="J34" s="148">
        <v>-0.83500000000002217</v>
      </c>
      <c r="K34" s="149">
        <v>-1.6825000000000614</v>
      </c>
      <c r="L34" s="150">
        <v>-0.83500000000002217</v>
      </c>
      <c r="M34" s="148">
        <v>-1.6350000000000762</v>
      </c>
      <c r="N34" s="148">
        <v>-0.1500000000000199</v>
      </c>
      <c r="O34" s="149">
        <v>-1.6299999999999955</v>
      </c>
      <c r="P34" s="150">
        <v>-2.5000000000019895E-2</v>
      </c>
      <c r="Q34" s="148">
        <v>-1.2000000000001307</v>
      </c>
      <c r="R34" s="148">
        <v>-1.0725000000000477</v>
      </c>
      <c r="S34" s="149">
        <v>-1.1675000000000466</v>
      </c>
      <c r="T34" s="150">
        <v>0.48249999999995907</v>
      </c>
      <c r="U34" s="148">
        <v>-5.250000000009436E-2</v>
      </c>
      <c r="V34" s="148">
        <v>-1.1125000000000256</v>
      </c>
      <c r="W34" s="149"/>
      <c r="X34" s="150"/>
      <c r="Y34" s="148"/>
      <c r="Z34" s="148"/>
      <c r="AA34" s="149"/>
      <c r="AB34" s="150"/>
      <c r="AC34" s="148"/>
      <c r="AD34" s="148"/>
      <c r="AE34" s="149"/>
      <c r="AF34" s="150"/>
      <c r="AG34" s="148"/>
      <c r="AH34" s="148"/>
      <c r="AI34" s="149"/>
      <c r="AJ34" s="150"/>
      <c r="AK34" s="148"/>
      <c r="AL34" s="148"/>
      <c r="AM34" s="149"/>
      <c r="AN34" s="150"/>
      <c r="AO34" s="148"/>
      <c r="AP34" s="148"/>
      <c r="AQ34" s="149"/>
      <c r="AR34" s="150"/>
      <c r="AS34" s="148"/>
      <c r="AT34" s="148"/>
      <c r="AU34" s="149"/>
      <c r="AV34" s="150"/>
      <c r="AW34" s="148"/>
      <c r="AX34" s="148"/>
      <c r="AY34" s="149"/>
      <c r="AZ34" s="150"/>
      <c r="BA34" s="148"/>
      <c r="BB34" s="148"/>
      <c r="BC34" s="149"/>
      <c r="BD34" s="150"/>
      <c r="BE34" s="148"/>
      <c r="BF34" s="148"/>
      <c r="BG34" s="149"/>
      <c r="BH34" s="150"/>
      <c r="BI34" s="148"/>
      <c r="BJ34" s="148"/>
      <c r="BK34" s="149"/>
      <c r="BL34" s="150"/>
      <c r="BM34" s="148"/>
      <c r="BN34" s="148"/>
      <c r="BO34" s="149"/>
      <c r="BP34" s="150"/>
      <c r="BQ34" s="148"/>
      <c r="BR34" s="148"/>
      <c r="BS34" s="149"/>
      <c r="BT34" s="150"/>
      <c r="BU34" s="148"/>
      <c r="BV34" s="148"/>
      <c r="BW34" s="149"/>
      <c r="BX34" s="150"/>
      <c r="BY34" s="148"/>
      <c r="BZ34" s="148"/>
      <c r="CA34" s="149"/>
      <c r="CB34" s="150"/>
      <c r="CC34" s="148"/>
      <c r="CD34" s="148"/>
      <c r="CE34" s="149"/>
      <c r="CF34" s="150"/>
      <c r="CG34" s="148"/>
      <c r="CH34" s="148"/>
      <c r="CI34" s="149"/>
      <c r="CJ34" s="150"/>
      <c r="CK34" s="148"/>
      <c r="CL34" s="148"/>
      <c r="CM34" s="149"/>
      <c r="CN34" s="150"/>
      <c r="CO34" s="148"/>
      <c r="CP34" s="148"/>
      <c r="CQ34" s="149"/>
      <c r="CR34" s="150"/>
      <c r="CS34" s="148"/>
      <c r="CT34" s="148"/>
      <c r="CU34" s="149"/>
      <c r="CV34" s="150"/>
      <c r="CW34" s="148"/>
      <c r="CX34" s="148"/>
      <c r="CY34" s="149"/>
      <c r="CZ34" s="150"/>
      <c r="DA34" s="148"/>
      <c r="DB34" s="148"/>
      <c r="DC34" s="149"/>
      <c r="DD34" s="150"/>
      <c r="DE34" s="148"/>
      <c r="DF34" s="148"/>
      <c r="DG34" s="149"/>
      <c r="DH34" s="150"/>
      <c r="DI34" s="148"/>
      <c r="DJ34" s="148"/>
      <c r="DK34" s="149"/>
      <c r="DL34" s="150"/>
      <c r="DM34" s="148"/>
      <c r="DN34" s="148"/>
      <c r="DO34" s="149"/>
      <c r="DP34" s="150"/>
      <c r="DQ34" s="148"/>
      <c r="DR34" s="148"/>
      <c r="DS34" s="149"/>
      <c r="DT34" s="150"/>
      <c r="DU34" s="148"/>
      <c r="DV34" s="148"/>
      <c r="DW34" s="149"/>
      <c r="DX34" s="150"/>
      <c r="DY34" s="148"/>
      <c r="DZ34" s="148"/>
      <c r="EA34" s="149"/>
      <c r="EB34" s="150"/>
      <c r="EC34" s="148"/>
      <c r="ED34" s="148"/>
      <c r="EE34" s="149"/>
      <c r="EF34" s="150"/>
      <c r="EG34" s="148"/>
      <c r="EH34" s="148"/>
      <c r="EI34" s="149"/>
      <c r="EJ34" s="150"/>
      <c r="EK34" s="148"/>
      <c r="EL34" s="148"/>
      <c r="EM34" s="149"/>
      <c r="EN34" s="150"/>
      <c r="EO34" s="148"/>
      <c r="EP34" s="148"/>
      <c r="EQ34" s="149"/>
      <c r="ER34" s="150"/>
      <c r="ES34" s="148"/>
      <c r="ET34" s="148"/>
      <c r="EU34" s="149"/>
      <c r="EV34" s="150"/>
      <c r="EW34" s="148"/>
      <c r="EX34" s="148"/>
      <c r="EY34" s="149"/>
      <c r="EZ34" s="150"/>
      <c r="FA34" s="148"/>
      <c r="FB34" s="148"/>
      <c r="FC34" s="149"/>
      <c r="FD34" s="150"/>
      <c r="FE34" s="148"/>
      <c r="FF34" s="148"/>
      <c r="FG34" s="149"/>
      <c r="FH34" s="150"/>
      <c r="FI34" s="148"/>
      <c r="FJ34" s="148"/>
      <c r="FK34" s="149"/>
      <c r="FL34" s="150"/>
      <c r="FM34" s="148"/>
      <c r="FN34" s="148"/>
      <c r="FO34" s="149"/>
      <c r="FP34" s="150"/>
      <c r="FQ34" s="148"/>
      <c r="FR34" s="148"/>
      <c r="FS34" s="149"/>
      <c r="FT34" s="150"/>
      <c r="FU34" s="148"/>
      <c r="FV34" s="148"/>
      <c r="FW34" s="149"/>
      <c r="FX34" s="150"/>
      <c r="FY34" s="148"/>
      <c r="FZ34" s="148"/>
      <c r="GA34" s="149"/>
      <c r="GB34" s="150"/>
      <c r="GC34" s="148"/>
      <c r="GD34" s="148"/>
      <c r="GE34" s="149"/>
      <c r="GF34" s="150"/>
      <c r="GG34" s="148"/>
      <c r="GH34" s="148"/>
      <c r="GI34" s="149"/>
      <c r="GJ34" s="150"/>
      <c r="GK34" s="148"/>
      <c r="GL34" s="148"/>
      <c r="GM34" s="149"/>
      <c r="GN34" s="150"/>
      <c r="GO34" s="148"/>
      <c r="GP34" s="148"/>
      <c r="GQ34" s="149"/>
      <c r="GR34" s="150"/>
      <c r="GS34" s="148">
        <v>-1.2050000000000978</v>
      </c>
      <c r="GT34" s="148">
        <v>-2.1250000000000426</v>
      </c>
      <c r="IQ34" s="120" t="e">
        <v>#N/A</v>
      </c>
      <c r="IR34" s="120" t="e">
        <v>#N/A</v>
      </c>
      <c r="IS34" s="120" t="e">
        <v>#N/A</v>
      </c>
      <c r="IT34" s="120" t="e">
        <v>#N/A</v>
      </c>
      <c r="IU34" s="120" t="e">
        <v>#N/A</v>
      </c>
      <c r="IV34" s="120" t="e">
        <v>#N/A</v>
      </c>
      <c r="IW34" s="120" t="e">
        <v>#N/A</v>
      </c>
      <c r="IX34" s="120" t="e">
        <v>#N/A</v>
      </c>
      <c r="IY34" s="120" t="e">
        <v>#N/A</v>
      </c>
      <c r="IZ34" s="120" t="e">
        <v>#N/A</v>
      </c>
      <c r="JA34" s="120" t="e">
        <v>#N/A</v>
      </c>
      <c r="JB34" s="120" t="e">
        <v>#N/A</v>
      </c>
      <c r="JC34" s="120" t="e">
        <v>#N/A</v>
      </c>
      <c r="JD34" s="120" t="e">
        <v>#N/A</v>
      </c>
      <c r="JE34" s="120" t="e">
        <v>#N/A</v>
      </c>
      <c r="JF34" s="120" t="e">
        <v>#N/A</v>
      </c>
      <c r="JG34" s="120" t="e">
        <v>#N/A</v>
      </c>
      <c r="JH34" s="120" t="e">
        <v>#N/A</v>
      </c>
      <c r="JI34" s="120" t="e">
        <v>#N/A</v>
      </c>
      <c r="JJ34" s="120" t="e">
        <v>#N/A</v>
      </c>
      <c r="JK34" s="120" t="e">
        <v>#N/A</v>
      </c>
      <c r="JL34" s="120" t="e">
        <v>#N/A</v>
      </c>
      <c r="JM34" s="120" t="e">
        <v>#N/A</v>
      </c>
      <c r="JN34" s="120" t="e">
        <v>#N/A</v>
      </c>
      <c r="JO34" s="120" t="e">
        <v>#N/A</v>
      </c>
      <c r="JP34" s="120" t="e">
        <v>#N/A</v>
      </c>
      <c r="JQ34" s="120" t="e">
        <v>#N/A</v>
      </c>
      <c r="JR34" s="120" t="e">
        <v>#N/A</v>
      </c>
      <c r="JS34" s="120" t="e">
        <v>#N/A</v>
      </c>
      <c r="JT34" s="120" t="e">
        <v>#N/A</v>
      </c>
      <c r="JU34" s="120" t="e">
        <v>#N/A</v>
      </c>
      <c r="JV34" s="120" t="e">
        <v>#N/A</v>
      </c>
      <c r="JW34" s="120" t="e">
        <v>#N/A</v>
      </c>
      <c r="JX34" s="120" t="e">
        <v>#N/A</v>
      </c>
    </row>
    <row r="35" spans="1:284" x14ac:dyDescent="0.25">
      <c r="A35" s="146">
        <v>31</v>
      </c>
      <c r="B35" s="147">
        <v>15.5</v>
      </c>
      <c r="C35" s="148">
        <v>0</v>
      </c>
      <c r="D35" s="148">
        <v>0</v>
      </c>
      <c r="E35" s="149">
        <v>-0.82250000000013301</v>
      </c>
      <c r="F35" s="150">
        <v>-3.2499999999984652E-2</v>
      </c>
      <c r="G35" s="148">
        <v>-0.22500000000013642</v>
      </c>
      <c r="H35" s="148">
        <v>-0.62749999999995509</v>
      </c>
      <c r="I35" s="148">
        <v>-1.6025000000000489</v>
      </c>
      <c r="J35" s="148">
        <v>-0.90500000000001535</v>
      </c>
      <c r="K35" s="149">
        <v>-1.6025000000000489</v>
      </c>
      <c r="L35" s="150">
        <v>-0.90500000000001535</v>
      </c>
      <c r="M35" s="148">
        <v>-1.5625000000000568</v>
      </c>
      <c r="N35" s="148">
        <v>-0.29750000000001364</v>
      </c>
      <c r="O35" s="149">
        <v>-1.5474999999999852</v>
      </c>
      <c r="P35" s="150">
        <v>-0.18500000000000227</v>
      </c>
      <c r="Q35" s="148">
        <v>-1.1275000000001114</v>
      </c>
      <c r="R35" s="148">
        <v>-1.1700000000000301</v>
      </c>
      <c r="S35" s="149">
        <v>-1.0525000000000375</v>
      </c>
      <c r="T35" s="150">
        <v>0.36999999999997613</v>
      </c>
      <c r="U35" s="148">
        <v>0.11499999999992383</v>
      </c>
      <c r="V35" s="148">
        <v>-1.0925000000000153</v>
      </c>
      <c r="W35" s="149"/>
      <c r="X35" s="150"/>
      <c r="Y35" s="148"/>
      <c r="Z35" s="148"/>
      <c r="AA35" s="149"/>
      <c r="AB35" s="150"/>
      <c r="AC35" s="148"/>
      <c r="AD35" s="148"/>
      <c r="AE35" s="149"/>
      <c r="AF35" s="150"/>
      <c r="AG35" s="148"/>
      <c r="AH35" s="148"/>
      <c r="AI35" s="149"/>
      <c r="AJ35" s="150"/>
      <c r="AK35" s="148"/>
      <c r="AL35" s="148"/>
      <c r="AM35" s="149"/>
      <c r="AN35" s="150"/>
      <c r="AO35" s="148"/>
      <c r="AP35" s="148"/>
      <c r="AQ35" s="149"/>
      <c r="AR35" s="150"/>
      <c r="AS35" s="148"/>
      <c r="AT35" s="148"/>
      <c r="AU35" s="149"/>
      <c r="AV35" s="150"/>
      <c r="AW35" s="148"/>
      <c r="AX35" s="148"/>
      <c r="AY35" s="149"/>
      <c r="AZ35" s="150"/>
      <c r="BA35" s="148"/>
      <c r="BB35" s="148"/>
      <c r="BC35" s="149"/>
      <c r="BD35" s="150"/>
      <c r="BE35" s="148"/>
      <c r="BF35" s="148"/>
      <c r="BG35" s="149"/>
      <c r="BH35" s="150"/>
      <c r="BI35" s="148"/>
      <c r="BJ35" s="148"/>
      <c r="BK35" s="149"/>
      <c r="BL35" s="150"/>
      <c r="BM35" s="148"/>
      <c r="BN35" s="148"/>
      <c r="BO35" s="149"/>
      <c r="BP35" s="150"/>
      <c r="BQ35" s="148"/>
      <c r="BR35" s="148"/>
      <c r="BS35" s="149"/>
      <c r="BT35" s="150"/>
      <c r="BU35" s="148"/>
      <c r="BV35" s="148"/>
      <c r="BW35" s="149"/>
      <c r="BX35" s="150"/>
      <c r="BY35" s="148"/>
      <c r="BZ35" s="148"/>
      <c r="CA35" s="149"/>
      <c r="CB35" s="150"/>
      <c r="CC35" s="148"/>
      <c r="CD35" s="148"/>
      <c r="CE35" s="149"/>
      <c r="CF35" s="150"/>
      <c r="CG35" s="148"/>
      <c r="CH35" s="148"/>
      <c r="CI35" s="149"/>
      <c r="CJ35" s="150"/>
      <c r="CK35" s="148"/>
      <c r="CL35" s="148"/>
      <c r="CM35" s="149"/>
      <c r="CN35" s="150"/>
      <c r="CO35" s="148"/>
      <c r="CP35" s="148"/>
      <c r="CQ35" s="149"/>
      <c r="CR35" s="150"/>
      <c r="CS35" s="148"/>
      <c r="CT35" s="148"/>
      <c r="CU35" s="149"/>
      <c r="CV35" s="150"/>
      <c r="CW35" s="148"/>
      <c r="CX35" s="148"/>
      <c r="CY35" s="149"/>
      <c r="CZ35" s="150"/>
      <c r="DA35" s="148"/>
      <c r="DB35" s="148"/>
      <c r="DC35" s="149"/>
      <c r="DD35" s="150"/>
      <c r="DE35" s="148"/>
      <c r="DF35" s="148"/>
      <c r="DG35" s="149"/>
      <c r="DH35" s="150"/>
      <c r="DI35" s="148"/>
      <c r="DJ35" s="148"/>
      <c r="DK35" s="149"/>
      <c r="DL35" s="150"/>
      <c r="DM35" s="148"/>
      <c r="DN35" s="148"/>
      <c r="DO35" s="149"/>
      <c r="DP35" s="150"/>
      <c r="DQ35" s="148"/>
      <c r="DR35" s="148"/>
      <c r="DS35" s="149"/>
      <c r="DT35" s="150"/>
      <c r="DU35" s="148"/>
      <c r="DV35" s="148"/>
      <c r="DW35" s="149"/>
      <c r="DX35" s="150"/>
      <c r="DY35" s="148"/>
      <c r="DZ35" s="148"/>
      <c r="EA35" s="149"/>
      <c r="EB35" s="150"/>
      <c r="EC35" s="148"/>
      <c r="ED35" s="148"/>
      <c r="EE35" s="149"/>
      <c r="EF35" s="150"/>
      <c r="EG35" s="148"/>
      <c r="EH35" s="148"/>
      <c r="EI35" s="149"/>
      <c r="EJ35" s="150"/>
      <c r="EK35" s="148"/>
      <c r="EL35" s="148"/>
      <c r="EM35" s="149"/>
      <c r="EN35" s="150"/>
      <c r="EO35" s="148"/>
      <c r="EP35" s="148"/>
      <c r="EQ35" s="149"/>
      <c r="ER35" s="150"/>
      <c r="ES35" s="148"/>
      <c r="ET35" s="148"/>
      <c r="EU35" s="149"/>
      <c r="EV35" s="150"/>
      <c r="EW35" s="148"/>
      <c r="EX35" s="148"/>
      <c r="EY35" s="149"/>
      <c r="EZ35" s="150"/>
      <c r="FA35" s="148"/>
      <c r="FB35" s="148"/>
      <c r="FC35" s="149"/>
      <c r="FD35" s="150"/>
      <c r="FE35" s="148"/>
      <c r="FF35" s="148"/>
      <c r="FG35" s="149"/>
      <c r="FH35" s="150"/>
      <c r="FI35" s="148"/>
      <c r="FJ35" s="148"/>
      <c r="FK35" s="149"/>
      <c r="FL35" s="150"/>
      <c r="FM35" s="148"/>
      <c r="FN35" s="148"/>
      <c r="FO35" s="149"/>
      <c r="FP35" s="150"/>
      <c r="FQ35" s="148"/>
      <c r="FR35" s="148"/>
      <c r="FS35" s="149"/>
      <c r="FT35" s="150"/>
      <c r="FU35" s="148"/>
      <c r="FV35" s="148"/>
      <c r="FW35" s="149"/>
      <c r="FX35" s="150"/>
      <c r="FY35" s="148"/>
      <c r="FZ35" s="148"/>
      <c r="GA35" s="149"/>
      <c r="GB35" s="150"/>
      <c r="GC35" s="148"/>
      <c r="GD35" s="148"/>
      <c r="GE35" s="149"/>
      <c r="GF35" s="150"/>
      <c r="GG35" s="148"/>
      <c r="GH35" s="148"/>
      <c r="GI35" s="149"/>
      <c r="GJ35" s="150"/>
      <c r="GK35" s="148"/>
      <c r="GL35" s="148"/>
      <c r="GM35" s="149"/>
      <c r="GN35" s="150"/>
      <c r="GO35" s="148"/>
      <c r="GP35" s="148"/>
      <c r="GQ35" s="149"/>
      <c r="GR35" s="150"/>
      <c r="GS35" s="148">
        <v>-1.1025000000000773</v>
      </c>
      <c r="GT35" s="148">
        <v>-2.2825000000000273</v>
      </c>
      <c r="IQ35" s="120" t="e">
        <v>#N/A</v>
      </c>
      <c r="IR35" s="120" t="e">
        <v>#N/A</v>
      </c>
      <c r="IS35" s="120" t="e">
        <v>#N/A</v>
      </c>
      <c r="IT35" s="120" t="e">
        <v>#N/A</v>
      </c>
      <c r="IU35" s="120" t="e">
        <v>#N/A</v>
      </c>
      <c r="IV35" s="120" t="e">
        <v>#N/A</v>
      </c>
      <c r="IW35" s="120" t="e">
        <v>#N/A</v>
      </c>
      <c r="IX35" s="120" t="e">
        <v>#N/A</v>
      </c>
      <c r="IY35" s="120" t="e">
        <v>#N/A</v>
      </c>
      <c r="IZ35" s="120" t="e">
        <v>#N/A</v>
      </c>
      <c r="JA35" s="120" t="e">
        <v>#N/A</v>
      </c>
      <c r="JB35" s="120" t="e">
        <v>#N/A</v>
      </c>
      <c r="JC35" s="120" t="e">
        <v>#N/A</v>
      </c>
      <c r="JD35" s="120" t="e">
        <v>#N/A</v>
      </c>
      <c r="JE35" s="120" t="e">
        <v>#N/A</v>
      </c>
      <c r="JF35" s="120" t="e">
        <v>#N/A</v>
      </c>
      <c r="JG35" s="120" t="e">
        <v>#N/A</v>
      </c>
      <c r="JH35" s="120" t="e">
        <v>#N/A</v>
      </c>
      <c r="JI35" s="120" t="e">
        <v>#N/A</v>
      </c>
      <c r="JJ35" s="120" t="e">
        <v>#N/A</v>
      </c>
      <c r="JK35" s="120" t="e">
        <v>#N/A</v>
      </c>
      <c r="JL35" s="120" t="e">
        <v>#N/A</v>
      </c>
      <c r="JM35" s="120" t="e">
        <v>#N/A</v>
      </c>
      <c r="JN35" s="120" t="e">
        <v>#N/A</v>
      </c>
      <c r="JO35" s="120" t="e">
        <v>#N/A</v>
      </c>
      <c r="JP35" s="120" t="e">
        <v>#N/A</v>
      </c>
      <c r="JQ35" s="120" t="e">
        <v>#N/A</v>
      </c>
      <c r="JR35" s="120" t="e">
        <v>#N/A</v>
      </c>
      <c r="JS35" s="120" t="e">
        <v>#N/A</v>
      </c>
      <c r="JT35" s="120" t="e">
        <v>#N/A</v>
      </c>
      <c r="JU35" s="120" t="e">
        <v>#N/A</v>
      </c>
      <c r="JV35" s="120" t="e">
        <v>#N/A</v>
      </c>
      <c r="JW35" s="120" t="e">
        <v>#N/A</v>
      </c>
      <c r="JX35" s="120" t="e">
        <v>#N/A</v>
      </c>
    </row>
    <row r="36" spans="1:284" x14ac:dyDescent="0.25">
      <c r="A36" s="146">
        <v>32</v>
      </c>
      <c r="B36" s="147">
        <v>16</v>
      </c>
      <c r="C36" s="148">
        <v>0</v>
      </c>
      <c r="D36" s="148">
        <v>0</v>
      </c>
      <c r="E36" s="149">
        <v>-0.78000000000014325</v>
      </c>
      <c r="F36" s="150">
        <v>-0.13499999999999091</v>
      </c>
      <c r="G36" s="148">
        <v>-0.18750000000014211</v>
      </c>
      <c r="H36" s="148">
        <v>-0.54249999999996135</v>
      </c>
      <c r="I36" s="148">
        <v>-1.5650000000000546</v>
      </c>
      <c r="J36" s="148">
        <v>-1.1700000000000159</v>
      </c>
      <c r="K36" s="149">
        <v>-1.5650000000000546</v>
      </c>
      <c r="L36" s="150">
        <v>-1.1700000000000159</v>
      </c>
      <c r="M36" s="148">
        <v>-1.5200000000000671</v>
      </c>
      <c r="N36" s="148">
        <v>-0.63750000000001705</v>
      </c>
      <c r="O36" s="149">
        <v>-1.5074999999999932</v>
      </c>
      <c r="P36" s="150">
        <v>-0.51749999999999829</v>
      </c>
      <c r="Q36" s="148">
        <v>-1.0975000000001103</v>
      </c>
      <c r="R36" s="148">
        <v>-1.4975000000000307</v>
      </c>
      <c r="S36" s="149">
        <v>-1.0300000000000296</v>
      </c>
      <c r="T36" s="150">
        <v>-2.8421709430404007E-14</v>
      </c>
      <c r="U36" s="148">
        <v>0.12249999999991701</v>
      </c>
      <c r="V36" s="148">
        <v>-1.4125000000000227</v>
      </c>
      <c r="W36" s="149"/>
      <c r="X36" s="150"/>
      <c r="Y36" s="148"/>
      <c r="Z36" s="148"/>
      <c r="AA36" s="149"/>
      <c r="AB36" s="150"/>
      <c r="AC36" s="148"/>
      <c r="AD36" s="148"/>
      <c r="AE36" s="149"/>
      <c r="AF36" s="150"/>
      <c r="AG36" s="148"/>
      <c r="AH36" s="148"/>
      <c r="AI36" s="149"/>
      <c r="AJ36" s="150"/>
      <c r="AK36" s="148"/>
      <c r="AL36" s="148"/>
      <c r="AM36" s="149"/>
      <c r="AN36" s="150"/>
      <c r="AO36" s="148"/>
      <c r="AP36" s="148"/>
      <c r="AQ36" s="149"/>
      <c r="AR36" s="150"/>
      <c r="AS36" s="148"/>
      <c r="AT36" s="148"/>
      <c r="AU36" s="149"/>
      <c r="AV36" s="150"/>
      <c r="AW36" s="148"/>
      <c r="AX36" s="148"/>
      <c r="AY36" s="149"/>
      <c r="AZ36" s="150"/>
      <c r="BA36" s="148"/>
      <c r="BB36" s="148"/>
      <c r="BC36" s="149"/>
      <c r="BD36" s="150"/>
      <c r="BE36" s="148"/>
      <c r="BF36" s="148"/>
      <c r="BG36" s="149"/>
      <c r="BH36" s="150"/>
      <c r="BI36" s="148"/>
      <c r="BJ36" s="148"/>
      <c r="BK36" s="149"/>
      <c r="BL36" s="150"/>
      <c r="BM36" s="148"/>
      <c r="BN36" s="148"/>
      <c r="BO36" s="149"/>
      <c r="BP36" s="150"/>
      <c r="BQ36" s="148"/>
      <c r="BR36" s="148"/>
      <c r="BS36" s="149"/>
      <c r="BT36" s="150"/>
      <c r="BU36" s="148"/>
      <c r="BV36" s="148"/>
      <c r="BW36" s="149"/>
      <c r="BX36" s="150"/>
      <c r="BY36" s="148"/>
      <c r="BZ36" s="148"/>
      <c r="CA36" s="149"/>
      <c r="CB36" s="150"/>
      <c r="CC36" s="148"/>
      <c r="CD36" s="148"/>
      <c r="CE36" s="149"/>
      <c r="CF36" s="150"/>
      <c r="CG36" s="148"/>
      <c r="CH36" s="148"/>
      <c r="CI36" s="149"/>
      <c r="CJ36" s="150"/>
      <c r="CK36" s="148"/>
      <c r="CL36" s="148"/>
      <c r="CM36" s="149"/>
      <c r="CN36" s="150"/>
      <c r="CO36" s="148"/>
      <c r="CP36" s="148"/>
      <c r="CQ36" s="149"/>
      <c r="CR36" s="150"/>
      <c r="CS36" s="148"/>
      <c r="CT36" s="148"/>
      <c r="CU36" s="149"/>
      <c r="CV36" s="150"/>
      <c r="CW36" s="148"/>
      <c r="CX36" s="148"/>
      <c r="CY36" s="149"/>
      <c r="CZ36" s="150"/>
      <c r="DA36" s="148"/>
      <c r="DB36" s="148"/>
      <c r="DC36" s="149"/>
      <c r="DD36" s="150"/>
      <c r="DE36" s="148"/>
      <c r="DF36" s="148"/>
      <c r="DG36" s="149"/>
      <c r="DH36" s="150"/>
      <c r="DI36" s="148"/>
      <c r="DJ36" s="148"/>
      <c r="DK36" s="149"/>
      <c r="DL36" s="150"/>
      <c r="DM36" s="148"/>
      <c r="DN36" s="148"/>
      <c r="DO36" s="149"/>
      <c r="DP36" s="150"/>
      <c r="DQ36" s="148"/>
      <c r="DR36" s="148"/>
      <c r="DS36" s="149"/>
      <c r="DT36" s="150"/>
      <c r="DU36" s="148"/>
      <c r="DV36" s="148"/>
      <c r="DW36" s="149"/>
      <c r="DX36" s="150"/>
      <c r="DY36" s="148"/>
      <c r="DZ36" s="148"/>
      <c r="EA36" s="149"/>
      <c r="EB36" s="150"/>
      <c r="EC36" s="148"/>
      <c r="ED36" s="148"/>
      <c r="EE36" s="149"/>
      <c r="EF36" s="150"/>
      <c r="EG36" s="148"/>
      <c r="EH36" s="148"/>
      <c r="EI36" s="149"/>
      <c r="EJ36" s="150"/>
      <c r="EK36" s="148"/>
      <c r="EL36" s="148"/>
      <c r="EM36" s="149"/>
      <c r="EN36" s="150"/>
      <c r="EO36" s="148"/>
      <c r="EP36" s="148"/>
      <c r="EQ36" s="149"/>
      <c r="ER36" s="150"/>
      <c r="ES36" s="148"/>
      <c r="ET36" s="148"/>
      <c r="EU36" s="149"/>
      <c r="EV36" s="150"/>
      <c r="EW36" s="148"/>
      <c r="EX36" s="148"/>
      <c r="EY36" s="149"/>
      <c r="EZ36" s="150"/>
      <c r="FA36" s="148"/>
      <c r="FB36" s="148"/>
      <c r="FC36" s="149"/>
      <c r="FD36" s="150"/>
      <c r="FE36" s="148"/>
      <c r="FF36" s="148"/>
      <c r="FG36" s="149"/>
      <c r="FH36" s="150"/>
      <c r="FI36" s="148"/>
      <c r="FJ36" s="148"/>
      <c r="FK36" s="149"/>
      <c r="FL36" s="150"/>
      <c r="FM36" s="148"/>
      <c r="FN36" s="148"/>
      <c r="FO36" s="149"/>
      <c r="FP36" s="150"/>
      <c r="FQ36" s="148"/>
      <c r="FR36" s="148"/>
      <c r="FS36" s="149"/>
      <c r="FT36" s="150"/>
      <c r="FU36" s="148"/>
      <c r="FV36" s="148"/>
      <c r="FW36" s="149"/>
      <c r="FX36" s="150"/>
      <c r="FY36" s="148"/>
      <c r="FZ36" s="148"/>
      <c r="GA36" s="149"/>
      <c r="GB36" s="150"/>
      <c r="GC36" s="148"/>
      <c r="GD36" s="148"/>
      <c r="GE36" s="149"/>
      <c r="GF36" s="150"/>
      <c r="GG36" s="148"/>
      <c r="GH36" s="148"/>
      <c r="GI36" s="149"/>
      <c r="GJ36" s="150"/>
      <c r="GK36" s="148"/>
      <c r="GL36" s="148"/>
      <c r="GM36" s="149"/>
      <c r="GN36" s="150"/>
      <c r="GO36" s="148"/>
      <c r="GP36" s="148"/>
      <c r="GQ36" s="149"/>
      <c r="GR36" s="150"/>
      <c r="GS36" s="148">
        <v>-1.0725000000000762</v>
      </c>
      <c r="GT36" s="148">
        <v>-2.6650000000000347</v>
      </c>
      <c r="IQ36" s="120" t="e">
        <v>#N/A</v>
      </c>
      <c r="IR36" s="120" t="e">
        <v>#N/A</v>
      </c>
      <c r="IS36" s="120" t="e">
        <v>#N/A</v>
      </c>
      <c r="IT36" s="120" t="e">
        <v>#N/A</v>
      </c>
      <c r="IU36" s="120" t="e">
        <v>#N/A</v>
      </c>
      <c r="IV36" s="120" t="e">
        <v>#N/A</v>
      </c>
      <c r="IW36" s="120" t="e">
        <v>#N/A</v>
      </c>
      <c r="IX36" s="120" t="e">
        <v>#N/A</v>
      </c>
      <c r="IY36" s="120" t="e">
        <v>#N/A</v>
      </c>
      <c r="IZ36" s="120" t="e">
        <v>#N/A</v>
      </c>
      <c r="JA36" s="120" t="e">
        <v>#N/A</v>
      </c>
      <c r="JB36" s="120" t="e">
        <v>#N/A</v>
      </c>
      <c r="JC36" s="120" t="e">
        <v>#N/A</v>
      </c>
      <c r="JD36" s="120" t="e">
        <v>#N/A</v>
      </c>
      <c r="JE36" s="120" t="e">
        <v>#N/A</v>
      </c>
      <c r="JF36" s="120" t="e">
        <v>#N/A</v>
      </c>
      <c r="JG36" s="120" t="e">
        <v>#N/A</v>
      </c>
      <c r="JH36" s="120" t="e">
        <v>#N/A</v>
      </c>
      <c r="JI36" s="120" t="e">
        <v>#N/A</v>
      </c>
      <c r="JJ36" s="120" t="e">
        <v>#N/A</v>
      </c>
      <c r="JK36" s="120" t="e">
        <v>#N/A</v>
      </c>
      <c r="JL36" s="120" t="e">
        <v>#N/A</v>
      </c>
      <c r="JM36" s="120" t="e">
        <v>#N/A</v>
      </c>
      <c r="JN36" s="120" t="e">
        <v>#N/A</v>
      </c>
      <c r="JO36" s="120" t="e">
        <v>#N/A</v>
      </c>
      <c r="JP36" s="120" t="e">
        <v>#N/A</v>
      </c>
      <c r="JQ36" s="120" t="e">
        <v>#N/A</v>
      </c>
      <c r="JR36" s="120" t="e">
        <v>#N/A</v>
      </c>
      <c r="JS36" s="120" t="e">
        <v>#N/A</v>
      </c>
      <c r="JT36" s="120" t="e">
        <v>#N/A</v>
      </c>
      <c r="JU36" s="120" t="e">
        <v>#N/A</v>
      </c>
      <c r="JV36" s="120" t="e">
        <v>#N/A</v>
      </c>
      <c r="JW36" s="120" t="e">
        <v>#N/A</v>
      </c>
      <c r="JX36" s="120" t="e">
        <v>#N/A</v>
      </c>
    </row>
    <row r="37" spans="1:284" x14ac:dyDescent="0.25">
      <c r="A37" s="146">
        <v>33</v>
      </c>
      <c r="B37" s="147">
        <v>16.5</v>
      </c>
      <c r="C37" s="148">
        <v>0</v>
      </c>
      <c r="D37" s="148">
        <v>0</v>
      </c>
      <c r="E37" s="149">
        <v>-0.75000000000014211</v>
      </c>
      <c r="F37" s="150">
        <v>-0.10999999999998522</v>
      </c>
      <c r="G37" s="148">
        <v>-0.17500000000015348</v>
      </c>
      <c r="H37" s="148">
        <v>-0.40999999999995396</v>
      </c>
      <c r="I37" s="148">
        <v>-1.5450000000000728</v>
      </c>
      <c r="J37" s="148">
        <v>-1.2075000000000102</v>
      </c>
      <c r="K37" s="149">
        <v>-1.5450000000000728</v>
      </c>
      <c r="L37" s="150">
        <v>-1.2075000000000102</v>
      </c>
      <c r="M37" s="148">
        <v>-1.4875000000000966</v>
      </c>
      <c r="N37" s="148">
        <v>-0.67250000000001364</v>
      </c>
      <c r="O37" s="149">
        <v>-1.4950000000000045</v>
      </c>
      <c r="P37" s="150">
        <v>-0.57249999999999091</v>
      </c>
      <c r="Q37" s="148">
        <v>-1.0825000000001239</v>
      </c>
      <c r="R37" s="148">
        <v>-1.5275000000000176</v>
      </c>
      <c r="S37" s="149">
        <v>-1.0125000000000455</v>
      </c>
      <c r="T37" s="150">
        <v>-0.15500000000001535</v>
      </c>
      <c r="U37" s="148">
        <v>9.9999999999909051E-2</v>
      </c>
      <c r="V37" s="148">
        <v>-1.4350000000000165</v>
      </c>
      <c r="W37" s="149"/>
      <c r="X37" s="150"/>
      <c r="Y37" s="148"/>
      <c r="Z37" s="148"/>
      <c r="AA37" s="149"/>
      <c r="AB37" s="150"/>
      <c r="AC37" s="148"/>
      <c r="AD37" s="148"/>
      <c r="AE37" s="149"/>
      <c r="AF37" s="150"/>
      <c r="AG37" s="148"/>
      <c r="AH37" s="148"/>
      <c r="AI37" s="149"/>
      <c r="AJ37" s="150"/>
      <c r="AK37" s="148"/>
      <c r="AL37" s="148"/>
      <c r="AM37" s="149"/>
      <c r="AN37" s="150"/>
      <c r="AO37" s="148"/>
      <c r="AP37" s="148"/>
      <c r="AQ37" s="149"/>
      <c r="AR37" s="150"/>
      <c r="AS37" s="148"/>
      <c r="AT37" s="148"/>
      <c r="AU37" s="149"/>
      <c r="AV37" s="150"/>
      <c r="AW37" s="148"/>
      <c r="AX37" s="148"/>
      <c r="AY37" s="149"/>
      <c r="AZ37" s="150"/>
      <c r="BA37" s="148"/>
      <c r="BB37" s="148"/>
      <c r="BC37" s="149"/>
      <c r="BD37" s="150"/>
      <c r="BE37" s="148"/>
      <c r="BF37" s="148"/>
      <c r="BG37" s="149"/>
      <c r="BH37" s="150"/>
      <c r="BI37" s="148"/>
      <c r="BJ37" s="148"/>
      <c r="BK37" s="149"/>
      <c r="BL37" s="150"/>
      <c r="BM37" s="148"/>
      <c r="BN37" s="148"/>
      <c r="BO37" s="149"/>
      <c r="BP37" s="150"/>
      <c r="BQ37" s="148"/>
      <c r="BR37" s="148"/>
      <c r="BS37" s="149"/>
      <c r="BT37" s="150"/>
      <c r="BU37" s="148"/>
      <c r="BV37" s="148"/>
      <c r="BW37" s="149"/>
      <c r="BX37" s="150"/>
      <c r="BY37" s="148"/>
      <c r="BZ37" s="148"/>
      <c r="CA37" s="149"/>
      <c r="CB37" s="150"/>
      <c r="CC37" s="148"/>
      <c r="CD37" s="148"/>
      <c r="CE37" s="149"/>
      <c r="CF37" s="150"/>
      <c r="CG37" s="148"/>
      <c r="CH37" s="148"/>
      <c r="CI37" s="149"/>
      <c r="CJ37" s="150"/>
      <c r="CK37" s="148"/>
      <c r="CL37" s="148"/>
      <c r="CM37" s="149"/>
      <c r="CN37" s="150"/>
      <c r="CO37" s="148"/>
      <c r="CP37" s="148"/>
      <c r="CQ37" s="149"/>
      <c r="CR37" s="150"/>
      <c r="CS37" s="148"/>
      <c r="CT37" s="148"/>
      <c r="CU37" s="149"/>
      <c r="CV37" s="150"/>
      <c r="CW37" s="148"/>
      <c r="CX37" s="148"/>
      <c r="CY37" s="149"/>
      <c r="CZ37" s="150"/>
      <c r="DA37" s="148"/>
      <c r="DB37" s="148"/>
      <c r="DC37" s="149"/>
      <c r="DD37" s="150"/>
      <c r="DE37" s="148"/>
      <c r="DF37" s="148"/>
      <c r="DG37" s="149"/>
      <c r="DH37" s="150"/>
      <c r="DI37" s="148"/>
      <c r="DJ37" s="148"/>
      <c r="DK37" s="149"/>
      <c r="DL37" s="150"/>
      <c r="DM37" s="148"/>
      <c r="DN37" s="148"/>
      <c r="DO37" s="149"/>
      <c r="DP37" s="150"/>
      <c r="DQ37" s="148"/>
      <c r="DR37" s="148"/>
      <c r="DS37" s="149"/>
      <c r="DT37" s="150"/>
      <c r="DU37" s="148"/>
      <c r="DV37" s="148"/>
      <c r="DW37" s="149"/>
      <c r="DX37" s="150"/>
      <c r="DY37" s="148"/>
      <c r="DZ37" s="148"/>
      <c r="EA37" s="149"/>
      <c r="EB37" s="150"/>
      <c r="EC37" s="148"/>
      <c r="ED37" s="148"/>
      <c r="EE37" s="149"/>
      <c r="EF37" s="150"/>
      <c r="EG37" s="148"/>
      <c r="EH37" s="148"/>
      <c r="EI37" s="149"/>
      <c r="EJ37" s="150"/>
      <c r="EK37" s="148"/>
      <c r="EL37" s="148"/>
      <c r="EM37" s="149"/>
      <c r="EN37" s="150"/>
      <c r="EO37" s="148"/>
      <c r="EP37" s="148"/>
      <c r="EQ37" s="149"/>
      <c r="ER37" s="150"/>
      <c r="ES37" s="148"/>
      <c r="ET37" s="148"/>
      <c r="EU37" s="149"/>
      <c r="EV37" s="150"/>
      <c r="EW37" s="148"/>
      <c r="EX37" s="148"/>
      <c r="EY37" s="149"/>
      <c r="EZ37" s="150"/>
      <c r="FA37" s="148"/>
      <c r="FB37" s="148"/>
      <c r="FC37" s="149"/>
      <c r="FD37" s="150"/>
      <c r="FE37" s="148"/>
      <c r="FF37" s="148"/>
      <c r="FG37" s="149"/>
      <c r="FH37" s="150"/>
      <c r="FI37" s="148"/>
      <c r="FJ37" s="148"/>
      <c r="FK37" s="149"/>
      <c r="FL37" s="150"/>
      <c r="FM37" s="148"/>
      <c r="FN37" s="148"/>
      <c r="FO37" s="149"/>
      <c r="FP37" s="150"/>
      <c r="FQ37" s="148"/>
      <c r="FR37" s="148"/>
      <c r="FS37" s="149"/>
      <c r="FT37" s="150"/>
      <c r="FU37" s="148"/>
      <c r="FV37" s="148"/>
      <c r="FW37" s="149"/>
      <c r="FX37" s="150"/>
      <c r="FY37" s="148"/>
      <c r="FZ37" s="148"/>
      <c r="GA37" s="149"/>
      <c r="GB37" s="150"/>
      <c r="GC37" s="148"/>
      <c r="GD37" s="148"/>
      <c r="GE37" s="149"/>
      <c r="GF37" s="150"/>
      <c r="GG37" s="148"/>
      <c r="GH37" s="148"/>
      <c r="GI37" s="149"/>
      <c r="GJ37" s="150"/>
      <c r="GK37" s="148"/>
      <c r="GL37" s="148"/>
      <c r="GM37" s="149"/>
      <c r="GN37" s="150"/>
      <c r="GO37" s="148"/>
      <c r="GP37" s="148"/>
      <c r="GQ37" s="149"/>
      <c r="GR37" s="150"/>
      <c r="GS37" s="148">
        <v>-1.0625000000000853</v>
      </c>
      <c r="GT37" s="148">
        <v>-2.640000000000029</v>
      </c>
      <c r="IQ37" s="120" t="e">
        <v>#N/A</v>
      </c>
      <c r="IR37" s="120" t="e">
        <v>#N/A</v>
      </c>
      <c r="IS37" s="120" t="e">
        <v>#N/A</v>
      </c>
      <c r="IT37" s="120" t="e">
        <v>#N/A</v>
      </c>
      <c r="IU37" s="120" t="e">
        <v>#N/A</v>
      </c>
      <c r="IV37" s="120" t="e">
        <v>#N/A</v>
      </c>
      <c r="IW37" s="120" t="e">
        <v>#N/A</v>
      </c>
      <c r="IX37" s="120" t="e">
        <v>#N/A</v>
      </c>
      <c r="IY37" s="120" t="e">
        <v>#N/A</v>
      </c>
      <c r="IZ37" s="120" t="e">
        <v>#N/A</v>
      </c>
      <c r="JA37" s="120" t="e">
        <v>#N/A</v>
      </c>
      <c r="JB37" s="120" t="e">
        <v>#N/A</v>
      </c>
      <c r="JC37" s="120" t="e">
        <v>#N/A</v>
      </c>
      <c r="JD37" s="120" t="e">
        <v>#N/A</v>
      </c>
      <c r="JE37" s="120" t="e">
        <v>#N/A</v>
      </c>
      <c r="JF37" s="120" t="e">
        <v>#N/A</v>
      </c>
      <c r="JG37" s="120" t="e">
        <v>#N/A</v>
      </c>
      <c r="JH37" s="120" t="e">
        <v>#N/A</v>
      </c>
      <c r="JI37" s="120" t="e">
        <v>#N/A</v>
      </c>
      <c r="JJ37" s="120" t="e">
        <v>#N/A</v>
      </c>
      <c r="JK37" s="120" t="e">
        <v>#N/A</v>
      </c>
      <c r="JL37" s="120" t="e">
        <v>#N/A</v>
      </c>
      <c r="JM37" s="120" t="e">
        <v>#N/A</v>
      </c>
      <c r="JN37" s="120" t="e">
        <v>#N/A</v>
      </c>
      <c r="JO37" s="120" t="e">
        <v>#N/A</v>
      </c>
      <c r="JP37" s="120" t="e">
        <v>#N/A</v>
      </c>
      <c r="JQ37" s="120" t="e">
        <v>#N/A</v>
      </c>
      <c r="JR37" s="120" t="e">
        <v>#N/A</v>
      </c>
      <c r="JS37" s="120" t="e">
        <v>#N/A</v>
      </c>
      <c r="JT37" s="120" t="e">
        <v>#N/A</v>
      </c>
      <c r="JU37" s="120" t="e">
        <v>#N/A</v>
      </c>
      <c r="JV37" s="120" t="e">
        <v>#N/A</v>
      </c>
      <c r="JW37" s="120" t="e">
        <v>#N/A</v>
      </c>
      <c r="JX37" s="120" t="e">
        <v>#N/A</v>
      </c>
    </row>
    <row r="38" spans="1:284" x14ac:dyDescent="0.25">
      <c r="A38" s="146">
        <v>34</v>
      </c>
      <c r="B38" s="147">
        <v>17</v>
      </c>
      <c r="C38" s="148">
        <v>0</v>
      </c>
      <c r="D38" s="148">
        <v>0</v>
      </c>
      <c r="E38" s="149">
        <v>-0.68750000000014211</v>
      </c>
      <c r="F38" s="150">
        <v>-0.26249999999998863</v>
      </c>
      <c r="G38" s="148">
        <v>-9.7500000000138698E-2</v>
      </c>
      <c r="H38" s="148">
        <v>-0.46499999999996078</v>
      </c>
      <c r="I38" s="148">
        <v>-1.4850000000000705</v>
      </c>
      <c r="J38" s="148">
        <v>-1.355000000000004</v>
      </c>
      <c r="K38" s="149">
        <v>-1.4850000000000705</v>
      </c>
      <c r="L38" s="150">
        <v>-1.355000000000004</v>
      </c>
      <c r="M38" s="148">
        <v>-1.4100000000001103</v>
      </c>
      <c r="N38" s="148">
        <v>-0.89500000000001023</v>
      </c>
      <c r="O38" s="149">
        <v>-1.4325000000000045</v>
      </c>
      <c r="P38" s="150">
        <v>-0.69249999999999545</v>
      </c>
      <c r="Q38" s="148">
        <v>-1.032500000000141</v>
      </c>
      <c r="R38" s="148">
        <v>-1.6025000000000205</v>
      </c>
      <c r="S38" s="149">
        <v>-0.96750000000005798</v>
      </c>
      <c r="T38" s="150">
        <v>-0.4100000000000108</v>
      </c>
      <c r="U38" s="148">
        <v>9.4999999999885176E-2</v>
      </c>
      <c r="V38" s="148">
        <v>-1.5175000000000125</v>
      </c>
      <c r="W38" s="149"/>
      <c r="X38" s="150"/>
      <c r="Y38" s="148"/>
      <c r="Z38" s="148"/>
      <c r="AA38" s="149"/>
      <c r="AB38" s="150"/>
      <c r="AC38" s="148"/>
      <c r="AD38" s="148"/>
      <c r="AE38" s="149"/>
      <c r="AF38" s="150"/>
      <c r="AG38" s="148"/>
      <c r="AH38" s="148"/>
      <c r="AI38" s="149"/>
      <c r="AJ38" s="150"/>
      <c r="AK38" s="148"/>
      <c r="AL38" s="148"/>
      <c r="AM38" s="149"/>
      <c r="AN38" s="150"/>
      <c r="AO38" s="148"/>
      <c r="AP38" s="148"/>
      <c r="AQ38" s="149"/>
      <c r="AR38" s="150"/>
      <c r="AS38" s="148"/>
      <c r="AT38" s="148"/>
      <c r="AU38" s="149"/>
      <c r="AV38" s="150"/>
      <c r="AW38" s="148"/>
      <c r="AX38" s="148"/>
      <c r="AY38" s="149"/>
      <c r="AZ38" s="150"/>
      <c r="BA38" s="148"/>
      <c r="BB38" s="148"/>
      <c r="BC38" s="149"/>
      <c r="BD38" s="150"/>
      <c r="BE38" s="148"/>
      <c r="BF38" s="148"/>
      <c r="BG38" s="149"/>
      <c r="BH38" s="150"/>
      <c r="BI38" s="148"/>
      <c r="BJ38" s="148"/>
      <c r="BK38" s="149"/>
      <c r="BL38" s="150"/>
      <c r="BM38" s="148"/>
      <c r="BN38" s="148"/>
      <c r="BO38" s="149"/>
      <c r="BP38" s="150"/>
      <c r="BQ38" s="148"/>
      <c r="BR38" s="148"/>
      <c r="BS38" s="149"/>
      <c r="BT38" s="150"/>
      <c r="BU38" s="148"/>
      <c r="BV38" s="148"/>
      <c r="BW38" s="149"/>
      <c r="BX38" s="150"/>
      <c r="BY38" s="148"/>
      <c r="BZ38" s="148"/>
      <c r="CA38" s="149"/>
      <c r="CB38" s="150"/>
      <c r="CC38" s="148"/>
      <c r="CD38" s="148"/>
      <c r="CE38" s="149"/>
      <c r="CF38" s="150"/>
      <c r="CG38" s="148"/>
      <c r="CH38" s="148"/>
      <c r="CI38" s="149"/>
      <c r="CJ38" s="150"/>
      <c r="CK38" s="148"/>
      <c r="CL38" s="148"/>
      <c r="CM38" s="149"/>
      <c r="CN38" s="150"/>
      <c r="CO38" s="148"/>
      <c r="CP38" s="148"/>
      <c r="CQ38" s="149"/>
      <c r="CR38" s="150"/>
      <c r="CS38" s="148"/>
      <c r="CT38" s="148"/>
      <c r="CU38" s="149"/>
      <c r="CV38" s="150"/>
      <c r="CW38" s="148"/>
      <c r="CX38" s="148"/>
      <c r="CY38" s="149"/>
      <c r="CZ38" s="150"/>
      <c r="DA38" s="148"/>
      <c r="DB38" s="148"/>
      <c r="DC38" s="149"/>
      <c r="DD38" s="150"/>
      <c r="DE38" s="148"/>
      <c r="DF38" s="148"/>
      <c r="DG38" s="149"/>
      <c r="DH38" s="150"/>
      <c r="DI38" s="148"/>
      <c r="DJ38" s="148"/>
      <c r="DK38" s="149"/>
      <c r="DL38" s="150"/>
      <c r="DM38" s="148"/>
      <c r="DN38" s="148"/>
      <c r="DO38" s="149"/>
      <c r="DP38" s="150"/>
      <c r="DQ38" s="148"/>
      <c r="DR38" s="148"/>
      <c r="DS38" s="149"/>
      <c r="DT38" s="150"/>
      <c r="DU38" s="148"/>
      <c r="DV38" s="148"/>
      <c r="DW38" s="149"/>
      <c r="DX38" s="150"/>
      <c r="DY38" s="148"/>
      <c r="DZ38" s="148"/>
      <c r="EA38" s="149"/>
      <c r="EB38" s="150"/>
      <c r="EC38" s="148"/>
      <c r="ED38" s="148"/>
      <c r="EE38" s="149"/>
      <c r="EF38" s="150"/>
      <c r="EG38" s="148"/>
      <c r="EH38" s="148"/>
      <c r="EI38" s="149"/>
      <c r="EJ38" s="150"/>
      <c r="EK38" s="148"/>
      <c r="EL38" s="148"/>
      <c r="EM38" s="149"/>
      <c r="EN38" s="150"/>
      <c r="EO38" s="148"/>
      <c r="EP38" s="148"/>
      <c r="EQ38" s="149"/>
      <c r="ER38" s="150"/>
      <c r="ES38" s="148"/>
      <c r="ET38" s="148"/>
      <c r="EU38" s="149"/>
      <c r="EV38" s="150"/>
      <c r="EW38" s="148"/>
      <c r="EX38" s="148"/>
      <c r="EY38" s="149"/>
      <c r="EZ38" s="150"/>
      <c r="FA38" s="148"/>
      <c r="FB38" s="148"/>
      <c r="FC38" s="149"/>
      <c r="FD38" s="150"/>
      <c r="FE38" s="148"/>
      <c r="FF38" s="148"/>
      <c r="FG38" s="149"/>
      <c r="FH38" s="150"/>
      <c r="FI38" s="148"/>
      <c r="FJ38" s="148"/>
      <c r="FK38" s="149"/>
      <c r="FL38" s="150"/>
      <c r="FM38" s="148"/>
      <c r="FN38" s="148"/>
      <c r="FO38" s="149"/>
      <c r="FP38" s="150"/>
      <c r="FQ38" s="148"/>
      <c r="FR38" s="148"/>
      <c r="FS38" s="149"/>
      <c r="FT38" s="150"/>
      <c r="FU38" s="148"/>
      <c r="FV38" s="148"/>
      <c r="FW38" s="149"/>
      <c r="FX38" s="150"/>
      <c r="FY38" s="148"/>
      <c r="FZ38" s="148"/>
      <c r="GA38" s="149"/>
      <c r="GB38" s="150"/>
      <c r="GC38" s="148"/>
      <c r="GD38" s="148"/>
      <c r="GE38" s="149"/>
      <c r="GF38" s="150"/>
      <c r="GG38" s="148"/>
      <c r="GH38" s="148"/>
      <c r="GI38" s="149"/>
      <c r="GJ38" s="150"/>
      <c r="GK38" s="148"/>
      <c r="GL38" s="148"/>
      <c r="GM38" s="149"/>
      <c r="GN38" s="150"/>
      <c r="GO38" s="148"/>
      <c r="GP38" s="148"/>
      <c r="GQ38" s="149"/>
      <c r="GR38" s="150"/>
      <c r="GS38" s="148">
        <v>-1.0100000000001046</v>
      </c>
      <c r="GT38" s="148">
        <v>-2.8625000000000256</v>
      </c>
      <c r="IQ38" s="120" t="e">
        <v>#N/A</v>
      </c>
      <c r="IR38" s="120" t="e">
        <v>#N/A</v>
      </c>
      <c r="IS38" s="120" t="e">
        <v>#N/A</v>
      </c>
      <c r="IT38" s="120" t="e">
        <v>#N/A</v>
      </c>
      <c r="IU38" s="120" t="e">
        <v>#N/A</v>
      </c>
      <c r="IV38" s="120" t="e">
        <v>#N/A</v>
      </c>
      <c r="IW38" s="120" t="e">
        <v>#N/A</v>
      </c>
      <c r="IX38" s="120" t="e">
        <v>#N/A</v>
      </c>
      <c r="IY38" s="120" t="e">
        <v>#N/A</v>
      </c>
      <c r="IZ38" s="120" t="e">
        <v>#N/A</v>
      </c>
      <c r="JA38" s="120" t="e">
        <v>#N/A</v>
      </c>
      <c r="JB38" s="120" t="e">
        <v>#N/A</v>
      </c>
      <c r="JC38" s="120" t="e">
        <v>#N/A</v>
      </c>
      <c r="JD38" s="120" t="e">
        <v>#N/A</v>
      </c>
      <c r="JE38" s="120" t="e">
        <v>#N/A</v>
      </c>
      <c r="JF38" s="120" t="e">
        <v>#N/A</v>
      </c>
      <c r="JG38" s="120" t="e">
        <v>#N/A</v>
      </c>
      <c r="JH38" s="120" t="e">
        <v>#N/A</v>
      </c>
      <c r="JI38" s="120" t="e">
        <v>#N/A</v>
      </c>
      <c r="JJ38" s="120" t="e">
        <v>#N/A</v>
      </c>
      <c r="JK38" s="120" t="e">
        <v>#N/A</v>
      </c>
      <c r="JL38" s="120" t="e">
        <v>#N/A</v>
      </c>
      <c r="JM38" s="120" t="e">
        <v>#N/A</v>
      </c>
      <c r="JN38" s="120" t="e">
        <v>#N/A</v>
      </c>
      <c r="JO38" s="120" t="e">
        <v>#N/A</v>
      </c>
      <c r="JP38" s="120" t="e">
        <v>#N/A</v>
      </c>
      <c r="JQ38" s="120" t="e">
        <v>#N/A</v>
      </c>
      <c r="JR38" s="120" t="e">
        <v>#N/A</v>
      </c>
      <c r="JS38" s="120" t="e">
        <v>#N/A</v>
      </c>
      <c r="JT38" s="120" t="e">
        <v>#N/A</v>
      </c>
      <c r="JU38" s="120" t="e">
        <v>#N/A</v>
      </c>
      <c r="JV38" s="120" t="e">
        <v>#N/A</v>
      </c>
      <c r="JW38" s="120" t="e">
        <v>#N/A</v>
      </c>
      <c r="JX38" s="120" t="e">
        <v>#N/A</v>
      </c>
    </row>
    <row r="39" spans="1:284" x14ac:dyDescent="0.25">
      <c r="A39" s="146">
        <v>35</v>
      </c>
      <c r="B39" s="147">
        <v>17.5</v>
      </c>
      <c r="C39" s="148">
        <v>0</v>
      </c>
      <c r="D39" s="148">
        <v>0</v>
      </c>
      <c r="E39" s="149">
        <v>-0.64000000000012847</v>
      </c>
      <c r="F39" s="150">
        <v>-0.28749999999999432</v>
      </c>
      <c r="G39" s="148">
        <v>-5.0000000000125056E-2</v>
      </c>
      <c r="H39" s="148">
        <v>-0.36749999999996419</v>
      </c>
      <c r="I39" s="148">
        <v>-1.4200000000000728</v>
      </c>
      <c r="J39" s="148">
        <v>-1.4275000000000091</v>
      </c>
      <c r="K39" s="149">
        <v>-1.4200000000000728</v>
      </c>
      <c r="L39" s="150">
        <v>-1.4275000000000091</v>
      </c>
      <c r="M39" s="148">
        <v>-1.3250000000001023</v>
      </c>
      <c r="N39" s="148">
        <v>-0.94250000000000966</v>
      </c>
      <c r="O39" s="149">
        <v>-1.3675000000000068</v>
      </c>
      <c r="P39" s="150">
        <v>-0.83750000000000568</v>
      </c>
      <c r="Q39" s="148">
        <v>-0.95750000000012392</v>
      </c>
      <c r="R39" s="148">
        <v>-1.6525000000000176</v>
      </c>
      <c r="S39" s="149">
        <v>-0.91250000000005116</v>
      </c>
      <c r="T39" s="150">
        <v>-0.55250000000000909</v>
      </c>
      <c r="U39" s="148">
        <v>8.9999999999889724E-2</v>
      </c>
      <c r="V39" s="148">
        <v>-1.6600000000000108</v>
      </c>
      <c r="W39" s="149"/>
      <c r="X39" s="150"/>
      <c r="Y39" s="148"/>
      <c r="Z39" s="148"/>
      <c r="AA39" s="149"/>
      <c r="AB39" s="150"/>
      <c r="AC39" s="148"/>
      <c r="AD39" s="148"/>
      <c r="AE39" s="149"/>
      <c r="AF39" s="150"/>
      <c r="AG39" s="148"/>
      <c r="AH39" s="148"/>
      <c r="AI39" s="149"/>
      <c r="AJ39" s="150"/>
      <c r="AK39" s="148"/>
      <c r="AL39" s="148"/>
      <c r="AM39" s="149"/>
      <c r="AN39" s="150"/>
      <c r="AO39" s="148"/>
      <c r="AP39" s="148"/>
      <c r="AQ39" s="149"/>
      <c r="AR39" s="150"/>
      <c r="AS39" s="148"/>
      <c r="AT39" s="148"/>
      <c r="AU39" s="149"/>
      <c r="AV39" s="150"/>
      <c r="AW39" s="148"/>
      <c r="AX39" s="148"/>
      <c r="AY39" s="149"/>
      <c r="AZ39" s="150"/>
      <c r="BA39" s="148"/>
      <c r="BB39" s="148"/>
      <c r="BC39" s="149"/>
      <c r="BD39" s="150"/>
      <c r="BE39" s="148"/>
      <c r="BF39" s="148"/>
      <c r="BG39" s="149"/>
      <c r="BH39" s="150"/>
      <c r="BI39" s="148"/>
      <c r="BJ39" s="148"/>
      <c r="BK39" s="149"/>
      <c r="BL39" s="150"/>
      <c r="BM39" s="148"/>
      <c r="BN39" s="148"/>
      <c r="BO39" s="149"/>
      <c r="BP39" s="150"/>
      <c r="BQ39" s="148"/>
      <c r="BR39" s="148"/>
      <c r="BS39" s="149"/>
      <c r="BT39" s="150"/>
      <c r="BU39" s="148"/>
      <c r="BV39" s="148"/>
      <c r="BW39" s="149"/>
      <c r="BX39" s="150"/>
      <c r="BY39" s="148"/>
      <c r="BZ39" s="148"/>
      <c r="CA39" s="149"/>
      <c r="CB39" s="150"/>
      <c r="CC39" s="148"/>
      <c r="CD39" s="148"/>
      <c r="CE39" s="149"/>
      <c r="CF39" s="150"/>
      <c r="CG39" s="148"/>
      <c r="CH39" s="148"/>
      <c r="CI39" s="149"/>
      <c r="CJ39" s="150"/>
      <c r="CK39" s="148"/>
      <c r="CL39" s="148"/>
      <c r="CM39" s="149"/>
      <c r="CN39" s="150"/>
      <c r="CO39" s="148"/>
      <c r="CP39" s="148"/>
      <c r="CQ39" s="149"/>
      <c r="CR39" s="150"/>
      <c r="CS39" s="148"/>
      <c r="CT39" s="148"/>
      <c r="CU39" s="149"/>
      <c r="CV39" s="150"/>
      <c r="CW39" s="148"/>
      <c r="CX39" s="148"/>
      <c r="CY39" s="149"/>
      <c r="CZ39" s="150"/>
      <c r="DA39" s="148"/>
      <c r="DB39" s="148"/>
      <c r="DC39" s="149"/>
      <c r="DD39" s="150"/>
      <c r="DE39" s="148"/>
      <c r="DF39" s="148"/>
      <c r="DG39" s="149"/>
      <c r="DH39" s="150"/>
      <c r="DI39" s="148"/>
      <c r="DJ39" s="148"/>
      <c r="DK39" s="149"/>
      <c r="DL39" s="150"/>
      <c r="DM39" s="148"/>
      <c r="DN39" s="148"/>
      <c r="DO39" s="149"/>
      <c r="DP39" s="150"/>
      <c r="DQ39" s="148"/>
      <c r="DR39" s="148"/>
      <c r="DS39" s="149"/>
      <c r="DT39" s="150"/>
      <c r="DU39" s="148"/>
      <c r="DV39" s="148"/>
      <c r="DW39" s="149"/>
      <c r="DX39" s="150"/>
      <c r="DY39" s="148"/>
      <c r="DZ39" s="148"/>
      <c r="EA39" s="149"/>
      <c r="EB39" s="150"/>
      <c r="EC39" s="148"/>
      <c r="ED39" s="148"/>
      <c r="EE39" s="149"/>
      <c r="EF39" s="150"/>
      <c r="EG39" s="148"/>
      <c r="EH39" s="148"/>
      <c r="EI39" s="149"/>
      <c r="EJ39" s="150"/>
      <c r="EK39" s="148"/>
      <c r="EL39" s="148"/>
      <c r="EM39" s="149"/>
      <c r="EN39" s="150"/>
      <c r="EO39" s="148"/>
      <c r="EP39" s="148"/>
      <c r="EQ39" s="149"/>
      <c r="ER39" s="150"/>
      <c r="ES39" s="148"/>
      <c r="ET39" s="148"/>
      <c r="EU39" s="149"/>
      <c r="EV39" s="150"/>
      <c r="EW39" s="148"/>
      <c r="EX39" s="148"/>
      <c r="EY39" s="149"/>
      <c r="EZ39" s="150"/>
      <c r="FA39" s="148"/>
      <c r="FB39" s="148"/>
      <c r="FC39" s="149"/>
      <c r="FD39" s="150"/>
      <c r="FE39" s="148"/>
      <c r="FF39" s="148"/>
      <c r="FG39" s="149"/>
      <c r="FH39" s="150"/>
      <c r="FI39" s="148"/>
      <c r="FJ39" s="148"/>
      <c r="FK39" s="149"/>
      <c r="FL39" s="150"/>
      <c r="FM39" s="148"/>
      <c r="FN39" s="148"/>
      <c r="FO39" s="149"/>
      <c r="FP39" s="150"/>
      <c r="FQ39" s="148"/>
      <c r="FR39" s="148"/>
      <c r="FS39" s="149"/>
      <c r="FT39" s="150"/>
      <c r="FU39" s="148"/>
      <c r="FV39" s="148"/>
      <c r="FW39" s="149"/>
      <c r="FX39" s="150"/>
      <c r="FY39" s="148"/>
      <c r="FZ39" s="148"/>
      <c r="GA39" s="149"/>
      <c r="GB39" s="150"/>
      <c r="GC39" s="148"/>
      <c r="GD39" s="148"/>
      <c r="GE39" s="149"/>
      <c r="GF39" s="150"/>
      <c r="GG39" s="148"/>
      <c r="GH39" s="148"/>
      <c r="GI39" s="149"/>
      <c r="GJ39" s="150"/>
      <c r="GK39" s="148"/>
      <c r="GL39" s="148"/>
      <c r="GM39" s="149"/>
      <c r="GN39" s="150"/>
      <c r="GO39" s="148"/>
      <c r="GP39" s="148"/>
      <c r="GQ39" s="149"/>
      <c r="GR39" s="150"/>
      <c r="GS39" s="148">
        <v>-0.95500000000009777</v>
      </c>
      <c r="GT39" s="148">
        <v>-3.035000000000025</v>
      </c>
      <c r="IQ39" s="120" t="e">
        <v>#N/A</v>
      </c>
      <c r="IR39" s="120" t="e">
        <v>#N/A</v>
      </c>
      <c r="IS39" s="120" t="e">
        <v>#N/A</v>
      </c>
      <c r="IT39" s="120" t="e">
        <v>#N/A</v>
      </c>
      <c r="IU39" s="120" t="e">
        <v>#N/A</v>
      </c>
      <c r="IV39" s="120" t="e">
        <v>#N/A</v>
      </c>
      <c r="IW39" s="120" t="e">
        <v>#N/A</v>
      </c>
      <c r="IX39" s="120" t="e">
        <v>#N/A</v>
      </c>
      <c r="IY39" s="120" t="e">
        <v>#N/A</v>
      </c>
      <c r="IZ39" s="120" t="e">
        <v>#N/A</v>
      </c>
      <c r="JA39" s="120" t="e">
        <v>#N/A</v>
      </c>
      <c r="JB39" s="120" t="e">
        <v>#N/A</v>
      </c>
      <c r="JC39" s="120" t="e">
        <v>#N/A</v>
      </c>
      <c r="JD39" s="120" t="e">
        <v>#N/A</v>
      </c>
      <c r="JE39" s="120" t="e">
        <v>#N/A</v>
      </c>
      <c r="JF39" s="120" t="e">
        <v>#N/A</v>
      </c>
      <c r="JG39" s="120" t="e">
        <v>#N/A</v>
      </c>
      <c r="JH39" s="120" t="e">
        <v>#N/A</v>
      </c>
      <c r="JI39" s="120" t="e">
        <v>#N/A</v>
      </c>
      <c r="JJ39" s="120" t="e">
        <v>#N/A</v>
      </c>
      <c r="JK39" s="120" t="e">
        <v>#N/A</v>
      </c>
      <c r="JL39" s="120" t="e">
        <v>#N/A</v>
      </c>
      <c r="JM39" s="120" t="e">
        <v>#N/A</v>
      </c>
      <c r="JN39" s="120" t="e">
        <v>#N/A</v>
      </c>
      <c r="JO39" s="120" t="e">
        <v>#N/A</v>
      </c>
      <c r="JP39" s="120" t="e">
        <v>#N/A</v>
      </c>
      <c r="JQ39" s="120" t="e">
        <v>#N/A</v>
      </c>
      <c r="JR39" s="120" t="e">
        <v>#N/A</v>
      </c>
      <c r="JS39" s="120" t="e">
        <v>#N/A</v>
      </c>
      <c r="JT39" s="120" t="e">
        <v>#N/A</v>
      </c>
      <c r="JU39" s="120" t="e">
        <v>#N/A</v>
      </c>
      <c r="JV39" s="120" t="e">
        <v>#N/A</v>
      </c>
      <c r="JW39" s="120" t="e">
        <v>#N/A</v>
      </c>
      <c r="JX39" s="120" t="e">
        <v>#N/A</v>
      </c>
    </row>
    <row r="40" spans="1:284" x14ac:dyDescent="0.25">
      <c r="A40" s="146">
        <v>36</v>
      </c>
      <c r="B40" s="147">
        <v>18</v>
      </c>
      <c r="C40" s="148">
        <v>0</v>
      </c>
      <c r="D40" s="148">
        <v>0</v>
      </c>
      <c r="E40" s="149">
        <v>-0.62250000000011596</v>
      </c>
      <c r="F40" s="150">
        <v>-0.35249999999999204</v>
      </c>
      <c r="G40" s="148">
        <v>-4.2500000000103455E-2</v>
      </c>
      <c r="H40" s="148">
        <v>-0.3949999999999676</v>
      </c>
      <c r="I40" s="148">
        <v>-1.4100000000000534</v>
      </c>
      <c r="J40" s="148">
        <v>-1.5875000000000057</v>
      </c>
      <c r="K40" s="149">
        <v>-1.4100000000000534</v>
      </c>
      <c r="L40" s="150">
        <v>-1.5875000000000057</v>
      </c>
      <c r="M40" s="148">
        <v>-1.2975000000000705</v>
      </c>
      <c r="N40" s="148">
        <v>-1.0675000000000097</v>
      </c>
      <c r="O40" s="149">
        <v>-1.3574999999999875</v>
      </c>
      <c r="P40" s="150">
        <v>-1.0775000000000006</v>
      </c>
      <c r="Q40" s="148">
        <v>-0.94000000000008299</v>
      </c>
      <c r="R40" s="148">
        <v>-1.9200000000000159</v>
      </c>
      <c r="S40" s="149">
        <v>-0.91000000000002501</v>
      </c>
      <c r="T40" s="150">
        <v>-0.75250000000001194</v>
      </c>
      <c r="U40" s="148">
        <v>-2.5000000000829914E-3</v>
      </c>
      <c r="V40" s="148">
        <v>-1.9350000000000023</v>
      </c>
      <c r="W40" s="149"/>
      <c r="X40" s="150"/>
      <c r="Y40" s="148"/>
      <c r="Z40" s="148"/>
      <c r="AA40" s="149"/>
      <c r="AB40" s="150"/>
      <c r="AC40" s="148"/>
      <c r="AD40" s="148"/>
      <c r="AE40" s="149"/>
      <c r="AF40" s="150"/>
      <c r="AG40" s="148"/>
      <c r="AH40" s="148"/>
      <c r="AI40" s="149"/>
      <c r="AJ40" s="150"/>
      <c r="AK40" s="148"/>
      <c r="AL40" s="148"/>
      <c r="AM40" s="149"/>
      <c r="AN40" s="150"/>
      <c r="AO40" s="148"/>
      <c r="AP40" s="148"/>
      <c r="AQ40" s="149"/>
      <c r="AR40" s="150"/>
      <c r="AS40" s="148"/>
      <c r="AT40" s="148"/>
      <c r="AU40" s="149"/>
      <c r="AV40" s="150"/>
      <c r="AW40" s="148"/>
      <c r="AX40" s="148"/>
      <c r="AY40" s="149"/>
      <c r="AZ40" s="150"/>
      <c r="BA40" s="148"/>
      <c r="BB40" s="148"/>
      <c r="BC40" s="149"/>
      <c r="BD40" s="150"/>
      <c r="BE40" s="148"/>
      <c r="BF40" s="148"/>
      <c r="BG40" s="149"/>
      <c r="BH40" s="150"/>
      <c r="BI40" s="148"/>
      <c r="BJ40" s="148"/>
      <c r="BK40" s="149"/>
      <c r="BL40" s="150"/>
      <c r="BM40" s="148"/>
      <c r="BN40" s="148"/>
      <c r="BO40" s="149"/>
      <c r="BP40" s="150"/>
      <c r="BQ40" s="148"/>
      <c r="BR40" s="148"/>
      <c r="BS40" s="149"/>
      <c r="BT40" s="150"/>
      <c r="BU40" s="148"/>
      <c r="BV40" s="148"/>
      <c r="BW40" s="149"/>
      <c r="BX40" s="150"/>
      <c r="BY40" s="148"/>
      <c r="BZ40" s="148"/>
      <c r="CA40" s="149"/>
      <c r="CB40" s="150"/>
      <c r="CC40" s="148"/>
      <c r="CD40" s="148"/>
      <c r="CE40" s="149"/>
      <c r="CF40" s="150"/>
      <c r="CG40" s="148"/>
      <c r="CH40" s="148"/>
      <c r="CI40" s="149"/>
      <c r="CJ40" s="150"/>
      <c r="CK40" s="148"/>
      <c r="CL40" s="148"/>
      <c r="CM40" s="149"/>
      <c r="CN40" s="150"/>
      <c r="CO40" s="148"/>
      <c r="CP40" s="148"/>
      <c r="CQ40" s="149"/>
      <c r="CR40" s="150"/>
      <c r="CS40" s="148"/>
      <c r="CT40" s="148"/>
      <c r="CU40" s="149"/>
      <c r="CV40" s="150"/>
      <c r="CW40" s="148"/>
      <c r="CX40" s="148"/>
      <c r="CY40" s="149"/>
      <c r="CZ40" s="150"/>
      <c r="DA40" s="148"/>
      <c r="DB40" s="148"/>
      <c r="DC40" s="149"/>
      <c r="DD40" s="150"/>
      <c r="DE40" s="148"/>
      <c r="DF40" s="148"/>
      <c r="DG40" s="149"/>
      <c r="DH40" s="150"/>
      <c r="DI40" s="148"/>
      <c r="DJ40" s="148"/>
      <c r="DK40" s="149"/>
      <c r="DL40" s="150"/>
      <c r="DM40" s="148"/>
      <c r="DN40" s="148"/>
      <c r="DO40" s="149"/>
      <c r="DP40" s="150"/>
      <c r="DQ40" s="148"/>
      <c r="DR40" s="148"/>
      <c r="DS40" s="149"/>
      <c r="DT40" s="150"/>
      <c r="DU40" s="148"/>
      <c r="DV40" s="148"/>
      <c r="DW40" s="149"/>
      <c r="DX40" s="150"/>
      <c r="DY40" s="148"/>
      <c r="DZ40" s="148"/>
      <c r="EA40" s="149"/>
      <c r="EB40" s="150"/>
      <c r="EC40" s="148"/>
      <c r="ED40" s="148"/>
      <c r="EE40" s="149"/>
      <c r="EF40" s="150"/>
      <c r="EG40" s="148"/>
      <c r="EH40" s="148"/>
      <c r="EI40" s="149"/>
      <c r="EJ40" s="150"/>
      <c r="EK40" s="148"/>
      <c r="EL40" s="148"/>
      <c r="EM40" s="149"/>
      <c r="EN40" s="150"/>
      <c r="EO40" s="148"/>
      <c r="EP40" s="148"/>
      <c r="EQ40" s="149"/>
      <c r="ER40" s="150"/>
      <c r="ES40" s="148"/>
      <c r="ET40" s="148"/>
      <c r="EU40" s="149"/>
      <c r="EV40" s="150"/>
      <c r="EW40" s="148"/>
      <c r="EX40" s="148"/>
      <c r="EY40" s="149"/>
      <c r="EZ40" s="150"/>
      <c r="FA40" s="148"/>
      <c r="FB40" s="148"/>
      <c r="FC40" s="149"/>
      <c r="FD40" s="150"/>
      <c r="FE40" s="148"/>
      <c r="FF40" s="148"/>
      <c r="FG40" s="149"/>
      <c r="FH40" s="150"/>
      <c r="FI40" s="148"/>
      <c r="FJ40" s="148"/>
      <c r="FK40" s="149"/>
      <c r="FL40" s="150"/>
      <c r="FM40" s="148"/>
      <c r="FN40" s="148"/>
      <c r="FO40" s="149"/>
      <c r="FP40" s="150"/>
      <c r="FQ40" s="148"/>
      <c r="FR40" s="148"/>
      <c r="FS40" s="149"/>
      <c r="FT40" s="150"/>
      <c r="FU40" s="148"/>
      <c r="FV40" s="148"/>
      <c r="FW40" s="149"/>
      <c r="FX40" s="150"/>
      <c r="FY40" s="148"/>
      <c r="FZ40" s="148"/>
      <c r="GA40" s="149"/>
      <c r="GB40" s="150"/>
      <c r="GC40" s="148"/>
      <c r="GD40" s="148"/>
      <c r="GE40" s="149"/>
      <c r="GF40" s="150"/>
      <c r="GG40" s="148"/>
      <c r="GH40" s="148"/>
      <c r="GI40" s="149"/>
      <c r="GJ40" s="150"/>
      <c r="GK40" s="148"/>
      <c r="GL40" s="148"/>
      <c r="GM40" s="149"/>
      <c r="GN40" s="150"/>
      <c r="GO40" s="148"/>
      <c r="GP40" s="148"/>
      <c r="GQ40" s="149"/>
      <c r="GR40" s="150"/>
      <c r="GS40" s="148">
        <v>-0.96500000000006025</v>
      </c>
      <c r="GT40" s="148">
        <v>-3.2450000000000188</v>
      </c>
      <c r="IQ40" s="120" t="e">
        <v>#N/A</v>
      </c>
      <c r="IR40" s="120" t="e">
        <v>#N/A</v>
      </c>
      <c r="IS40" s="120" t="e">
        <v>#N/A</v>
      </c>
      <c r="IT40" s="120" t="e">
        <v>#N/A</v>
      </c>
      <c r="IU40" s="120" t="e">
        <v>#N/A</v>
      </c>
      <c r="IV40" s="120" t="e">
        <v>#N/A</v>
      </c>
      <c r="IW40" s="120" t="e">
        <v>#N/A</v>
      </c>
      <c r="IX40" s="120" t="e">
        <v>#N/A</v>
      </c>
      <c r="IY40" s="120" t="e">
        <v>#N/A</v>
      </c>
      <c r="IZ40" s="120" t="e">
        <v>#N/A</v>
      </c>
      <c r="JA40" s="120" t="e">
        <v>#N/A</v>
      </c>
      <c r="JB40" s="120" t="e">
        <v>#N/A</v>
      </c>
      <c r="JC40" s="120" t="e">
        <v>#N/A</v>
      </c>
      <c r="JD40" s="120" t="e">
        <v>#N/A</v>
      </c>
      <c r="JE40" s="120" t="e">
        <v>#N/A</v>
      </c>
      <c r="JF40" s="120" t="e">
        <v>#N/A</v>
      </c>
      <c r="JG40" s="120" t="e">
        <v>#N/A</v>
      </c>
      <c r="JH40" s="120" t="e">
        <v>#N/A</v>
      </c>
      <c r="JI40" s="120" t="e">
        <v>#N/A</v>
      </c>
      <c r="JJ40" s="120" t="e">
        <v>#N/A</v>
      </c>
      <c r="JK40" s="120" t="e">
        <v>#N/A</v>
      </c>
      <c r="JL40" s="120" t="e">
        <v>#N/A</v>
      </c>
      <c r="JM40" s="120" t="e">
        <v>#N/A</v>
      </c>
      <c r="JN40" s="120" t="e">
        <v>#N/A</v>
      </c>
      <c r="JO40" s="120" t="e">
        <v>#N/A</v>
      </c>
      <c r="JP40" s="120" t="e">
        <v>#N/A</v>
      </c>
      <c r="JQ40" s="120" t="e">
        <v>#N/A</v>
      </c>
      <c r="JR40" s="120" t="e">
        <v>#N/A</v>
      </c>
      <c r="JS40" s="120" t="e">
        <v>#N/A</v>
      </c>
      <c r="JT40" s="120" t="e">
        <v>#N/A</v>
      </c>
      <c r="JU40" s="120" t="e">
        <v>#N/A</v>
      </c>
      <c r="JV40" s="120" t="e">
        <v>#N/A</v>
      </c>
      <c r="JW40" s="120" t="e">
        <v>#N/A</v>
      </c>
      <c r="JX40" s="120" t="e">
        <v>#N/A</v>
      </c>
    </row>
    <row r="41" spans="1:284" x14ac:dyDescent="0.25">
      <c r="A41" s="146">
        <v>37</v>
      </c>
      <c r="B41" s="147">
        <v>18.5</v>
      </c>
      <c r="C41" s="148">
        <v>0</v>
      </c>
      <c r="D41" s="148">
        <v>0</v>
      </c>
      <c r="E41" s="149">
        <v>-0.65750000000011255</v>
      </c>
      <c r="F41" s="150">
        <v>-0.47749999999999204</v>
      </c>
      <c r="G41" s="148">
        <v>-0.12000000000008981</v>
      </c>
      <c r="H41" s="148">
        <v>-0.3949999999999676</v>
      </c>
      <c r="I41" s="148">
        <v>-1.4100000000000534</v>
      </c>
      <c r="J41" s="148">
        <v>-1.5450000000000017</v>
      </c>
      <c r="K41" s="149">
        <v>-1.4100000000000534</v>
      </c>
      <c r="L41" s="150">
        <v>-1.5450000000000017</v>
      </c>
      <c r="M41" s="148">
        <v>-1.2875000000000796</v>
      </c>
      <c r="N41" s="148">
        <v>-0.97750000000000625</v>
      </c>
      <c r="O41" s="149">
        <v>-1.3549999999999898</v>
      </c>
      <c r="P41" s="150">
        <v>-1.0275000000000034</v>
      </c>
      <c r="Q41" s="148">
        <v>-0.94250000000008072</v>
      </c>
      <c r="R41" s="148">
        <v>-1.8175000000000097</v>
      </c>
      <c r="S41" s="149">
        <v>-0.9975000000000307</v>
      </c>
      <c r="T41" s="150">
        <v>-0.71000000000000796</v>
      </c>
      <c r="U41" s="148">
        <v>-0.22000000000008413</v>
      </c>
      <c r="V41" s="148">
        <v>-2</v>
      </c>
      <c r="W41" s="149"/>
      <c r="X41" s="150"/>
      <c r="Y41" s="148"/>
      <c r="Z41" s="148"/>
      <c r="AA41" s="149"/>
      <c r="AB41" s="150"/>
      <c r="AC41" s="148"/>
      <c r="AD41" s="148"/>
      <c r="AE41" s="149"/>
      <c r="AF41" s="150"/>
      <c r="AG41" s="148"/>
      <c r="AH41" s="148"/>
      <c r="AI41" s="149"/>
      <c r="AJ41" s="150"/>
      <c r="AK41" s="148"/>
      <c r="AL41" s="148"/>
      <c r="AM41" s="149"/>
      <c r="AN41" s="150"/>
      <c r="AO41" s="148"/>
      <c r="AP41" s="148"/>
      <c r="AQ41" s="149"/>
      <c r="AR41" s="150"/>
      <c r="AS41" s="148"/>
      <c r="AT41" s="148"/>
      <c r="AU41" s="149"/>
      <c r="AV41" s="150"/>
      <c r="AW41" s="148"/>
      <c r="AX41" s="148"/>
      <c r="AY41" s="149"/>
      <c r="AZ41" s="150"/>
      <c r="BA41" s="148"/>
      <c r="BB41" s="148"/>
      <c r="BC41" s="149"/>
      <c r="BD41" s="150"/>
      <c r="BE41" s="148"/>
      <c r="BF41" s="148"/>
      <c r="BG41" s="149"/>
      <c r="BH41" s="150"/>
      <c r="BI41" s="148"/>
      <c r="BJ41" s="148"/>
      <c r="BK41" s="149"/>
      <c r="BL41" s="150"/>
      <c r="BM41" s="148"/>
      <c r="BN41" s="148"/>
      <c r="BO41" s="149"/>
      <c r="BP41" s="150"/>
      <c r="BQ41" s="148"/>
      <c r="BR41" s="148"/>
      <c r="BS41" s="149"/>
      <c r="BT41" s="150"/>
      <c r="BU41" s="148"/>
      <c r="BV41" s="148"/>
      <c r="BW41" s="149"/>
      <c r="BX41" s="150"/>
      <c r="BY41" s="148"/>
      <c r="BZ41" s="148"/>
      <c r="CA41" s="149"/>
      <c r="CB41" s="150"/>
      <c r="CC41" s="148"/>
      <c r="CD41" s="148"/>
      <c r="CE41" s="149"/>
      <c r="CF41" s="150"/>
      <c r="CG41" s="148"/>
      <c r="CH41" s="148"/>
      <c r="CI41" s="149"/>
      <c r="CJ41" s="150"/>
      <c r="CK41" s="148"/>
      <c r="CL41" s="148"/>
      <c r="CM41" s="149"/>
      <c r="CN41" s="150"/>
      <c r="CO41" s="148"/>
      <c r="CP41" s="148"/>
      <c r="CQ41" s="149"/>
      <c r="CR41" s="150"/>
      <c r="CS41" s="148"/>
      <c r="CT41" s="148"/>
      <c r="CU41" s="149"/>
      <c r="CV41" s="150"/>
      <c r="CW41" s="148"/>
      <c r="CX41" s="148"/>
      <c r="CY41" s="149"/>
      <c r="CZ41" s="150"/>
      <c r="DA41" s="148"/>
      <c r="DB41" s="148"/>
      <c r="DC41" s="149"/>
      <c r="DD41" s="150"/>
      <c r="DE41" s="148"/>
      <c r="DF41" s="148"/>
      <c r="DG41" s="149"/>
      <c r="DH41" s="150"/>
      <c r="DI41" s="148"/>
      <c r="DJ41" s="148"/>
      <c r="DK41" s="149"/>
      <c r="DL41" s="150"/>
      <c r="DM41" s="148"/>
      <c r="DN41" s="148"/>
      <c r="DO41" s="149"/>
      <c r="DP41" s="150"/>
      <c r="DQ41" s="148"/>
      <c r="DR41" s="148"/>
      <c r="DS41" s="149"/>
      <c r="DT41" s="150"/>
      <c r="DU41" s="148"/>
      <c r="DV41" s="148"/>
      <c r="DW41" s="149"/>
      <c r="DX41" s="150"/>
      <c r="DY41" s="148"/>
      <c r="DZ41" s="148"/>
      <c r="EA41" s="149"/>
      <c r="EB41" s="150"/>
      <c r="EC41" s="148"/>
      <c r="ED41" s="148"/>
      <c r="EE41" s="149"/>
      <c r="EF41" s="150"/>
      <c r="EG41" s="148"/>
      <c r="EH41" s="148"/>
      <c r="EI41" s="149"/>
      <c r="EJ41" s="150"/>
      <c r="EK41" s="148"/>
      <c r="EL41" s="148"/>
      <c r="EM41" s="149"/>
      <c r="EN41" s="150"/>
      <c r="EO41" s="148"/>
      <c r="EP41" s="148"/>
      <c r="EQ41" s="149"/>
      <c r="ER41" s="150"/>
      <c r="ES41" s="148"/>
      <c r="ET41" s="148"/>
      <c r="EU41" s="149"/>
      <c r="EV41" s="150"/>
      <c r="EW41" s="148"/>
      <c r="EX41" s="148"/>
      <c r="EY41" s="149"/>
      <c r="EZ41" s="150"/>
      <c r="FA41" s="148"/>
      <c r="FB41" s="148"/>
      <c r="FC41" s="149"/>
      <c r="FD41" s="150"/>
      <c r="FE41" s="148"/>
      <c r="FF41" s="148"/>
      <c r="FG41" s="149"/>
      <c r="FH41" s="150"/>
      <c r="FI41" s="148"/>
      <c r="FJ41" s="148"/>
      <c r="FK41" s="149"/>
      <c r="FL41" s="150"/>
      <c r="FM41" s="148"/>
      <c r="FN41" s="148"/>
      <c r="FO41" s="149"/>
      <c r="FP41" s="150"/>
      <c r="FQ41" s="148"/>
      <c r="FR41" s="148"/>
      <c r="FS41" s="149"/>
      <c r="FT41" s="150"/>
      <c r="FU41" s="148"/>
      <c r="FV41" s="148"/>
      <c r="FW41" s="149"/>
      <c r="FX41" s="150"/>
      <c r="FY41" s="148"/>
      <c r="FZ41" s="148"/>
      <c r="GA41" s="149"/>
      <c r="GB41" s="150"/>
      <c r="GC41" s="148"/>
      <c r="GD41" s="148"/>
      <c r="GE41" s="149"/>
      <c r="GF41" s="150"/>
      <c r="GG41" s="148"/>
      <c r="GH41" s="148"/>
      <c r="GI41" s="149"/>
      <c r="GJ41" s="150"/>
      <c r="GK41" s="148"/>
      <c r="GL41" s="148"/>
      <c r="GM41" s="149"/>
      <c r="GN41" s="150"/>
      <c r="GO41" s="148"/>
      <c r="GP41" s="148"/>
      <c r="GQ41" s="149"/>
      <c r="GR41" s="150"/>
      <c r="GS41" s="148">
        <v>-1.0350000000000534</v>
      </c>
      <c r="GT41" s="148">
        <v>-3.2950000000000159</v>
      </c>
      <c r="IQ41" s="120" t="e">
        <v>#N/A</v>
      </c>
      <c r="IR41" s="120" t="e">
        <v>#N/A</v>
      </c>
      <c r="IS41" s="120" t="e">
        <v>#N/A</v>
      </c>
      <c r="IT41" s="120" t="e">
        <v>#N/A</v>
      </c>
      <c r="IU41" s="120" t="e">
        <v>#N/A</v>
      </c>
      <c r="IV41" s="120" t="e">
        <v>#N/A</v>
      </c>
      <c r="IW41" s="120" t="e">
        <v>#N/A</v>
      </c>
      <c r="IX41" s="120" t="e">
        <v>#N/A</v>
      </c>
      <c r="IY41" s="120" t="e">
        <v>#N/A</v>
      </c>
      <c r="IZ41" s="120" t="e">
        <v>#N/A</v>
      </c>
      <c r="JA41" s="120" t="e">
        <v>#N/A</v>
      </c>
      <c r="JB41" s="120" t="e">
        <v>#N/A</v>
      </c>
      <c r="JC41" s="120" t="e">
        <v>#N/A</v>
      </c>
      <c r="JD41" s="120" t="e">
        <v>#N/A</v>
      </c>
      <c r="JE41" s="120" t="e">
        <v>#N/A</v>
      </c>
      <c r="JF41" s="120" t="e">
        <v>#N/A</v>
      </c>
      <c r="JG41" s="120" t="e">
        <v>#N/A</v>
      </c>
      <c r="JH41" s="120" t="e">
        <v>#N/A</v>
      </c>
      <c r="JI41" s="120" t="e">
        <v>#N/A</v>
      </c>
      <c r="JJ41" s="120" t="e">
        <v>#N/A</v>
      </c>
      <c r="JK41" s="120" t="e">
        <v>#N/A</v>
      </c>
      <c r="JL41" s="120" t="e">
        <v>#N/A</v>
      </c>
      <c r="JM41" s="120" t="e">
        <v>#N/A</v>
      </c>
      <c r="JN41" s="120" t="e">
        <v>#N/A</v>
      </c>
      <c r="JO41" s="120" t="e">
        <v>#N/A</v>
      </c>
      <c r="JP41" s="120" t="e">
        <v>#N/A</v>
      </c>
      <c r="JQ41" s="120" t="e">
        <v>#N/A</v>
      </c>
      <c r="JR41" s="120" t="e">
        <v>#N/A</v>
      </c>
      <c r="JS41" s="120" t="e">
        <v>#N/A</v>
      </c>
      <c r="JT41" s="120" t="e">
        <v>#N/A</v>
      </c>
      <c r="JU41" s="120" t="e">
        <v>#N/A</v>
      </c>
      <c r="JV41" s="120" t="e">
        <v>#N/A</v>
      </c>
      <c r="JW41" s="120" t="e">
        <v>#N/A</v>
      </c>
      <c r="JX41" s="120" t="e">
        <v>#N/A</v>
      </c>
    </row>
    <row r="42" spans="1:284" x14ac:dyDescent="0.25">
      <c r="A42" s="146">
        <v>38</v>
      </c>
      <c r="B42" s="147">
        <v>19</v>
      </c>
      <c r="C42" s="148">
        <v>0</v>
      </c>
      <c r="D42" s="148">
        <v>0</v>
      </c>
      <c r="E42" s="149">
        <v>-0.69500000000010687</v>
      </c>
      <c r="F42" s="150">
        <v>-0.4649999999999892</v>
      </c>
      <c r="G42" s="148">
        <v>-0.16250000000007958</v>
      </c>
      <c r="H42" s="148">
        <v>-0.34249999999997272</v>
      </c>
      <c r="I42" s="148">
        <v>-1.405000000000058</v>
      </c>
      <c r="J42" s="148">
        <v>-1.6149999999999949</v>
      </c>
      <c r="K42" s="149">
        <v>-1.405000000000058</v>
      </c>
      <c r="L42" s="150">
        <v>-1.6149999999999949</v>
      </c>
      <c r="M42" s="148">
        <v>-1.2800000000000864</v>
      </c>
      <c r="N42" s="148">
        <v>-1.0949999999999989</v>
      </c>
      <c r="O42" s="149">
        <v>-1.3400000000000034</v>
      </c>
      <c r="P42" s="150">
        <v>-1.0524999999999949</v>
      </c>
      <c r="Q42" s="148">
        <v>-0.94750000000010459</v>
      </c>
      <c r="R42" s="148">
        <v>-1.9900000000000091</v>
      </c>
      <c r="S42" s="149">
        <v>-1.0150000000000432</v>
      </c>
      <c r="T42" s="150">
        <v>-0.75</v>
      </c>
      <c r="U42" s="148">
        <v>-0.26750000000009777</v>
      </c>
      <c r="V42" s="148">
        <v>-2.1149999999999949</v>
      </c>
      <c r="W42" s="149"/>
      <c r="X42" s="150"/>
      <c r="Y42" s="148"/>
      <c r="Z42" s="148"/>
      <c r="AA42" s="149"/>
      <c r="AB42" s="150"/>
      <c r="AC42" s="148"/>
      <c r="AD42" s="148"/>
      <c r="AE42" s="149"/>
      <c r="AF42" s="150"/>
      <c r="AG42" s="148"/>
      <c r="AH42" s="148"/>
      <c r="AI42" s="149"/>
      <c r="AJ42" s="150"/>
      <c r="AK42" s="148"/>
      <c r="AL42" s="148"/>
      <c r="AM42" s="149"/>
      <c r="AN42" s="150"/>
      <c r="AO42" s="148"/>
      <c r="AP42" s="148"/>
      <c r="AQ42" s="149"/>
      <c r="AR42" s="150"/>
      <c r="AS42" s="148"/>
      <c r="AT42" s="148"/>
      <c r="AU42" s="149"/>
      <c r="AV42" s="150"/>
      <c r="AW42" s="148"/>
      <c r="AX42" s="148"/>
      <c r="AY42" s="149"/>
      <c r="AZ42" s="150"/>
      <c r="BA42" s="148"/>
      <c r="BB42" s="148"/>
      <c r="BC42" s="149"/>
      <c r="BD42" s="150"/>
      <c r="BE42" s="148"/>
      <c r="BF42" s="148"/>
      <c r="BG42" s="149"/>
      <c r="BH42" s="150"/>
      <c r="BI42" s="148"/>
      <c r="BJ42" s="148"/>
      <c r="BK42" s="149"/>
      <c r="BL42" s="150"/>
      <c r="BM42" s="148"/>
      <c r="BN42" s="148"/>
      <c r="BO42" s="149"/>
      <c r="BP42" s="150"/>
      <c r="BQ42" s="148"/>
      <c r="BR42" s="148"/>
      <c r="BS42" s="149"/>
      <c r="BT42" s="150"/>
      <c r="BU42" s="148"/>
      <c r="BV42" s="148"/>
      <c r="BW42" s="149"/>
      <c r="BX42" s="150"/>
      <c r="BY42" s="148"/>
      <c r="BZ42" s="148"/>
      <c r="CA42" s="149"/>
      <c r="CB42" s="150"/>
      <c r="CC42" s="148"/>
      <c r="CD42" s="148"/>
      <c r="CE42" s="149"/>
      <c r="CF42" s="150"/>
      <c r="CG42" s="148"/>
      <c r="CH42" s="148"/>
      <c r="CI42" s="149"/>
      <c r="CJ42" s="150"/>
      <c r="CK42" s="148"/>
      <c r="CL42" s="148"/>
      <c r="CM42" s="149"/>
      <c r="CN42" s="150"/>
      <c r="CO42" s="148"/>
      <c r="CP42" s="148"/>
      <c r="CQ42" s="149"/>
      <c r="CR42" s="150"/>
      <c r="CS42" s="148"/>
      <c r="CT42" s="148"/>
      <c r="CU42" s="149"/>
      <c r="CV42" s="150"/>
      <c r="CW42" s="148"/>
      <c r="CX42" s="148"/>
      <c r="CY42" s="149"/>
      <c r="CZ42" s="150"/>
      <c r="DA42" s="148"/>
      <c r="DB42" s="148"/>
      <c r="DC42" s="149"/>
      <c r="DD42" s="150"/>
      <c r="DE42" s="148"/>
      <c r="DF42" s="148"/>
      <c r="DG42" s="149"/>
      <c r="DH42" s="150"/>
      <c r="DI42" s="148"/>
      <c r="DJ42" s="148"/>
      <c r="DK42" s="149"/>
      <c r="DL42" s="150"/>
      <c r="DM42" s="148"/>
      <c r="DN42" s="148"/>
      <c r="DO42" s="149"/>
      <c r="DP42" s="150"/>
      <c r="DQ42" s="148"/>
      <c r="DR42" s="148"/>
      <c r="DS42" s="149"/>
      <c r="DT42" s="150"/>
      <c r="DU42" s="148"/>
      <c r="DV42" s="148"/>
      <c r="DW42" s="149"/>
      <c r="DX42" s="150"/>
      <c r="DY42" s="148"/>
      <c r="DZ42" s="148"/>
      <c r="EA42" s="149"/>
      <c r="EB42" s="150"/>
      <c r="EC42" s="148"/>
      <c r="ED42" s="148"/>
      <c r="EE42" s="149"/>
      <c r="EF42" s="150"/>
      <c r="EG42" s="148"/>
      <c r="EH42" s="148"/>
      <c r="EI42" s="149"/>
      <c r="EJ42" s="150"/>
      <c r="EK42" s="148"/>
      <c r="EL42" s="148"/>
      <c r="EM42" s="149"/>
      <c r="EN42" s="150"/>
      <c r="EO42" s="148"/>
      <c r="EP42" s="148"/>
      <c r="EQ42" s="149"/>
      <c r="ER42" s="150"/>
      <c r="ES42" s="148"/>
      <c r="ET42" s="148"/>
      <c r="EU42" s="149"/>
      <c r="EV42" s="150"/>
      <c r="EW42" s="148"/>
      <c r="EX42" s="148"/>
      <c r="EY42" s="149"/>
      <c r="EZ42" s="150"/>
      <c r="FA42" s="148"/>
      <c r="FB42" s="148"/>
      <c r="FC42" s="149"/>
      <c r="FD42" s="150"/>
      <c r="FE42" s="148"/>
      <c r="FF42" s="148"/>
      <c r="FG42" s="149"/>
      <c r="FH42" s="150"/>
      <c r="FI42" s="148"/>
      <c r="FJ42" s="148"/>
      <c r="FK42" s="149"/>
      <c r="FL42" s="150"/>
      <c r="FM42" s="148"/>
      <c r="FN42" s="148"/>
      <c r="FO42" s="149"/>
      <c r="FP42" s="150"/>
      <c r="FQ42" s="148"/>
      <c r="FR42" s="148"/>
      <c r="FS42" s="149"/>
      <c r="FT42" s="150"/>
      <c r="FU42" s="148"/>
      <c r="FV42" s="148"/>
      <c r="FW42" s="149"/>
      <c r="FX42" s="150"/>
      <c r="FY42" s="148"/>
      <c r="FZ42" s="148"/>
      <c r="GA42" s="149"/>
      <c r="GB42" s="150"/>
      <c r="GC42" s="148"/>
      <c r="GD42" s="148"/>
      <c r="GE42" s="149"/>
      <c r="GF42" s="150"/>
      <c r="GG42" s="148"/>
      <c r="GH42" s="148"/>
      <c r="GI42" s="149"/>
      <c r="GJ42" s="150"/>
      <c r="GK42" s="148"/>
      <c r="GL42" s="148"/>
      <c r="GM42" s="149"/>
      <c r="GN42" s="150"/>
      <c r="GO42" s="148"/>
      <c r="GP42" s="148"/>
      <c r="GQ42" s="149"/>
      <c r="GR42" s="150"/>
      <c r="GS42" s="148">
        <v>-1.0525000000000659</v>
      </c>
      <c r="GT42" s="148">
        <v>-3.1250000000000142</v>
      </c>
      <c r="IQ42" s="120" t="e">
        <v>#N/A</v>
      </c>
      <c r="IR42" s="120" t="e">
        <v>#N/A</v>
      </c>
      <c r="IS42" s="120" t="e">
        <v>#N/A</v>
      </c>
      <c r="IT42" s="120" t="e">
        <v>#N/A</v>
      </c>
      <c r="IU42" s="120" t="e">
        <v>#N/A</v>
      </c>
      <c r="IV42" s="120" t="e">
        <v>#N/A</v>
      </c>
      <c r="IW42" s="120" t="e">
        <v>#N/A</v>
      </c>
      <c r="IX42" s="120" t="e">
        <v>#N/A</v>
      </c>
      <c r="IY42" s="120" t="e">
        <v>#N/A</v>
      </c>
      <c r="IZ42" s="120" t="e">
        <v>#N/A</v>
      </c>
      <c r="JA42" s="120" t="e">
        <v>#N/A</v>
      </c>
      <c r="JB42" s="120" t="e">
        <v>#N/A</v>
      </c>
      <c r="JC42" s="120" t="e">
        <v>#N/A</v>
      </c>
      <c r="JD42" s="120" t="e">
        <v>#N/A</v>
      </c>
      <c r="JE42" s="120" t="e">
        <v>#N/A</v>
      </c>
      <c r="JF42" s="120" t="e">
        <v>#N/A</v>
      </c>
      <c r="JG42" s="120" t="e">
        <v>#N/A</v>
      </c>
      <c r="JH42" s="120" t="e">
        <v>#N/A</v>
      </c>
      <c r="JI42" s="120" t="e">
        <v>#N/A</v>
      </c>
      <c r="JJ42" s="120" t="e">
        <v>#N/A</v>
      </c>
      <c r="JK42" s="120" t="e">
        <v>#N/A</v>
      </c>
      <c r="JL42" s="120" t="e">
        <v>#N/A</v>
      </c>
      <c r="JM42" s="120" t="e">
        <v>#N/A</v>
      </c>
      <c r="JN42" s="120" t="e">
        <v>#N/A</v>
      </c>
      <c r="JO42" s="120" t="e">
        <v>#N/A</v>
      </c>
      <c r="JP42" s="120" t="e">
        <v>#N/A</v>
      </c>
      <c r="JQ42" s="120" t="e">
        <v>#N/A</v>
      </c>
      <c r="JR42" s="120" t="e">
        <v>#N/A</v>
      </c>
      <c r="JS42" s="120" t="e">
        <v>#N/A</v>
      </c>
      <c r="JT42" s="120" t="e">
        <v>#N/A</v>
      </c>
      <c r="JU42" s="120" t="e">
        <v>#N/A</v>
      </c>
      <c r="JV42" s="120" t="e">
        <v>#N/A</v>
      </c>
      <c r="JW42" s="120" t="e">
        <v>#N/A</v>
      </c>
      <c r="JX42" s="120" t="e">
        <v>#N/A</v>
      </c>
    </row>
    <row r="43" spans="1:284" x14ac:dyDescent="0.25">
      <c r="A43" s="146">
        <v>39</v>
      </c>
      <c r="B43" s="147">
        <v>19.5</v>
      </c>
      <c r="C43" s="148">
        <v>0</v>
      </c>
      <c r="D43" s="148">
        <v>0</v>
      </c>
      <c r="E43" s="149">
        <v>-0.71500000000008868</v>
      </c>
      <c r="F43" s="150">
        <v>-0.61499999999999488</v>
      </c>
      <c r="G43" s="148">
        <v>-0.18750000000008527</v>
      </c>
      <c r="H43" s="148">
        <v>-0.43249999999997613</v>
      </c>
      <c r="I43" s="148">
        <v>-1.3800000000000523</v>
      </c>
      <c r="J43" s="148">
        <v>-1.6825000000000045</v>
      </c>
      <c r="K43" s="149">
        <v>-1.3800000000000523</v>
      </c>
      <c r="L43" s="150">
        <v>-1.6825000000000045</v>
      </c>
      <c r="M43" s="148">
        <v>-1.2500000000000853</v>
      </c>
      <c r="N43" s="148">
        <v>-1.2950000000000159</v>
      </c>
      <c r="O43" s="149">
        <v>-1.3125</v>
      </c>
      <c r="P43" s="150">
        <v>-1.1625000000000085</v>
      </c>
      <c r="Q43" s="148">
        <v>-0.93750000000008527</v>
      </c>
      <c r="R43" s="148">
        <v>-2.2175000000000153</v>
      </c>
      <c r="S43" s="149">
        <v>-1.0000000000000284</v>
      </c>
      <c r="T43" s="150">
        <v>-0.80750000000000455</v>
      </c>
      <c r="U43" s="148">
        <v>-0.2800000000000864</v>
      </c>
      <c r="V43" s="148">
        <v>-2.1775000000000091</v>
      </c>
      <c r="W43" s="149"/>
      <c r="X43" s="150"/>
      <c r="Y43" s="148"/>
      <c r="Z43" s="148"/>
      <c r="AA43" s="149"/>
      <c r="AB43" s="150"/>
      <c r="AC43" s="148"/>
      <c r="AD43" s="148"/>
      <c r="AE43" s="149"/>
      <c r="AF43" s="150"/>
      <c r="AG43" s="148"/>
      <c r="AH43" s="148"/>
      <c r="AI43" s="149"/>
      <c r="AJ43" s="150"/>
      <c r="AK43" s="148"/>
      <c r="AL43" s="148"/>
      <c r="AM43" s="149"/>
      <c r="AN43" s="150"/>
      <c r="AO43" s="148"/>
      <c r="AP43" s="148"/>
      <c r="AQ43" s="149"/>
      <c r="AR43" s="150"/>
      <c r="AS43" s="148"/>
      <c r="AT43" s="148"/>
      <c r="AU43" s="149"/>
      <c r="AV43" s="150"/>
      <c r="AW43" s="148"/>
      <c r="AX43" s="148"/>
      <c r="AY43" s="149"/>
      <c r="AZ43" s="150"/>
      <c r="BA43" s="148"/>
      <c r="BB43" s="148"/>
      <c r="BC43" s="149"/>
      <c r="BD43" s="150"/>
      <c r="BE43" s="148"/>
      <c r="BF43" s="148"/>
      <c r="BG43" s="149"/>
      <c r="BH43" s="150"/>
      <c r="BI43" s="148"/>
      <c r="BJ43" s="148"/>
      <c r="BK43" s="149"/>
      <c r="BL43" s="150"/>
      <c r="BM43" s="148"/>
      <c r="BN43" s="148"/>
      <c r="BO43" s="149"/>
      <c r="BP43" s="150"/>
      <c r="BQ43" s="148"/>
      <c r="BR43" s="148"/>
      <c r="BS43" s="149"/>
      <c r="BT43" s="150"/>
      <c r="BU43" s="148"/>
      <c r="BV43" s="148"/>
      <c r="BW43" s="149"/>
      <c r="BX43" s="150"/>
      <c r="BY43" s="148"/>
      <c r="BZ43" s="148"/>
      <c r="CA43" s="149"/>
      <c r="CB43" s="150"/>
      <c r="CC43" s="148"/>
      <c r="CD43" s="148"/>
      <c r="CE43" s="149"/>
      <c r="CF43" s="150"/>
      <c r="CG43" s="148"/>
      <c r="CH43" s="148"/>
      <c r="CI43" s="149"/>
      <c r="CJ43" s="150"/>
      <c r="CK43" s="148"/>
      <c r="CL43" s="148"/>
      <c r="CM43" s="149"/>
      <c r="CN43" s="150"/>
      <c r="CO43" s="148"/>
      <c r="CP43" s="148"/>
      <c r="CQ43" s="149"/>
      <c r="CR43" s="150"/>
      <c r="CS43" s="148"/>
      <c r="CT43" s="148"/>
      <c r="CU43" s="149"/>
      <c r="CV43" s="150"/>
      <c r="CW43" s="148"/>
      <c r="CX43" s="148"/>
      <c r="CY43" s="149"/>
      <c r="CZ43" s="150"/>
      <c r="DA43" s="148"/>
      <c r="DB43" s="148"/>
      <c r="DC43" s="149"/>
      <c r="DD43" s="150"/>
      <c r="DE43" s="148"/>
      <c r="DF43" s="148"/>
      <c r="DG43" s="149"/>
      <c r="DH43" s="150"/>
      <c r="DI43" s="148"/>
      <c r="DJ43" s="148"/>
      <c r="DK43" s="149"/>
      <c r="DL43" s="150"/>
      <c r="DM43" s="148"/>
      <c r="DN43" s="148"/>
      <c r="DO43" s="149"/>
      <c r="DP43" s="150"/>
      <c r="DQ43" s="148"/>
      <c r="DR43" s="148"/>
      <c r="DS43" s="149"/>
      <c r="DT43" s="150"/>
      <c r="DU43" s="148"/>
      <c r="DV43" s="148"/>
      <c r="DW43" s="149"/>
      <c r="DX43" s="150"/>
      <c r="DY43" s="148"/>
      <c r="DZ43" s="148"/>
      <c r="EA43" s="149"/>
      <c r="EB43" s="150"/>
      <c r="EC43" s="148"/>
      <c r="ED43" s="148"/>
      <c r="EE43" s="149"/>
      <c r="EF43" s="150"/>
      <c r="EG43" s="148"/>
      <c r="EH43" s="148"/>
      <c r="EI43" s="149"/>
      <c r="EJ43" s="150"/>
      <c r="EK43" s="148"/>
      <c r="EL43" s="148"/>
      <c r="EM43" s="149"/>
      <c r="EN43" s="150"/>
      <c r="EO43" s="148"/>
      <c r="EP43" s="148"/>
      <c r="EQ43" s="149"/>
      <c r="ER43" s="150"/>
      <c r="ES43" s="148"/>
      <c r="ET43" s="148"/>
      <c r="EU43" s="149"/>
      <c r="EV43" s="150"/>
      <c r="EW43" s="148"/>
      <c r="EX43" s="148"/>
      <c r="EY43" s="149"/>
      <c r="EZ43" s="150"/>
      <c r="FA43" s="148"/>
      <c r="FB43" s="148"/>
      <c r="FC43" s="149"/>
      <c r="FD43" s="150"/>
      <c r="FE43" s="148"/>
      <c r="FF43" s="148"/>
      <c r="FG43" s="149"/>
      <c r="FH43" s="150"/>
      <c r="FI43" s="148"/>
      <c r="FJ43" s="148"/>
      <c r="FK43" s="149"/>
      <c r="FL43" s="150"/>
      <c r="FM43" s="148"/>
      <c r="FN43" s="148"/>
      <c r="FO43" s="149"/>
      <c r="FP43" s="150"/>
      <c r="FQ43" s="148"/>
      <c r="FR43" s="148"/>
      <c r="FS43" s="149"/>
      <c r="FT43" s="150"/>
      <c r="FU43" s="148"/>
      <c r="FV43" s="148"/>
      <c r="FW43" s="149"/>
      <c r="FX43" s="150"/>
      <c r="FY43" s="148"/>
      <c r="FZ43" s="148"/>
      <c r="GA43" s="149"/>
      <c r="GB43" s="150"/>
      <c r="GC43" s="148"/>
      <c r="GD43" s="148"/>
      <c r="GE43" s="149"/>
      <c r="GF43" s="150"/>
      <c r="GG43" s="148"/>
      <c r="GH43" s="148"/>
      <c r="GI43" s="149"/>
      <c r="GJ43" s="150"/>
      <c r="GK43" s="148"/>
      <c r="GL43" s="148"/>
      <c r="GM43" s="149"/>
      <c r="GN43" s="150"/>
      <c r="GO43" s="148"/>
      <c r="GP43" s="148"/>
      <c r="GQ43" s="149"/>
      <c r="GR43" s="150"/>
      <c r="GS43" s="148">
        <v>-1.0525000000000659</v>
      </c>
      <c r="GT43" s="148">
        <v>-3.180000000000021</v>
      </c>
      <c r="IQ43" s="120" t="e">
        <v>#N/A</v>
      </c>
      <c r="IR43" s="120" t="e">
        <v>#N/A</v>
      </c>
      <c r="IS43" s="120" t="e">
        <v>#N/A</v>
      </c>
      <c r="IT43" s="120" t="e">
        <v>#N/A</v>
      </c>
      <c r="IU43" s="120" t="e">
        <v>#N/A</v>
      </c>
      <c r="IV43" s="120" t="e">
        <v>#N/A</v>
      </c>
      <c r="IW43" s="120" t="e">
        <v>#N/A</v>
      </c>
      <c r="IX43" s="120" t="e">
        <v>#N/A</v>
      </c>
      <c r="IY43" s="120" t="e">
        <v>#N/A</v>
      </c>
      <c r="IZ43" s="120" t="e">
        <v>#N/A</v>
      </c>
      <c r="JA43" s="120" t="e">
        <v>#N/A</v>
      </c>
      <c r="JB43" s="120" t="e">
        <v>#N/A</v>
      </c>
      <c r="JC43" s="120" t="e">
        <v>#N/A</v>
      </c>
      <c r="JD43" s="120" t="e">
        <v>#N/A</v>
      </c>
      <c r="JE43" s="120" t="e">
        <v>#N/A</v>
      </c>
      <c r="JF43" s="120" t="e">
        <v>#N/A</v>
      </c>
      <c r="JG43" s="120" t="e">
        <v>#N/A</v>
      </c>
      <c r="JH43" s="120" t="e">
        <v>#N/A</v>
      </c>
      <c r="JI43" s="120" t="e">
        <v>#N/A</v>
      </c>
      <c r="JJ43" s="120" t="e">
        <v>#N/A</v>
      </c>
      <c r="JK43" s="120" t="e">
        <v>#N/A</v>
      </c>
      <c r="JL43" s="120" t="e">
        <v>#N/A</v>
      </c>
      <c r="JM43" s="120" t="e">
        <v>#N/A</v>
      </c>
      <c r="JN43" s="120" t="e">
        <v>#N/A</v>
      </c>
      <c r="JO43" s="120" t="e">
        <v>#N/A</v>
      </c>
      <c r="JP43" s="120" t="e">
        <v>#N/A</v>
      </c>
      <c r="JQ43" s="120" t="e">
        <v>#N/A</v>
      </c>
      <c r="JR43" s="120" t="e">
        <v>#N/A</v>
      </c>
      <c r="JS43" s="120" t="e">
        <v>#N/A</v>
      </c>
      <c r="JT43" s="120" t="e">
        <v>#N/A</v>
      </c>
      <c r="JU43" s="120" t="e">
        <v>#N/A</v>
      </c>
      <c r="JV43" s="120" t="e">
        <v>#N/A</v>
      </c>
      <c r="JW43" s="120" t="e">
        <v>#N/A</v>
      </c>
      <c r="JX43" s="120" t="e">
        <v>#N/A</v>
      </c>
    </row>
    <row r="44" spans="1:284" x14ac:dyDescent="0.25">
      <c r="A44" s="146">
        <v>40</v>
      </c>
      <c r="B44" s="147">
        <v>20</v>
      </c>
      <c r="C44" s="148">
        <v>0</v>
      </c>
      <c r="D44" s="148">
        <v>0</v>
      </c>
      <c r="E44" s="149">
        <v>-0.72750000000007731</v>
      </c>
      <c r="F44" s="150">
        <v>-0.54749999999999943</v>
      </c>
      <c r="G44" s="148">
        <v>-0.19750000000007617</v>
      </c>
      <c r="H44" s="148">
        <v>-0.46249999999997726</v>
      </c>
      <c r="I44" s="148">
        <v>-1.3875000000000455</v>
      </c>
      <c r="J44" s="148">
        <v>-1.6700000000000017</v>
      </c>
      <c r="K44" s="149">
        <v>-1.3875000000000455</v>
      </c>
      <c r="L44" s="150">
        <v>-1.6700000000000017</v>
      </c>
      <c r="M44" s="148">
        <v>-1.252500000000083</v>
      </c>
      <c r="N44" s="148">
        <v>-1.3275000000000148</v>
      </c>
      <c r="O44" s="149">
        <v>-1.3349999999999795</v>
      </c>
      <c r="P44" s="150">
        <v>-1.1749999999999972</v>
      </c>
      <c r="Q44" s="148">
        <v>-0.95750000000006708</v>
      </c>
      <c r="R44" s="148">
        <v>-2.0675000000000097</v>
      </c>
      <c r="S44" s="149">
        <v>-1.0075000000000216</v>
      </c>
      <c r="T44" s="150">
        <v>-0.82999999999999829</v>
      </c>
      <c r="U44" s="148">
        <v>-0.28750000000007958</v>
      </c>
      <c r="V44" s="148">
        <v>-2.1149999999999949</v>
      </c>
      <c r="W44" s="149"/>
      <c r="X44" s="150"/>
      <c r="Y44" s="148"/>
      <c r="Z44" s="148"/>
      <c r="AA44" s="149"/>
      <c r="AB44" s="150"/>
      <c r="AC44" s="148"/>
      <c r="AD44" s="148"/>
      <c r="AE44" s="149"/>
      <c r="AF44" s="150"/>
      <c r="AG44" s="148"/>
      <c r="AH44" s="148"/>
      <c r="AI44" s="149"/>
      <c r="AJ44" s="150"/>
      <c r="AK44" s="148"/>
      <c r="AL44" s="148"/>
      <c r="AM44" s="149"/>
      <c r="AN44" s="150"/>
      <c r="AO44" s="148"/>
      <c r="AP44" s="148"/>
      <c r="AQ44" s="149"/>
      <c r="AR44" s="150"/>
      <c r="AS44" s="148"/>
      <c r="AT44" s="148"/>
      <c r="AU44" s="149"/>
      <c r="AV44" s="150"/>
      <c r="AW44" s="148"/>
      <c r="AX44" s="148"/>
      <c r="AY44" s="149"/>
      <c r="AZ44" s="150"/>
      <c r="BA44" s="148"/>
      <c r="BB44" s="148"/>
      <c r="BC44" s="149"/>
      <c r="BD44" s="150"/>
      <c r="BE44" s="148"/>
      <c r="BF44" s="148"/>
      <c r="BG44" s="149"/>
      <c r="BH44" s="150"/>
      <c r="BI44" s="148"/>
      <c r="BJ44" s="148"/>
      <c r="BK44" s="149"/>
      <c r="BL44" s="150"/>
      <c r="BM44" s="148"/>
      <c r="BN44" s="148"/>
      <c r="BO44" s="149"/>
      <c r="BP44" s="150"/>
      <c r="BQ44" s="148"/>
      <c r="BR44" s="148"/>
      <c r="BS44" s="149"/>
      <c r="BT44" s="150"/>
      <c r="BU44" s="148"/>
      <c r="BV44" s="148"/>
      <c r="BW44" s="149"/>
      <c r="BX44" s="150"/>
      <c r="BY44" s="148"/>
      <c r="BZ44" s="148"/>
      <c r="CA44" s="149"/>
      <c r="CB44" s="150"/>
      <c r="CC44" s="148"/>
      <c r="CD44" s="148"/>
      <c r="CE44" s="149"/>
      <c r="CF44" s="150"/>
      <c r="CG44" s="148"/>
      <c r="CH44" s="148"/>
      <c r="CI44" s="149"/>
      <c r="CJ44" s="150"/>
      <c r="CK44" s="148"/>
      <c r="CL44" s="148"/>
      <c r="CM44" s="149"/>
      <c r="CN44" s="150"/>
      <c r="CO44" s="148"/>
      <c r="CP44" s="148"/>
      <c r="CQ44" s="149"/>
      <c r="CR44" s="150"/>
      <c r="CS44" s="148"/>
      <c r="CT44" s="148"/>
      <c r="CU44" s="149"/>
      <c r="CV44" s="150"/>
      <c r="CW44" s="148"/>
      <c r="CX44" s="148"/>
      <c r="CY44" s="149"/>
      <c r="CZ44" s="150"/>
      <c r="DA44" s="148"/>
      <c r="DB44" s="148"/>
      <c r="DC44" s="149"/>
      <c r="DD44" s="150"/>
      <c r="DE44" s="148"/>
      <c r="DF44" s="148"/>
      <c r="DG44" s="149"/>
      <c r="DH44" s="150"/>
      <c r="DI44" s="148"/>
      <c r="DJ44" s="148"/>
      <c r="DK44" s="149"/>
      <c r="DL44" s="150"/>
      <c r="DM44" s="148"/>
      <c r="DN44" s="148"/>
      <c r="DO44" s="149"/>
      <c r="DP44" s="150"/>
      <c r="DQ44" s="148"/>
      <c r="DR44" s="148"/>
      <c r="DS44" s="149"/>
      <c r="DT44" s="150"/>
      <c r="DU44" s="148"/>
      <c r="DV44" s="148"/>
      <c r="DW44" s="149"/>
      <c r="DX44" s="150"/>
      <c r="DY44" s="148"/>
      <c r="DZ44" s="148"/>
      <c r="EA44" s="149"/>
      <c r="EB44" s="150"/>
      <c r="EC44" s="148"/>
      <c r="ED44" s="148"/>
      <c r="EE44" s="149"/>
      <c r="EF44" s="150"/>
      <c r="EG44" s="148"/>
      <c r="EH44" s="148"/>
      <c r="EI44" s="149"/>
      <c r="EJ44" s="150"/>
      <c r="EK44" s="148"/>
      <c r="EL44" s="148"/>
      <c r="EM44" s="149"/>
      <c r="EN44" s="150"/>
      <c r="EO44" s="148"/>
      <c r="EP44" s="148"/>
      <c r="EQ44" s="149"/>
      <c r="ER44" s="150"/>
      <c r="ES44" s="148"/>
      <c r="ET44" s="148"/>
      <c r="EU44" s="149"/>
      <c r="EV44" s="150"/>
      <c r="EW44" s="148"/>
      <c r="EX44" s="148"/>
      <c r="EY44" s="149"/>
      <c r="EZ44" s="150"/>
      <c r="FA44" s="148"/>
      <c r="FB44" s="148"/>
      <c r="FC44" s="149"/>
      <c r="FD44" s="150"/>
      <c r="FE44" s="148"/>
      <c r="FF44" s="148"/>
      <c r="FG44" s="149"/>
      <c r="FH44" s="150"/>
      <c r="FI44" s="148"/>
      <c r="FJ44" s="148"/>
      <c r="FK44" s="149"/>
      <c r="FL44" s="150"/>
      <c r="FM44" s="148"/>
      <c r="FN44" s="148"/>
      <c r="FO44" s="149"/>
      <c r="FP44" s="150"/>
      <c r="FQ44" s="148"/>
      <c r="FR44" s="148"/>
      <c r="FS44" s="149"/>
      <c r="FT44" s="150"/>
      <c r="FU44" s="148"/>
      <c r="FV44" s="148"/>
      <c r="FW44" s="149"/>
      <c r="FX44" s="150"/>
      <c r="FY44" s="148"/>
      <c r="FZ44" s="148"/>
      <c r="GA44" s="149"/>
      <c r="GB44" s="150"/>
      <c r="GC44" s="148"/>
      <c r="GD44" s="148"/>
      <c r="GE44" s="149"/>
      <c r="GF44" s="150"/>
      <c r="GG44" s="148"/>
      <c r="GH44" s="148"/>
      <c r="GI44" s="149"/>
      <c r="GJ44" s="150"/>
      <c r="GK44" s="148"/>
      <c r="GL44" s="148"/>
      <c r="GM44" s="149"/>
      <c r="GN44" s="150"/>
      <c r="GO44" s="148"/>
      <c r="GP44" s="148"/>
      <c r="GQ44" s="149"/>
      <c r="GR44" s="150"/>
      <c r="GS44" s="148">
        <v>-1.0725000000000477</v>
      </c>
      <c r="GT44" s="148">
        <v>-3.1450000000000102</v>
      </c>
      <c r="IQ44" s="120" t="e">
        <v>#N/A</v>
      </c>
      <c r="IR44" s="120" t="e">
        <v>#N/A</v>
      </c>
      <c r="IS44" s="120" t="e">
        <v>#N/A</v>
      </c>
      <c r="IT44" s="120" t="e">
        <v>#N/A</v>
      </c>
      <c r="IU44" s="120" t="e">
        <v>#N/A</v>
      </c>
      <c r="IV44" s="120" t="e">
        <v>#N/A</v>
      </c>
      <c r="IW44" s="120" t="e">
        <v>#N/A</v>
      </c>
      <c r="IX44" s="120" t="e">
        <v>#N/A</v>
      </c>
      <c r="IY44" s="120" t="e">
        <v>#N/A</v>
      </c>
      <c r="IZ44" s="120" t="e">
        <v>#N/A</v>
      </c>
      <c r="JA44" s="120" t="e">
        <v>#N/A</v>
      </c>
      <c r="JB44" s="120" t="e">
        <v>#N/A</v>
      </c>
      <c r="JC44" s="120" t="e">
        <v>#N/A</v>
      </c>
      <c r="JD44" s="120" t="e">
        <v>#N/A</v>
      </c>
      <c r="JE44" s="120" t="e">
        <v>#N/A</v>
      </c>
      <c r="JF44" s="120" t="e">
        <v>#N/A</v>
      </c>
      <c r="JG44" s="120" t="e">
        <v>#N/A</v>
      </c>
      <c r="JH44" s="120" t="e">
        <v>#N/A</v>
      </c>
      <c r="JI44" s="120" t="e">
        <v>#N/A</v>
      </c>
      <c r="JJ44" s="120" t="e">
        <v>#N/A</v>
      </c>
      <c r="JK44" s="120" t="e">
        <v>#N/A</v>
      </c>
      <c r="JL44" s="120" t="e">
        <v>#N/A</v>
      </c>
      <c r="JM44" s="120" t="e">
        <v>#N/A</v>
      </c>
      <c r="JN44" s="120" t="e">
        <v>#N/A</v>
      </c>
      <c r="JO44" s="120" t="e">
        <v>#N/A</v>
      </c>
      <c r="JP44" s="120" t="e">
        <v>#N/A</v>
      </c>
      <c r="JQ44" s="120" t="e">
        <v>#N/A</v>
      </c>
      <c r="JR44" s="120" t="e">
        <v>#N/A</v>
      </c>
      <c r="JS44" s="120" t="e">
        <v>#N/A</v>
      </c>
      <c r="JT44" s="120" t="e">
        <v>#N/A</v>
      </c>
      <c r="JU44" s="120" t="e">
        <v>#N/A</v>
      </c>
      <c r="JV44" s="120" t="e">
        <v>#N/A</v>
      </c>
      <c r="JW44" s="120" t="e">
        <v>#N/A</v>
      </c>
      <c r="JX44" s="120" t="e">
        <v>#N/A</v>
      </c>
    </row>
    <row r="45" spans="1:284" x14ac:dyDescent="0.25">
      <c r="A45" s="146">
        <v>41</v>
      </c>
      <c r="B45" s="147">
        <v>20.5</v>
      </c>
      <c r="C45" s="148">
        <v>0</v>
      </c>
      <c r="D45" s="148">
        <v>0</v>
      </c>
      <c r="E45" s="149">
        <v>-0.73000000000007503</v>
      </c>
      <c r="F45" s="150">
        <v>-0.57000000000000739</v>
      </c>
      <c r="G45" s="148">
        <v>-0.19750000000007617</v>
      </c>
      <c r="H45" s="148">
        <v>-0.47249999999998238</v>
      </c>
      <c r="I45" s="148">
        <v>-1.3875000000000455</v>
      </c>
      <c r="J45" s="148">
        <v>-1.6099999999999994</v>
      </c>
      <c r="K45" s="149">
        <v>-1.3875000000000455</v>
      </c>
      <c r="L45" s="150">
        <v>-1.6099999999999994</v>
      </c>
      <c r="M45" s="148">
        <v>-1.2600000000000762</v>
      </c>
      <c r="N45" s="148">
        <v>-1.2400000000000091</v>
      </c>
      <c r="O45" s="149">
        <v>-1.3349999999999795</v>
      </c>
      <c r="P45" s="150">
        <v>-1.0600000000000023</v>
      </c>
      <c r="Q45" s="148">
        <v>-0.97000000000005571</v>
      </c>
      <c r="R45" s="148">
        <v>-1.8850000000000051</v>
      </c>
      <c r="S45" s="149">
        <v>-0.97000000000002728</v>
      </c>
      <c r="T45" s="150">
        <v>-0.58499999999999375</v>
      </c>
      <c r="U45" s="148">
        <v>-0.25500000000008072</v>
      </c>
      <c r="V45" s="148">
        <v>-1.8824999999999932</v>
      </c>
      <c r="W45" s="149"/>
      <c r="X45" s="150"/>
      <c r="Y45" s="148"/>
      <c r="Z45" s="148"/>
      <c r="AA45" s="149"/>
      <c r="AB45" s="150"/>
      <c r="AC45" s="148"/>
      <c r="AD45" s="148"/>
      <c r="AE45" s="149"/>
      <c r="AF45" s="150"/>
      <c r="AG45" s="148"/>
      <c r="AH45" s="148"/>
      <c r="AI45" s="149"/>
      <c r="AJ45" s="150"/>
      <c r="AK45" s="148"/>
      <c r="AL45" s="148"/>
      <c r="AM45" s="149"/>
      <c r="AN45" s="150"/>
      <c r="AO45" s="148"/>
      <c r="AP45" s="148"/>
      <c r="AQ45" s="149"/>
      <c r="AR45" s="150"/>
      <c r="AS45" s="148"/>
      <c r="AT45" s="148"/>
      <c r="AU45" s="149"/>
      <c r="AV45" s="150"/>
      <c r="AW45" s="148"/>
      <c r="AX45" s="148"/>
      <c r="AY45" s="149"/>
      <c r="AZ45" s="150"/>
      <c r="BA45" s="148"/>
      <c r="BB45" s="148"/>
      <c r="BC45" s="149"/>
      <c r="BD45" s="150"/>
      <c r="BE45" s="148"/>
      <c r="BF45" s="148"/>
      <c r="BG45" s="149"/>
      <c r="BH45" s="150"/>
      <c r="BI45" s="148"/>
      <c r="BJ45" s="148"/>
      <c r="BK45" s="149"/>
      <c r="BL45" s="150"/>
      <c r="BM45" s="148"/>
      <c r="BN45" s="148"/>
      <c r="BO45" s="149"/>
      <c r="BP45" s="150"/>
      <c r="BQ45" s="148"/>
      <c r="BR45" s="148"/>
      <c r="BS45" s="149"/>
      <c r="BT45" s="150"/>
      <c r="BU45" s="148"/>
      <c r="BV45" s="148"/>
      <c r="BW45" s="149"/>
      <c r="BX45" s="150"/>
      <c r="BY45" s="148"/>
      <c r="BZ45" s="148"/>
      <c r="CA45" s="149"/>
      <c r="CB45" s="150"/>
      <c r="CC45" s="148"/>
      <c r="CD45" s="148"/>
      <c r="CE45" s="149"/>
      <c r="CF45" s="150"/>
      <c r="CG45" s="148"/>
      <c r="CH45" s="148"/>
      <c r="CI45" s="149"/>
      <c r="CJ45" s="150"/>
      <c r="CK45" s="148"/>
      <c r="CL45" s="148"/>
      <c r="CM45" s="149"/>
      <c r="CN45" s="150"/>
      <c r="CO45" s="148"/>
      <c r="CP45" s="148"/>
      <c r="CQ45" s="149"/>
      <c r="CR45" s="150"/>
      <c r="CS45" s="148"/>
      <c r="CT45" s="148"/>
      <c r="CU45" s="149"/>
      <c r="CV45" s="150"/>
      <c r="CW45" s="148"/>
      <c r="CX45" s="148"/>
      <c r="CY45" s="149"/>
      <c r="CZ45" s="150"/>
      <c r="DA45" s="148"/>
      <c r="DB45" s="148"/>
      <c r="DC45" s="149"/>
      <c r="DD45" s="150"/>
      <c r="DE45" s="148"/>
      <c r="DF45" s="148"/>
      <c r="DG45" s="149"/>
      <c r="DH45" s="150"/>
      <c r="DI45" s="148"/>
      <c r="DJ45" s="148"/>
      <c r="DK45" s="149"/>
      <c r="DL45" s="150"/>
      <c r="DM45" s="148"/>
      <c r="DN45" s="148"/>
      <c r="DO45" s="149"/>
      <c r="DP45" s="150"/>
      <c r="DQ45" s="148"/>
      <c r="DR45" s="148"/>
      <c r="DS45" s="149"/>
      <c r="DT45" s="150"/>
      <c r="DU45" s="148"/>
      <c r="DV45" s="148"/>
      <c r="DW45" s="149"/>
      <c r="DX45" s="150"/>
      <c r="DY45" s="148"/>
      <c r="DZ45" s="148"/>
      <c r="EA45" s="149"/>
      <c r="EB45" s="150"/>
      <c r="EC45" s="148"/>
      <c r="ED45" s="148"/>
      <c r="EE45" s="149"/>
      <c r="EF45" s="150"/>
      <c r="EG45" s="148"/>
      <c r="EH45" s="148"/>
      <c r="EI45" s="149"/>
      <c r="EJ45" s="150"/>
      <c r="EK45" s="148"/>
      <c r="EL45" s="148"/>
      <c r="EM45" s="149"/>
      <c r="EN45" s="150"/>
      <c r="EO45" s="148"/>
      <c r="EP45" s="148"/>
      <c r="EQ45" s="149"/>
      <c r="ER45" s="150"/>
      <c r="ES45" s="148"/>
      <c r="ET45" s="148"/>
      <c r="EU45" s="149"/>
      <c r="EV45" s="150"/>
      <c r="EW45" s="148"/>
      <c r="EX45" s="148"/>
      <c r="EY45" s="149"/>
      <c r="EZ45" s="150"/>
      <c r="FA45" s="148"/>
      <c r="FB45" s="148"/>
      <c r="FC45" s="149"/>
      <c r="FD45" s="150"/>
      <c r="FE45" s="148"/>
      <c r="FF45" s="148"/>
      <c r="FG45" s="149"/>
      <c r="FH45" s="150"/>
      <c r="FI45" s="148"/>
      <c r="FJ45" s="148"/>
      <c r="FK45" s="149"/>
      <c r="FL45" s="150"/>
      <c r="FM45" s="148"/>
      <c r="FN45" s="148"/>
      <c r="FO45" s="149"/>
      <c r="FP45" s="150"/>
      <c r="FQ45" s="148"/>
      <c r="FR45" s="148"/>
      <c r="FS45" s="149"/>
      <c r="FT45" s="150"/>
      <c r="FU45" s="148"/>
      <c r="FV45" s="148"/>
      <c r="FW45" s="149"/>
      <c r="FX45" s="150"/>
      <c r="FY45" s="148"/>
      <c r="FZ45" s="148"/>
      <c r="GA45" s="149"/>
      <c r="GB45" s="150"/>
      <c r="GC45" s="148"/>
      <c r="GD45" s="148"/>
      <c r="GE45" s="149"/>
      <c r="GF45" s="150"/>
      <c r="GG45" s="148"/>
      <c r="GH45" s="148"/>
      <c r="GI45" s="149"/>
      <c r="GJ45" s="150"/>
      <c r="GK45" s="148"/>
      <c r="GL45" s="148"/>
      <c r="GM45" s="149"/>
      <c r="GN45" s="150"/>
      <c r="GO45" s="148"/>
      <c r="GP45" s="148"/>
      <c r="GQ45" s="149"/>
      <c r="GR45" s="150"/>
      <c r="GS45" s="148">
        <v>-1.0625000000000568</v>
      </c>
      <c r="GT45" s="148">
        <v>-3.0075000000000074</v>
      </c>
      <c r="IQ45" s="120" t="e">
        <v>#N/A</v>
      </c>
      <c r="IR45" s="120" t="e">
        <v>#N/A</v>
      </c>
      <c r="IS45" s="120" t="e">
        <v>#N/A</v>
      </c>
      <c r="IT45" s="120" t="e">
        <v>#N/A</v>
      </c>
      <c r="IU45" s="120" t="e">
        <v>#N/A</v>
      </c>
      <c r="IV45" s="120" t="e">
        <v>#N/A</v>
      </c>
      <c r="IW45" s="120" t="e">
        <v>#N/A</v>
      </c>
      <c r="IX45" s="120" t="e">
        <v>#N/A</v>
      </c>
      <c r="IY45" s="120" t="e">
        <v>#N/A</v>
      </c>
      <c r="IZ45" s="120" t="e">
        <v>#N/A</v>
      </c>
      <c r="JA45" s="120" t="e">
        <v>#N/A</v>
      </c>
      <c r="JB45" s="120" t="e">
        <v>#N/A</v>
      </c>
      <c r="JC45" s="120" t="e">
        <v>#N/A</v>
      </c>
      <c r="JD45" s="120" t="e">
        <v>#N/A</v>
      </c>
      <c r="JE45" s="120" t="e">
        <v>#N/A</v>
      </c>
      <c r="JF45" s="120" t="e">
        <v>#N/A</v>
      </c>
      <c r="JG45" s="120" t="e">
        <v>#N/A</v>
      </c>
      <c r="JH45" s="120" t="e">
        <v>#N/A</v>
      </c>
      <c r="JI45" s="120" t="e">
        <v>#N/A</v>
      </c>
      <c r="JJ45" s="120" t="e">
        <v>#N/A</v>
      </c>
      <c r="JK45" s="120" t="e">
        <v>#N/A</v>
      </c>
      <c r="JL45" s="120" t="e">
        <v>#N/A</v>
      </c>
      <c r="JM45" s="120" t="e">
        <v>#N/A</v>
      </c>
      <c r="JN45" s="120" t="e">
        <v>#N/A</v>
      </c>
      <c r="JO45" s="120" t="e">
        <v>#N/A</v>
      </c>
      <c r="JP45" s="120" t="e">
        <v>#N/A</v>
      </c>
      <c r="JQ45" s="120" t="e">
        <v>#N/A</v>
      </c>
      <c r="JR45" s="120" t="e">
        <v>#N/A</v>
      </c>
      <c r="JS45" s="120" t="e">
        <v>#N/A</v>
      </c>
      <c r="JT45" s="120" t="e">
        <v>#N/A</v>
      </c>
      <c r="JU45" s="120" t="e">
        <v>#N/A</v>
      </c>
      <c r="JV45" s="120" t="e">
        <v>#N/A</v>
      </c>
      <c r="JW45" s="120" t="e">
        <v>#N/A</v>
      </c>
      <c r="JX45" s="120" t="e">
        <v>#N/A</v>
      </c>
    </row>
    <row r="46" spans="1:284" x14ac:dyDescent="0.25">
      <c r="A46" s="146">
        <v>42</v>
      </c>
      <c r="B46" s="147">
        <v>21</v>
      </c>
      <c r="C46" s="148">
        <v>0</v>
      </c>
      <c r="D46" s="148">
        <v>0</v>
      </c>
      <c r="E46" s="149">
        <v>-0.75250000000005457</v>
      </c>
      <c r="F46" s="150">
        <v>-0.66500000000000625</v>
      </c>
      <c r="G46" s="148">
        <v>-0.20750000000006708</v>
      </c>
      <c r="H46" s="148">
        <v>-0.54999999999998295</v>
      </c>
      <c r="I46" s="148">
        <v>-1.3725000000000307</v>
      </c>
      <c r="J46" s="148">
        <v>-1.6400000000000006</v>
      </c>
      <c r="K46" s="149">
        <v>-1.3725000000000307</v>
      </c>
      <c r="L46" s="150">
        <v>-1.6400000000000006</v>
      </c>
      <c r="M46" s="148">
        <v>-1.2425000000000637</v>
      </c>
      <c r="N46" s="148">
        <v>-1.2900000000000205</v>
      </c>
      <c r="O46" s="149">
        <v>-1.3099999999999739</v>
      </c>
      <c r="P46" s="150">
        <v>-1.2325000000000159</v>
      </c>
      <c r="Q46" s="148">
        <v>-0.96000000000003638</v>
      </c>
      <c r="R46" s="148">
        <v>-1.9300000000000068</v>
      </c>
      <c r="S46" s="149">
        <v>-0.95000000000001705</v>
      </c>
      <c r="T46" s="150">
        <v>-0.63250000000000739</v>
      </c>
      <c r="U46" s="148">
        <v>-0.1300000000000523</v>
      </c>
      <c r="V46" s="148">
        <v>-1.875</v>
      </c>
      <c r="W46" s="149"/>
      <c r="X46" s="150"/>
      <c r="Y46" s="148"/>
      <c r="Z46" s="148"/>
      <c r="AA46" s="149"/>
      <c r="AB46" s="150"/>
      <c r="AC46" s="148"/>
      <c r="AD46" s="148"/>
      <c r="AE46" s="149"/>
      <c r="AF46" s="150"/>
      <c r="AG46" s="148"/>
      <c r="AH46" s="148"/>
      <c r="AI46" s="149"/>
      <c r="AJ46" s="150"/>
      <c r="AK46" s="148"/>
      <c r="AL46" s="148"/>
      <c r="AM46" s="149"/>
      <c r="AN46" s="150"/>
      <c r="AO46" s="148"/>
      <c r="AP46" s="148"/>
      <c r="AQ46" s="149"/>
      <c r="AR46" s="150"/>
      <c r="AS46" s="148"/>
      <c r="AT46" s="148"/>
      <c r="AU46" s="149"/>
      <c r="AV46" s="150"/>
      <c r="AW46" s="148"/>
      <c r="AX46" s="148"/>
      <c r="AY46" s="149"/>
      <c r="AZ46" s="150"/>
      <c r="BA46" s="148"/>
      <c r="BB46" s="148"/>
      <c r="BC46" s="149"/>
      <c r="BD46" s="150"/>
      <c r="BE46" s="148"/>
      <c r="BF46" s="148"/>
      <c r="BG46" s="149"/>
      <c r="BH46" s="150"/>
      <c r="BI46" s="148"/>
      <c r="BJ46" s="148"/>
      <c r="BK46" s="149"/>
      <c r="BL46" s="150"/>
      <c r="BM46" s="148"/>
      <c r="BN46" s="148"/>
      <c r="BO46" s="149"/>
      <c r="BP46" s="150"/>
      <c r="BQ46" s="148"/>
      <c r="BR46" s="148"/>
      <c r="BS46" s="149"/>
      <c r="BT46" s="150"/>
      <c r="BU46" s="148"/>
      <c r="BV46" s="148"/>
      <c r="BW46" s="149"/>
      <c r="BX46" s="150"/>
      <c r="BY46" s="148"/>
      <c r="BZ46" s="148"/>
      <c r="CA46" s="149"/>
      <c r="CB46" s="150"/>
      <c r="CC46" s="148"/>
      <c r="CD46" s="148"/>
      <c r="CE46" s="149"/>
      <c r="CF46" s="150"/>
      <c r="CG46" s="148"/>
      <c r="CH46" s="148"/>
      <c r="CI46" s="149"/>
      <c r="CJ46" s="150"/>
      <c r="CK46" s="148"/>
      <c r="CL46" s="148"/>
      <c r="CM46" s="149"/>
      <c r="CN46" s="150"/>
      <c r="CO46" s="148"/>
      <c r="CP46" s="148"/>
      <c r="CQ46" s="149"/>
      <c r="CR46" s="150"/>
      <c r="CS46" s="148"/>
      <c r="CT46" s="148"/>
      <c r="CU46" s="149"/>
      <c r="CV46" s="150"/>
      <c r="CW46" s="148"/>
      <c r="CX46" s="148"/>
      <c r="CY46" s="149"/>
      <c r="CZ46" s="150"/>
      <c r="DA46" s="148"/>
      <c r="DB46" s="148"/>
      <c r="DC46" s="149"/>
      <c r="DD46" s="150"/>
      <c r="DE46" s="148"/>
      <c r="DF46" s="148"/>
      <c r="DG46" s="149"/>
      <c r="DH46" s="150"/>
      <c r="DI46" s="148"/>
      <c r="DJ46" s="148"/>
      <c r="DK46" s="149"/>
      <c r="DL46" s="150"/>
      <c r="DM46" s="148"/>
      <c r="DN46" s="148"/>
      <c r="DO46" s="149"/>
      <c r="DP46" s="150"/>
      <c r="DQ46" s="148"/>
      <c r="DR46" s="148"/>
      <c r="DS46" s="149"/>
      <c r="DT46" s="150"/>
      <c r="DU46" s="148"/>
      <c r="DV46" s="148"/>
      <c r="DW46" s="149"/>
      <c r="DX46" s="150"/>
      <c r="DY46" s="148"/>
      <c r="DZ46" s="148"/>
      <c r="EA46" s="149"/>
      <c r="EB46" s="150"/>
      <c r="EC46" s="148"/>
      <c r="ED46" s="148"/>
      <c r="EE46" s="149"/>
      <c r="EF46" s="150"/>
      <c r="EG46" s="148"/>
      <c r="EH46" s="148"/>
      <c r="EI46" s="149"/>
      <c r="EJ46" s="150"/>
      <c r="EK46" s="148"/>
      <c r="EL46" s="148"/>
      <c r="EM46" s="149"/>
      <c r="EN46" s="150"/>
      <c r="EO46" s="148"/>
      <c r="EP46" s="148"/>
      <c r="EQ46" s="149"/>
      <c r="ER46" s="150"/>
      <c r="ES46" s="148"/>
      <c r="ET46" s="148"/>
      <c r="EU46" s="149"/>
      <c r="EV46" s="150"/>
      <c r="EW46" s="148"/>
      <c r="EX46" s="148"/>
      <c r="EY46" s="149"/>
      <c r="EZ46" s="150"/>
      <c r="FA46" s="148"/>
      <c r="FB46" s="148"/>
      <c r="FC46" s="149"/>
      <c r="FD46" s="150"/>
      <c r="FE46" s="148"/>
      <c r="FF46" s="148"/>
      <c r="FG46" s="149"/>
      <c r="FH46" s="150"/>
      <c r="FI46" s="148"/>
      <c r="FJ46" s="148"/>
      <c r="FK46" s="149"/>
      <c r="FL46" s="150"/>
      <c r="FM46" s="148"/>
      <c r="FN46" s="148"/>
      <c r="FO46" s="149"/>
      <c r="FP46" s="150"/>
      <c r="FQ46" s="148"/>
      <c r="FR46" s="148"/>
      <c r="FS46" s="149"/>
      <c r="FT46" s="150"/>
      <c r="FU46" s="148"/>
      <c r="FV46" s="148"/>
      <c r="FW46" s="149"/>
      <c r="FX46" s="150"/>
      <c r="FY46" s="148"/>
      <c r="FZ46" s="148"/>
      <c r="GA46" s="149"/>
      <c r="GB46" s="150"/>
      <c r="GC46" s="148"/>
      <c r="GD46" s="148"/>
      <c r="GE46" s="149"/>
      <c r="GF46" s="150"/>
      <c r="GG46" s="148"/>
      <c r="GH46" s="148"/>
      <c r="GI46" s="149"/>
      <c r="GJ46" s="150"/>
      <c r="GK46" s="148"/>
      <c r="GL46" s="148"/>
      <c r="GM46" s="149"/>
      <c r="GN46" s="150"/>
      <c r="GO46" s="148"/>
      <c r="GP46" s="148"/>
      <c r="GQ46" s="149"/>
      <c r="GR46" s="150"/>
      <c r="GS46" s="148">
        <v>-1.0525000000000375</v>
      </c>
      <c r="GT46" s="148">
        <v>-3.0125000000000171</v>
      </c>
      <c r="IQ46" s="120" t="e">
        <v>#N/A</v>
      </c>
      <c r="IR46" s="120" t="e">
        <v>#N/A</v>
      </c>
      <c r="IS46" s="120" t="e">
        <v>#N/A</v>
      </c>
      <c r="IT46" s="120" t="e">
        <v>#N/A</v>
      </c>
      <c r="IU46" s="120" t="e">
        <v>#N/A</v>
      </c>
      <c r="IV46" s="120" t="e">
        <v>#N/A</v>
      </c>
      <c r="IW46" s="120" t="e">
        <v>#N/A</v>
      </c>
      <c r="IX46" s="120" t="e">
        <v>#N/A</v>
      </c>
      <c r="IY46" s="120" t="e">
        <v>#N/A</v>
      </c>
      <c r="IZ46" s="120" t="e">
        <v>#N/A</v>
      </c>
      <c r="JA46" s="120" t="e">
        <v>#N/A</v>
      </c>
      <c r="JB46" s="120" t="e">
        <v>#N/A</v>
      </c>
      <c r="JC46" s="120" t="e">
        <v>#N/A</v>
      </c>
      <c r="JD46" s="120" t="e">
        <v>#N/A</v>
      </c>
      <c r="JE46" s="120" t="e">
        <v>#N/A</v>
      </c>
      <c r="JF46" s="120" t="e">
        <v>#N/A</v>
      </c>
      <c r="JG46" s="120" t="e">
        <v>#N/A</v>
      </c>
      <c r="JH46" s="120" t="e">
        <v>#N/A</v>
      </c>
      <c r="JI46" s="120" t="e">
        <v>#N/A</v>
      </c>
      <c r="JJ46" s="120" t="e">
        <v>#N/A</v>
      </c>
      <c r="JK46" s="120" t="e">
        <v>#N/A</v>
      </c>
      <c r="JL46" s="120" t="e">
        <v>#N/A</v>
      </c>
      <c r="JM46" s="120" t="e">
        <v>#N/A</v>
      </c>
      <c r="JN46" s="120" t="e">
        <v>#N/A</v>
      </c>
      <c r="JO46" s="120" t="e">
        <v>#N/A</v>
      </c>
      <c r="JP46" s="120" t="e">
        <v>#N/A</v>
      </c>
      <c r="JQ46" s="120" t="e">
        <v>#N/A</v>
      </c>
      <c r="JR46" s="120" t="e">
        <v>#N/A</v>
      </c>
      <c r="JS46" s="120" t="e">
        <v>#N/A</v>
      </c>
      <c r="JT46" s="120" t="e">
        <v>#N/A</v>
      </c>
      <c r="JU46" s="120" t="e">
        <v>#N/A</v>
      </c>
      <c r="JV46" s="120" t="e">
        <v>#N/A</v>
      </c>
      <c r="JW46" s="120" t="e">
        <v>#N/A</v>
      </c>
      <c r="JX46" s="120" t="e">
        <v>#N/A</v>
      </c>
    </row>
    <row r="47" spans="1:284" x14ac:dyDescent="0.25">
      <c r="A47" s="146">
        <v>43</v>
      </c>
      <c r="B47" s="147">
        <v>21.5</v>
      </c>
      <c r="C47" s="148">
        <v>0</v>
      </c>
      <c r="D47" s="148">
        <v>0</v>
      </c>
      <c r="E47" s="149">
        <v>-0.75000000000005684</v>
      </c>
      <c r="F47" s="150">
        <v>-0.76750000000001251</v>
      </c>
      <c r="G47" s="148">
        <v>-0.21500000000006025</v>
      </c>
      <c r="H47" s="148">
        <v>-0.69749999999999091</v>
      </c>
      <c r="I47" s="148">
        <v>-1.307500000000033</v>
      </c>
      <c r="J47" s="148">
        <v>-1.6700000000000017</v>
      </c>
      <c r="K47" s="149">
        <v>-1.307500000000033</v>
      </c>
      <c r="L47" s="150">
        <v>-1.6700000000000017</v>
      </c>
      <c r="M47" s="148">
        <v>-1.1600000000000819</v>
      </c>
      <c r="N47" s="148">
        <v>-1.2950000000000301</v>
      </c>
      <c r="O47" s="149">
        <v>-1.2299999999999898</v>
      </c>
      <c r="P47" s="150">
        <v>-1.1925000000000239</v>
      </c>
      <c r="Q47" s="148">
        <v>-0.90000000000003411</v>
      </c>
      <c r="R47" s="148">
        <v>-2.0050000000000097</v>
      </c>
      <c r="S47" s="149">
        <v>-0.87000000000003297</v>
      </c>
      <c r="T47" s="150">
        <v>-0.65250000000000341</v>
      </c>
      <c r="U47" s="148">
        <v>-0.19500000000005002</v>
      </c>
      <c r="V47" s="148">
        <v>-2.1625000000000085</v>
      </c>
      <c r="W47" s="149"/>
      <c r="X47" s="150"/>
      <c r="Y47" s="148"/>
      <c r="Z47" s="148"/>
      <c r="AA47" s="149"/>
      <c r="AB47" s="150"/>
      <c r="AC47" s="148"/>
      <c r="AD47" s="148"/>
      <c r="AE47" s="149"/>
      <c r="AF47" s="150"/>
      <c r="AG47" s="148"/>
      <c r="AH47" s="148"/>
      <c r="AI47" s="149"/>
      <c r="AJ47" s="150"/>
      <c r="AK47" s="148"/>
      <c r="AL47" s="148"/>
      <c r="AM47" s="149"/>
      <c r="AN47" s="150"/>
      <c r="AO47" s="148"/>
      <c r="AP47" s="148"/>
      <c r="AQ47" s="149"/>
      <c r="AR47" s="150"/>
      <c r="AS47" s="148"/>
      <c r="AT47" s="148"/>
      <c r="AU47" s="149"/>
      <c r="AV47" s="150"/>
      <c r="AW47" s="148"/>
      <c r="AX47" s="148"/>
      <c r="AY47" s="149"/>
      <c r="AZ47" s="150"/>
      <c r="BA47" s="148"/>
      <c r="BB47" s="148"/>
      <c r="BC47" s="149"/>
      <c r="BD47" s="150"/>
      <c r="BE47" s="148"/>
      <c r="BF47" s="148"/>
      <c r="BG47" s="149"/>
      <c r="BH47" s="150"/>
      <c r="BI47" s="148"/>
      <c r="BJ47" s="148"/>
      <c r="BK47" s="149"/>
      <c r="BL47" s="150"/>
      <c r="BM47" s="148"/>
      <c r="BN47" s="148"/>
      <c r="BO47" s="149"/>
      <c r="BP47" s="150"/>
      <c r="BQ47" s="148"/>
      <c r="BR47" s="148"/>
      <c r="BS47" s="149"/>
      <c r="BT47" s="150"/>
      <c r="BU47" s="148"/>
      <c r="BV47" s="148"/>
      <c r="BW47" s="149"/>
      <c r="BX47" s="150"/>
      <c r="BY47" s="148"/>
      <c r="BZ47" s="148"/>
      <c r="CA47" s="149"/>
      <c r="CB47" s="150"/>
      <c r="CC47" s="148"/>
      <c r="CD47" s="148"/>
      <c r="CE47" s="149"/>
      <c r="CF47" s="150"/>
      <c r="CG47" s="148"/>
      <c r="CH47" s="148"/>
      <c r="CI47" s="149"/>
      <c r="CJ47" s="150"/>
      <c r="CK47" s="148"/>
      <c r="CL47" s="148"/>
      <c r="CM47" s="149"/>
      <c r="CN47" s="150"/>
      <c r="CO47" s="148"/>
      <c r="CP47" s="148"/>
      <c r="CQ47" s="149"/>
      <c r="CR47" s="150"/>
      <c r="CS47" s="148"/>
      <c r="CT47" s="148"/>
      <c r="CU47" s="149"/>
      <c r="CV47" s="150"/>
      <c r="CW47" s="148"/>
      <c r="CX47" s="148"/>
      <c r="CY47" s="149"/>
      <c r="CZ47" s="150"/>
      <c r="DA47" s="148"/>
      <c r="DB47" s="148"/>
      <c r="DC47" s="149"/>
      <c r="DD47" s="150"/>
      <c r="DE47" s="148"/>
      <c r="DF47" s="148"/>
      <c r="DG47" s="149"/>
      <c r="DH47" s="150"/>
      <c r="DI47" s="148"/>
      <c r="DJ47" s="148"/>
      <c r="DK47" s="149"/>
      <c r="DL47" s="150"/>
      <c r="DM47" s="148"/>
      <c r="DN47" s="148"/>
      <c r="DO47" s="149"/>
      <c r="DP47" s="150"/>
      <c r="DQ47" s="148"/>
      <c r="DR47" s="148"/>
      <c r="DS47" s="149"/>
      <c r="DT47" s="150"/>
      <c r="DU47" s="148"/>
      <c r="DV47" s="148"/>
      <c r="DW47" s="149"/>
      <c r="DX47" s="150"/>
      <c r="DY47" s="148"/>
      <c r="DZ47" s="148"/>
      <c r="EA47" s="149"/>
      <c r="EB47" s="150"/>
      <c r="EC47" s="148"/>
      <c r="ED47" s="148"/>
      <c r="EE47" s="149"/>
      <c r="EF47" s="150"/>
      <c r="EG47" s="148"/>
      <c r="EH47" s="148"/>
      <c r="EI47" s="149"/>
      <c r="EJ47" s="150"/>
      <c r="EK47" s="148"/>
      <c r="EL47" s="148"/>
      <c r="EM47" s="149"/>
      <c r="EN47" s="150"/>
      <c r="EO47" s="148"/>
      <c r="EP47" s="148"/>
      <c r="EQ47" s="149"/>
      <c r="ER47" s="150"/>
      <c r="ES47" s="148"/>
      <c r="ET47" s="148"/>
      <c r="EU47" s="149"/>
      <c r="EV47" s="150"/>
      <c r="EW47" s="148"/>
      <c r="EX47" s="148"/>
      <c r="EY47" s="149"/>
      <c r="EZ47" s="150"/>
      <c r="FA47" s="148"/>
      <c r="FB47" s="148"/>
      <c r="FC47" s="149"/>
      <c r="FD47" s="150"/>
      <c r="FE47" s="148"/>
      <c r="FF47" s="148"/>
      <c r="FG47" s="149"/>
      <c r="FH47" s="150"/>
      <c r="FI47" s="148"/>
      <c r="FJ47" s="148"/>
      <c r="FK47" s="149"/>
      <c r="FL47" s="150"/>
      <c r="FM47" s="148"/>
      <c r="FN47" s="148"/>
      <c r="FO47" s="149"/>
      <c r="FP47" s="150"/>
      <c r="FQ47" s="148"/>
      <c r="FR47" s="148"/>
      <c r="FS47" s="149"/>
      <c r="FT47" s="150"/>
      <c r="FU47" s="148"/>
      <c r="FV47" s="148"/>
      <c r="FW47" s="149"/>
      <c r="FX47" s="150"/>
      <c r="FY47" s="148"/>
      <c r="FZ47" s="148"/>
      <c r="GA47" s="149"/>
      <c r="GB47" s="150"/>
      <c r="GC47" s="148"/>
      <c r="GD47" s="148"/>
      <c r="GE47" s="149"/>
      <c r="GF47" s="150"/>
      <c r="GG47" s="148"/>
      <c r="GH47" s="148"/>
      <c r="GI47" s="149"/>
      <c r="GJ47" s="150"/>
      <c r="GK47" s="148"/>
      <c r="GL47" s="148"/>
      <c r="GM47" s="149"/>
      <c r="GN47" s="150"/>
      <c r="GO47" s="148"/>
      <c r="GP47" s="148"/>
      <c r="GQ47" s="149"/>
      <c r="GR47" s="150"/>
      <c r="GS47" s="148">
        <v>-0.98250000000004434</v>
      </c>
      <c r="GT47" s="148">
        <v>-3.0000000000000142</v>
      </c>
      <c r="IQ47" s="120" t="e">
        <v>#N/A</v>
      </c>
      <c r="IR47" s="120" t="e">
        <v>#N/A</v>
      </c>
      <c r="IS47" s="120" t="e">
        <v>#N/A</v>
      </c>
      <c r="IT47" s="120" t="e">
        <v>#N/A</v>
      </c>
      <c r="IU47" s="120" t="e">
        <v>#N/A</v>
      </c>
      <c r="IV47" s="120" t="e">
        <v>#N/A</v>
      </c>
      <c r="IW47" s="120" t="e">
        <v>#N/A</v>
      </c>
      <c r="IX47" s="120" t="e">
        <v>#N/A</v>
      </c>
      <c r="IY47" s="120" t="e">
        <v>#N/A</v>
      </c>
      <c r="IZ47" s="120" t="e">
        <v>#N/A</v>
      </c>
      <c r="JA47" s="120" t="e">
        <v>#N/A</v>
      </c>
      <c r="JB47" s="120" t="e">
        <v>#N/A</v>
      </c>
      <c r="JC47" s="120" t="e">
        <v>#N/A</v>
      </c>
      <c r="JD47" s="120" t="e">
        <v>#N/A</v>
      </c>
      <c r="JE47" s="120" t="e">
        <v>#N/A</v>
      </c>
      <c r="JF47" s="120" t="e">
        <v>#N/A</v>
      </c>
      <c r="JG47" s="120" t="e">
        <v>#N/A</v>
      </c>
      <c r="JH47" s="120" t="e">
        <v>#N/A</v>
      </c>
      <c r="JI47" s="120" t="e">
        <v>#N/A</v>
      </c>
      <c r="JJ47" s="120" t="e">
        <v>#N/A</v>
      </c>
      <c r="JK47" s="120" t="e">
        <v>#N/A</v>
      </c>
      <c r="JL47" s="120" t="e">
        <v>#N/A</v>
      </c>
      <c r="JM47" s="120" t="e">
        <v>#N/A</v>
      </c>
      <c r="JN47" s="120" t="e">
        <v>#N/A</v>
      </c>
      <c r="JO47" s="120" t="e">
        <v>#N/A</v>
      </c>
      <c r="JP47" s="120" t="e">
        <v>#N/A</v>
      </c>
      <c r="JQ47" s="120" t="e">
        <v>#N/A</v>
      </c>
      <c r="JR47" s="120" t="e">
        <v>#N/A</v>
      </c>
      <c r="JS47" s="120" t="e">
        <v>#N/A</v>
      </c>
      <c r="JT47" s="120" t="e">
        <v>#N/A</v>
      </c>
      <c r="JU47" s="120" t="e">
        <v>#N/A</v>
      </c>
      <c r="JV47" s="120" t="e">
        <v>#N/A</v>
      </c>
      <c r="JW47" s="120" t="e">
        <v>#N/A</v>
      </c>
      <c r="JX47" s="120" t="e">
        <v>#N/A</v>
      </c>
    </row>
    <row r="48" spans="1:284" x14ac:dyDescent="0.25">
      <c r="A48" s="146">
        <v>44</v>
      </c>
      <c r="B48" s="147">
        <v>22</v>
      </c>
      <c r="C48" s="148">
        <v>0</v>
      </c>
      <c r="D48" s="148">
        <v>0</v>
      </c>
      <c r="E48" s="149">
        <v>-0.74000000000003752</v>
      </c>
      <c r="F48" s="150">
        <v>-0.75000000000001421</v>
      </c>
      <c r="G48" s="148">
        <v>-0.22750000000004889</v>
      </c>
      <c r="H48" s="148">
        <v>-0.73749999999999716</v>
      </c>
      <c r="I48" s="148">
        <v>-1.2350000000000136</v>
      </c>
      <c r="J48" s="148">
        <v>-1.772500000000008</v>
      </c>
      <c r="K48" s="149">
        <v>-1.2350000000000136</v>
      </c>
      <c r="L48" s="150">
        <v>-1.772500000000008</v>
      </c>
      <c r="M48" s="148">
        <v>-1.092500000000058</v>
      </c>
      <c r="N48" s="148">
        <v>-1.4500000000000313</v>
      </c>
      <c r="O48" s="149">
        <v>-1.152499999999975</v>
      </c>
      <c r="P48" s="150">
        <v>-1.1925000000000239</v>
      </c>
      <c r="Q48" s="148">
        <v>-0.83500000000000796</v>
      </c>
      <c r="R48" s="148">
        <v>-2.1325000000000074</v>
      </c>
      <c r="S48" s="149">
        <v>-0.81499999999999773</v>
      </c>
      <c r="T48" s="150">
        <v>-0.66250000000000853</v>
      </c>
      <c r="U48" s="148">
        <v>-0.17750000000003752</v>
      </c>
      <c r="V48" s="148">
        <v>-2.2850000000000108</v>
      </c>
      <c r="W48" s="149"/>
      <c r="X48" s="150"/>
      <c r="Y48" s="148"/>
      <c r="Z48" s="148"/>
      <c r="AA48" s="149"/>
      <c r="AB48" s="150"/>
      <c r="AC48" s="148"/>
      <c r="AD48" s="148"/>
      <c r="AE48" s="149"/>
      <c r="AF48" s="150"/>
      <c r="AG48" s="148"/>
      <c r="AH48" s="148"/>
      <c r="AI48" s="149"/>
      <c r="AJ48" s="150"/>
      <c r="AK48" s="148"/>
      <c r="AL48" s="148"/>
      <c r="AM48" s="149"/>
      <c r="AN48" s="150"/>
      <c r="AO48" s="148"/>
      <c r="AP48" s="148"/>
      <c r="AQ48" s="149"/>
      <c r="AR48" s="150"/>
      <c r="AS48" s="148"/>
      <c r="AT48" s="148"/>
      <c r="AU48" s="149"/>
      <c r="AV48" s="150"/>
      <c r="AW48" s="148"/>
      <c r="AX48" s="148"/>
      <c r="AY48" s="149"/>
      <c r="AZ48" s="150"/>
      <c r="BA48" s="148"/>
      <c r="BB48" s="148"/>
      <c r="BC48" s="149"/>
      <c r="BD48" s="150"/>
      <c r="BE48" s="148"/>
      <c r="BF48" s="148"/>
      <c r="BG48" s="149"/>
      <c r="BH48" s="150"/>
      <c r="BI48" s="148"/>
      <c r="BJ48" s="148"/>
      <c r="BK48" s="149"/>
      <c r="BL48" s="150"/>
      <c r="BM48" s="148"/>
      <c r="BN48" s="148"/>
      <c r="BO48" s="149"/>
      <c r="BP48" s="150"/>
      <c r="BQ48" s="148"/>
      <c r="BR48" s="148"/>
      <c r="BS48" s="149"/>
      <c r="BT48" s="150"/>
      <c r="BU48" s="148"/>
      <c r="BV48" s="148"/>
      <c r="BW48" s="149"/>
      <c r="BX48" s="150"/>
      <c r="BY48" s="148"/>
      <c r="BZ48" s="148"/>
      <c r="CA48" s="149"/>
      <c r="CB48" s="150"/>
      <c r="CC48" s="148"/>
      <c r="CD48" s="148"/>
      <c r="CE48" s="149"/>
      <c r="CF48" s="150"/>
      <c r="CG48" s="148"/>
      <c r="CH48" s="148"/>
      <c r="CI48" s="149"/>
      <c r="CJ48" s="150"/>
      <c r="CK48" s="148"/>
      <c r="CL48" s="148"/>
      <c r="CM48" s="149"/>
      <c r="CN48" s="150"/>
      <c r="CO48" s="148"/>
      <c r="CP48" s="148"/>
      <c r="CQ48" s="149"/>
      <c r="CR48" s="150"/>
      <c r="CS48" s="148"/>
      <c r="CT48" s="148"/>
      <c r="CU48" s="149"/>
      <c r="CV48" s="150"/>
      <c r="CW48" s="148"/>
      <c r="CX48" s="148"/>
      <c r="CY48" s="149"/>
      <c r="CZ48" s="150"/>
      <c r="DA48" s="148"/>
      <c r="DB48" s="148"/>
      <c r="DC48" s="149"/>
      <c r="DD48" s="150"/>
      <c r="DE48" s="148"/>
      <c r="DF48" s="148"/>
      <c r="DG48" s="149"/>
      <c r="DH48" s="150"/>
      <c r="DI48" s="148"/>
      <c r="DJ48" s="148"/>
      <c r="DK48" s="149"/>
      <c r="DL48" s="150"/>
      <c r="DM48" s="148"/>
      <c r="DN48" s="148"/>
      <c r="DO48" s="149"/>
      <c r="DP48" s="150"/>
      <c r="DQ48" s="148"/>
      <c r="DR48" s="148"/>
      <c r="DS48" s="149"/>
      <c r="DT48" s="150"/>
      <c r="DU48" s="148"/>
      <c r="DV48" s="148"/>
      <c r="DW48" s="149"/>
      <c r="DX48" s="150"/>
      <c r="DY48" s="148"/>
      <c r="DZ48" s="148"/>
      <c r="EA48" s="149"/>
      <c r="EB48" s="150"/>
      <c r="EC48" s="148"/>
      <c r="ED48" s="148"/>
      <c r="EE48" s="149"/>
      <c r="EF48" s="150"/>
      <c r="EG48" s="148"/>
      <c r="EH48" s="148"/>
      <c r="EI48" s="149"/>
      <c r="EJ48" s="150"/>
      <c r="EK48" s="148"/>
      <c r="EL48" s="148"/>
      <c r="EM48" s="149"/>
      <c r="EN48" s="150"/>
      <c r="EO48" s="148"/>
      <c r="EP48" s="148"/>
      <c r="EQ48" s="149"/>
      <c r="ER48" s="150"/>
      <c r="ES48" s="148"/>
      <c r="ET48" s="148"/>
      <c r="EU48" s="149"/>
      <c r="EV48" s="150"/>
      <c r="EW48" s="148"/>
      <c r="EX48" s="148"/>
      <c r="EY48" s="149"/>
      <c r="EZ48" s="150"/>
      <c r="FA48" s="148"/>
      <c r="FB48" s="148"/>
      <c r="FC48" s="149"/>
      <c r="FD48" s="150"/>
      <c r="FE48" s="148"/>
      <c r="FF48" s="148"/>
      <c r="FG48" s="149"/>
      <c r="FH48" s="150"/>
      <c r="FI48" s="148"/>
      <c r="FJ48" s="148"/>
      <c r="FK48" s="149"/>
      <c r="FL48" s="150"/>
      <c r="FM48" s="148"/>
      <c r="FN48" s="148"/>
      <c r="FO48" s="149"/>
      <c r="FP48" s="150"/>
      <c r="FQ48" s="148"/>
      <c r="FR48" s="148"/>
      <c r="FS48" s="149"/>
      <c r="FT48" s="150"/>
      <c r="FU48" s="148"/>
      <c r="FV48" s="148"/>
      <c r="FW48" s="149"/>
      <c r="FX48" s="150"/>
      <c r="FY48" s="148"/>
      <c r="FZ48" s="148"/>
      <c r="GA48" s="149"/>
      <c r="GB48" s="150"/>
      <c r="GC48" s="148"/>
      <c r="GD48" s="148"/>
      <c r="GE48" s="149"/>
      <c r="GF48" s="150"/>
      <c r="GG48" s="148"/>
      <c r="GH48" s="148"/>
      <c r="GI48" s="149"/>
      <c r="GJ48" s="150"/>
      <c r="GK48" s="148"/>
      <c r="GL48" s="148"/>
      <c r="GM48" s="149"/>
      <c r="GN48" s="150"/>
      <c r="GO48" s="148"/>
      <c r="GP48" s="148"/>
      <c r="GQ48" s="149"/>
      <c r="GR48" s="150"/>
      <c r="GS48" s="148">
        <v>-0.9350000000000307</v>
      </c>
      <c r="GT48" s="148">
        <v>-3.0150000000000148</v>
      </c>
      <c r="IQ48" s="120" t="e">
        <v>#N/A</v>
      </c>
      <c r="IR48" s="120" t="e">
        <v>#N/A</v>
      </c>
      <c r="IS48" s="120" t="e">
        <v>#N/A</v>
      </c>
      <c r="IT48" s="120" t="e">
        <v>#N/A</v>
      </c>
      <c r="IU48" s="120" t="e">
        <v>#N/A</v>
      </c>
      <c r="IV48" s="120" t="e">
        <v>#N/A</v>
      </c>
      <c r="IW48" s="120" t="e">
        <v>#N/A</v>
      </c>
      <c r="IX48" s="120" t="e">
        <v>#N/A</v>
      </c>
      <c r="IY48" s="120" t="e">
        <v>#N/A</v>
      </c>
      <c r="IZ48" s="120" t="e">
        <v>#N/A</v>
      </c>
      <c r="JA48" s="120" t="e">
        <v>#N/A</v>
      </c>
      <c r="JB48" s="120" t="e">
        <v>#N/A</v>
      </c>
      <c r="JC48" s="120" t="e">
        <v>#N/A</v>
      </c>
      <c r="JD48" s="120" t="e">
        <v>#N/A</v>
      </c>
      <c r="JE48" s="120" t="e">
        <v>#N/A</v>
      </c>
      <c r="JF48" s="120" t="e">
        <v>#N/A</v>
      </c>
      <c r="JG48" s="120" t="e">
        <v>#N/A</v>
      </c>
      <c r="JH48" s="120" t="e">
        <v>#N/A</v>
      </c>
      <c r="JI48" s="120" t="e">
        <v>#N/A</v>
      </c>
      <c r="JJ48" s="120" t="e">
        <v>#N/A</v>
      </c>
      <c r="JK48" s="120" t="e">
        <v>#N/A</v>
      </c>
      <c r="JL48" s="120" t="e">
        <v>#N/A</v>
      </c>
      <c r="JM48" s="120" t="e">
        <v>#N/A</v>
      </c>
      <c r="JN48" s="120" t="e">
        <v>#N/A</v>
      </c>
      <c r="JO48" s="120" t="e">
        <v>#N/A</v>
      </c>
      <c r="JP48" s="120" t="e">
        <v>#N/A</v>
      </c>
      <c r="JQ48" s="120" t="e">
        <v>#N/A</v>
      </c>
      <c r="JR48" s="120" t="e">
        <v>#N/A</v>
      </c>
      <c r="JS48" s="120" t="e">
        <v>#N/A</v>
      </c>
      <c r="JT48" s="120" t="e">
        <v>#N/A</v>
      </c>
      <c r="JU48" s="120" t="e">
        <v>#N/A</v>
      </c>
      <c r="JV48" s="120" t="e">
        <v>#N/A</v>
      </c>
      <c r="JW48" s="120" t="e">
        <v>#N/A</v>
      </c>
      <c r="JX48" s="120" t="e">
        <v>#N/A</v>
      </c>
    </row>
    <row r="49" spans="1:284" x14ac:dyDescent="0.25">
      <c r="A49" s="146">
        <v>45</v>
      </c>
      <c r="B49" s="147">
        <v>22.5</v>
      </c>
      <c r="C49" s="148">
        <v>0</v>
      </c>
      <c r="D49" s="148">
        <v>0</v>
      </c>
      <c r="E49" s="149">
        <v>-0.71250000000003411</v>
      </c>
      <c r="F49" s="150">
        <v>-0.56250000000001421</v>
      </c>
      <c r="G49" s="148">
        <v>-0.22750000000004889</v>
      </c>
      <c r="H49" s="148">
        <v>-0.875</v>
      </c>
      <c r="I49" s="148">
        <v>-1.1400000000000148</v>
      </c>
      <c r="J49" s="148">
        <v>-1.9325000000000045</v>
      </c>
      <c r="K49" s="149">
        <v>-1.1400000000000148</v>
      </c>
      <c r="L49" s="150">
        <v>-1.9325000000000045</v>
      </c>
      <c r="M49" s="148">
        <v>-0.99000000000003752</v>
      </c>
      <c r="N49" s="148">
        <v>-1.7075000000000244</v>
      </c>
      <c r="O49" s="149">
        <v>-1.0349999999999682</v>
      </c>
      <c r="P49" s="150">
        <v>-1.3100000000000165</v>
      </c>
      <c r="Q49" s="148">
        <v>-0.75249999999999773</v>
      </c>
      <c r="R49" s="148">
        <v>-2.272500000000008</v>
      </c>
      <c r="S49" s="149">
        <v>-0.75499999999999545</v>
      </c>
      <c r="T49" s="150">
        <v>-0.90749999999999886</v>
      </c>
      <c r="U49" s="148">
        <v>-0.16000000000002501</v>
      </c>
      <c r="V49" s="148">
        <v>-2.4875000000000114</v>
      </c>
      <c r="W49" s="149"/>
      <c r="X49" s="150"/>
      <c r="Y49" s="148"/>
      <c r="Z49" s="148"/>
      <c r="AA49" s="149"/>
      <c r="AB49" s="150"/>
      <c r="AC49" s="148"/>
      <c r="AD49" s="148"/>
      <c r="AE49" s="149"/>
      <c r="AF49" s="150"/>
      <c r="AG49" s="148"/>
      <c r="AH49" s="148"/>
      <c r="AI49" s="149"/>
      <c r="AJ49" s="150"/>
      <c r="AK49" s="148"/>
      <c r="AL49" s="148"/>
      <c r="AM49" s="149"/>
      <c r="AN49" s="150"/>
      <c r="AO49" s="148"/>
      <c r="AP49" s="148"/>
      <c r="AQ49" s="149"/>
      <c r="AR49" s="150"/>
      <c r="AS49" s="148"/>
      <c r="AT49" s="148"/>
      <c r="AU49" s="149"/>
      <c r="AV49" s="150"/>
      <c r="AW49" s="148"/>
      <c r="AX49" s="148"/>
      <c r="AY49" s="149"/>
      <c r="AZ49" s="150"/>
      <c r="BA49" s="148"/>
      <c r="BB49" s="148"/>
      <c r="BC49" s="149"/>
      <c r="BD49" s="150"/>
      <c r="BE49" s="148"/>
      <c r="BF49" s="148"/>
      <c r="BG49" s="149"/>
      <c r="BH49" s="150"/>
      <c r="BI49" s="148"/>
      <c r="BJ49" s="148"/>
      <c r="BK49" s="149"/>
      <c r="BL49" s="150"/>
      <c r="BM49" s="148"/>
      <c r="BN49" s="148"/>
      <c r="BO49" s="149"/>
      <c r="BP49" s="150"/>
      <c r="BQ49" s="148"/>
      <c r="BR49" s="148"/>
      <c r="BS49" s="149"/>
      <c r="BT49" s="150"/>
      <c r="BU49" s="148"/>
      <c r="BV49" s="148"/>
      <c r="BW49" s="149"/>
      <c r="BX49" s="150"/>
      <c r="BY49" s="148"/>
      <c r="BZ49" s="148"/>
      <c r="CA49" s="149"/>
      <c r="CB49" s="150"/>
      <c r="CC49" s="148"/>
      <c r="CD49" s="148"/>
      <c r="CE49" s="149"/>
      <c r="CF49" s="150"/>
      <c r="CG49" s="148"/>
      <c r="CH49" s="148"/>
      <c r="CI49" s="149"/>
      <c r="CJ49" s="150"/>
      <c r="CK49" s="148"/>
      <c r="CL49" s="148"/>
      <c r="CM49" s="149"/>
      <c r="CN49" s="150"/>
      <c r="CO49" s="148"/>
      <c r="CP49" s="148"/>
      <c r="CQ49" s="149"/>
      <c r="CR49" s="150"/>
      <c r="CS49" s="148"/>
      <c r="CT49" s="148"/>
      <c r="CU49" s="149"/>
      <c r="CV49" s="150"/>
      <c r="CW49" s="148"/>
      <c r="CX49" s="148"/>
      <c r="CY49" s="149"/>
      <c r="CZ49" s="150"/>
      <c r="DA49" s="148"/>
      <c r="DB49" s="148"/>
      <c r="DC49" s="149"/>
      <c r="DD49" s="150"/>
      <c r="DE49" s="148"/>
      <c r="DF49" s="148"/>
      <c r="DG49" s="149"/>
      <c r="DH49" s="150"/>
      <c r="DI49" s="148"/>
      <c r="DJ49" s="148"/>
      <c r="DK49" s="149"/>
      <c r="DL49" s="150"/>
      <c r="DM49" s="148"/>
      <c r="DN49" s="148"/>
      <c r="DO49" s="149"/>
      <c r="DP49" s="150"/>
      <c r="DQ49" s="148"/>
      <c r="DR49" s="148"/>
      <c r="DS49" s="149"/>
      <c r="DT49" s="150"/>
      <c r="DU49" s="148"/>
      <c r="DV49" s="148"/>
      <c r="DW49" s="149"/>
      <c r="DX49" s="150"/>
      <c r="DY49" s="148"/>
      <c r="DZ49" s="148"/>
      <c r="EA49" s="149"/>
      <c r="EB49" s="150"/>
      <c r="EC49" s="148"/>
      <c r="ED49" s="148"/>
      <c r="EE49" s="149"/>
      <c r="EF49" s="150"/>
      <c r="EG49" s="148"/>
      <c r="EH49" s="148"/>
      <c r="EI49" s="149"/>
      <c r="EJ49" s="150"/>
      <c r="EK49" s="148"/>
      <c r="EL49" s="148"/>
      <c r="EM49" s="149"/>
      <c r="EN49" s="150"/>
      <c r="EO49" s="148"/>
      <c r="EP49" s="148"/>
      <c r="EQ49" s="149"/>
      <c r="ER49" s="150"/>
      <c r="ES49" s="148"/>
      <c r="ET49" s="148"/>
      <c r="EU49" s="149"/>
      <c r="EV49" s="150"/>
      <c r="EW49" s="148"/>
      <c r="EX49" s="148"/>
      <c r="EY49" s="149"/>
      <c r="EZ49" s="150"/>
      <c r="FA49" s="148"/>
      <c r="FB49" s="148"/>
      <c r="FC49" s="149"/>
      <c r="FD49" s="150"/>
      <c r="FE49" s="148"/>
      <c r="FF49" s="148"/>
      <c r="FG49" s="149"/>
      <c r="FH49" s="150"/>
      <c r="FI49" s="148"/>
      <c r="FJ49" s="148"/>
      <c r="FK49" s="149"/>
      <c r="FL49" s="150"/>
      <c r="FM49" s="148"/>
      <c r="FN49" s="148"/>
      <c r="FO49" s="149"/>
      <c r="FP49" s="150"/>
      <c r="FQ49" s="148"/>
      <c r="FR49" s="148"/>
      <c r="FS49" s="149"/>
      <c r="FT49" s="150"/>
      <c r="FU49" s="148"/>
      <c r="FV49" s="148"/>
      <c r="FW49" s="149"/>
      <c r="FX49" s="150"/>
      <c r="FY49" s="148"/>
      <c r="FZ49" s="148"/>
      <c r="GA49" s="149"/>
      <c r="GB49" s="150"/>
      <c r="GC49" s="148"/>
      <c r="GD49" s="148"/>
      <c r="GE49" s="149"/>
      <c r="GF49" s="150"/>
      <c r="GG49" s="148"/>
      <c r="GH49" s="148"/>
      <c r="GI49" s="149"/>
      <c r="GJ49" s="150"/>
      <c r="GK49" s="148"/>
      <c r="GL49" s="148"/>
      <c r="GM49" s="149"/>
      <c r="GN49" s="150"/>
      <c r="GO49" s="148"/>
      <c r="GP49" s="148"/>
      <c r="GQ49" s="149"/>
      <c r="GR49" s="150"/>
      <c r="GS49" s="148">
        <v>-0.85750000000001592</v>
      </c>
      <c r="GT49" s="148">
        <v>-3.1175000000000068</v>
      </c>
      <c r="IQ49" s="120" t="e">
        <v>#N/A</v>
      </c>
      <c r="IR49" s="120" t="e">
        <v>#N/A</v>
      </c>
      <c r="IS49" s="120" t="e">
        <v>#N/A</v>
      </c>
      <c r="IT49" s="120" t="e">
        <v>#N/A</v>
      </c>
      <c r="IU49" s="120" t="e">
        <v>#N/A</v>
      </c>
      <c r="IV49" s="120" t="e">
        <v>#N/A</v>
      </c>
      <c r="IW49" s="120" t="e">
        <v>#N/A</v>
      </c>
      <c r="IX49" s="120" t="e">
        <v>#N/A</v>
      </c>
      <c r="IY49" s="120" t="e">
        <v>#N/A</v>
      </c>
      <c r="IZ49" s="120" t="e">
        <v>#N/A</v>
      </c>
      <c r="JA49" s="120" t="e">
        <v>#N/A</v>
      </c>
      <c r="JB49" s="120" t="e">
        <v>#N/A</v>
      </c>
      <c r="JC49" s="120" t="e">
        <v>#N/A</v>
      </c>
      <c r="JD49" s="120" t="e">
        <v>#N/A</v>
      </c>
      <c r="JE49" s="120" t="e">
        <v>#N/A</v>
      </c>
      <c r="JF49" s="120" t="e">
        <v>#N/A</v>
      </c>
      <c r="JG49" s="120" t="e">
        <v>#N/A</v>
      </c>
      <c r="JH49" s="120" t="e">
        <v>#N/A</v>
      </c>
      <c r="JI49" s="120" t="e">
        <v>#N/A</v>
      </c>
      <c r="JJ49" s="120" t="e">
        <v>#N/A</v>
      </c>
      <c r="JK49" s="120" t="e">
        <v>#N/A</v>
      </c>
      <c r="JL49" s="120" t="e">
        <v>#N/A</v>
      </c>
      <c r="JM49" s="120" t="e">
        <v>#N/A</v>
      </c>
      <c r="JN49" s="120" t="e">
        <v>#N/A</v>
      </c>
      <c r="JO49" s="120" t="e">
        <v>#N/A</v>
      </c>
      <c r="JP49" s="120" t="e">
        <v>#N/A</v>
      </c>
      <c r="JQ49" s="120" t="e">
        <v>#N/A</v>
      </c>
      <c r="JR49" s="120" t="e">
        <v>#N/A</v>
      </c>
      <c r="JS49" s="120" t="e">
        <v>#N/A</v>
      </c>
      <c r="JT49" s="120" t="e">
        <v>#N/A</v>
      </c>
      <c r="JU49" s="120" t="e">
        <v>#N/A</v>
      </c>
      <c r="JV49" s="120" t="e">
        <v>#N/A</v>
      </c>
      <c r="JW49" s="120" t="e">
        <v>#N/A</v>
      </c>
      <c r="JX49" s="120" t="e">
        <v>#N/A</v>
      </c>
    </row>
    <row r="50" spans="1:284" x14ac:dyDescent="0.25">
      <c r="A50" s="146">
        <v>46</v>
      </c>
      <c r="B50" s="147">
        <v>23</v>
      </c>
      <c r="C50" s="148">
        <v>0</v>
      </c>
      <c r="D50" s="148">
        <v>0</v>
      </c>
      <c r="E50" s="149">
        <v>-0.69000000000002615</v>
      </c>
      <c r="F50" s="150">
        <v>-0.47500000000000853</v>
      </c>
      <c r="G50" s="148">
        <v>-0.23750000000003979</v>
      </c>
      <c r="H50" s="148">
        <v>-1.0150000000000006</v>
      </c>
      <c r="I50" s="148">
        <v>-1.0674999999999955</v>
      </c>
      <c r="J50" s="148">
        <v>-1.9100000000000108</v>
      </c>
      <c r="K50" s="149">
        <v>-1.0674999999999955</v>
      </c>
      <c r="L50" s="150">
        <v>-1.9100000000000108</v>
      </c>
      <c r="M50" s="148">
        <v>-0.93250000000000455</v>
      </c>
      <c r="N50" s="148">
        <v>-1.6375000000000313</v>
      </c>
      <c r="O50" s="149">
        <v>-0.96499999999994657</v>
      </c>
      <c r="P50" s="150">
        <v>-1.2800000000000296</v>
      </c>
      <c r="Q50" s="148">
        <v>-0.69249999999996703</v>
      </c>
      <c r="R50" s="148">
        <v>-2.242500000000021</v>
      </c>
      <c r="S50" s="149">
        <v>-0.72999999999996135</v>
      </c>
      <c r="T50" s="150">
        <v>-0.90250000000000341</v>
      </c>
      <c r="U50" s="148">
        <v>-0.16499999999999204</v>
      </c>
      <c r="V50" s="148">
        <v>-2.5275000000000176</v>
      </c>
      <c r="W50" s="149"/>
      <c r="X50" s="150"/>
      <c r="Y50" s="148"/>
      <c r="Z50" s="148"/>
      <c r="AA50" s="149"/>
      <c r="AB50" s="150"/>
      <c r="AC50" s="148"/>
      <c r="AD50" s="148"/>
      <c r="AE50" s="149"/>
      <c r="AF50" s="150"/>
      <c r="AG50" s="148"/>
      <c r="AH50" s="148"/>
      <c r="AI50" s="149"/>
      <c r="AJ50" s="150"/>
      <c r="AK50" s="148"/>
      <c r="AL50" s="148"/>
      <c r="AM50" s="149"/>
      <c r="AN50" s="150"/>
      <c r="AO50" s="148"/>
      <c r="AP50" s="148"/>
      <c r="AQ50" s="149"/>
      <c r="AR50" s="150"/>
      <c r="AS50" s="148"/>
      <c r="AT50" s="148"/>
      <c r="AU50" s="149"/>
      <c r="AV50" s="150"/>
      <c r="AW50" s="148"/>
      <c r="AX50" s="148"/>
      <c r="AY50" s="149"/>
      <c r="AZ50" s="150"/>
      <c r="BA50" s="148"/>
      <c r="BB50" s="148"/>
      <c r="BC50" s="149"/>
      <c r="BD50" s="150"/>
      <c r="BE50" s="148"/>
      <c r="BF50" s="148"/>
      <c r="BG50" s="149"/>
      <c r="BH50" s="150"/>
      <c r="BI50" s="148"/>
      <c r="BJ50" s="148"/>
      <c r="BK50" s="149"/>
      <c r="BL50" s="150"/>
      <c r="BM50" s="148"/>
      <c r="BN50" s="148"/>
      <c r="BO50" s="149"/>
      <c r="BP50" s="150"/>
      <c r="BQ50" s="148"/>
      <c r="BR50" s="148"/>
      <c r="BS50" s="149"/>
      <c r="BT50" s="150"/>
      <c r="BU50" s="148"/>
      <c r="BV50" s="148"/>
      <c r="BW50" s="149"/>
      <c r="BX50" s="150"/>
      <c r="BY50" s="148"/>
      <c r="BZ50" s="148"/>
      <c r="CA50" s="149"/>
      <c r="CB50" s="150"/>
      <c r="CC50" s="148"/>
      <c r="CD50" s="148"/>
      <c r="CE50" s="149"/>
      <c r="CF50" s="150"/>
      <c r="CG50" s="148"/>
      <c r="CH50" s="148"/>
      <c r="CI50" s="149"/>
      <c r="CJ50" s="150"/>
      <c r="CK50" s="148"/>
      <c r="CL50" s="148"/>
      <c r="CM50" s="149"/>
      <c r="CN50" s="150"/>
      <c r="CO50" s="148"/>
      <c r="CP50" s="148"/>
      <c r="CQ50" s="149"/>
      <c r="CR50" s="150"/>
      <c r="CS50" s="148"/>
      <c r="CT50" s="148"/>
      <c r="CU50" s="149"/>
      <c r="CV50" s="150"/>
      <c r="CW50" s="148"/>
      <c r="CX50" s="148"/>
      <c r="CY50" s="149"/>
      <c r="CZ50" s="150"/>
      <c r="DA50" s="148"/>
      <c r="DB50" s="148"/>
      <c r="DC50" s="149"/>
      <c r="DD50" s="150"/>
      <c r="DE50" s="148"/>
      <c r="DF50" s="148"/>
      <c r="DG50" s="149"/>
      <c r="DH50" s="150"/>
      <c r="DI50" s="148"/>
      <c r="DJ50" s="148"/>
      <c r="DK50" s="149"/>
      <c r="DL50" s="150"/>
      <c r="DM50" s="148"/>
      <c r="DN50" s="148"/>
      <c r="DO50" s="149"/>
      <c r="DP50" s="150"/>
      <c r="DQ50" s="148"/>
      <c r="DR50" s="148"/>
      <c r="DS50" s="149"/>
      <c r="DT50" s="150"/>
      <c r="DU50" s="148"/>
      <c r="DV50" s="148"/>
      <c r="DW50" s="149"/>
      <c r="DX50" s="150"/>
      <c r="DY50" s="148"/>
      <c r="DZ50" s="148"/>
      <c r="EA50" s="149"/>
      <c r="EB50" s="150"/>
      <c r="EC50" s="148"/>
      <c r="ED50" s="148"/>
      <c r="EE50" s="149"/>
      <c r="EF50" s="150"/>
      <c r="EG50" s="148"/>
      <c r="EH50" s="148"/>
      <c r="EI50" s="149"/>
      <c r="EJ50" s="150"/>
      <c r="EK50" s="148"/>
      <c r="EL50" s="148"/>
      <c r="EM50" s="149"/>
      <c r="EN50" s="150"/>
      <c r="EO50" s="148"/>
      <c r="EP50" s="148"/>
      <c r="EQ50" s="149"/>
      <c r="ER50" s="150"/>
      <c r="ES50" s="148"/>
      <c r="ET50" s="148"/>
      <c r="EU50" s="149"/>
      <c r="EV50" s="150"/>
      <c r="EW50" s="148"/>
      <c r="EX50" s="148"/>
      <c r="EY50" s="149"/>
      <c r="EZ50" s="150"/>
      <c r="FA50" s="148"/>
      <c r="FB50" s="148"/>
      <c r="FC50" s="149"/>
      <c r="FD50" s="150"/>
      <c r="FE50" s="148"/>
      <c r="FF50" s="148"/>
      <c r="FG50" s="149"/>
      <c r="FH50" s="150"/>
      <c r="FI50" s="148"/>
      <c r="FJ50" s="148"/>
      <c r="FK50" s="149"/>
      <c r="FL50" s="150"/>
      <c r="FM50" s="148"/>
      <c r="FN50" s="148"/>
      <c r="FO50" s="149"/>
      <c r="FP50" s="150"/>
      <c r="FQ50" s="148"/>
      <c r="FR50" s="148"/>
      <c r="FS50" s="149"/>
      <c r="FT50" s="150"/>
      <c r="FU50" s="148"/>
      <c r="FV50" s="148"/>
      <c r="FW50" s="149"/>
      <c r="FX50" s="150"/>
      <c r="FY50" s="148"/>
      <c r="FZ50" s="148"/>
      <c r="GA50" s="149"/>
      <c r="GB50" s="150"/>
      <c r="GC50" s="148"/>
      <c r="GD50" s="148"/>
      <c r="GE50" s="149"/>
      <c r="GF50" s="150"/>
      <c r="GG50" s="148"/>
      <c r="GH50" s="148"/>
      <c r="GI50" s="149"/>
      <c r="GJ50" s="150"/>
      <c r="GK50" s="148"/>
      <c r="GL50" s="148"/>
      <c r="GM50" s="149"/>
      <c r="GN50" s="150"/>
      <c r="GO50" s="148"/>
      <c r="GP50" s="148"/>
      <c r="GQ50" s="149"/>
      <c r="GR50" s="150"/>
      <c r="GS50" s="148">
        <v>-0.81999999999999318</v>
      </c>
      <c r="GT50" s="148">
        <v>-3.1100000000000136</v>
      </c>
      <c r="IQ50" s="120" t="e">
        <v>#N/A</v>
      </c>
      <c r="IR50" s="120" t="e">
        <v>#N/A</v>
      </c>
      <c r="IS50" s="120" t="e">
        <v>#N/A</v>
      </c>
      <c r="IT50" s="120" t="e">
        <v>#N/A</v>
      </c>
      <c r="IU50" s="120" t="e">
        <v>#N/A</v>
      </c>
      <c r="IV50" s="120" t="e">
        <v>#N/A</v>
      </c>
      <c r="IW50" s="120" t="e">
        <v>#N/A</v>
      </c>
      <c r="IX50" s="120" t="e">
        <v>#N/A</v>
      </c>
      <c r="IY50" s="120" t="e">
        <v>#N/A</v>
      </c>
      <c r="IZ50" s="120" t="e">
        <v>#N/A</v>
      </c>
      <c r="JA50" s="120" t="e">
        <v>#N/A</v>
      </c>
      <c r="JB50" s="120" t="e">
        <v>#N/A</v>
      </c>
      <c r="JC50" s="120" t="e">
        <v>#N/A</v>
      </c>
      <c r="JD50" s="120" t="e">
        <v>#N/A</v>
      </c>
      <c r="JE50" s="120" t="e">
        <v>#N/A</v>
      </c>
      <c r="JF50" s="120" t="e">
        <v>#N/A</v>
      </c>
      <c r="JG50" s="120" t="e">
        <v>#N/A</v>
      </c>
      <c r="JH50" s="120" t="e">
        <v>#N/A</v>
      </c>
      <c r="JI50" s="120" t="e">
        <v>#N/A</v>
      </c>
      <c r="JJ50" s="120" t="e">
        <v>#N/A</v>
      </c>
      <c r="JK50" s="120" t="e">
        <v>#N/A</v>
      </c>
      <c r="JL50" s="120" t="e">
        <v>#N/A</v>
      </c>
      <c r="JM50" s="120" t="e">
        <v>#N/A</v>
      </c>
      <c r="JN50" s="120" t="e">
        <v>#N/A</v>
      </c>
      <c r="JO50" s="120" t="e">
        <v>#N/A</v>
      </c>
      <c r="JP50" s="120" t="e">
        <v>#N/A</v>
      </c>
      <c r="JQ50" s="120" t="e">
        <v>#N/A</v>
      </c>
      <c r="JR50" s="120" t="e">
        <v>#N/A</v>
      </c>
      <c r="JS50" s="120" t="e">
        <v>#N/A</v>
      </c>
      <c r="JT50" s="120" t="e">
        <v>#N/A</v>
      </c>
      <c r="JU50" s="120" t="e">
        <v>#N/A</v>
      </c>
      <c r="JV50" s="120" t="e">
        <v>#N/A</v>
      </c>
      <c r="JW50" s="120" t="e">
        <v>#N/A</v>
      </c>
      <c r="JX50" s="120" t="e">
        <v>#N/A</v>
      </c>
    </row>
    <row r="51" spans="1:284" x14ac:dyDescent="0.25">
      <c r="A51" s="146">
        <v>47</v>
      </c>
      <c r="B51" s="147">
        <v>23.5</v>
      </c>
      <c r="C51" s="148">
        <v>0</v>
      </c>
      <c r="D51" s="148">
        <v>0</v>
      </c>
      <c r="E51" s="149">
        <v>-0.64250000000001251</v>
      </c>
      <c r="F51" s="150">
        <v>-0.43250000000001876</v>
      </c>
      <c r="G51" s="148">
        <v>-0.21250000000003411</v>
      </c>
      <c r="H51" s="148">
        <v>-0.98750000000001137</v>
      </c>
      <c r="I51" s="148">
        <v>-1.0999999999999943</v>
      </c>
      <c r="J51" s="148">
        <v>-1.9525000000000148</v>
      </c>
      <c r="K51" s="149">
        <v>-1.0999999999999943</v>
      </c>
      <c r="L51" s="150">
        <v>-1.9525000000000148</v>
      </c>
      <c r="M51" s="148">
        <v>-0.99750000000000227</v>
      </c>
      <c r="N51" s="148">
        <v>-1.7950000000000301</v>
      </c>
      <c r="O51" s="149">
        <v>-1.0199999999999676</v>
      </c>
      <c r="P51" s="150">
        <v>-1.4900000000000233</v>
      </c>
      <c r="Q51" s="148">
        <v>-0.74749999999998806</v>
      </c>
      <c r="R51" s="148">
        <v>-2.3350000000000222</v>
      </c>
      <c r="S51" s="149">
        <v>-0.7699999999999676</v>
      </c>
      <c r="T51" s="150">
        <v>-1.1125000000000114</v>
      </c>
      <c r="U51" s="148">
        <v>-0.18000000000000682</v>
      </c>
      <c r="V51" s="148">
        <v>-2.5600000000000165</v>
      </c>
      <c r="W51" s="149"/>
      <c r="X51" s="150"/>
      <c r="Y51" s="148"/>
      <c r="Z51" s="148"/>
      <c r="AA51" s="149"/>
      <c r="AB51" s="150"/>
      <c r="AC51" s="148"/>
      <c r="AD51" s="148"/>
      <c r="AE51" s="149"/>
      <c r="AF51" s="150"/>
      <c r="AG51" s="148"/>
      <c r="AH51" s="148"/>
      <c r="AI51" s="149"/>
      <c r="AJ51" s="150"/>
      <c r="AK51" s="148"/>
      <c r="AL51" s="148"/>
      <c r="AM51" s="149"/>
      <c r="AN51" s="150"/>
      <c r="AO51" s="148"/>
      <c r="AP51" s="148"/>
      <c r="AQ51" s="149"/>
      <c r="AR51" s="150"/>
      <c r="AS51" s="148"/>
      <c r="AT51" s="148"/>
      <c r="AU51" s="149"/>
      <c r="AV51" s="150"/>
      <c r="AW51" s="148"/>
      <c r="AX51" s="148"/>
      <c r="AY51" s="149"/>
      <c r="AZ51" s="150"/>
      <c r="BA51" s="148"/>
      <c r="BB51" s="148"/>
      <c r="BC51" s="149"/>
      <c r="BD51" s="150"/>
      <c r="BE51" s="148"/>
      <c r="BF51" s="148"/>
      <c r="BG51" s="149"/>
      <c r="BH51" s="150"/>
      <c r="BI51" s="148"/>
      <c r="BJ51" s="148"/>
      <c r="BK51" s="149"/>
      <c r="BL51" s="150"/>
      <c r="BM51" s="148"/>
      <c r="BN51" s="148"/>
      <c r="BO51" s="149"/>
      <c r="BP51" s="150"/>
      <c r="BQ51" s="148"/>
      <c r="BR51" s="148"/>
      <c r="BS51" s="149"/>
      <c r="BT51" s="150"/>
      <c r="BU51" s="148"/>
      <c r="BV51" s="148"/>
      <c r="BW51" s="149"/>
      <c r="BX51" s="150"/>
      <c r="BY51" s="148"/>
      <c r="BZ51" s="148"/>
      <c r="CA51" s="149"/>
      <c r="CB51" s="150"/>
      <c r="CC51" s="148"/>
      <c r="CD51" s="148"/>
      <c r="CE51" s="149"/>
      <c r="CF51" s="150"/>
      <c r="CG51" s="148"/>
      <c r="CH51" s="148"/>
      <c r="CI51" s="149"/>
      <c r="CJ51" s="150"/>
      <c r="CK51" s="148"/>
      <c r="CL51" s="148"/>
      <c r="CM51" s="149"/>
      <c r="CN51" s="150"/>
      <c r="CO51" s="148"/>
      <c r="CP51" s="148"/>
      <c r="CQ51" s="149"/>
      <c r="CR51" s="150"/>
      <c r="CS51" s="148"/>
      <c r="CT51" s="148"/>
      <c r="CU51" s="149"/>
      <c r="CV51" s="150"/>
      <c r="CW51" s="148"/>
      <c r="CX51" s="148"/>
      <c r="CY51" s="149"/>
      <c r="CZ51" s="150"/>
      <c r="DA51" s="148"/>
      <c r="DB51" s="148"/>
      <c r="DC51" s="149"/>
      <c r="DD51" s="150"/>
      <c r="DE51" s="148"/>
      <c r="DF51" s="148"/>
      <c r="DG51" s="149"/>
      <c r="DH51" s="150"/>
      <c r="DI51" s="148"/>
      <c r="DJ51" s="148"/>
      <c r="DK51" s="149"/>
      <c r="DL51" s="150"/>
      <c r="DM51" s="148"/>
      <c r="DN51" s="148"/>
      <c r="DO51" s="149"/>
      <c r="DP51" s="150"/>
      <c r="DQ51" s="148"/>
      <c r="DR51" s="148"/>
      <c r="DS51" s="149"/>
      <c r="DT51" s="150"/>
      <c r="DU51" s="148"/>
      <c r="DV51" s="148"/>
      <c r="DW51" s="149"/>
      <c r="DX51" s="150"/>
      <c r="DY51" s="148"/>
      <c r="DZ51" s="148"/>
      <c r="EA51" s="149"/>
      <c r="EB51" s="150"/>
      <c r="EC51" s="148"/>
      <c r="ED51" s="148"/>
      <c r="EE51" s="149"/>
      <c r="EF51" s="150"/>
      <c r="EG51" s="148"/>
      <c r="EH51" s="148"/>
      <c r="EI51" s="149"/>
      <c r="EJ51" s="150"/>
      <c r="EK51" s="148"/>
      <c r="EL51" s="148"/>
      <c r="EM51" s="149"/>
      <c r="EN51" s="150"/>
      <c r="EO51" s="148"/>
      <c r="EP51" s="148"/>
      <c r="EQ51" s="149"/>
      <c r="ER51" s="150"/>
      <c r="ES51" s="148"/>
      <c r="ET51" s="148"/>
      <c r="EU51" s="149"/>
      <c r="EV51" s="150"/>
      <c r="EW51" s="148"/>
      <c r="EX51" s="148"/>
      <c r="EY51" s="149"/>
      <c r="EZ51" s="150"/>
      <c r="FA51" s="148"/>
      <c r="FB51" s="148"/>
      <c r="FC51" s="149"/>
      <c r="FD51" s="150"/>
      <c r="FE51" s="148"/>
      <c r="FF51" s="148"/>
      <c r="FG51" s="149"/>
      <c r="FH51" s="150"/>
      <c r="FI51" s="148"/>
      <c r="FJ51" s="148"/>
      <c r="FK51" s="149"/>
      <c r="FL51" s="150"/>
      <c r="FM51" s="148"/>
      <c r="FN51" s="148"/>
      <c r="FO51" s="149"/>
      <c r="FP51" s="150"/>
      <c r="FQ51" s="148"/>
      <c r="FR51" s="148"/>
      <c r="FS51" s="149"/>
      <c r="FT51" s="150"/>
      <c r="FU51" s="148"/>
      <c r="FV51" s="148"/>
      <c r="FW51" s="149"/>
      <c r="FX51" s="150"/>
      <c r="FY51" s="148"/>
      <c r="FZ51" s="148"/>
      <c r="GA51" s="149"/>
      <c r="GB51" s="150"/>
      <c r="GC51" s="148"/>
      <c r="GD51" s="148"/>
      <c r="GE51" s="149"/>
      <c r="GF51" s="150"/>
      <c r="GG51" s="148"/>
      <c r="GH51" s="148"/>
      <c r="GI51" s="149"/>
      <c r="GJ51" s="150"/>
      <c r="GK51" s="148"/>
      <c r="GL51" s="148"/>
      <c r="GM51" s="149"/>
      <c r="GN51" s="150"/>
      <c r="GO51" s="148"/>
      <c r="GP51" s="148"/>
      <c r="GQ51" s="149"/>
      <c r="GR51" s="150"/>
      <c r="GS51" s="148">
        <v>-0.85250000000000625</v>
      </c>
      <c r="GT51" s="148">
        <v>-3.0675000000000097</v>
      </c>
      <c r="IQ51" s="120" t="e">
        <v>#N/A</v>
      </c>
      <c r="IR51" s="120" t="e">
        <v>#N/A</v>
      </c>
      <c r="IS51" s="120" t="e">
        <v>#N/A</v>
      </c>
      <c r="IT51" s="120" t="e">
        <v>#N/A</v>
      </c>
      <c r="IU51" s="120" t="e">
        <v>#N/A</v>
      </c>
      <c r="IV51" s="120" t="e">
        <v>#N/A</v>
      </c>
      <c r="IW51" s="120" t="e">
        <v>#N/A</v>
      </c>
      <c r="IX51" s="120" t="e">
        <v>#N/A</v>
      </c>
      <c r="IY51" s="120" t="e">
        <v>#N/A</v>
      </c>
      <c r="IZ51" s="120" t="e">
        <v>#N/A</v>
      </c>
      <c r="JA51" s="120" t="e">
        <v>#N/A</v>
      </c>
      <c r="JB51" s="120" t="e">
        <v>#N/A</v>
      </c>
      <c r="JC51" s="120" t="e">
        <v>#N/A</v>
      </c>
      <c r="JD51" s="120" t="e">
        <v>#N/A</v>
      </c>
      <c r="JE51" s="120" t="e">
        <v>#N/A</v>
      </c>
      <c r="JF51" s="120" t="e">
        <v>#N/A</v>
      </c>
      <c r="JG51" s="120" t="e">
        <v>#N/A</v>
      </c>
      <c r="JH51" s="120" t="e">
        <v>#N/A</v>
      </c>
      <c r="JI51" s="120" t="e">
        <v>#N/A</v>
      </c>
      <c r="JJ51" s="120" t="e">
        <v>#N/A</v>
      </c>
      <c r="JK51" s="120" t="e">
        <v>#N/A</v>
      </c>
      <c r="JL51" s="120" t="e">
        <v>#N/A</v>
      </c>
      <c r="JM51" s="120" t="e">
        <v>#N/A</v>
      </c>
      <c r="JN51" s="120" t="e">
        <v>#N/A</v>
      </c>
      <c r="JO51" s="120" t="e">
        <v>#N/A</v>
      </c>
      <c r="JP51" s="120" t="e">
        <v>#N/A</v>
      </c>
      <c r="JQ51" s="120" t="e">
        <v>#N/A</v>
      </c>
      <c r="JR51" s="120" t="e">
        <v>#N/A</v>
      </c>
      <c r="JS51" s="120" t="e">
        <v>#N/A</v>
      </c>
      <c r="JT51" s="120" t="e">
        <v>#N/A</v>
      </c>
      <c r="JU51" s="120" t="e">
        <v>#N/A</v>
      </c>
      <c r="JV51" s="120" t="e">
        <v>#N/A</v>
      </c>
      <c r="JW51" s="120" t="e">
        <v>#N/A</v>
      </c>
      <c r="JX51" s="120" t="e">
        <v>#N/A</v>
      </c>
    </row>
    <row r="52" spans="1:284" x14ac:dyDescent="0.25">
      <c r="A52" s="146">
        <v>48</v>
      </c>
      <c r="B52" s="147">
        <v>24</v>
      </c>
      <c r="C52" s="148">
        <v>0</v>
      </c>
      <c r="D52" s="148">
        <v>0</v>
      </c>
      <c r="E52" s="149">
        <v>-0.63500000000001933</v>
      </c>
      <c r="F52" s="150">
        <v>-0.4725000000000108</v>
      </c>
      <c r="G52" s="148">
        <v>-0.20750000000003865</v>
      </c>
      <c r="H52" s="148">
        <v>-0.96250000000000568</v>
      </c>
      <c r="I52" s="148">
        <v>-1.1175000000000068</v>
      </c>
      <c r="J52" s="148">
        <v>-1.9000000000000199</v>
      </c>
      <c r="K52" s="149">
        <v>-1.1175000000000068</v>
      </c>
      <c r="L52" s="150">
        <v>-1.9000000000000199</v>
      </c>
      <c r="M52" s="148">
        <v>-1.0025000000000119</v>
      </c>
      <c r="N52" s="148">
        <v>-1.6300000000000381</v>
      </c>
      <c r="O52" s="149">
        <v>-1.0599999999999881</v>
      </c>
      <c r="P52" s="150">
        <v>-1.5525000000000233</v>
      </c>
      <c r="Q52" s="148">
        <v>-0.76500000000000057</v>
      </c>
      <c r="R52" s="148">
        <v>-2.1150000000000233</v>
      </c>
      <c r="S52" s="149">
        <v>-0.7774999999999892</v>
      </c>
      <c r="T52" s="150">
        <v>-1.0475000000000136</v>
      </c>
      <c r="U52" s="148">
        <v>-0.15250000000001762</v>
      </c>
      <c r="V52" s="148">
        <v>-2.3250000000000171</v>
      </c>
      <c r="W52" s="149"/>
      <c r="X52" s="150"/>
      <c r="Y52" s="148"/>
      <c r="Z52" s="148"/>
      <c r="AA52" s="149"/>
      <c r="AB52" s="150"/>
      <c r="AC52" s="148"/>
      <c r="AD52" s="148"/>
      <c r="AE52" s="149"/>
      <c r="AF52" s="150"/>
      <c r="AG52" s="148"/>
      <c r="AH52" s="148"/>
      <c r="AI52" s="149"/>
      <c r="AJ52" s="150"/>
      <c r="AK52" s="148"/>
      <c r="AL52" s="148"/>
      <c r="AM52" s="149"/>
      <c r="AN52" s="150"/>
      <c r="AO52" s="148"/>
      <c r="AP52" s="148"/>
      <c r="AQ52" s="149"/>
      <c r="AR52" s="150"/>
      <c r="AS52" s="148"/>
      <c r="AT52" s="148"/>
      <c r="AU52" s="149"/>
      <c r="AV52" s="150"/>
      <c r="AW52" s="148"/>
      <c r="AX52" s="148"/>
      <c r="AY52" s="149"/>
      <c r="AZ52" s="150"/>
      <c r="BA52" s="148"/>
      <c r="BB52" s="148"/>
      <c r="BC52" s="149"/>
      <c r="BD52" s="150"/>
      <c r="BE52" s="148"/>
      <c r="BF52" s="148"/>
      <c r="BG52" s="149"/>
      <c r="BH52" s="150"/>
      <c r="BI52" s="148"/>
      <c r="BJ52" s="148"/>
      <c r="BK52" s="149"/>
      <c r="BL52" s="150"/>
      <c r="BM52" s="148"/>
      <c r="BN52" s="148"/>
      <c r="BO52" s="149"/>
      <c r="BP52" s="150"/>
      <c r="BQ52" s="148"/>
      <c r="BR52" s="148"/>
      <c r="BS52" s="149"/>
      <c r="BT52" s="150"/>
      <c r="BU52" s="148"/>
      <c r="BV52" s="148"/>
      <c r="BW52" s="149"/>
      <c r="BX52" s="150"/>
      <c r="BY52" s="148"/>
      <c r="BZ52" s="148"/>
      <c r="CA52" s="149"/>
      <c r="CB52" s="150"/>
      <c r="CC52" s="148"/>
      <c r="CD52" s="148"/>
      <c r="CE52" s="149"/>
      <c r="CF52" s="150"/>
      <c r="CG52" s="148"/>
      <c r="CH52" s="148"/>
      <c r="CI52" s="149"/>
      <c r="CJ52" s="150"/>
      <c r="CK52" s="148"/>
      <c r="CL52" s="148"/>
      <c r="CM52" s="149"/>
      <c r="CN52" s="150"/>
      <c r="CO52" s="148"/>
      <c r="CP52" s="148"/>
      <c r="CQ52" s="149"/>
      <c r="CR52" s="150"/>
      <c r="CS52" s="148"/>
      <c r="CT52" s="148"/>
      <c r="CU52" s="149"/>
      <c r="CV52" s="150"/>
      <c r="CW52" s="148"/>
      <c r="CX52" s="148"/>
      <c r="CY52" s="149"/>
      <c r="CZ52" s="150"/>
      <c r="DA52" s="148"/>
      <c r="DB52" s="148"/>
      <c r="DC52" s="149"/>
      <c r="DD52" s="150"/>
      <c r="DE52" s="148"/>
      <c r="DF52" s="148"/>
      <c r="DG52" s="149"/>
      <c r="DH52" s="150"/>
      <c r="DI52" s="148"/>
      <c r="DJ52" s="148"/>
      <c r="DK52" s="149"/>
      <c r="DL52" s="150"/>
      <c r="DM52" s="148"/>
      <c r="DN52" s="148"/>
      <c r="DO52" s="149"/>
      <c r="DP52" s="150"/>
      <c r="DQ52" s="148"/>
      <c r="DR52" s="148"/>
      <c r="DS52" s="149"/>
      <c r="DT52" s="150"/>
      <c r="DU52" s="148"/>
      <c r="DV52" s="148"/>
      <c r="DW52" s="149"/>
      <c r="DX52" s="150"/>
      <c r="DY52" s="148"/>
      <c r="DZ52" s="148"/>
      <c r="EA52" s="149"/>
      <c r="EB52" s="150"/>
      <c r="EC52" s="148"/>
      <c r="ED52" s="148"/>
      <c r="EE52" s="149"/>
      <c r="EF52" s="150"/>
      <c r="EG52" s="148"/>
      <c r="EH52" s="148"/>
      <c r="EI52" s="149"/>
      <c r="EJ52" s="150"/>
      <c r="EK52" s="148"/>
      <c r="EL52" s="148"/>
      <c r="EM52" s="149"/>
      <c r="EN52" s="150"/>
      <c r="EO52" s="148"/>
      <c r="EP52" s="148"/>
      <c r="EQ52" s="149"/>
      <c r="ER52" s="150"/>
      <c r="ES52" s="148"/>
      <c r="ET52" s="148"/>
      <c r="EU52" s="149"/>
      <c r="EV52" s="150"/>
      <c r="EW52" s="148"/>
      <c r="EX52" s="148"/>
      <c r="EY52" s="149"/>
      <c r="EZ52" s="150"/>
      <c r="FA52" s="148"/>
      <c r="FB52" s="148"/>
      <c r="FC52" s="149"/>
      <c r="FD52" s="150"/>
      <c r="FE52" s="148"/>
      <c r="FF52" s="148"/>
      <c r="FG52" s="149"/>
      <c r="FH52" s="150"/>
      <c r="FI52" s="148"/>
      <c r="FJ52" s="148"/>
      <c r="FK52" s="149"/>
      <c r="FL52" s="150"/>
      <c r="FM52" s="148"/>
      <c r="FN52" s="148"/>
      <c r="FO52" s="149"/>
      <c r="FP52" s="150"/>
      <c r="FQ52" s="148"/>
      <c r="FR52" s="148"/>
      <c r="FS52" s="149"/>
      <c r="FT52" s="150"/>
      <c r="FU52" s="148"/>
      <c r="FV52" s="148"/>
      <c r="FW52" s="149"/>
      <c r="FX52" s="150"/>
      <c r="FY52" s="148"/>
      <c r="FZ52" s="148"/>
      <c r="GA52" s="149"/>
      <c r="GB52" s="150"/>
      <c r="GC52" s="148"/>
      <c r="GD52" s="148"/>
      <c r="GE52" s="149"/>
      <c r="GF52" s="150"/>
      <c r="GG52" s="148"/>
      <c r="GH52" s="148"/>
      <c r="GI52" s="149"/>
      <c r="GJ52" s="150"/>
      <c r="GK52" s="148"/>
      <c r="GL52" s="148"/>
      <c r="GM52" s="149"/>
      <c r="GN52" s="150"/>
      <c r="GO52" s="148"/>
      <c r="GP52" s="148"/>
      <c r="GQ52" s="149"/>
      <c r="GR52" s="150"/>
      <c r="GS52" s="148">
        <v>-0.85500000000001819</v>
      </c>
      <c r="GT52" s="148">
        <v>-3.0250000000000057</v>
      </c>
      <c r="IQ52" s="120" t="e">
        <v>#N/A</v>
      </c>
      <c r="IR52" s="120" t="e">
        <v>#N/A</v>
      </c>
      <c r="IS52" s="120" t="e">
        <v>#N/A</v>
      </c>
      <c r="IT52" s="120" t="e">
        <v>#N/A</v>
      </c>
      <c r="IU52" s="120" t="e">
        <v>#N/A</v>
      </c>
      <c r="IV52" s="120" t="e">
        <v>#N/A</v>
      </c>
      <c r="IW52" s="120" t="e">
        <v>#N/A</v>
      </c>
      <c r="IX52" s="120" t="e">
        <v>#N/A</v>
      </c>
      <c r="IY52" s="120" t="e">
        <v>#N/A</v>
      </c>
      <c r="IZ52" s="120" t="e">
        <v>#N/A</v>
      </c>
      <c r="JA52" s="120" t="e">
        <v>#N/A</v>
      </c>
      <c r="JB52" s="120" t="e">
        <v>#N/A</v>
      </c>
      <c r="JC52" s="120" t="e">
        <v>#N/A</v>
      </c>
      <c r="JD52" s="120" t="e">
        <v>#N/A</v>
      </c>
      <c r="JE52" s="120" t="e">
        <v>#N/A</v>
      </c>
      <c r="JF52" s="120" t="e">
        <v>#N/A</v>
      </c>
      <c r="JG52" s="120" t="e">
        <v>#N/A</v>
      </c>
      <c r="JH52" s="120" t="e">
        <v>#N/A</v>
      </c>
      <c r="JI52" s="120" t="e">
        <v>#N/A</v>
      </c>
      <c r="JJ52" s="120" t="e">
        <v>#N/A</v>
      </c>
      <c r="JK52" s="120" t="e">
        <v>#N/A</v>
      </c>
      <c r="JL52" s="120" t="e">
        <v>#N/A</v>
      </c>
      <c r="JM52" s="120" t="e">
        <v>#N/A</v>
      </c>
      <c r="JN52" s="120" t="e">
        <v>#N/A</v>
      </c>
      <c r="JO52" s="120" t="e">
        <v>#N/A</v>
      </c>
      <c r="JP52" s="120" t="e">
        <v>#N/A</v>
      </c>
      <c r="JQ52" s="120" t="e">
        <v>#N/A</v>
      </c>
      <c r="JR52" s="120" t="e">
        <v>#N/A</v>
      </c>
      <c r="JS52" s="120" t="e">
        <v>#N/A</v>
      </c>
      <c r="JT52" s="120" t="e">
        <v>#N/A</v>
      </c>
      <c r="JU52" s="120" t="e">
        <v>#N/A</v>
      </c>
      <c r="JV52" s="120" t="e">
        <v>#N/A</v>
      </c>
      <c r="JW52" s="120" t="e">
        <v>#N/A</v>
      </c>
      <c r="JX52" s="120" t="e">
        <v>#N/A</v>
      </c>
    </row>
    <row r="53" spans="1:284" x14ac:dyDescent="0.25">
      <c r="A53" s="146">
        <v>49</v>
      </c>
      <c r="B53" s="147">
        <v>24.5</v>
      </c>
      <c r="C53" s="148">
        <v>0</v>
      </c>
      <c r="D53" s="148">
        <v>0</v>
      </c>
      <c r="E53" s="149">
        <v>-0.58250000000002444</v>
      </c>
      <c r="F53" s="150">
        <v>-0.39250000000001251</v>
      </c>
      <c r="G53" s="148">
        <v>-0.14250000000004093</v>
      </c>
      <c r="H53" s="148">
        <v>-0.98750000000001137</v>
      </c>
      <c r="I53" s="148">
        <v>-1.1175000000000068</v>
      </c>
      <c r="J53" s="148">
        <v>-1.9375000000000142</v>
      </c>
      <c r="K53" s="149">
        <v>-1.1175000000000068</v>
      </c>
      <c r="L53" s="150">
        <v>-1.9375000000000142</v>
      </c>
      <c r="M53" s="148">
        <v>-1.022500000000008</v>
      </c>
      <c r="N53" s="148">
        <v>-1.7325000000000301</v>
      </c>
      <c r="O53" s="149">
        <v>-1.0599999999999881</v>
      </c>
      <c r="P53" s="150">
        <v>-1.6250000000000142</v>
      </c>
      <c r="Q53" s="148">
        <v>-0.76999999999999602</v>
      </c>
      <c r="R53" s="148">
        <v>-2.2150000000000176</v>
      </c>
      <c r="S53" s="149">
        <v>-0.66499999999999204</v>
      </c>
      <c r="T53" s="150">
        <v>-1.0775000000000148</v>
      </c>
      <c r="U53" s="148">
        <v>7.7499999999986358E-2</v>
      </c>
      <c r="V53" s="148">
        <v>-2.1375000000000171</v>
      </c>
      <c r="W53" s="149"/>
      <c r="X53" s="150"/>
      <c r="Y53" s="148"/>
      <c r="Z53" s="148"/>
      <c r="AA53" s="149"/>
      <c r="AB53" s="150"/>
      <c r="AC53" s="148"/>
      <c r="AD53" s="148"/>
      <c r="AE53" s="149"/>
      <c r="AF53" s="150"/>
      <c r="AG53" s="148"/>
      <c r="AH53" s="148"/>
      <c r="AI53" s="149"/>
      <c r="AJ53" s="150"/>
      <c r="AK53" s="148"/>
      <c r="AL53" s="148"/>
      <c r="AM53" s="149"/>
      <c r="AN53" s="150"/>
      <c r="AO53" s="148"/>
      <c r="AP53" s="148"/>
      <c r="AQ53" s="149"/>
      <c r="AR53" s="150"/>
      <c r="AS53" s="148"/>
      <c r="AT53" s="148"/>
      <c r="AU53" s="149"/>
      <c r="AV53" s="150"/>
      <c r="AW53" s="148"/>
      <c r="AX53" s="148"/>
      <c r="AY53" s="149"/>
      <c r="AZ53" s="150"/>
      <c r="BA53" s="148"/>
      <c r="BB53" s="148"/>
      <c r="BC53" s="149"/>
      <c r="BD53" s="150"/>
      <c r="BE53" s="148"/>
      <c r="BF53" s="148"/>
      <c r="BG53" s="149"/>
      <c r="BH53" s="150"/>
      <c r="BI53" s="148"/>
      <c r="BJ53" s="148"/>
      <c r="BK53" s="149"/>
      <c r="BL53" s="150"/>
      <c r="BM53" s="148"/>
      <c r="BN53" s="148"/>
      <c r="BO53" s="149"/>
      <c r="BP53" s="150"/>
      <c r="BQ53" s="148"/>
      <c r="BR53" s="148"/>
      <c r="BS53" s="149"/>
      <c r="BT53" s="150"/>
      <c r="BU53" s="148"/>
      <c r="BV53" s="148"/>
      <c r="BW53" s="149"/>
      <c r="BX53" s="150"/>
      <c r="BY53" s="148"/>
      <c r="BZ53" s="148"/>
      <c r="CA53" s="149"/>
      <c r="CB53" s="150"/>
      <c r="CC53" s="148"/>
      <c r="CD53" s="148"/>
      <c r="CE53" s="149"/>
      <c r="CF53" s="150"/>
      <c r="CG53" s="148"/>
      <c r="CH53" s="148"/>
      <c r="CI53" s="149"/>
      <c r="CJ53" s="150"/>
      <c r="CK53" s="148"/>
      <c r="CL53" s="148"/>
      <c r="CM53" s="149"/>
      <c r="CN53" s="150"/>
      <c r="CO53" s="148"/>
      <c r="CP53" s="148"/>
      <c r="CQ53" s="149"/>
      <c r="CR53" s="150"/>
      <c r="CS53" s="148"/>
      <c r="CT53" s="148"/>
      <c r="CU53" s="149"/>
      <c r="CV53" s="150"/>
      <c r="CW53" s="148"/>
      <c r="CX53" s="148"/>
      <c r="CY53" s="149"/>
      <c r="CZ53" s="150"/>
      <c r="DA53" s="148"/>
      <c r="DB53" s="148"/>
      <c r="DC53" s="149"/>
      <c r="DD53" s="150"/>
      <c r="DE53" s="148"/>
      <c r="DF53" s="148"/>
      <c r="DG53" s="149"/>
      <c r="DH53" s="150"/>
      <c r="DI53" s="148"/>
      <c r="DJ53" s="148"/>
      <c r="DK53" s="149"/>
      <c r="DL53" s="150"/>
      <c r="DM53" s="148"/>
      <c r="DN53" s="148"/>
      <c r="DO53" s="149"/>
      <c r="DP53" s="150"/>
      <c r="DQ53" s="148"/>
      <c r="DR53" s="148"/>
      <c r="DS53" s="149"/>
      <c r="DT53" s="150"/>
      <c r="DU53" s="148"/>
      <c r="DV53" s="148"/>
      <c r="DW53" s="149"/>
      <c r="DX53" s="150"/>
      <c r="DY53" s="148"/>
      <c r="DZ53" s="148"/>
      <c r="EA53" s="149"/>
      <c r="EB53" s="150"/>
      <c r="EC53" s="148"/>
      <c r="ED53" s="148"/>
      <c r="EE53" s="149"/>
      <c r="EF53" s="150"/>
      <c r="EG53" s="148"/>
      <c r="EH53" s="148"/>
      <c r="EI53" s="149"/>
      <c r="EJ53" s="150"/>
      <c r="EK53" s="148"/>
      <c r="EL53" s="148"/>
      <c r="EM53" s="149"/>
      <c r="EN53" s="150"/>
      <c r="EO53" s="148"/>
      <c r="EP53" s="148"/>
      <c r="EQ53" s="149"/>
      <c r="ER53" s="150"/>
      <c r="ES53" s="148"/>
      <c r="ET53" s="148"/>
      <c r="EU53" s="149"/>
      <c r="EV53" s="150"/>
      <c r="EW53" s="148"/>
      <c r="EX53" s="148"/>
      <c r="EY53" s="149"/>
      <c r="EZ53" s="150"/>
      <c r="FA53" s="148"/>
      <c r="FB53" s="148"/>
      <c r="FC53" s="149"/>
      <c r="FD53" s="150"/>
      <c r="FE53" s="148"/>
      <c r="FF53" s="148"/>
      <c r="FG53" s="149"/>
      <c r="FH53" s="150"/>
      <c r="FI53" s="148"/>
      <c r="FJ53" s="148"/>
      <c r="FK53" s="149"/>
      <c r="FL53" s="150"/>
      <c r="FM53" s="148"/>
      <c r="FN53" s="148"/>
      <c r="FO53" s="149"/>
      <c r="FP53" s="150"/>
      <c r="FQ53" s="148"/>
      <c r="FR53" s="148"/>
      <c r="FS53" s="149"/>
      <c r="FT53" s="150"/>
      <c r="FU53" s="148"/>
      <c r="FV53" s="148"/>
      <c r="FW53" s="149"/>
      <c r="FX53" s="150"/>
      <c r="FY53" s="148"/>
      <c r="FZ53" s="148"/>
      <c r="GA53" s="149"/>
      <c r="GB53" s="150"/>
      <c r="GC53" s="148"/>
      <c r="GD53" s="148"/>
      <c r="GE53" s="149"/>
      <c r="GF53" s="150"/>
      <c r="GG53" s="148"/>
      <c r="GH53" s="148"/>
      <c r="GI53" s="149"/>
      <c r="GJ53" s="150"/>
      <c r="GK53" s="148"/>
      <c r="GL53" s="148"/>
      <c r="GM53" s="149"/>
      <c r="GN53" s="150"/>
      <c r="GO53" s="148"/>
      <c r="GP53" s="148"/>
      <c r="GQ53" s="149"/>
      <c r="GR53" s="150"/>
      <c r="GS53" s="148">
        <v>-0.76750000000001251</v>
      </c>
      <c r="GT53" s="148">
        <v>-3.1075000000000017</v>
      </c>
      <c r="IQ53" s="120" t="e">
        <v>#N/A</v>
      </c>
      <c r="IR53" s="120" t="e">
        <v>#N/A</v>
      </c>
      <c r="IS53" s="120" t="e">
        <v>#N/A</v>
      </c>
      <c r="IT53" s="120" t="e">
        <v>#N/A</v>
      </c>
      <c r="IU53" s="120" t="e">
        <v>#N/A</v>
      </c>
      <c r="IV53" s="120" t="e">
        <v>#N/A</v>
      </c>
      <c r="IW53" s="120" t="e">
        <v>#N/A</v>
      </c>
      <c r="IX53" s="120" t="e">
        <v>#N/A</v>
      </c>
      <c r="IY53" s="120" t="e">
        <v>#N/A</v>
      </c>
      <c r="IZ53" s="120" t="e">
        <v>#N/A</v>
      </c>
      <c r="JA53" s="120" t="e">
        <v>#N/A</v>
      </c>
      <c r="JB53" s="120" t="e">
        <v>#N/A</v>
      </c>
      <c r="JC53" s="120" t="e">
        <v>#N/A</v>
      </c>
      <c r="JD53" s="120" t="e">
        <v>#N/A</v>
      </c>
      <c r="JE53" s="120" t="e">
        <v>#N/A</v>
      </c>
      <c r="JF53" s="120" t="e">
        <v>#N/A</v>
      </c>
      <c r="JG53" s="120" t="e">
        <v>#N/A</v>
      </c>
      <c r="JH53" s="120" t="e">
        <v>#N/A</v>
      </c>
      <c r="JI53" s="120" t="e">
        <v>#N/A</v>
      </c>
      <c r="JJ53" s="120" t="e">
        <v>#N/A</v>
      </c>
      <c r="JK53" s="120" t="e">
        <v>#N/A</v>
      </c>
      <c r="JL53" s="120" t="e">
        <v>#N/A</v>
      </c>
      <c r="JM53" s="120" t="e">
        <v>#N/A</v>
      </c>
      <c r="JN53" s="120" t="e">
        <v>#N/A</v>
      </c>
      <c r="JO53" s="120" t="e">
        <v>#N/A</v>
      </c>
      <c r="JP53" s="120" t="e">
        <v>#N/A</v>
      </c>
      <c r="JQ53" s="120" t="e">
        <v>#N/A</v>
      </c>
      <c r="JR53" s="120" t="e">
        <v>#N/A</v>
      </c>
      <c r="JS53" s="120" t="e">
        <v>#N/A</v>
      </c>
      <c r="JT53" s="120" t="e">
        <v>#N/A</v>
      </c>
      <c r="JU53" s="120" t="e">
        <v>#N/A</v>
      </c>
      <c r="JV53" s="120" t="e">
        <v>#N/A</v>
      </c>
      <c r="JW53" s="120" t="e">
        <v>#N/A</v>
      </c>
      <c r="JX53" s="120" t="e">
        <v>#N/A</v>
      </c>
    </row>
    <row r="54" spans="1:284" x14ac:dyDescent="0.25">
      <c r="A54" s="146">
        <v>50</v>
      </c>
      <c r="B54" s="147">
        <v>25</v>
      </c>
      <c r="C54" s="148">
        <v>0</v>
      </c>
      <c r="D54" s="148">
        <v>0</v>
      </c>
      <c r="E54" s="149">
        <v>-0.55500000000002103</v>
      </c>
      <c r="F54" s="150">
        <v>-0.32250000000001933</v>
      </c>
      <c r="G54" s="148">
        <v>-0.1225000000000307</v>
      </c>
      <c r="H54" s="148">
        <v>-1.0350000000000108</v>
      </c>
      <c r="I54" s="148">
        <v>-1.1075000000000017</v>
      </c>
      <c r="J54" s="148">
        <v>-1.7625000000000171</v>
      </c>
      <c r="K54" s="149">
        <v>-1.1075000000000017</v>
      </c>
      <c r="L54" s="150">
        <v>-1.7625000000000171</v>
      </c>
      <c r="M54" s="148">
        <v>-1.0275000000000034</v>
      </c>
      <c r="N54" s="148">
        <v>-1.5425000000000253</v>
      </c>
      <c r="O54" s="149">
        <v>-1.0624999999999858</v>
      </c>
      <c r="P54" s="150">
        <v>-1.5425000000000111</v>
      </c>
      <c r="Q54" s="148">
        <v>-0.77499999999999147</v>
      </c>
      <c r="R54" s="148">
        <v>-1.9900000000000162</v>
      </c>
      <c r="S54" s="149">
        <v>-0.65749999999998465</v>
      </c>
      <c r="T54" s="150">
        <v>-1.0100000000000122</v>
      </c>
      <c r="U54" s="148">
        <v>8.249999999998181E-2</v>
      </c>
      <c r="V54" s="148">
        <v>-1.9500000000000099</v>
      </c>
      <c r="W54" s="149"/>
      <c r="X54" s="150"/>
      <c r="Y54" s="148"/>
      <c r="Z54" s="148"/>
      <c r="AA54" s="149"/>
      <c r="AB54" s="150"/>
      <c r="AC54" s="148"/>
      <c r="AD54" s="148"/>
      <c r="AE54" s="149"/>
      <c r="AF54" s="150"/>
      <c r="AG54" s="148"/>
      <c r="AH54" s="148"/>
      <c r="AI54" s="149"/>
      <c r="AJ54" s="150"/>
      <c r="AK54" s="148"/>
      <c r="AL54" s="148"/>
      <c r="AM54" s="149"/>
      <c r="AN54" s="150"/>
      <c r="AO54" s="148"/>
      <c r="AP54" s="148"/>
      <c r="AQ54" s="149"/>
      <c r="AR54" s="150"/>
      <c r="AS54" s="148"/>
      <c r="AT54" s="148"/>
      <c r="AU54" s="149"/>
      <c r="AV54" s="150"/>
      <c r="AW54" s="148"/>
      <c r="AX54" s="148"/>
      <c r="AY54" s="149"/>
      <c r="AZ54" s="150"/>
      <c r="BA54" s="148"/>
      <c r="BB54" s="148"/>
      <c r="BC54" s="149"/>
      <c r="BD54" s="150"/>
      <c r="BE54" s="148"/>
      <c r="BF54" s="148"/>
      <c r="BG54" s="149"/>
      <c r="BH54" s="150"/>
      <c r="BI54" s="148"/>
      <c r="BJ54" s="148"/>
      <c r="BK54" s="149"/>
      <c r="BL54" s="150"/>
      <c r="BM54" s="148"/>
      <c r="BN54" s="148"/>
      <c r="BO54" s="149"/>
      <c r="BP54" s="150"/>
      <c r="BQ54" s="148"/>
      <c r="BR54" s="148"/>
      <c r="BS54" s="149"/>
      <c r="BT54" s="150"/>
      <c r="BU54" s="148"/>
      <c r="BV54" s="148"/>
      <c r="BW54" s="149"/>
      <c r="BX54" s="150"/>
      <c r="BY54" s="148"/>
      <c r="BZ54" s="148"/>
      <c r="CA54" s="149"/>
      <c r="CB54" s="150"/>
      <c r="CC54" s="148"/>
      <c r="CD54" s="148"/>
      <c r="CE54" s="149"/>
      <c r="CF54" s="150"/>
      <c r="CG54" s="148"/>
      <c r="CH54" s="148"/>
      <c r="CI54" s="149"/>
      <c r="CJ54" s="150"/>
      <c r="CK54" s="148"/>
      <c r="CL54" s="148"/>
      <c r="CM54" s="149"/>
      <c r="CN54" s="150"/>
      <c r="CO54" s="148"/>
      <c r="CP54" s="148"/>
      <c r="CQ54" s="149"/>
      <c r="CR54" s="150"/>
      <c r="CS54" s="148"/>
      <c r="CT54" s="148"/>
      <c r="CU54" s="149"/>
      <c r="CV54" s="150"/>
      <c r="CW54" s="148"/>
      <c r="CX54" s="148"/>
      <c r="CY54" s="149"/>
      <c r="CZ54" s="150"/>
      <c r="DA54" s="148"/>
      <c r="DB54" s="148"/>
      <c r="DC54" s="149"/>
      <c r="DD54" s="150"/>
      <c r="DE54" s="148"/>
      <c r="DF54" s="148"/>
      <c r="DG54" s="149"/>
      <c r="DH54" s="150"/>
      <c r="DI54" s="148"/>
      <c r="DJ54" s="148"/>
      <c r="DK54" s="149"/>
      <c r="DL54" s="150"/>
      <c r="DM54" s="148"/>
      <c r="DN54" s="148"/>
      <c r="DO54" s="149"/>
      <c r="DP54" s="150"/>
      <c r="DQ54" s="148"/>
      <c r="DR54" s="148"/>
      <c r="DS54" s="149"/>
      <c r="DT54" s="150"/>
      <c r="DU54" s="148"/>
      <c r="DV54" s="148"/>
      <c r="DW54" s="149"/>
      <c r="DX54" s="150"/>
      <c r="DY54" s="148"/>
      <c r="DZ54" s="148"/>
      <c r="EA54" s="149"/>
      <c r="EB54" s="150"/>
      <c r="EC54" s="148"/>
      <c r="ED54" s="148"/>
      <c r="EE54" s="149"/>
      <c r="EF54" s="150"/>
      <c r="EG54" s="148"/>
      <c r="EH54" s="148"/>
      <c r="EI54" s="149"/>
      <c r="EJ54" s="150"/>
      <c r="EK54" s="148"/>
      <c r="EL54" s="148"/>
      <c r="EM54" s="149"/>
      <c r="EN54" s="150"/>
      <c r="EO54" s="148"/>
      <c r="EP54" s="148"/>
      <c r="EQ54" s="149"/>
      <c r="ER54" s="150"/>
      <c r="ES54" s="148"/>
      <c r="ET54" s="148"/>
      <c r="EU54" s="149"/>
      <c r="EV54" s="150"/>
      <c r="EW54" s="148"/>
      <c r="EX54" s="148"/>
      <c r="EY54" s="149"/>
      <c r="EZ54" s="150"/>
      <c r="FA54" s="148"/>
      <c r="FB54" s="148"/>
      <c r="FC54" s="149"/>
      <c r="FD54" s="150"/>
      <c r="FE54" s="148"/>
      <c r="FF54" s="148"/>
      <c r="FG54" s="149"/>
      <c r="FH54" s="150"/>
      <c r="FI54" s="148"/>
      <c r="FJ54" s="148"/>
      <c r="FK54" s="149"/>
      <c r="FL54" s="150"/>
      <c r="FM54" s="148"/>
      <c r="FN54" s="148"/>
      <c r="FO54" s="149"/>
      <c r="FP54" s="150"/>
      <c r="FQ54" s="148"/>
      <c r="FR54" s="148"/>
      <c r="FS54" s="149"/>
      <c r="FT54" s="150"/>
      <c r="FU54" s="148"/>
      <c r="FV54" s="148"/>
      <c r="FW54" s="149"/>
      <c r="FX54" s="150"/>
      <c r="FY54" s="148"/>
      <c r="FZ54" s="148"/>
      <c r="GA54" s="149"/>
      <c r="GB54" s="150"/>
      <c r="GC54" s="148"/>
      <c r="GD54" s="148"/>
      <c r="GE54" s="149"/>
      <c r="GF54" s="150"/>
      <c r="GG54" s="148"/>
      <c r="GH54" s="148"/>
      <c r="GI54" s="149"/>
      <c r="GJ54" s="150"/>
      <c r="GK54" s="148"/>
      <c r="GL54" s="148"/>
      <c r="GM54" s="149"/>
      <c r="GN54" s="150"/>
      <c r="GO54" s="148"/>
      <c r="GP54" s="148"/>
      <c r="GQ54" s="149"/>
      <c r="GR54" s="150"/>
      <c r="GS54" s="148">
        <v>-0.76750000000001251</v>
      </c>
      <c r="GT54" s="148">
        <v>-2.9650000000000034</v>
      </c>
      <c r="IQ54" s="120" t="e">
        <v>#N/A</v>
      </c>
      <c r="IR54" s="120" t="e">
        <v>#N/A</v>
      </c>
      <c r="IS54" s="120" t="e">
        <v>#N/A</v>
      </c>
      <c r="IT54" s="120" t="e">
        <v>#N/A</v>
      </c>
      <c r="IU54" s="120" t="e">
        <v>#N/A</v>
      </c>
      <c r="IV54" s="120" t="e">
        <v>#N/A</v>
      </c>
      <c r="IW54" s="120" t="e">
        <v>#N/A</v>
      </c>
      <c r="IX54" s="120" t="e">
        <v>#N/A</v>
      </c>
      <c r="IY54" s="120" t="e">
        <v>#N/A</v>
      </c>
      <c r="IZ54" s="120" t="e">
        <v>#N/A</v>
      </c>
      <c r="JA54" s="120" t="e">
        <v>#N/A</v>
      </c>
      <c r="JB54" s="120" t="e">
        <v>#N/A</v>
      </c>
      <c r="JC54" s="120" t="e">
        <v>#N/A</v>
      </c>
      <c r="JD54" s="120" t="e">
        <v>#N/A</v>
      </c>
      <c r="JE54" s="120" t="e">
        <v>#N/A</v>
      </c>
      <c r="JF54" s="120" t="e">
        <v>#N/A</v>
      </c>
      <c r="JG54" s="120" t="e">
        <v>#N/A</v>
      </c>
      <c r="JH54" s="120" t="e">
        <v>#N/A</v>
      </c>
      <c r="JI54" s="120" t="e">
        <v>#N/A</v>
      </c>
      <c r="JJ54" s="120" t="e">
        <v>#N/A</v>
      </c>
      <c r="JK54" s="120" t="e">
        <v>#N/A</v>
      </c>
      <c r="JL54" s="120" t="e">
        <v>#N/A</v>
      </c>
      <c r="JM54" s="120" t="e">
        <v>#N/A</v>
      </c>
      <c r="JN54" s="120" t="e">
        <v>#N/A</v>
      </c>
      <c r="JO54" s="120" t="e">
        <v>#N/A</v>
      </c>
      <c r="JP54" s="120" t="e">
        <v>#N/A</v>
      </c>
      <c r="JQ54" s="120" t="e">
        <v>#N/A</v>
      </c>
      <c r="JR54" s="120" t="e">
        <v>#N/A</v>
      </c>
      <c r="JS54" s="120" t="e">
        <v>#N/A</v>
      </c>
      <c r="JT54" s="120" t="e">
        <v>#N/A</v>
      </c>
      <c r="JU54" s="120" t="e">
        <v>#N/A</v>
      </c>
      <c r="JV54" s="120" t="e">
        <v>#N/A</v>
      </c>
      <c r="JW54" s="120" t="e">
        <v>#N/A</v>
      </c>
      <c r="JX54" s="120" t="e">
        <v>#N/A</v>
      </c>
    </row>
    <row r="55" spans="1:284" x14ac:dyDescent="0.25">
      <c r="A55" s="146">
        <v>51</v>
      </c>
      <c r="B55" s="147">
        <v>25.5</v>
      </c>
      <c r="C55" s="148">
        <v>0</v>
      </c>
      <c r="D55" s="148">
        <v>0</v>
      </c>
      <c r="E55" s="149">
        <v>-0.51500000000001478</v>
      </c>
      <c r="F55" s="150">
        <v>-0.38000000000001677</v>
      </c>
      <c r="G55" s="148">
        <v>-6.5000000000026148E-2</v>
      </c>
      <c r="H55" s="148">
        <v>-1.0775000000000077</v>
      </c>
      <c r="I55" s="148">
        <v>-1.0750000000000028</v>
      </c>
      <c r="J55" s="148">
        <v>-1.7500000000000142</v>
      </c>
      <c r="K55" s="149">
        <v>-1.0750000000000028</v>
      </c>
      <c r="L55" s="150">
        <v>-1.7500000000000142</v>
      </c>
      <c r="M55" s="148">
        <v>-1.0074999999999932</v>
      </c>
      <c r="N55" s="148">
        <v>-1.6000000000000227</v>
      </c>
      <c r="O55" s="149">
        <v>-1.0374999999999801</v>
      </c>
      <c r="P55" s="150">
        <v>-1.4900000000000091</v>
      </c>
      <c r="Q55" s="148">
        <v>-0.74999999999998579</v>
      </c>
      <c r="R55" s="148">
        <v>-2.0375000000000156</v>
      </c>
      <c r="S55" s="149">
        <v>-0.63249999999997897</v>
      </c>
      <c r="T55" s="150">
        <v>-1.1525000000000105</v>
      </c>
      <c r="U55" s="148">
        <v>0.10999999999998522</v>
      </c>
      <c r="V55" s="148">
        <v>-1.9625000000000128</v>
      </c>
      <c r="W55" s="149"/>
      <c r="X55" s="150"/>
      <c r="Y55" s="148"/>
      <c r="Z55" s="148"/>
      <c r="AA55" s="149"/>
      <c r="AB55" s="150"/>
      <c r="AC55" s="148"/>
      <c r="AD55" s="148"/>
      <c r="AE55" s="149"/>
      <c r="AF55" s="150"/>
      <c r="AG55" s="148"/>
      <c r="AH55" s="148"/>
      <c r="AI55" s="149"/>
      <c r="AJ55" s="150"/>
      <c r="AK55" s="148"/>
      <c r="AL55" s="148"/>
      <c r="AM55" s="149"/>
      <c r="AN55" s="150"/>
      <c r="AO55" s="148"/>
      <c r="AP55" s="148"/>
      <c r="AQ55" s="149"/>
      <c r="AR55" s="150"/>
      <c r="AS55" s="148"/>
      <c r="AT55" s="148"/>
      <c r="AU55" s="149"/>
      <c r="AV55" s="150"/>
      <c r="AW55" s="148"/>
      <c r="AX55" s="148"/>
      <c r="AY55" s="149"/>
      <c r="AZ55" s="150"/>
      <c r="BA55" s="148"/>
      <c r="BB55" s="148"/>
      <c r="BC55" s="149"/>
      <c r="BD55" s="150"/>
      <c r="BE55" s="148"/>
      <c r="BF55" s="148"/>
      <c r="BG55" s="149"/>
      <c r="BH55" s="150"/>
      <c r="BI55" s="148"/>
      <c r="BJ55" s="148"/>
      <c r="BK55" s="149"/>
      <c r="BL55" s="150"/>
      <c r="BM55" s="148"/>
      <c r="BN55" s="148"/>
      <c r="BO55" s="149"/>
      <c r="BP55" s="150"/>
      <c r="BQ55" s="148"/>
      <c r="BR55" s="148"/>
      <c r="BS55" s="149"/>
      <c r="BT55" s="150"/>
      <c r="BU55" s="148"/>
      <c r="BV55" s="148"/>
      <c r="BW55" s="149"/>
      <c r="BX55" s="150"/>
      <c r="BY55" s="148"/>
      <c r="BZ55" s="148"/>
      <c r="CA55" s="149"/>
      <c r="CB55" s="150"/>
      <c r="CC55" s="148"/>
      <c r="CD55" s="148"/>
      <c r="CE55" s="149"/>
      <c r="CF55" s="150"/>
      <c r="CG55" s="148"/>
      <c r="CH55" s="148"/>
      <c r="CI55" s="149"/>
      <c r="CJ55" s="150"/>
      <c r="CK55" s="148"/>
      <c r="CL55" s="148"/>
      <c r="CM55" s="149"/>
      <c r="CN55" s="150"/>
      <c r="CO55" s="148"/>
      <c r="CP55" s="148"/>
      <c r="CQ55" s="149"/>
      <c r="CR55" s="150"/>
      <c r="CS55" s="148"/>
      <c r="CT55" s="148"/>
      <c r="CU55" s="149"/>
      <c r="CV55" s="150"/>
      <c r="CW55" s="148"/>
      <c r="CX55" s="148"/>
      <c r="CY55" s="149"/>
      <c r="CZ55" s="150"/>
      <c r="DA55" s="148"/>
      <c r="DB55" s="148"/>
      <c r="DC55" s="149"/>
      <c r="DD55" s="150"/>
      <c r="DE55" s="148"/>
      <c r="DF55" s="148"/>
      <c r="DG55" s="149"/>
      <c r="DH55" s="150"/>
      <c r="DI55" s="148"/>
      <c r="DJ55" s="148"/>
      <c r="DK55" s="149"/>
      <c r="DL55" s="150"/>
      <c r="DM55" s="148"/>
      <c r="DN55" s="148"/>
      <c r="DO55" s="149"/>
      <c r="DP55" s="150"/>
      <c r="DQ55" s="148"/>
      <c r="DR55" s="148"/>
      <c r="DS55" s="149"/>
      <c r="DT55" s="150"/>
      <c r="DU55" s="148"/>
      <c r="DV55" s="148"/>
      <c r="DW55" s="149"/>
      <c r="DX55" s="150"/>
      <c r="DY55" s="148"/>
      <c r="DZ55" s="148"/>
      <c r="EA55" s="149"/>
      <c r="EB55" s="150"/>
      <c r="EC55" s="148"/>
      <c r="ED55" s="148"/>
      <c r="EE55" s="149"/>
      <c r="EF55" s="150"/>
      <c r="EG55" s="148"/>
      <c r="EH55" s="148"/>
      <c r="EI55" s="149"/>
      <c r="EJ55" s="150"/>
      <c r="EK55" s="148"/>
      <c r="EL55" s="148"/>
      <c r="EM55" s="149"/>
      <c r="EN55" s="150"/>
      <c r="EO55" s="148"/>
      <c r="EP55" s="148"/>
      <c r="EQ55" s="149"/>
      <c r="ER55" s="150"/>
      <c r="ES55" s="148"/>
      <c r="ET55" s="148"/>
      <c r="EU55" s="149"/>
      <c r="EV55" s="150"/>
      <c r="EW55" s="148"/>
      <c r="EX55" s="148"/>
      <c r="EY55" s="149"/>
      <c r="EZ55" s="150"/>
      <c r="FA55" s="148"/>
      <c r="FB55" s="148"/>
      <c r="FC55" s="149"/>
      <c r="FD55" s="150"/>
      <c r="FE55" s="148"/>
      <c r="FF55" s="148"/>
      <c r="FG55" s="149"/>
      <c r="FH55" s="150"/>
      <c r="FI55" s="148"/>
      <c r="FJ55" s="148"/>
      <c r="FK55" s="149"/>
      <c r="FL55" s="150"/>
      <c r="FM55" s="148"/>
      <c r="FN55" s="148"/>
      <c r="FO55" s="149"/>
      <c r="FP55" s="150"/>
      <c r="FQ55" s="148"/>
      <c r="FR55" s="148"/>
      <c r="FS55" s="149"/>
      <c r="FT55" s="150"/>
      <c r="FU55" s="148"/>
      <c r="FV55" s="148"/>
      <c r="FW55" s="149"/>
      <c r="FX55" s="150"/>
      <c r="FY55" s="148"/>
      <c r="FZ55" s="148"/>
      <c r="GA55" s="149"/>
      <c r="GB55" s="150"/>
      <c r="GC55" s="148"/>
      <c r="GD55" s="148"/>
      <c r="GE55" s="149"/>
      <c r="GF55" s="150"/>
      <c r="GG55" s="148"/>
      <c r="GH55" s="148"/>
      <c r="GI55" s="149"/>
      <c r="GJ55" s="150"/>
      <c r="GK55" s="148"/>
      <c r="GL55" s="148"/>
      <c r="GM55" s="149"/>
      <c r="GN55" s="150"/>
      <c r="GO55" s="148"/>
      <c r="GP55" s="148"/>
      <c r="GQ55" s="149"/>
      <c r="GR55" s="150"/>
      <c r="GS55" s="148">
        <v>-0.75750000000000739</v>
      </c>
      <c r="GT55" s="148">
        <v>-3.1625000000000014</v>
      </c>
      <c r="IQ55" s="120" t="e">
        <v>#N/A</v>
      </c>
      <c r="IR55" s="120" t="e">
        <v>#N/A</v>
      </c>
      <c r="IS55" s="120" t="e">
        <v>#N/A</v>
      </c>
      <c r="IT55" s="120" t="e">
        <v>#N/A</v>
      </c>
      <c r="IU55" s="120" t="e">
        <v>#N/A</v>
      </c>
      <c r="IV55" s="120" t="e">
        <v>#N/A</v>
      </c>
      <c r="IW55" s="120" t="e">
        <v>#N/A</v>
      </c>
      <c r="IX55" s="120" t="e">
        <v>#N/A</v>
      </c>
      <c r="IY55" s="120" t="e">
        <v>#N/A</v>
      </c>
      <c r="IZ55" s="120" t="e">
        <v>#N/A</v>
      </c>
      <c r="JA55" s="120" t="e">
        <v>#N/A</v>
      </c>
      <c r="JB55" s="120" t="e">
        <v>#N/A</v>
      </c>
      <c r="JC55" s="120" t="e">
        <v>#N/A</v>
      </c>
      <c r="JD55" s="120" t="e">
        <v>#N/A</v>
      </c>
      <c r="JE55" s="120" t="e">
        <v>#N/A</v>
      </c>
      <c r="JF55" s="120" t="e">
        <v>#N/A</v>
      </c>
      <c r="JG55" s="120" t="e">
        <v>#N/A</v>
      </c>
      <c r="JH55" s="120" t="e">
        <v>#N/A</v>
      </c>
      <c r="JI55" s="120" t="e">
        <v>#N/A</v>
      </c>
      <c r="JJ55" s="120" t="e">
        <v>#N/A</v>
      </c>
      <c r="JK55" s="120" t="e">
        <v>#N/A</v>
      </c>
      <c r="JL55" s="120" t="e">
        <v>#N/A</v>
      </c>
      <c r="JM55" s="120" t="e">
        <v>#N/A</v>
      </c>
      <c r="JN55" s="120" t="e">
        <v>#N/A</v>
      </c>
      <c r="JO55" s="120" t="e">
        <v>#N/A</v>
      </c>
      <c r="JP55" s="120" t="e">
        <v>#N/A</v>
      </c>
      <c r="JQ55" s="120" t="e">
        <v>#N/A</v>
      </c>
      <c r="JR55" s="120" t="e">
        <v>#N/A</v>
      </c>
      <c r="JS55" s="120" t="e">
        <v>#N/A</v>
      </c>
      <c r="JT55" s="120" t="e">
        <v>#N/A</v>
      </c>
      <c r="JU55" s="120" t="e">
        <v>#N/A</v>
      </c>
      <c r="JV55" s="120" t="e">
        <v>#N/A</v>
      </c>
      <c r="JW55" s="120" t="e">
        <v>#N/A</v>
      </c>
      <c r="JX55" s="120" t="e">
        <v>#N/A</v>
      </c>
    </row>
    <row r="56" spans="1:284" x14ac:dyDescent="0.25">
      <c r="A56" s="146">
        <v>52</v>
      </c>
      <c r="B56" s="147">
        <v>26</v>
      </c>
      <c r="C56" s="148">
        <v>0</v>
      </c>
      <c r="D56" s="148">
        <v>0</v>
      </c>
      <c r="E56" s="149">
        <v>-0.50250000000001194</v>
      </c>
      <c r="F56" s="150">
        <v>-0.43750000000001421</v>
      </c>
      <c r="G56" s="148">
        <v>-1.5000000000014779E-2</v>
      </c>
      <c r="H56" s="148">
        <v>-1.0350000000000037</v>
      </c>
      <c r="I56" s="148">
        <v>-1.0150000000000006</v>
      </c>
      <c r="J56" s="148">
        <v>-1.8100000000000094</v>
      </c>
      <c r="K56" s="149">
        <v>-1.0150000000000006</v>
      </c>
      <c r="L56" s="150">
        <v>-1.8100000000000094</v>
      </c>
      <c r="M56" s="148">
        <v>-0.95000000000000284</v>
      </c>
      <c r="N56" s="148">
        <v>-1.7925000000000111</v>
      </c>
      <c r="O56" s="149">
        <v>-0.97749999999997783</v>
      </c>
      <c r="P56" s="150">
        <v>-1.5750000000000028</v>
      </c>
      <c r="Q56" s="148">
        <v>-0.69999999999998863</v>
      </c>
      <c r="R56" s="148">
        <v>-2.1400000000000077</v>
      </c>
      <c r="S56" s="149">
        <v>-0.5999999999999801</v>
      </c>
      <c r="T56" s="150">
        <v>-1.3775000000000048</v>
      </c>
      <c r="U56" s="148">
        <v>0.12249999999998806</v>
      </c>
      <c r="V56" s="148">
        <v>-2.0975000000000037</v>
      </c>
      <c r="W56" s="149"/>
      <c r="X56" s="150"/>
      <c r="Y56" s="148"/>
      <c r="Z56" s="148"/>
      <c r="AA56" s="149"/>
      <c r="AB56" s="150"/>
      <c r="AC56" s="148"/>
      <c r="AD56" s="148"/>
      <c r="AE56" s="149"/>
      <c r="AF56" s="150"/>
      <c r="AG56" s="148"/>
      <c r="AH56" s="148"/>
      <c r="AI56" s="149"/>
      <c r="AJ56" s="150"/>
      <c r="AK56" s="148"/>
      <c r="AL56" s="148"/>
      <c r="AM56" s="149"/>
      <c r="AN56" s="150"/>
      <c r="AO56" s="148"/>
      <c r="AP56" s="148"/>
      <c r="AQ56" s="149"/>
      <c r="AR56" s="150"/>
      <c r="AS56" s="148"/>
      <c r="AT56" s="148"/>
      <c r="AU56" s="149"/>
      <c r="AV56" s="150"/>
      <c r="AW56" s="148"/>
      <c r="AX56" s="148"/>
      <c r="AY56" s="149"/>
      <c r="AZ56" s="150"/>
      <c r="BA56" s="148"/>
      <c r="BB56" s="148"/>
      <c r="BC56" s="149"/>
      <c r="BD56" s="150"/>
      <c r="BE56" s="148"/>
      <c r="BF56" s="148"/>
      <c r="BG56" s="149"/>
      <c r="BH56" s="150"/>
      <c r="BI56" s="148"/>
      <c r="BJ56" s="148"/>
      <c r="BK56" s="149"/>
      <c r="BL56" s="150"/>
      <c r="BM56" s="148"/>
      <c r="BN56" s="148"/>
      <c r="BO56" s="149"/>
      <c r="BP56" s="150"/>
      <c r="BQ56" s="148"/>
      <c r="BR56" s="148"/>
      <c r="BS56" s="149"/>
      <c r="BT56" s="150"/>
      <c r="BU56" s="148"/>
      <c r="BV56" s="148"/>
      <c r="BW56" s="149"/>
      <c r="BX56" s="150"/>
      <c r="BY56" s="148"/>
      <c r="BZ56" s="148"/>
      <c r="CA56" s="149"/>
      <c r="CB56" s="150"/>
      <c r="CC56" s="148"/>
      <c r="CD56" s="148"/>
      <c r="CE56" s="149"/>
      <c r="CF56" s="150"/>
      <c r="CG56" s="148"/>
      <c r="CH56" s="148"/>
      <c r="CI56" s="149"/>
      <c r="CJ56" s="150"/>
      <c r="CK56" s="148"/>
      <c r="CL56" s="148"/>
      <c r="CM56" s="149"/>
      <c r="CN56" s="150"/>
      <c r="CO56" s="148"/>
      <c r="CP56" s="148"/>
      <c r="CQ56" s="149"/>
      <c r="CR56" s="150"/>
      <c r="CS56" s="148"/>
      <c r="CT56" s="148"/>
      <c r="CU56" s="149"/>
      <c r="CV56" s="150"/>
      <c r="CW56" s="148"/>
      <c r="CX56" s="148"/>
      <c r="CY56" s="149"/>
      <c r="CZ56" s="150"/>
      <c r="DA56" s="148"/>
      <c r="DB56" s="148"/>
      <c r="DC56" s="149"/>
      <c r="DD56" s="150"/>
      <c r="DE56" s="148"/>
      <c r="DF56" s="148"/>
      <c r="DG56" s="149"/>
      <c r="DH56" s="150"/>
      <c r="DI56" s="148"/>
      <c r="DJ56" s="148"/>
      <c r="DK56" s="149"/>
      <c r="DL56" s="150"/>
      <c r="DM56" s="148"/>
      <c r="DN56" s="148"/>
      <c r="DO56" s="149"/>
      <c r="DP56" s="150"/>
      <c r="DQ56" s="148"/>
      <c r="DR56" s="148"/>
      <c r="DS56" s="149"/>
      <c r="DT56" s="150"/>
      <c r="DU56" s="148"/>
      <c r="DV56" s="148"/>
      <c r="DW56" s="149"/>
      <c r="DX56" s="150"/>
      <c r="DY56" s="148"/>
      <c r="DZ56" s="148"/>
      <c r="EA56" s="149"/>
      <c r="EB56" s="150"/>
      <c r="EC56" s="148"/>
      <c r="ED56" s="148"/>
      <c r="EE56" s="149"/>
      <c r="EF56" s="150"/>
      <c r="EG56" s="148"/>
      <c r="EH56" s="148"/>
      <c r="EI56" s="149"/>
      <c r="EJ56" s="150"/>
      <c r="EK56" s="148"/>
      <c r="EL56" s="148"/>
      <c r="EM56" s="149"/>
      <c r="EN56" s="150"/>
      <c r="EO56" s="148"/>
      <c r="EP56" s="148"/>
      <c r="EQ56" s="149"/>
      <c r="ER56" s="150"/>
      <c r="ES56" s="148"/>
      <c r="ET56" s="148"/>
      <c r="EU56" s="149"/>
      <c r="EV56" s="150"/>
      <c r="EW56" s="148"/>
      <c r="EX56" s="148"/>
      <c r="EY56" s="149"/>
      <c r="EZ56" s="150"/>
      <c r="FA56" s="148"/>
      <c r="FB56" s="148"/>
      <c r="FC56" s="149"/>
      <c r="FD56" s="150"/>
      <c r="FE56" s="148"/>
      <c r="FF56" s="148"/>
      <c r="FG56" s="149"/>
      <c r="FH56" s="150"/>
      <c r="FI56" s="148"/>
      <c r="FJ56" s="148"/>
      <c r="FK56" s="149"/>
      <c r="FL56" s="150"/>
      <c r="FM56" s="148"/>
      <c r="FN56" s="148"/>
      <c r="FO56" s="149"/>
      <c r="FP56" s="150"/>
      <c r="FQ56" s="148"/>
      <c r="FR56" s="148"/>
      <c r="FS56" s="149"/>
      <c r="FT56" s="150"/>
      <c r="FU56" s="148"/>
      <c r="FV56" s="148"/>
      <c r="FW56" s="149"/>
      <c r="FX56" s="150"/>
      <c r="FY56" s="148"/>
      <c r="FZ56" s="148"/>
      <c r="GA56" s="149"/>
      <c r="GB56" s="150"/>
      <c r="GC56" s="148"/>
      <c r="GD56" s="148"/>
      <c r="GE56" s="149"/>
      <c r="GF56" s="150"/>
      <c r="GG56" s="148"/>
      <c r="GH56" s="148"/>
      <c r="GI56" s="149"/>
      <c r="GJ56" s="150"/>
      <c r="GK56" s="148"/>
      <c r="GL56" s="148"/>
      <c r="GM56" s="149"/>
      <c r="GN56" s="150"/>
      <c r="GO56" s="148"/>
      <c r="GP56" s="148"/>
      <c r="GQ56" s="149"/>
      <c r="GR56" s="150"/>
      <c r="GS56" s="148">
        <v>-0.7225000000000108</v>
      </c>
      <c r="GT56" s="148">
        <v>-3.3574999999999946</v>
      </c>
      <c r="IQ56" s="120" t="e">
        <v>#N/A</v>
      </c>
      <c r="IR56" s="120" t="e">
        <v>#N/A</v>
      </c>
      <c r="IS56" s="120" t="e">
        <v>#N/A</v>
      </c>
      <c r="IT56" s="120" t="e">
        <v>#N/A</v>
      </c>
      <c r="IU56" s="120" t="e">
        <v>#N/A</v>
      </c>
      <c r="IV56" s="120" t="e">
        <v>#N/A</v>
      </c>
      <c r="IW56" s="120" t="e">
        <v>#N/A</v>
      </c>
      <c r="IX56" s="120" t="e">
        <v>#N/A</v>
      </c>
      <c r="IY56" s="120" t="e">
        <v>#N/A</v>
      </c>
      <c r="IZ56" s="120" t="e">
        <v>#N/A</v>
      </c>
      <c r="JA56" s="120" t="e">
        <v>#N/A</v>
      </c>
      <c r="JB56" s="120" t="e">
        <v>#N/A</v>
      </c>
      <c r="JC56" s="120" t="e">
        <v>#N/A</v>
      </c>
      <c r="JD56" s="120" t="e">
        <v>#N/A</v>
      </c>
      <c r="JE56" s="120" t="e">
        <v>#N/A</v>
      </c>
      <c r="JF56" s="120" t="e">
        <v>#N/A</v>
      </c>
      <c r="JG56" s="120" t="e">
        <v>#N/A</v>
      </c>
      <c r="JH56" s="120" t="e">
        <v>#N/A</v>
      </c>
      <c r="JI56" s="120" t="e">
        <v>#N/A</v>
      </c>
      <c r="JJ56" s="120" t="e">
        <v>#N/A</v>
      </c>
      <c r="JK56" s="120" t="e">
        <v>#N/A</v>
      </c>
      <c r="JL56" s="120" t="e">
        <v>#N/A</v>
      </c>
      <c r="JM56" s="120" t="e">
        <v>#N/A</v>
      </c>
      <c r="JN56" s="120" t="e">
        <v>#N/A</v>
      </c>
      <c r="JO56" s="120" t="e">
        <v>#N/A</v>
      </c>
      <c r="JP56" s="120" t="e">
        <v>#N/A</v>
      </c>
      <c r="JQ56" s="120" t="e">
        <v>#N/A</v>
      </c>
      <c r="JR56" s="120" t="e">
        <v>#N/A</v>
      </c>
      <c r="JS56" s="120" t="e">
        <v>#N/A</v>
      </c>
      <c r="JT56" s="120" t="e">
        <v>#N/A</v>
      </c>
      <c r="JU56" s="120" t="e">
        <v>#N/A</v>
      </c>
      <c r="JV56" s="120" t="e">
        <v>#N/A</v>
      </c>
      <c r="JW56" s="120" t="e">
        <v>#N/A</v>
      </c>
      <c r="JX56" s="120" t="e">
        <v>#N/A</v>
      </c>
    </row>
    <row r="57" spans="1:284" x14ac:dyDescent="0.25">
      <c r="A57" s="146">
        <v>53</v>
      </c>
      <c r="B57" s="147">
        <v>26.5</v>
      </c>
      <c r="C57" s="148">
        <v>0</v>
      </c>
      <c r="D57" s="148">
        <v>0</v>
      </c>
      <c r="E57" s="149">
        <v>-0.46000000000002217</v>
      </c>
      <c r="F57" s="150">
        <v>-0.4450000000000145</v>
      </c>
      <c r="G57" s="148">
        <v>1.4999999999986358E-2</v>
      </c>
      <c r="H57" s="148">
        <v>-0.94500000000000028</v>
      </c>
      <c r="I57" s="148">
        <v>-0.98499999999999943</v>
      </c>
      <c r="J57" s="148">
        <v>-1.8825000000000074</v>
      </c>
      <c r="K57" s="149">
        <v>-0.98499999999999943</v>
      </c>
      <c r="L57" s="150">
        <v>-1.8825000000000074</v>
      </c>
      <c r="M57" s="148">
        <v>-0.9375</v>
      </c>
      <c r="N57" s="148">
        <v>-1.8650000000000091</v>
      </c>
      <c r="O57" s="149">
        <v>-0.96999999999998465</v>
      </c>
      <c r="P57" s="150">
        <v>-1.6650000000000063</v>
      </c>
      <c r="Q57" s="148">
        <v>-0.69999999999998863</v>
      </c>
      <c r="R57" s="148">
        <v>-2.345000000000006</v>
      </c>
      <c r="S57" s="149">
        <v>-0.59499999999998465</v>
      </c>
      <c r="T57" s="150">
        <v>-1.542500000000004</v>
      </c>
      <c r="U57" s="148">
        <v>9.9999999999980105E-2</v>
      </c>
      <c r="V57" s="148">
        <v>-2.1825000000000045</v>
      </c>
      <c r="W57" s="149"/>
      <c r="X57" s="150"/>
      <c r="Y57" s="148"/>
      <c r="Z57" s="148"/>
      <c r="AA57" s="149"/>
      <c r="AB57" s="150"/>
      <c r="AC57" s="148"/>
      <c r="AD57" s="148"/>
      <c r="AE57" s="149"/>
      <c r="AF57" s="150"/>
      <c r="AG57" s="148"/>
      <c r="AH57" s="148"/>
      <c r="AI57" s="149"/>
      <c r="AJ57" s="150"/>
      <c r="AK57" s="148"/>
      <c r="AL57" s="148"/>
      <c r="AM57" s="149"/>
      <c r="AN57" s="150"/>
      <c r="AO57" s="148"/>
      <c r="AP57" s="148"/>
      <c r="AQ57" s="149"/>
      <c r="AR57" s="150"/>
      <c r="AS57" s="148"/>
      <c r="AT57" s="148"/>
      <c r="AU57" s="149"/>
      <c r="AV57" s="150"/>
      <c r="AW57" s="148"/>
      <c r="AX57" s="148"/>
      <c r="AY57" s="149"/>
      <c r="AZ57" s="150"/>
      <c r="BA57" s="148"/>
      <c r="BB57" s="148"/>
      <c r="BC57" s="149"/>
      <c r="BD57" s="150"/>
      <c r="BE57" s="148"/>
      <c r="BF57" s="148"/>
      <c r="BG57" s="149"/>
      <c r="BH57" s="150"/>
      <c r="BI57" s="148"/>
      <c r="BJ57" s="148"/>
      <c r="BK57" s="149"/>
      <c r="BL57" s="150"/>
      <c r="BM57" s="148"/>
      <c r="BN57" s="148"/>
      <c r="BO57" s="149"/>
      <c r="BP57" s="150"/>
      <c r="BQ57" s="148"/>
      <c r="BR57" s="148"/>
      <c r="BS57" s="149"/>
      <c r="BT57" s="150"/>
      <c r="BU57" s="148"/>
      <c r="BV57" s="148"/>
      <c r="BW57" s="149"/>
      <c r="BX57" s="150"/>
      <c r="BY57" s="148"/>
      <c r="BZ57" s="148"/>
      <c r="CA57" s="149"/>
      <c r="CB57" s="150"/>
      <c r="CC57" s="148"/>
      <c r="CD57" s="148"/>
      <c r="CE57" s="149"/>
      <c r="CF57" s="150"/>
      <c r="CG57" s="148"/>
      <c r="CH57" s="148"/>
      <c r="CI57" s="149"/>
      <c r="CJ57" s="150"/>
      <c r="CK57" s="148"/>
      <c r="CL57" s="148"/>
      <c r="CM57" s="149"/>
      <c r="CN57" s="150"/>
      <c r="CO57" s="148"/>
      <c r="CP57" s="148"/>
      <c r="CQ57" s="149"/>
      <c r="CR57" s="150"/>
      <c r="CS57" s="148"/>
      <c r="CT57" s="148"/>
      <c r="CU57" s="149"/>
      <c r="CV57" s="150"/>
      <c r="CW57" s="148"/>
      <c r="CX57" s="148"/>
      <c r="CY57" s="149"/>
      <c r="CZ57" s="150"/>
      <c r="DA57" s="148"/>
      <c r="DB57" s="148"/>
      <c r="DC57" s="149"/>
      <c r="DD57" s="150"/>
      <c r="DE57" s="148"/>
      <c r="DF57" s="148"/>
      <c r="DG57" s="149"/>
      <c r="DH57" s="150"/>
      <c r="DI57" s="148"/>
      <c r="DJ57" s="148"/>
      <c r="DK57" s="149"/>
      <c r="DL57" s="150"/>
      <c r="DM57" s="148"/>
      <c r="DN57" s="148"/>
      <c r="DO57" s="149"/>
      <c r="DP57" s="150"/>
      <c r="DQ57" s="148"/>
      <c r="DR57" s="148"/>
      <c r="DS57" s="149"/>
      <c r="DT57" s="150"/>
      <c r="DU57" s="148"/>
      <c r="DV57" s="148"/>
      <c r="DW57" s="149"/>
      <c r="DX57" s="150"/>
      <c r="DY57" s="148"/>
      <c r="DZ57" s="148"/>
      <c r="EA57" s="149"/>
      <c r="EB57" s="150"/>
      <c r="EC57" s="148"/>
      <c r="ED57" s="148"/>
      <c r="EE57" s="149"/>
      <c r="EF57" s="150"/>
      <c r="EG57" s="148"/>
      <c r="EH57" s="148"/>
      <c r="EI57" s="149"/>
      <c r="EJ57" s="150"/>
      <c r="EK57" s="148"/>
      <c r="EL57" s="148"/>
      <c r="EM57" s="149"/>
      <c r="EN57" s="150"/>
      <c r="EO57" s="148"/>
      <c r="EP57" s="148"/>
      <c r="EQ57" s="149"/>
      <c r="ER57" s="150"/>
      <c r="ES57" s="148"/>
      <c r="ET57" s="148"/>
      <c r="EU57" s="149"/>
      <c r="EV57" s="150"/>
      <c r="EW57" s="148"/>
      <c r="EX57" s="148"/>
      <c r="EY57" s="149"/>
      <c r="EZ57" s="150"/>
      <c r="FA57" s="148"/>
      <c r="FB57" s="148"/>
      <c r="FC57" s="149"/>
      <c r="FD57" s="150"/>
      <c r="FE57" s="148"/>
      <c r="FF57" s="148"/>
      <c r="FG57" s="149"/>
      <c r="FH57" s="150"/>
      <c r="FI57" s="148"/>
      <c r="FJ57" s="148"/>
      <c r="FK57" s="149"/>
      <c r="FL57" s="150"/>
      <c r="FM57" s="148"/>
      <c r="FN57" s="148"/>
      <c r="FO57" s="149"/>
      <c r="FP57" s="150"/>
      <c r="FQ57" s="148"/>
      <c r="FR57" s="148"/>
      <c r="FS57" s="149"/>
      <c r="FT57" s="150"/>
      <c r="FU57" s="148"/>
      <c r="FV57" s="148"/>
      <c r="FW57" s="149"/>
      <c r="FX57" s="150"/>
      <c r="FY57" s="148"/>
      <c r="FZ57" s="148"/>
      <c r="GA57" s="149"/>
      <c r="GB57" s="150"/>
      <c r="GC57" s="148"/>
      <c r="GD57" s="148"/>
      <c r="GE57" s="149"/>
      <c r="GF57" s="150"/>
      <c r="GG57" s="148"/>
      <c r="GH57" s="148"/>
      <c r="GI57" s="149"/>
      <c r="GJ57" s="150"/>
      <c r="GK57" s="148"/>
      <c r="GL57" s="148"/>
      <c r="GM57" s="149"/>
      <c r="GN57" s="150"/>
      <c r="GO57" s="148"/>
      <c r="GP57" s="148"/>
      <c r="GQ57" s="149"/>
      <c r="GR57" s="150"/>
      <c r="GS57" s="148">
        <v>-0.71500000000001762</v>
      </c>
      <c r="GT57" s="148">
        <v>-3.3274999999999935</v>
      </c>
      <c r="IQ57" s="120" t="e">
        <v>#N/A</v>
      </c>
      <c r="IR57" s="120" t="e">
        <v>#N/A</v>
      </c>
      <c r="IS57" s="120" t="e">
        <v>#N/A</v>
      </c>
      <c r="IT57" s="120" t="e">
        <v>#N/A</v>
      </c>
      <c r="IU57" s="120" t="e">
        <v>#N/A</v>
      </c>
      <c r="IV57" s="120" t="e">
        <v>#N/A</v>
      </c>
      <c r="IW57" s="120" t="e">
        <v>#N/A</v>
      </c>
      <c r="IX57" s="120" t="e">
        <v>#N/A</v>
      </c>
      <c r="IY57" s="120" t="e">
        <v>#N/A</v>
      </c>
      <c r="IZ57" s="120" t="e">
        <v>#N/A</v>
      </c>
      <c r="JA57" s="120" t="e">
        <v>#N/A</v>
      </c>
      <c r="JB57" s="120" t="e">
        <v>#N/A</v>
      </c>
      <c r="JC57" s="120" t="e">
        <v>#N/A</v>
      </c>
      <c r="JD57" s="120" t="e">
        <v>#N/A</v>
      </c>
      <c r="JE57" s="120" t="e">
        <v>#N/A</v>
      </c>
      <c r="JF57" s="120" t="e">
        <v>#N/A</v>
      </c>
      <c r="JG57" s="120" t="e">
        <v>#N/A</v>
      </c>
      <c r="JH57" s="120" t="e">
        <v>#N/A</v>
      </c>
      <c r="JI57" s="120" t="e">
        <v>#N/A</v>
      </c>
      <c r="JJ57" s="120" t="e">
        <v>#N/A</v>
      </c>
      <c r="JK57" s="120" t="e">
        <v>#N/A</v>
      </c>
      <c r="JL57" s="120" t="e">
        <v>#N/A</v>
      </c>
      <c r="JM57" s="120" t="e">
        <v>#N/A</v>
      </c>
      <c r="JN57" s="120" t="e">
        <v>#N/A</v>
      </c>
      <c r="JO57" s="120" t="e">
        <v>#N/A</v>
      </c>
      <c r="JP57" s="120" t="e">
        <v>#N/A</v>
      </c>
      <c r="JQ57" s="120" t="e">
        <v>#N/A</v>
      </c>
      <c r="JR57" s="120" t="e">
        <v>#N/A</v>
      </c>
      <c r="JS57" s="120" t="e">
        <v>#N/A</v>
      </c>
      <c r="JT57" s="120" t="e">
        <v>#N/A</v>
      </c>
      <c r="JU57" s="120" t="e">
        <v>#N/A</v>
      </c>
      <c r="JV57" s="120" t="e">
        <v>#N/A</v>
      </c>
      <c r="JW57" s="120" t="e">
        <v>#N/A</v>
      </c>
      <c r="JX57" s="120" t="e">
        <v>#N/A</v>
      </c>
    </row>
    <row r="58" spans="1:284" x14ac:dyDescent="0.25">
      <c r="A58" s="146">
        <v>54</v>
      </c>
      <c r="B58" s="147">
        <v>27</v>
      </c>
      <c r="C58" s="148">
        <v>0</v>
      </c>
      <c r="D58" s="148">
        <v>0</v>
      </c>
      <c r="E58" s="149">
        <v>-0.41500000000002046</v>
      </c>
      <c r="F58" s="150">
        <v>-0.55750000000001165</v>
      </c>
      <c r="G58" s="148">
        <v>3.4999999999982379E-2</v>
      </c>
      <c r="H58" s="148">
        <v>-0.87999999999999545</v>
      </c>
      <c r="I58" s="148">
        <v>-0.96250000000000568</v>
      </c>
      <c r="J58" s="148">
        <v>-1.8725000000000023</v>
      </c>
      <c r="K58" s="149">
        <v>-0.96250000000000568</v>
      </c>
      <c r="L58" s="150">
        <v>-1.8725000000000023</v>
      </c>
      <c r="M58" s="148">
        <v>-0.92000000000000171</v>
      </c>
      <c r="N58" s="148">
        <v>-1.9050000000000082</v>
      </c>
      <c r="O58" s="149">
        <v>-0.94249999999999545</v>
      </c>
      <c r="P58" s="150">
        <v>-1.7225000000000037</v>
      </c>
      <c r="Q58" s="148">
        <v>-0.69749999999999091</v>
      </c>
      <c r="R58" s="148">
        <v>-2.4149999999999991</v>
      </c>
      <c r="S58" s="149">
        <v>-0.58499999999999375</v>
      </c>
      <c r="T58" s="150">
        <v>-1.7325000000000017</v>
      </c>
      <c r="U58" s="148">
        <v>9.9999999999980105E-2</v>
      </c>
      <c r="V58" s="148">
        <v>-2.365000000000002</v>
      </c>
      <c r="W58" s="149"/>
      <c r="X58" s="150"/>
      <c r="Y58" s="148"/>
      <c r="Z58" s="148"/>
      <c r="AA58" s="149"/>
      <c r="AB58" s="150"/>
      <c r="AC58" s="148"/>
      <c r="AD58" s="148"/>
      <c r="AE58" s="149"/>
      <c r="AF58" s="150"/>
      <c r="AG58" s="148"/>
      <c r="AH58" s="148"/>
      <c r="AI58" s="149"/>
      <c r="AJ58" s="150"/>
      <c r="AK58" s="148"/>
      <c r="AL58" s="148"/>
      <c r="AM58" s="149"/>
      <c r="AN58" s="150"/>
      <c r="AO58" s="148"/>
      <c r="AP58" s="148"/>
      <c r="AQ58" s="149"/>
      <c r="AR58" s="150"/>
      <c r="AS58" s="148"/>
      <c r="AT58" s="148"/>
      <c r="AU58" s="149"/>
      <c r="AV58" s="150"/>
      <c r="AW58" s="148"/>
      <c r="AX58" s="148"/>
      <c r="AY58" s="149"/>
      <c r="AZ58" s="150"/>
      <c r="BA58" s="148"/>
      <c r="BB58" s="148"/>
      <c r="BC58" s="149"/>
      <c r="BD58" s="150"/>
      <c r="BE58" s="148"/>
      <c r="BF58" s="148"/>
      <c r="BG58" s="149"/>
      <c r="BH58" s="150"/>
      <c r="BI58" s="148"/>
      <c r="BJ58" s="148"/>
      <c r="BK58" s="149"/>
      <c r="BL58" s="150"/>
      <c r="BM58" s="148"/>
      <c r="BN58" s="148"/>
      <c r="BO58" s="149"/>
      <c r="BP58" s="150"/>
      <c r="BQ58" s="148"/>
      <c r="BR58" s="148"/>
      <c r="BS58" s="149"/>
      <c r="BT58" s="150"/>
      <c r="BU58" s="148"/>
      <c r="BV58" s="148"/>
      <c r="BW58" s="149"/>
      <c r="BX58" s="150"/>
      <c r="BY58" s="148"/>
      <c r="BZ58" s="148"/>
      <c r="CA58" s="149"/>
      <c r="CB58" s="150"/>
      <c r="CC58" s="148"/>
      <c r="CD58" s="148"/>
      <c r="CE58" s="149"/>
      <c r="CF58" s="150"/>
      <c r="CG58" s="148"/>
      <c r="CH58" s="148"/>
      <c r="CI58" s="149"/>
      <c r="CJ58" s="150"/>
      <c r="CK58" s="148"/>
      <c r="CL58" s="148"/>
      <c r="CM58" s="149"/>
      <c r="CN58" s="150"/>
      <c r="CO58" s="148"/>
      <c r="CP58" s="148"/>
      <c r="CQ58" s="149"/>
      <c r="CR58" s="150"/>
      <c r="CS58" s="148"/>
      <c r="CT58" s="148"/>
      <c r="CU58" s="149"/>
      <c r="CV58" s="150"/>
      <c r="CW58" s="148"/>
      <c r="CX58" s="148"/>
      <c r="CY58" s="149"/>
      <c r="CZ58" s="150"/>
      <c r="DA58" s="148"/>
      <c r="DB58" s="148"/>
      <c r="DC58" s="149"/>
      <c r="DD58" s="150"/>
      <c r="DE58" s="148"/>
      <c r="DF58" s="148"/>
      <c r="DG58" s="149"/>
      <c r="DH58" s="150"/>
      <c r="DI58" s="148"/>
      <c r="DJ58" s="148"/>
      <c r="DK58" s="149"/>
      <c r="DL58" s="150"/>
      <c r="DM58" s="148"/>
      <c r="DN58" s="148"/>
      <c r="DO58" s="149"/>
      <c r="DP58" s="150"/>
      <c r="DQ58" s="148"/>
      <c r="DR58" s="148"/>
      <c r="DS58" s="149"/>
      <c r="DT58" s="150"/>
      <c r="DU58" s="148"/>
      <c r="DV58" s="148"/>
      <c r="DW58" s="149"/>
      <c r="DX58" s="150"/>
      <c r="DY58" s="148"/>
      <c r="DZ58" s="148"/>
      <c r="EA58" s="149"/>
      <c r="EB58" s="150"/>
      <c r="EC58" s="148"/>
      <c r="ED58" s="148"/>
      <c r="EE58" s="149"/>
      <c r="EF58" s="150"/>
      <c r="EG58" s="148"/>
      <c r="EH58" s="148"/>
      <c r="EI58" s="149"/>
      <c r="EJ58" s="150"/>
      <c r="EK58" s="148"/>
      <c r="EL58" s="148"/>
      <c r="EM58" s="149"/>
      <c r="EN58" s="150"/>
      <c r="EO58" s="148"/>
      <c r="EP58" s="148"/>
      <c r="EQ58" s="149"/>
      <c r="ER58" s="150"/>
      <c r="ES58" s="148"/>
      <c r="ET58" s="148"/>
      <c r="EU58" s="149"/>
      <c r="EV58" s="150"/>
      <c r="EW58" s="148"/>
      <c r="EX58" s="148"/>
      <c r="EY58" s="149"/>
      <c r="EZ58" s="150"/>
      <c r="FA58" s="148"/>
      <c r="FB58" s="148"/>
      <c r="FC58" s="149"/>
      <c r="FD58" s="150"/>
      <c r="FE58" s="148"/>
      <c r="FF58" s="148"/>
      <c r="FG58" s="149"/>
      <c r="FH58" s="150"/>
      <c r="FI58" s="148"/>
      <c r="FJ58" s="148"/>
      <c r="FK58" s="149"/>
      <c r="FL58" s="150"/>
      <c r="FM58" s="148"/>
      <c r="FN58" s="148"/>
      <c r="FO58" s="149"/>
      <c r="FP58" s="150"/>
      <c r="FQ58" s="148"/>
      <c r="FR58" s="148"/>
      <c r="FS58" s="149"/>
      <c r="FT58" s="150"/>
      <c r="FU58" s="148"/>
      <c r="FV58" s="148"/>
      <c r="FW58" s="149"/>
      <c r="FX58" s="150"/>
      <c r="FY58" s="148"/>
      <c r="FZ58" s="148"/>
      <c r="GA58" s="149"/>
      <c r="GB58" s="150"/>
      <c r="GC58" s="148"/>
      <c r="GD58" s="148"/>
      <c r="GE58" s="149"/>
      <c r="GF58" s="150"/>
      <c r="GG58" s="148"/>
      <c r="GH58" s="148"/>
      <c r="GI58" s="149"/>
      <c r="GJ58" s="150"/>
      <c r="GK58" s="148"/>
      <c r="GL58" s="148"/>
      <c r="GM58" s="149"/>
      <c r="GN58" s="150"/>
      <c r="GO58" s="148"/>
      <c r="GP58" s="148"/>
      <c r="GQ58" s="149"/>
      <c r="GR58" s="150"/>
      <c r="GS58" s="148">
        <v>-0.70000000000001705</v>
      </c>
      <c r="GT58" s="148">
        <v>-3.3649999999999878</v>
      </c>
      <c r="IQ58" s="120" t="e">
        <v>#N/A</v>
      </c>
      <c r="IR58" s="120" t="e">
        <v>#N/A</v>
      </c>
      <c r="IS58" s="120" t="e">
        <v>#N/A</v>
      </c>
      <c r="IT58" s="120" t="e">
        <v>#N/A</v>
      </c>
      <c r="IU58" s="120" t="e">
        <v>#N/A</v>
      </c>
      <c r="IV58" s="120" t="e">
        <v>#N/A</v>
      </c>
      <c r="IW58" s="120" t="e">
        <v>#N/A</v>
      </c>
      <c r="IX58" s="120" t="e">
        <v>#N/A</v>
      </c>
      <c r="IY58" s="120" t="e">
        <v>#N/A</v>
      </c>
      <c r="IZ58" s="120" t="e">
        <v>#N/A</v>
      </c>
      <c r="JA58" s="120" t="e">
        <v>#N/A</v>
      </c>
      <c r="JB58" s="120" t="e">
        <v>#N/A</v>
      </c>
      <c r="JC58" s="120" t="e">
        <v>#N/A</v>
      </c>
      <c r="JD58" s="120" t="e">
        <v>#N/A</v>
      </c>
      <c r="JE58" s="120" t="e">
        <v>#N/A</v>
      </c>
      <c r="JF58" s="120" t="e">
        <v>#N/A</v>
      </c>
      <c r="JG58" s="120" t="e">
        <v>#N/A</v>
      </c>
      <c r="JH58" s="120" t="e">
        <v>#N/A</v>
      </c>
      <c r="JI58" s="120" t="e">
        <v>#N/A</v>
      </c>
      <c r="JJ58" s="120" t="e">
        <v>#N/A</v>
      </c>
      <c r="JK58" s="120" t="e">
        <v>#N/A</v>
      </c>
      <c r="JL58" s="120" t="e">
        <v>#N/A</v>
      </c>
      <c r="JM58" s="120" t="e">
        <v>#N/A</v>
      </c>
      <c r="JN58" s="120" t="e">
        <v>#N/A</v>
      </c>
      <c r="JO58" s="120" t="e">
        <v>#N/A</v>
      </c>
      <c r="JP58" s="120" t="e">
        <v>#N/A</v>
      </c>
      <c r="JQ58" s="120" t="e">
        <v>#N/A</v>
      </c>
      <c r="JR58" s="120" t="e">
        <v>#N/A</v>
      </c>
      <c r="JS58" s="120" t="e">
        <v>#N/A</v>
      </c>
      <c r="JT58" s="120" t="e">
        <v>#N/A</v>
      </c>
      <c r="JU58" s="120" t="e">
        <v>#N/A</v>
      </c>
      <c r="JV58" s="120" t="e">
        <v>#N/A</v>
      </c>
      <c r="JW58" s="120" t="e">
        <v>#N/A</v>
      </c>
      <c r="JX58" s="120" t="e">
        <v>#N/A</v>
      </c>
    </row>
    <row r="59" spans="1:284" x14ac:dyDescent="0.25">
      <c r="A59" s="146">
        <v>55</v>
      </c>
      <c r="B59" s="147">
        <v>27.5</v>
      </c>
      <c r="C59" s="148">
        <v>0</v>
      </c>
      <c r="D59" s="148">
        <v>0</v>
      </c>
      <c r="E59" s="149">
        <v>-0.39250000000001251</v>
      </c>
      <c r="F59" s="150">
        <v>-0.47750000000000625</v>
      </c>
      <c r="G59" s="148">
        <v>2.4999999999835154E-3</v>
      </c>
      <c r="H59" s="148">
        <v>-0.85499999999999687</v>
      </c>
      <c r="I59" s="148">
        <v>-0.84499999999999886</v>
      </c>
      <c r="J59" s="148">
        <v>-1.6600000000000001</v>
      </c>
      <c r="K59" s="149">
        <v>-0.84499999999999886</v>
      </c>
      <c r="L59" s="150">
        <v>-1.6600000000000001</v>
      </c>
      <c r="M59" s="148">
        <v>-0.8399999999999892</v>
      </c>
      <c r="N59" s="148">
        <v>-1.7875000000000014</v>
      </c>
      <c r="O59" s="149">
        <v>-0.85999999999998522</v>
      </c>
      <c r="P59" s="150">
        <v>-1.7000000000000028</v>
      </c>
      <c r="Q59" s="148">
        <v>-0.60999999999998522</v>
      </c>
      <c r="R59" s="148">
        <v>-2.1849999999999952</v>
      </c>
      <c r="S59" s="149">
        <v>-0.62749999999998352</v>
      </c>
      <c r="T59" s="150">
        <v>-1.629999999999999</v>
      </c>
      <c r="U59" s="148">
        <v>-8.7500000000005684E-2</v>
      </c>
      <c r="V59" s="148">
        <v>-2.447499999999998</v>
      </c>
      <c r="W59" s="149"/>
      <c r="X59" s="150"/>
      <c r="Y59" s="148"/>
      <c r="Z59" s="148"/>
      <c r="AA59" s="149"/>
      <c r="AB59" s="150"/>
      <c r="AC59" s="148"/>
      <c r="AD59" s="148"/>
      <c r="AE59" s="149"/>
      <c r="AF59" s="150"/>
      <c r="AG59" s="148"/>
      <c r="AH59" s="148"/>
      <c r="AI59" s="149"/>
      <c r="AJ59" s="150"/>
      <c r="AK59" s="148"/>
      <c r="AL59" s="148"/>
      <c r="AM59" s="149"/>
      <c r="AN59" s="150"/>
      <c r="AO59" s="148"/>
      <c r="AP59" s="148"/>
      <c r="AQ59" s="149"/>
      <c r="AR59" s="150"/>
      <c r="AS59" s="148"/>
      <c r="AT59" s="148"/>
      <c r="AU59" s="149"/>
      <c r="AV59" s="150"/>
      <c r="AW59" s="148"/>
      <c r="AX59" s="148"/>
      <c r="AY59" s="149"/>
      <c r="AZ59" s="150"/>
      <c r="BA59" s="148"/>
      <c r="BB59" s="148"/>
      <c r="BC59" s="149"/>
      <c r="BD59" s="150"/>
      <c r="BE59" s="148"/>
      <c r="BF59" s="148"/>
      <c r="BG59" s="149"/>
      <c r="BH59" s="150"/>
      <c r="BI59" s="148"/>
      <c r="BJ59" s="148"/>
      <c r="BK59" s="149"/>
      <c r="BL59" s="150"/>
      <c r="BM59" s="148"/>
      <c r="BN59" s="148"/>
      <c r="BO59" s="149"/>
      <c r="BP59" s="150"/>
      <c r="BQ59" s="148"/>
      <c r="BR59" s="148"/>
      <c r="BS59" s="149"/>
      <c r="BT59" s="150"/>
      <c r="BU59" s="148"/>
      <c r="BV59" s="148"/>
      <c r="BW59" s="149"/>
      <c r="BX59" s="150"/>
      <c r="BY59" s="148"/>
      <c r="BZ59" s="148"/>
      <c r="CA59" s="149"/>
      <c r="CB59" s="150"/>
      <c r="CC59" s="148"/>
      <c r="CD59" s="148"/>
      <c r="CE59" s="149"/>
      <c r="CF59" s="150"/>
      <c r="CG59" s="148"/>
      <c r="CH59" s="148"/>
      <c r="CI59" s="149"/>
      <c r="CJ59" s="150"/>
      <c r="CK59" s="148"/>
      <c r="CL59" s="148"/>
      <c r="CM59" s="149"/>
      <c r="CN59" s="150"/>
      <c r="CO59" s="148"/>
      <c r="CP59" s="148"/>
      <c r="CQ59" s="149"/>
      <c r="CR59" s="150"/>
      <c r="CS59" s="148"/>
      <c r="CT59" s="148"/>
      <c r="CU59" s="149"/>
      <c r="CV59" s="150"/>
      <c r="CW59" s="148"/>
      <c r="CX59" s="148"/>
      <c r="CY59" s="149"/>
      <c r="CZ59" s="150"/>
      <c r="DA59" s="148"/>
      <c r="DB59" s="148"/>
      <c r="DC59" s="149"/>
      <c r="DD59" s="150"/>
      <c r="DE59" s="148"/>
      <c r="DF59" s="148"/>
      <c r="DG59" s="149"/>
      <c r="DH59" s="150"/>
      <c r="DI59" s="148"/>
      <c r="DJ59" s="148"/>
      <c r="DK59" s="149"/>
      <c r="DL59" s="150"/>
      <c r="DM59" s="148"/>
      <c r="DN59" s="148"/>
      <c r="DO59" s="149"/>
      <c r="DP59" s="150"/>
      <c r="DQ59" s="148"/>
      <c r="DR59" s="148"/>
      <c r="DS59" s="149"/>
      <c r="DT59" s="150"/>
      <c r="DU59" s="148"/>
      <c r="DV59" s="148"/>
      <c r="DW59" s="149"/>
      <c r="DX59" s="150"/>
      <c r="DY59" s="148"/>
      <c r="DZ59" s="148"/>
      <c r="EA59" s="149"/>
      <c r="EB59" s="150"/>
      <c r="EC59" s="148"/>
      <c r="ED59" s="148"/>
      <c r="EE59" s="149"/>
      <c r="EF59" s="150"/>
      <c r="EG59" s="148"/>
      <c r="EH59" s="148"/>
      <c r="EI59" s="149"/>
      <c r="EJ59" s="150"/>
      <c r="EK59" s="148"/>
      <c r="EL59" s="148"/>
      <c r="EM59" s="149"/>
      <c r="EN59" s="150"/>
      <c r="EO59" s="148"/>
      <c r="EP59" s="148"/>
      <c r="EQ59" s="149"/>
      <c r="ER59" s="150"/>
      <c r="ES59" s="148"/>
      <c r="ET59" s="148"/>
      <c r="EU59" s="149"/>
      <c r="EV59" s="150"/>
      <c r="EW59" s="148"/>
      <c r="EX59" s="148"/>
      <c r="EY59" s="149"/>
      <c r="EZ59" s="150"/>
      <c r="FA59" s="148"/>
      <c r="FB59" s="148"/>
      <c r="FC59" s="149"/>
      <c r="FD59" s="150"/>
      <c r="FE59" s="148"/>
      <c r="FF59" s="148"/>
      <c r="FG59" s="149"/>
      <c r="FH59" s="150"/>
      <c r="FI59" s="148"/>
      <c r="FJ59" s="148"/>
      <c r="FK59" s="149"/>
      <c r="FL59" s="150"/>
      <c r="FM59" s="148"/>
      <c r="FN59" s="148"/>
      <c r="FO59" s="149"/>
      <c r="FP59" s="150"/>
      <c r="FQ59" s="148"/>
      <c r="FR59" s="148"/>
      <c r="FS59" s="149"/>
      <c r="FT59" s="150"/>
      <c r="FU59" s="148"/>
      <c r="FV59" s="148"/>
      <c r="FW59" s="149"/>
      <c r="FX59" s="150"/>
      <c r="FY59" s="148"/>
      <c r="FZ59" s="148"/>
      <c r="GA59" s="149"/>
      <c r="GB59" s="150"/>
      <c r="GC59" s="148"/>
      <c r="GD59" s="148"/>
      <c r="GE59" s="149"/>
      <c r="GF59" s="150"/>
      <c r="GG59" s="148"/>
      <c r="GH59" s="148"/>
      <c r="GI59" s="149"/>
      <c r="GJ59" s="150"/>
      <c r="GK59" s="148"/>
      <c r="GL59" s="148"/>
      <c r="GM59" s="149"/>
      <c r="GN59" s="150"/>
      <c r="GO59" s="148"/>
      <c r="GP59" s="148"/>
      <c r="GQ59" s="149"/>
      <c r="GR59" s="150"/>
      <c r="GS59" s="148">
        <v>-0.73000000000000398</v>
      </c>
      <c r="GT59" s="148">
        <v>-3.1849999999999881</v>
      </c>
      <c r="IQ59" s="120" t="e">
        <v>#N/A</v>
      </c>
      <c r="IR59" s="120" t="e">
        <v>#N/A</v>
      </c>
      <c r="IS59" s="120" t="e">
        <v>#N/A</v>
      </c>
      <c r="IT59" s="120" t="e">
        <v>#N/A</v>
      </c>
      <c r="IU59" s="120" t="e">
        <v>#N/A</v>
      </c>
      <c r="IV59" s="120" t="e">
        <v>#N/A</v>
      </c>
      <c r="IW59" s="120" t="e">
        <v>#N/A</v>
      </c>
      <c r="IX59" s="120" t="e">
        <v>#N/A</v>
      </c>
      <c r="IY59" s="120" t="e">
        <v>#N/A</v>
      </c>
      <c r="IZ59" s="120" t="e">
        <v>#N/A</v>
      </c>
      <c r="JA59" s="120" t="e">
        <v>#N/A</v>
      </c>
      <c r="JB59" s="120" t="e">
        <v>#N/A</v>
      </c>
      <c r="JC59" s="120" t="e">
        <v>#N/A</v>
      </c>
      <c r="JD59" s="120" t="e">
        <v>#N/A</v>
      </c>
      <c r="JE59" s="120" t="e">
        <v>#N/A</v>
      </c>
      <c r="JF59" s="120" t="e">
        <v>#N/A</v>
      </c>
      <c r="JG59" s="120" t="e">
        <v>#N/A</v>
      </c>
      <c r="JH59" s="120" t="e">
        <v>#N/A</v>
      </c>
      <c r="JI59" s="120" t="e">
        <v>#N/A</v>
      </c>
      <c r="JJ59" s="120" t="e">
        <v>#N/A</v>
      </c>
      <c r="JK59" s="120" t="e">
        <v>#N/A</v>
      </c>
      <c r="JL59" s="120" t="e">
        <v>#N/A</v>
      </c>
      <c r="JM59" s="120" t="e">
        <v>#N/A</v>
      </c>
      <c r="JN59" s="120" t="e">
        <v>#N/A</v>
      </c>
      <c r="JO59" s="120" t="e">
        <v>#N/A</v>
      </c>
      <c r="JP59" s="120" t="e">
        <v>#N/A</v>
      </c>
      <c r="JQ59" s="120" t="e">
        <v>#N/A</v>
      </c>
      <c r="JR59" s="120" t="e">
        <v>#N/A</v>
      </c>
      <c r="JS59" s="120" t="e">
        <v>#N/A</v>
      </c>
      <c r="JT59" s="120" t="e">
        <v>#N/A</v>
      </c>
      <c r="JU59" s="120" t="e">
        <v>#N/A</v>
      </c>
      <c r="JV59" s="120" t="e">
        <v>#N/A</v>
      </c>
      <c r="JW59" s="120" t="e">
        <v>#N/A</v>
      </c>
      <c r="JX59" s="120" t="e">
        <v>#N/A</v>
      </c>
    </row>
    <row r="60" spans="1:284" x14ac:dyDescent="0.25">
      <c r="A60" s="146">
        <v>56</v>
      </c>
      <c r="B60" s="147">
        <v>28</v>
      </c>
      <c r="C60" s="148">
        <v>0</v>
      </c>
      <c r="D60" s="148">
        <v>0</v>
      </c>
      <c r="E60" s="149">
        <v>-0.33500000000000796</v>
      </c>
      <c r="F60" s="150">
        <v>-0.36250000000000782</v>
      </c>
      <c r="G60" s="148">
        <v>-2.5000000000119371E-3</v>
      </c>
      <c r="H60" s="148">
        <v>-0.76249999999999929</v>
      </c>
      <c r="I60" s="148">
        <v>-0.79000000000000625</v>
      </c>
      <c r="J60" s="148">
        <v>-1.6900000000000013</v>
      </c>
      <c r="K60" s="149">
        <v>-0.79000000000000625</v>
      </c>
      <c r="L60" s="150">
        <v>-1.6900000000000013</v>
      </c>
      <c r="M60" s="148">
        <v>-0.79500000000000171</v>
      </c>
      <c r="N60" s="148">
        <v>-1.9000000000000021</v>
      </c>
      <c r="O60" s="149">
        <v>-0.80749999999999034</v>
      </c>
      <c r="P60" s="150">
        <v>-1.9225000000000065</v>
      </c>
      <c r="Q60" s="148">
        <v>-0.56999999999999318</v>
      </c>
      <c r="R60" s="148">
        <v>-2.259999999999998</v>
      </c>
      <c r="S60" s="149">
        <v>-0.64249999999999829</v>
      </c>
      <c r="T60" s="150">
        <v>-1.7100000000000009</v>
      </c>
      <c r="U60" s="148">
        <v>-0.1600000000000108</v>
      </c>
      <c r="V60" s="148">
        <v>-2.5799999999999965</v>
      </c>
      <c r="W60" s="149"/>
      <c r="X60" s="150"/>
      <c r="Y60" s="148"/>
      <c r="Z60" s="148"/>
      <c r="AA60" s="149"/>
      <c r="AB60" s="150"/>
      <c r="AC60" s="148"/>
      <c r="AD60" s="148"/>
      <c r="AE60" s="149"/>
      <c r="AF60" s="150"/>
      <c r="AG60" s="148"/>
      <c r="AH60" s="148"/>
      <c r="AI60" s="149"/>
      <c r="AJ60" s="150"/>
      <c r="AK60" s="148"/>
      <c r="AL60" s="148"/>
      <c r="AM60" s="149"/>
      <c r="AN60" s="150"/>
      <c r="AO60" s="148"/>
      <c r="AP60" s="148"/>
      <c r="AQ60" s="149"/>
      <c r="AR60" s="150"/>
      <c r="AS60" s="148"/>
      <c r="AT60" s="148"/>
      <c r="AU60" s="149"/>
      <c r="AV60" s="150"/>
      <c r="AW60" s="148"/>
      <c r="AX60" s="148"/>
      <c r="AY60" s="149"/>
      <c r="AZ60" s="150"/>
      <c r="BA60" s="148"/>
      <c r="BB60" s="148"/>
      <c r="BC60" s="149"/>
      <c r="BD60" s="150"/>
      <c r="BE60" s="148"/>
      <c r="BF60" s="148"/>
      <c r="BG60" s="149"/>
      <c r="BH60" s="150"/>
      <c r="BI60" s="148"/>
      <c r="BJ60" s="148"/>
      <c r="BK60" s="149"/>
      <c r="BL60" s="150"/>
      <c r="BM60" s="148"/>
      <c r="BN60" s="148"/>
      <c r="BO60" s="149"/>
      <c r="BP60" s="150"/>
      <c r="BQ60" s="148"/>
      <c r="BR60" s="148"/>
      <c r="BS60" s="149"/>
      <c r="BT60" s="150"/>
      <c r="BU60" s="148"/>
      <c r="BV60" s="148"/>
      <c r="BW60" s="149"/>
      <c r="BX60" s="150"/>
      <c r="BY60" s="148"/>
      <c r="BZ60" s="148"/>
      <c r="CA60" s="149"/>
      <c r="CB60" s="150"/>
      <c r="CC60" s="148"/>
      <c r="CD60" s="148"/>
      <c r="CE60" s="149"/>
      <c r="CF60" s="150"/>
      <c r="CG60" s="148"/>
      <c r="CH60" s="148"/>
      <c r="CI60" s="149"/>
      <c r="CJ60" s="150"/>
      <c r="CK60" s="148"/>
      <c r="CL60" s="148"/>
      <c r="CM60" s="149"/>
      <c r="CN60" s="150"/>
      <c r="CO60" s="148"/>
      <c r="CP60" s="148"/>
      <c r="CQ60" s="149"/>
      <c r="CR60" s="150"/>
      <c r="CS60" s="148"/>
      <c r="CT60" s="148"/>
      <c r="CU60" s="149"/>
      <c r="CV60" s="150"/>
      <c r="CW60" s="148"/>
      <c r="CX60" s="148"/>
      <c r="CY60" s="149"/>
      <c r="CZ60" s="150"/>
      <c r="DA60" s="148"/>
      <c r="DB60" s="148"/>
      <c r="DC60" s="149"/>
      <c r="DD60" s="150"/>
      <c r="DE60" s="148"/>
      <c r="DF60" s="148"/>
      <c r="DG60" s="149"/>
      <c r="DH60" s="150"/>
      <c r="DI60" s="148"/>
      <c r="DJ60" s="148"/>
      <c r="DK60" s="149"/>
      <c r="DL60" s="150"/>
      <c r="DM60" s="148"/>
      <c r="DN60" s="148"/>
      <c r="DO60" s="149"/>
      <c r="DP60" s="150"/>
      <c r="DQ60" s="148"/>
      <c r="DR60" s="148"/>
      <c r="DS60" s="149"/>
      <c r="DT60" s="150"/>
      <c r="DU60" s="148"/>
      <c r="DV60" s="148"/>
      <c r="DW60" s="149"/>
      <c r="DX60" s="150"/>
      <c r="DY60" s="148"/>
      <c r="DZ60" s="148"/>
      <c r="EA60" s="149"/>
      <c r="EB60" s="150"/>
      <c r="EC60" s="148"/>
      <c r="ED60" s="148"/>
      <c r="EE60" s="149"/>
      <c r="EF60" s="150"/>
      <c r="EG60" s="148"/>
      <c r="EH60" s="148"/>
      <c r="EI60" s="149"/>
      <c r="EJ60" s="150"/>
      <c r="EK60" s="148"/>
      <c r="EL60" s="148"/>
      <c r="EM60" s="149"/>
      <c r="EN60" s="150"/>
      <c r="EO60" s="148"/>
      <c r="EP60" s="148"/>
      <c r="EQ60" s="149"/>
      <c r="ER60" s="150"/>
      <c r="ES60" s="148"/>
      <c r="ET60" s="148"/>
      <c r="EU60" s="149"/>
      <c r="EV60" s="150"/>
      <c r="EW60" s="148"/>
      <c r="EX60" s="148"/>
      <c r="EY60" s="149"/>
      <c r="EZ60" s="150"/>
      <c r="FA60" s="148"/>
      <c r="FB60" s="148"/>
      <c r="FC60" s="149"/>
      <c r="FD60" s="150"/>
      <c r="FE60" s="148"/>
      <c r="FF60" s="148"/>
      <c r="FG60" s="149"/>
      <c r="FH60" s="150"/>
      <c r="FI60" s="148"/>
      <c r="FJ60" s="148"/>
      <c r="FK60" s="149"/>
      <c r="FL60" s="150"/>
      <c r="FM60" s="148"/>
      <c r="FN60" s="148"/>
      <c r="FO60" s="149"/>
      <c r="FP60" s="150"/>
      <c r="FQ60" s="148"/>
      <c r="FR60" s="148"/>
      <c r="FS60" s="149"/>
      <c r="FT60" s="150"/>
      <c r="FU60" s="148"/>
      <c r="FV60" s="148"/>
      <c r="FW60" s="149"/>
      <c r="FX60" s="150"/>
      <c r="FY60" s="148"/>
      <c r="FZ60" s="148"/>
      <c r="GA60" s="149"/>
      <c r="GB60" s="150"/>
      <c r="GC60" s="148"/>
      <c r="GD60" s="148"/>
      <c r="GE60" s="149"/>
      <c r="GF60" s="150"/>
      <c r="GG60" s="148"/>
      <c r="GH60" s="148"/>
      <c r="GI60" s="149"/>
      <c r="GJ60" s="150"/>
      <c r="GK60" s="148"/>
      <c r="GL60" s="148"/>
      <c r="GM60" s="149"/>
      <c r="GN60" s="150"/>
      <c r="GO60" s="148"/>
      <c r="GP60" s="148"/>
      <c r="GQ60" s="149"/>
      <c r="GR60" s="150"/>
      <c r="GS60" s="148">
        <v>-0.73250000000001592</v>
      </c>
      <c r="GT60" s="148">
        <v>-3.2049999999999894</v>
      </c>
      <c r="IQ60" s="120" t="e">
        <v>#N/A</v>
      </c>
      <c r="IR60" s="120" t="e">
        <v>#N/A</v>
      </c>
      <c r="IS60" s="120" t="e">
        <v>#N/A</v>
      </c>
      <c r="IT60" s="120" t="e">
        <v>#N/A</v>
      </c>
      <c r="IU60" s="120" t="e">
        <v>#N/A</v>
      </c>
      <c r="IV60" s="120" t="e">
        <v>#N/A</v>
      </c>
      <c r="IW60" s="120" t="e">
        <v>#N/A</v>
      </c>
      <c r="IX60" s="120" t="e">
        <v>#N/A</v>
      </c>
      <c r="IY60" s="120" t="e">
        <v>#N/A</v>
      </c>
      <c r="IZ60" s="120" t="e">
        <v>#N/A</v>
      </c>
      <c r="JA60" s="120" t="e">
        <v>#N/A</v>
      </c>
      <c r="JB60" s="120" t="e">
        <v>#N/A</v>
      </c>
      <c r="JC60" s="120" t="e">
        <v>#N/A</v>
      </c>
      <c r="JD60" s="120" t="e">
        <v>#N/A</v>
      </c>
      <c r="JE60" s="120" t="e">
        <v>#N/A</v>
      </c>
      <c r="JF60" s="120" t="e">
        <v>#N/A</v>
      </c>
      <c r="JG60" s="120" t="e">
        <v>#N/A</v>
      </c>
      <c r="JH60" s="120" t="e">
        <v>#N/A</v>
      </c>
      <c r="JI60" s="120" t="e">
        <v>#N/A</v>
      </c>
      <c r="JJ60" s="120" t="e">
        <v>#N/A</v>
      </c>
      <c r="JK60" s="120" t="e">
        <v>#N/A</v>
      </c>
      <c r="JL60" s="120" t="e">
        <v>#N/A</v>
      </c>
      <c r="JM60" s="120" t="e">
        <v>#N/A</v>
      </c>
      <c r="JN60" s="120" t="e">
        <v>#N/A</v>
      </c>
      <c r="JO60" s="120" t="e">
        <v>#N/A</v>
      </c>
      <c r="JP60" s="120" t="e">
        <v>#N/A</v>
      </c>
      <c r="JQ60" s="120" t="e">
        <v>#N/A</v>
      </c>
      <c r="JR60" s="120" t="e">
        <v>#N/A</v>
      </c>
      <c r="JS60" s="120" t="e">
        <v>#N/A</v>
      </c>
      <c r="JT60" s="120" t="e">
        <v>#N/A</v>
      </c>
      <c r="JU60" s="120" t="e">
        <v>#N/A</v>
      </c>
      <c r="JV60" s="120" t="e">
        <v>#N/A</v>
      </c>
      <c r="JW60" s="120" t="e">
        <v>#N/A</v>
      </c>
      <c r="JX60" s="120" t="e">
        <v>#N/A</v>
      </c>
    </row>
    <row r="61" spans="1:284" x14ac:dyDescent="0.25">
      <c r="A61" s="146">
        <v>57</v>
      </c>
      <c r="B61" s="147">
        <v>28.5</v>
      </c>
      <c r="C61" s="148">
        <v>0</v>
      </c>
      <c r="D61" s="148">
        <v>0</v>
      </c>
      <c r="E61" s="149">
        <v>-0.30750000000000455</v>
      </c>
      <c r="F61" s="150">
        <v>-0.26500000000000945</v>
      </c>
      <c r="G61" s="148">
        <v>-3.0000000000001137E-2</v>
      </c>
      <c r="H61" s="148">
        <v>-0.62750000000000128</v>
      </c>
      <c r="I61" s="148">
        <v>-0.73000000000000398</v>
      </c>
      <c r="J61" s="148">
        <v>-1.5650000000000031</v>
      </c>
      <c r="K61" s="149">
        <v>-0.73000000000000398</v>
      </c>
      <c r="L61" s="150">
        <v>-1.5650000000000031</v>
      </c>
      <c r="M61" s="148">
        <v>-0.76999999999999602</v>
      </c>
      <c r="N61" s="148">
        <v>-1.5575000000000028</v>
      </c>
      <c r="O61" s="149">
        <v>-0.75249999999998352</v>
      </c>
      <c r="P61" s="150">
        <v>-1.6975000000000078</v>
      </c>
      <c r="Q61" s="148">
        <v>-0.56249999999998579</v>
      </c>
      <c r="R61" s="148">
        <v>-1.915</v>
      </c>
      <c r="S61" s="149">
        <v>-0.66749999999998977</v>
      </c>
      <c r="T61" s="150">
        <v>-1.4200000000000044</v>
      </c>
      <c r="U61" s="148">
        <v>-0.24000000000000909</v>
      </c>
      <c r="V61" s="148">
        <v>-2.2874999999999988</v>
      </c>
      <c r="W61" s="149"/>
      <c r="X61" s="150"/>
      <c r="Y61" s="148"/>
      <c r="Z61" s="148"/>
      <c r="AA61" s="149"/>
      <c r="AB61" s="150"/>
      <c r="AC61" s="148"/>
      <c r="AD61" s="148"/>
      <c r="AE61" s="149"/>
      <c r="AF61" s="150"/>
      <c r="AG61" s="148"/>
      <c r="AH61" s="148"/>
      <c r="AI61" s="149"/>
      <c r="AJ61" s="150"/>
      <c r="AK61" s="148"/>
      <c r="AL61" s="148"/>
      <c r="AM61" s="149"/>
      <c r="AN61" s="150"/>
      <c r="AO61" s="148"/>
      <c r="AP61" s="148"/>
      <c r="AQ61" s="149"/>
      <c r="AR61" s="150"/>
      <c r="AS61" s="148"/>
      <c r="AT61" s="148"/>
      <c r="AU61" s="149"/>
      <c r="AV61" s="150"/>
      <c r="AW61" s="148"/>
      <c r="AX61" s="148"/>
      <c r="AY61" s="149"/>
      <c r="AZ61" s="150"/>
      <c r="BA61" s="148"/>
      <c r="BB61" s="148"/>
      <c r="BC61" s="149"/>
      <c r="BD61" s="150"/>
      <c r="BE61" s="148"/>
      <c r="BF61" s="148"/>
      <c r="BG61" s="149"/>
      <c r="BH61" s="150"/>
      <c r="BI61" s="148"/>
      <c r="BJ61" s="148"/>
      <c r="BK61" s="149"/>
      <c r="BL61" s="150"/>
      <c r="BM61" s="148"/>
      <c r="BN61" s="148"/>
      <c r="BO61" s="149"/>
      <c r="BP61" s="150"/>
      <c r="BQ61" s="148"/>
      <c r="BR61" s="148"/>
      <c r="BS61" s="149"/>
      <c r="BT61" s="150"/>
      <c r="BU61" s="148"/>
      <c r="BV61" s="148"/>
      <c r="BW61" s="149"/>
      <c r="BX61" s="150"/>
      <c r="BY61" s="148"/>
      <c r="BZ61" s="148"/>
      <c r="CA61" s="149"/>
      <c r="CB61" s="150"/>
      <c r="CC61" s="148"/>
      <c r="CD61" s="148"/>
      <c r="CE61" s="149"/>
      <c r="CF61" s="150"/>
      <c r="CG61" s="148"/>
      <c r="CH61" s="148"/>
      <c r="CI61" s="149"/>
      <c r="CJ61" s="150"/>
      <c r="CK61" s="148"/>
      <c r="CL61" s="148"/>
      <c r="CM61" s="149"/>
      <c r="CN61" s="150"/>
      <c r="CO61" s="148"/>
      <c r="CP61" s="148"/>
      <c r="CQ61" s="149"/>
      <c r="CR61" s="150"/>
      <c r="CS61" s="148"/>
      <c r="CT61" s="148"/>
      <c r="CU61" s="149"/>
      <c r="CV61" s="150"/>
      <c r="CW61" s="148"/>
      <c r="CX61" s="148"/>
      <c r="CY61" s="149"/>
      <c r="CZ61" s="150"/>
      <c r="DA61" s="148"/>
      <c r="DB61" s="148"/>
      <c r="DC61" s="149"/>
      <c r="DD61" s="150"/>
      <c r="DE61" s="148"/>
      <c r="DF61" s="148"/>
      <c r="DG61" s="149"/>
      <c r="DH61" s="150"/>
      <c r="DI61" s="148"/>
      <c r="DJ61" s="148"/>
      <c r="DK61" s="149"/>
      <c r="DL61" s="150"/>
      <c r="DM61" s="148"/>
      <c r="DN61" s="148"/>
      <c r="DO61" s="149"/>
      <c r="DP61" s="150"/>
      <c r="DQ61" s="148"/>
      <c r="DR61" s="148"/>
      <c r="DS61" s="149"/>
      <c r="DT61" s="150"/>
      <c r="DU61" s="148"/>
      <c r="DV61" s="148"/>
      <c r="DW61" s="149"/>
      <c r="DX61" s="150"/>
      <c r="DY61" s="148"/>
      <c r="DZ61" s="148"/>
      <c r="EA61" s="149"/>
      <c r="EB61" s="150"/>
      <c r="EC61" s="148"/>
      <c r="ED61" s="148"/>
      <c r="EE61" s="149"/>
      <c r="EF61" s="150"/>
      <c r="EG61" s="148"/>
      <c r="EH61" s="148"/>
      <c r="EI61" s="149"/>
      <c r="EJ61" s="150"/>
      <c r="EK61" s="148"/>
      <c r="EL61" s="148"/>
      <c r="EM61" s="149"/>
      <c r="EN61" s="150"/>
      <c r="EO61" s="148"/>
      <c r="EP61" s="148"/>
      <c r="EQ61" s="149"/>
      <c r="ER61" s="150"/>
      <c r="ES61" s="148"/>
      <c r="ET61" s="148"/>
      <c r="EU61" s="149"/>
      <c r="EV61" s="150"/>
      <c r="EW61" s="148"/>
      <c r="EX61" s="148"/>
      <c r="EY61" s="149"/>
      <c r="EZ61" s="150"/>
      <c r="FA61" s="148"/>
      <c r="FB61" s="148"/>
      <c r="FC61" s="149"/>
      <c r="FD61" s="150"/>
      <c r="FE61" s="148"/>
      <c r="FF61" s="148"/>
      <c r="FG61" s="149"/>
      <c r="FH61" s="150"/>
      <c r="FI61" s="148"/>
      <c r="FJ61" s="148"/>
      <c r="FK61" s="149"/>
      <c r="FL61" s="150"/>
      <c r="FM61" s="148"/>
      <c r="FN61" s="148"/>
      <c r="FO61" s="149"/>
      <c r="FP61" s="150"/>
      <c r="FQ61" s="148"/>
      <c r="FR61" s="148"/>
      <c r="FS61" s="149"/>
      <c r="FT61" s="150"/>
      <c r="FU61" s="148"/>
      <c r="FV61" s="148"/>
      <c r="FW61" s="149"/>
      <c r="FX61" s="150"/>
      <c r="FY61" s="148"/>
      <c r="FZ61" s="148"/>
      <c r="GA61" s="149"/>
      <c r="GB61" s="150"/>
      <c r="GC61" s="148"/>
      <c r="GD61" s="148"/>
      <c r="GE61" s="149"/>
      <c r="GF61" s="150"/>
      <c r="GG61" s="148"/>
      <c r="GH61" s="148"/>
      <c r="GI61" s="149"/>
      <c r="GJ61" s="150"/>
      <c r="GK61" s="148"/>
      <c r="GL61" s="148"/>
      <c r="GM61" s="149"/>
      <c r="GN61" s="150"/>
      <c r="GO61" s="148"/>
      <c r="GP61" s="148"/>
      <c r="GQ61" s="149"/>
      <c r="GR61" s="150"/>
      <c r="GS61" s="148">
        <v>-0.7850000000000108</v>
      </c>
      <c r="GT61" s="148">
        <v>-2.9474999999999918</v>
      </c>
      <c r="IQ61" s="120" t="e">
        <v>#N/A</v>
      </c>
      <c r="IR61" s="120" t="e">
        <v>#N/A</v>
      </c>
      <c r="IS61" s="120" t="e">
        <v>#N/A</v>
      </c>
      <c r="IT61" s="120" t="e">
        <v>#N/A</v>
      </c>
      <c r="IU61" s="120" t="e">
        <v>#N/A</v>
      </c>
      <c r="IV61" s="120" t="e">
        <v>#N/A</v>
      </c>
      <c r="IW61" s="120" t="e">
        <v>#N/A</v>
      </c>
      <c r="IX61" s="120" t="e">
        <v>#N/A</v>
      </c>
      <c r="IY61" s="120" t="e">
        <v>#N/A</v>
      </c>
      <c r="IZ61" s="120" t="e">
        <v>#N/A</v>
      </c>
      <c r="JA61" s="120" t="e">
        <v>#N/A</v>
      </c>
      <c r="JB61" s="120" t="e">
        <v>#N/A</v>
      </c>
      <c r="JC61" s="120" t="e">
        <v>#N/A</v>
      </c>
      <c r="JD61" s="120" t="e">
        <v>#N/A</v>
      </c>
      <c r="JE61" s="120" t="e">
        <v>#N/A</v>
      </c>
      <c r="JF61" s="120" t="e">
        <v>#N/A</v>
      </c>
      <c r="JG61" s="120" t="e">
        <v>#N/A</v>
      </c>
      <c r="JH61" s="120" t="e">
        <v>#N/A</v>
      </c>
      <c r="JI61" s="120" t="e">
        <v>#N/A</v>
      </c>
      <c r="JJ61" s="120" t="e">
        <v>#N/A</v>
      </c>
      <c r="JK61" s="120" t="e">
        <v>#N/A</v>
      </c>
      <c r="JL61" s="120" t="e">
        <v>#N/A</v>
      </c>
      <c r="JM61" s="120" t="e">
        <v>#N/A</v>
      </c>
      <c r="JN61" s="120" t="e">
        <v>#N/A</v>
      </c>
      <c r="JO61" s="120" t="e">
        <v>#N/A</v>
      </c>
      <c r="JP61" s="120" t="e">
        <v>#N/A</v>
      </c>
      <c r="JQ61" s="120" t="e">
        <v>#N/A</v>
      </c>
      <c r="JR61" s="120" t="e">
        <v>#N/A</v>
      </c>
      <c r="JS61" s="120" t="e">
        <v>#N/A</v>
      </c>
      <c r="JT61" s="120" t="e">
        <v>#N/A</v>
      </c>
      <c r="JU61" s="120" t="e">
        <v>#N/A</v>
      </c>
      <c r="JV61" s="120" t="e">
        <v>#N/A</v>
      </c>
      <c r="JW61" s="120" t="e">
        <v>#N/A</v>
      </c>
      <c r="JX61" s="120" t="e">
        <v>#N/A</v>
      </c>
    </row>
    <row r="62" spans="1:284" x14ac:dyDescent="0.25">
      <c r="A62" s="146">
        <v>58</v>
      </c>
      <c r="B62" s="147">
        <v>29</v>
      </c>
      <c r="C62" s="148">
        <v>0</v>
      </c>
      <c r="D62" s="148">
        <v>0</v>
      </c>
      <c r="E62" s="149">
        <v>-0.27750000000000341</v>
      </c>
      <c r="F62" s="150">
        <v>-8.7500000000011013E-2</v>
      </c>
      <c r="G62" s="148">
        <v>-8.2500000000010232E-2</v>
      </c>
      <c r="H62" s="148">
        <v>-0.5400000000000027</v>
      </c>
      <c r="I62" s="148">
        <v>-0.69000000000001194</v>
      </c>
      <c r="J62" s="148">
        <v>-1.4825000000000035</v>
      </c>
      <c r="K62" s="149">
        <v>-0.69000000000001194</v>
      </c>
      <c r="L62" s="150">
        <v>-1.4825000000000035</v>
      </c>
      <c r="M62" s="148">
        <v>-0.73499999999999943</v>
      </c>
      <c r="N62" s="148">
        <v>-1.3850000000000033</v>
      </c>
      <c r="O62" s="149">
        <v>-0.70749999999999602</v>
      </c>
      <c r="P62" s="150">
        <v>-1.5300000000000091</v>
      </c>
      <c r="Q62" s="148">
        <v>-0.53249999999999886</v>
      </c>
      <c r="R62" s="148">
        <v>-1.5250000000000012</v>
      </c>
      <c r="S62" s="149">
        <v>-0.66749999999998977</v>
      </c>
      <c r="T62" s="150">
        <v>-1.0400000000000054</v>
      </c>
      <c r="U62" s="148">
        <v>-0.2850000000000108</v>
      </c>
      <c r="V62" s="148">
        <v>-1.9050000000000002</v>
      </c>
      <c r="W62" s="149"/>
      <c r="X62" s="150"/>
      <c r="Y62" s="148"/>
      <c r="Z62" s="148"/>
      <c r="AA62" s="149"/>
      <c r="AB62" s="150"/>
      <c r="AC62" s="148"/>
      <c r="AD62" s="148"/>
      <c r="AE62" s="149"/>
      <c r="AF62" s="150"/>
      <c r="AG62" s="148"/>
      <c r="AH62" s="148"/>
      <c r="AI62" s="149"/>
      <c r="AJ62" s="150"/>
      <c r="AK62" s="148"/>
      <c r="AL62" s="148"/>
      <c r="AM62" s="149"/>
      <c r="AN62" s="150"/>
      <c r="AO62" s="148"/>
      <c r="AP62" s="148"/>
      <c r="AQ62" s="149"/>
      <c r="AR62" s="150"/>
      <c r="AS62" s="148"/>
      <c r="AT62" s="148"/>
      <c r="AU62" s="149"/>
      <c r="AV62" s="150"/>
      <c r="AW62" s="148"/>
      <c r="AX62" s="148"/>
      <c r="AY62" s="149"/>
      <c r="AZ62" s="150"/>
      <c r="BA62" s="148"/>
      <c r="BB62" s="148"/>
      <c r="BC62" s="149"/>
      <c r="BD62" s="150"/>
      <c r="BE62" s="148"/>
      <c r="BF62" s="148"/>
      <c r="BG62" s="149"/>
      <c r="BH62" s="150"/>
      <c r="BI62" s="148"/>
      <c r="BJ62" s="148"/>
      <c r="BK62" s="149"/>
      <c r="BL62" s="150"/>
      <c r="BM62" s="148"/>
      <c r="BN62" s="148"/>
      <c r="BO62" s="149"/>
      <c r="BP62" s="150"/>
      <c r="BQ62" s="148"/>
      <c r="BR62" s="148"/>
      <c r="BS62" s="149"/>
      <c r="BT62" s="150"/>
      <c r="BU62" s="148"/>
      <c r="BV62" s="148"/>
      <c r="BW62" s="149"/>
      <c r="BX62" s="150"/>
      <c r="BY62" s="148"/>
      <c r="BZ62" s="148"/>
      <c r="CA62" s="149"/>
      <c r="CB62" s="150"/>
      <c r="CC62" s="148"/>
      <c r="CD62" s="148"/>
      <c r="CE62" s="149"/>
      <c r="CF62" s="150"/>
      <c r="CG62" s="148"/>
      <c r="CH62" s="148"/>
      <c r="CI62" s="149"/>
      <c r="CJ62" s="150"/>
      <c r="CK62" s="148"/>
      <c r="CL62" s="148"/>
      <c r="CM62" s="149"/>
      <c r="CN62" s="150"/>
      <c r="CO62" s="148"/>
      <c r="CP62" s="148"/>
      <c r="CQ62" s="149"/>
      <c r="CR62" s="150"/>
      <c r="CS62" s="148"/>
      <c r="CT62" s="148"/>
      <c r="CU62" s="149"/>
      <c r="CV62" s="150"/>
      <c r="CW62" s="148"/>
      <c r="CX62" s="148"/>
      <c r="CY62" s="149"/>
      <c r="CZ62" s="150"/>
      <c r="DA62" s="148"/>
      <c r="DB62" s="148"/>
      <c r="DC62" s="149"/>
      <c r="DD62" s="150"/>
      <c r="DE62" s="148"/>
      <c r="DF62" s="148"/>
      <c r="DG62" s="149"/>
      <c r="DH62" s="150"/>
      <c r="DI62" s="148"/>
      <c r="DJ62" s="148"/>
      <c r="DK62" s="149"/>
      <c r="DL62" s="150"/>
      <c r="DM62" s="148"/>
      <c r="DN62" s="148"/>
      <c r="DO62" s="149"/>
      <c r="DP62" s="150"/>
      <c r="DQ62" s="148"/>
      <c r="DR62" s="148"/>
      <c r="DS62" s="149"/>
      <c r="DT62" s="150"/>
      <c r="DU62" s="148"/>
      <c r="DV62" s="148"/>
      <c r="DW62" s="149"/>
      <c r="DX62" s="150"/>
      <c r="DY62" s="148"/>
      <c r="DZ62" s="148"/>
      <c r="EA62" s="149"/>
      <c r="EB62" s="150"/>
      <c r="EC62" s="148"/>
      <c r="ED62" s="148"/>
      <c r="EE62" s="149"/>
      <c r="EF62" s="150"/>
      <c r="EG62" s="148"/>
      <c r="EH62" s="148"/>
      <c r="EI62" s="149"/>
      <c r="EJ62" s="150"/>
      <c r="EK62" s="148"/>
      <c r="EL62" s="148"/>
      <c r="EM62" s="149"/>
      <c r="EN62" s="150"/>
      <c r="EO62" s="148"/>
      <c r="EP62" s="148"/>
      <c r="EQ62" s="149"/>
      <c r="ER62" s="150"/>
      <c r="ES62" s="148"/>
      <c r="ET62" s="148"/>
      <c r="EU62" s="149"/>
      <c r="EV62" s="150"/>
      <c r="EW62" s="148"/>
      <c r="EX62" s="148"/>
      <c r="EY62" s="149"/>
      <c r="EZ62" s="150"/>
      <c r="FA62" s="148"/>
      <c r="FB62" s="148"/>
      <c r="FC62" s="149"/>
      <c r="FD62" s="150"/>
      <c r="FE62" s="148"/>
      <c r="FF62" s="148"/>
      <c r="FG62" s="149"/>
      <c r="FH62" s="150"/>
      <c r="FI62" s="148"/>
      <c r="FJ62" s="148"/>
      <c r="FK62" s="149"/>
      <c r="FL62" s="150"/>
      <c r="FM62" s="148"/>
      <c r="FN62" s="148"/>
      <c r="FO62" s="149"/>
      <c r="FP62" s="150"/>
      <c r="FQ62" s="148"/>
      <c r="FR62" s="148"/>
      <c r="FS62" s="149"/>
      <c r="FT62" s="150"/>
      <c r="FU62" s="148"/>
      <c r="FV62" s="148"/>
      <c r="FW62" s="149"/>
      <c r="FX62" s="150"/>
      <c r="FY62" s="148"/>
      <c r="FZ62" s="148"/>
      <c r="GA62" s="149"/>
      <c r="GB62" s="150"/>
      <c r="GC62" s="148"/>
      <c r="GD62" s="148"/>
      <c r="GE62" s="149"/>
      <c r="GF62" s="150"/>
      <c r="GG62" s="148"/>
      <c r="GH62" s="148"/>
      <c r="GI62" s="149"/>
      <c r="GJ62" s="150"/>
      <c r="GK62" s="148"/>
      <c r="GL62" s="148"/>
      <c r="GM62" s="149"/>
      <c r="GN62" s="150"/>
      <c r="GO62" s="148"/>
      <c r="GP62" s="148"/>
      <c r="GQ62" s="149"/>
      <c r="GR62" s="150"/>
      <c r="GS62" s="148">
        <v>-0.7850000000000108</v>
      </c>
      <c r="GT62" s="148">
        <v>-2.5324999999999926</v>
      </c>
      <c r="IQ62" s="120" t="e">
        <v>#N/A</v>
      </c>
      <c r="IR62" s="120" t="e">
        <v>#N/A</v>
      </c>
      <c r="IS62" s="120" t="e">
        <v>#N/A</v>
      </c>
      <c r="IT62" s="120" t="e">
        <v>#N/A</v>
      </c>
      <c r="IU62" s="120" t="e">
        <v>#N/A</v>
      </c>
      <c r="IV62" s="120" t="e">
        <v>#N/A</v>
      </c>
      <c r="IW62" s="120" t="e">
        <v>#N/A</v>
      </c>
      <c r="IX62" s="120" t="e">
        <v>#N/A</v>
      </c>
      <c r="IY62" s="120" t="e">
        <v>#N/A</v>
      </c>
      <c r="IZ62" s="120" t="e">
        <v>#N/A</v>
      </c>
      <c r="JA62" s="120" t="e">
        <v>#N/A</v>
      </c>
      <c r="JB62" s="120" t="e">
        <v>#N/A</v>
      </c>
      <c r="JC62" s="120" t="e">
        <v>#N/A</v>
      </c>
      <c r="JD62" s="120" t="e">
        <v>#N/A</v>
      </c>
      <c r="JE62" s="120" t="e">
        <v>#N/A</v>
      </c>
      <c r="JF62" s="120" t="e">
        <v>#N/A</v>
      </c>
      <c r="JG62" s="120" t="e">
        <v>#N/A</v>
      </c>
      <c r="JH62" s="120" t="e">
        <v>#N/A</v>
      </c>
      <c r="JI62" s="120" t="e">
        <v>#N/A</v>
      </c>
      <c r="JJ62" s="120" t="e">
        <v>#N/A</v>
      </c>
      <c r="JK62" s="120" t="e">
        <v>#N/A</v>
      </c>
      <c r="JL62" s="120" t="e">
        <v>#N/A</v>
      </c>
      <c r="JM62" s="120" t="e">
        <v>#N/A</v>
      </c>
      <c r="JN62" s="120" t="e">
        <v>#N/A</v>
      </c>
      <c r="JO62" s="120" t="e">
        <v>#N/A</v>
      </c>
      <c r="JP62" s="120" t="e">
        <v>#N/A</v>
      </c>
      <c r="JQ62" s="120" t="e">
        <v>#N/A</v>
      </c>
      <c r="JR62" s="120" t="e">
        <v>#N/A</v>
      </c>
      <c r="JS62" s="120" t="e">
        <v>#N/A</v>
      </c>
      <c r="JT62" s="120" t="e">
        <v>#N/A</v>
      </c>
      <c r="JU62" s="120" t="e">
        <v>#N/A</v>
      </c>
      <c r="JV62" s="120" t="e">
        <v>#N/A</v>
      </c>
      <c r="JW62" s="120" t="e">
        <v>#N/A</v>
      </c>
      <c r="JX62" s="120" t="e">
        <v>#N/A</v>
      </c>
    </row>
    <row r="63" spans="1:284" x14ac:dyDescent="0.25">
      <c r="A63" s="146">
        <v>59</v>
      </c>
      <c r="B63" s="147">
        <v>29.5</v>
      </c>
      <c r="C63" s="148">
        <v>0</v>
      </c>
      <c r="D63" s="148">
        <v>0</v>
      </c>
      <c r="E63" s="149">
        <v>-0.23500000000001364</v>
      </c>
      <c r="F63" s="150">
        <v>-4.7500000000011866E-2</v>
      </c>
      <c r="G63" s="148">
        <v>-8.5000000000022169E-2</v>
      </c>
      <c r="H63" s="148">
        <v>-0.43500000000000405</v>
      </c>
      <c r="I63" s="148">
        <v>-0.63750000000001705</v>
      </c>
      <c r="J63" s="148">
        <v>-1.3375000000000039</v>
      </c>
      <c r="K63" s="149">
        <v>-0.63750000000001705</v>
      </c>
      <c r="L63" s="150">
        <v>-1.3375000000000039</v>
      </c>
      <c r="M63" s="148">
        <v>-0.67750000000000909</v>
      </c>
      <c r="N63" s="148">
        <v>-1.3175000000000043</v>
      </c>
      <c r="O63" s="149">
        <v>-0.64500000000001023</v>
      </c>
      <c r="P63" s="150">
        <v>-1.3800000000000097</v>
      </c>
      <c r="Q63" s="148">
        <v>-0.49500000000000455</v>
      </c>
      <c r="R63" s="148">
        <v>-1.4300000000000015</v>
      </c>
      <c r="S63" s="149">
        <v>-0.59749999999999659</v>
      </c>
      <c r="T63" s="150">
        <v>-0.8275000000000059</v>
      </c>
      <c r="U63" s="148">
        <v>-0.2125000000000199</v>
      </c>
      <c r="V63" s="148">
        <v>-1.5625000000000018</v>
      </c>
      <c r="W63" s="149"/>
      <c r="X63" s="150"/>
      <c r="Y63" s="148"/>
      <c r="Z63" s="148"/>
      <c r="AA63" s="149"/>
      <c r="AB63" s="150"/>
      <c r="AC63" s="148"/>
      <c r="AD63" s="148"/>
      <c r="AE63" s="149"/>
      <c r="AF63" s="150"/>
      <c r="AG63" s="148"/>
      <c r="AH63" s="148"/>
      <c r="AI63" s="149"/>
      <c r="AJ63" s="150"/>
      <c r="AK63" s="148"/>
      <c r="AL63" s="148"/>
      <c r="AM63" s="149"/>
      <c r="AN63" s="150"/>
      <c r="AO63" s="148"/>
      <c r="AP63" s="148"/>
      <c r="AQ63" s="149"/>
      <c r="AR63" s="150"/>
      <c r="AS63" s="148"/>
      <c r="AT63" s="148"/>
      <c r="AU63" s="149"/>
      <c r="AV63" s="150"/>
      <c r="AW63" s="148"/>
      <c r="AX63" s="148"/>
      <c r="AY63" s="149"/>
      <c r="AZ63" s="150"/>
      <c r="BA63" s="148"/>
      <c r="BB63" s="148"/>
      <c r="BC63" s="149"/>
      <c r="BD63" s="150"/>
      <c r="BE63" s="148"/>
      <c r="BF63" s="148"/>
      <c r="BG63" s="149"/>
      <c r="BH63" s="150"/>
      <c r="BI63" s="148"/>
      <c r="BJ63" s="148"/>
      <c r="BK63" s="149"/>
      <c r="BL63" s="150"/>
      <c r="BM63" s="148"/>
      <c r="BN63" s="148"/>
      <c r="BO63" s="149"/>
      <c r="BP63" s="150"/>
      <c r="BQ63" s="148"/>
      <c r="BR63" s="148"/>
      <c r="BS63" s="149"/>
      <c r="BT63" s="150"/>
      <c r="BU63" s="148"/>
      <c r="BV63" s="148"/>
      <c r="BW63" s="149"/>
      <c r="BX63" s="150"/>
      <c r="BY63" s="148"/>
      <c r="BZ63" s="148"/>
      <c r="CA63" s="149"/>
      <c r="CB63" s="150"/>
      <c r="CC63" s="148"/>
      <c r="CD63" s="148"/>
      <c r="CE63" s="149"/>
      <c r="CF63" s="150"/>
      <c r="CG63" s="148"/>
      <c r="CH63" s="148"/>
      <c r="CI63" s="149"/>
      <c r="CJ63" s="150"/>
      <c r="CK63" s="148"/>
      <c r="CL63" s="148"/>
      <c r="CM63" s="149"/>
      <c r="CN63" s="150"/>
      <c r="CO63" s="148"/>
      <c r="CP63" s="148"/>
      <c r="CQ63" s="149"/>
      <c r="CR63" s="150"/>
      <c r="CS63" s="148"/>
      <c r="CT63" s="148"/>
      <c r="CU63" s="149"/>
      <c r="CV63" s="150"/>
      <c r="CW63" s="148"/>
      <c r="CX63" s="148"/>
      <c r="CY63" s="149"/>
      <c r="CZ63" s="150"/>
      <c r="DA63" s="148"/>
      <c r="DB63" s="148"/>
      <c r="DC63" s="149"/>
      <c r="DD63" s="150"/>
      <c r="DE63" s="148"/>
      <c r="DF63" s="148"/>
      <c r="DG63" s="149"/>
      <c r="DH63" s="150"/>
      <c r="DI63" s="148"/>
      <c r="DJ63" s="148"/>
      <c r="DK63" s="149"/>
      <c r="DL63" s="150"/>
      <c r="DM63" s="148"/>
      <c r="DN63" s="148"/>
      <c r="DO63" s="149"/>
      <c r="DP63" s="150"/>
      <c r="DQ63" s="148"/>
      <c r="DR63" s="148"/>
      <c r="DS63" s="149"/>
      <c r="DT63" s="150"/>
      <c r="DU63" s="148"/>
      <c r="DV63" s="148"/>
      <c r="DW63" s="149"/>
      <c r="DX63" s="150"/>
      <c r="DY63" s="148"/>
      <c r="DZ63" s="148"/>
      <c r="EA63" s="149"/>
      <c r="EB63" s="150"/>
      <c r="EC63" s="148"/>
      <c r="ED63" s="148"/>
      <c r="EE63" s="149"/>
      <c r="EF63" s="150"/>
      <c r="EG63" s="148"/>
      <c r="EH63" s="148"/>
      <c r="EI63" s="149"/>
      <c r="EJ63" s="150"/>
      <c r="EK63" s="148"/>
      <c r="EL63" s="148"/>
      <c r="EM63" s="149"/>
      <c r="EN63" s="150"/>
      <c r="EO63" s="148"/>
      <c r="EP63" s="148"/>
      <c r="EQ63" s="149"/>
      <c r="ER63" s="150"/>
      <c r="ES63" s="148"/>
      <c r="ET63" s="148"/>
      <c r="EU63" s="149"/>
      <c r="EV63" s="150"/>
      <c r="EW63" s="148"/>
      <c r="EX63" s="148"/>
      <c r="EY63" s="149"/>
      <c r="EZ63" s="150"/>
      <c r="FA63" s="148"/>
      <c r="FB63" s="148"/>
      <c r="FC63" s="149"/>
      <c r="FD63" s="150"/>
      <c r="FE63" s="148"/>
      <c r="FF63" s="148"/>
      <c r="FG63" s="149"/>
      <c r="FH63" s="150"/>
      <c r="FI63" s="148"/>
      <c r="FJ63" s="148"/>
      <c r="FK63" s="149"/>
      <c r="FL63" s="150"/>
      <c r="FM63" s="148"/>
      <c r="FN63" s="148"/>
      <c r="FO63" s="149"/>
      <c r="FP63" s="150"/>
      <c r="FQ63" s="148"/>
      <c r="FR63" s="148"/>
      <c r="FS63" s="149"/>
      <c r="FT63" s="150"/>
      <c r="FU63" s="148"/>
      <c r="FV63" s="148"/>
      <c r="FW63" s="149"/>
      <c r="FX63" s="150"/>
      <c r="FY63" s="148"/>
      <c r="FZ63" s="148"/>
      <c r="GA63" s="149"/>
      <c r="GB63" s="150"/>
      <c r="GC63" s="148"/>
      <c r="GD63" s="148"/>
      <c r="GE63" s="149"/>
      <c r="GF63" s="150"/>
      <c r="GG63" s="148"/>
      <c r="GH63" s="148"/>
      <c r="GI63" s="149"/>
      <c r="GJ63" s="150"/>
      <c r="GK63" s="148"/>
      <c r="GL63" s="148"/>
      <c r="GM63" s="149"/>
      <c r="GN63" s="150"/>
      <c r="GO63" s="148"/>
      <c r="GP63" s="148"/>
      <c r="GQ63" s="149"/>
      <c r="GR63" s="150"/>
      <c r="GS63" s="148">
        <v>-0.72250000000002501</v>
      </c>
      <c r="GT63" s="148">
        <v>-2.3999999999999932</v>
      </c>
      <c r="IQ63" s="120" t="e">
        <v>#N/A</v>
      </c>
      <c r="IR63" s="120" t="e">
        <v>#N/A</v>
      </c>
      <c r="IS63" s="120" t="e">
        <v>#N/A</v>
      </c>
      <c r="IT63" s="120" t="e">
        <v>#N/A</v>
      </c>
      <c r="IU63" s="120" t="e">
        <v>#N/A</v>
      </c>
      <c r="IV63" s="120" t="e">
        <v>#N/A</v>
      </c>
      <c r="IW63" s="120" t="e">
        <v>#N/A</v>
      </c>
      <c r="IX63" s="120" t="e">
        <v>#N/A</v>
      </c>
      <c r="IY63" s="120" t="e">
        <v>#N/A</v>
      </c>
      <c r="IZ63" s="120" t="e">
        <v>#N/A</v>
      </c>
      <c r="JA63" s="120" t="e">
        <v>#N/A</v>
      </c>
      <c r="JB63" s="120" t="e">
        <v>#N/A</v>
      </c>
      <c r="JC63" s="120" t="e">
        <v>#N/A</v>
      </c>
      <c r="JD63" s="120" t="e">
        <v>#N/A</v>
      </c>
      <c r="JE63" s="120" t="e">
        <v>#N/A</v>
      </c>
      <c r="JF63" s="120" t="e">
        <v>#N/A</v>
      </c>
      <c r="JG63" s="120" t="e">
        <v>#N/A</v>
      </c>
      <c r="JH63" s="120" t="e">
        <v>#N/A</v>
      </c>
      <c r="JI63" s="120" t="e">
        <v>#N/A</v>
      </c>
      <c r="JJ63" s="120" t="e">
        <v>#N/A</v>
      </c>
      <c r="JK63" s="120" t="e">
        <v>#N/A</v>
      </c>
      <c r="JL63" s="120" t="e">
        <v>#N/A</v>
      </c>
      <c r="JM63" s="120" t="e">
        <v>#N/A</v>
      </c>
      <c r="JN63" s="120" t="e">
        <v>#N/A</v>
      </c>
      <c r="JO63" s="120" t="e">
        <v>#N/A</v>
      </c>
      <c r="JP63" s="120" t="e">
        <v>#N/A</v>
      </c>
      <c r="JQ63" s="120" t="e">
        <v>#N/A</v>
      </c>
      <c r="JR63" s="120" t="e">
        <v>#N/A</v>
      </c>
      <c r="JS63" s="120" t="e">
        <v>#N/A</v>
      </c>
      <c r="JT63" s="120" t="e">
        <v>#N/A</v>
      </c>
      <c r="JU63" s="120" t="e">
        <v>#N/A</v>
      </c>
      <c r="JV63" s="120" t="e">
        <v>#N/A</v>
      </c>
      <c r="JW63" s="120" t="e">
        <v>#N/A</v>
      </c>
      <c r="JX63" s="120" t="e">
        <v>#N/A</v>
      </c>
    </row>
    <row r="64" spans="1:284" x14ac:dyDescent="0.25">
      <c r="A64" s="146">
        <v>60</v>
      </c>
      <c r="B64" s="147">
        <v>30</v>
      </c>
      <c r="C64" s="148">
        <v>0</v>
      </c>
      <c r="D64" s="148">
        <v>0</v>
      </c>
      <c r="E64" s="149">
        <v>-0.20000000000001705</v>
      </c>
      <c r="F64" s="150">
        <v>4.9999999999883471E-3</v>
      </c>
      <c r="G64" s="148">
        <v>-9.2500000000015348E-2</v>
      </c>
      <c r="H64" s="148">
        <v>-0.28750000000000497</v>
      </c>
      <c r="I64" s="148">
        <v>-0.54500000000001592</v>
      </c>
      <c r="J64" s="148">
        <v>-1.3150000000000048</v>
      </c>
      <c r="K64" s="149">
        <v>-0.54500000000001592</v>
      </c>
      <c r="L64" s="150">
        <v>-1.3150000000000048</v>
      </c>
      <c r="M64" s="148">
        <v>-0.57750000000001478</v>
      </c>
      <c r="N64" s="148">
        <v>-1.465000000000007</v>
      </c>
      <c r="O64" s="149">
        <v>-0.54500000000001592</v>
      </c>
      <c r="P64" s="150">
        <v>-1.5500000000000114</v>
      </c>
      <c r="Q64" s="148">
        <v>-0.42000000000000171</v>
      </c>
      <c r="R64" s="148">
        <v>-1.5250000000000021</v>
      </c>
      <c r="S64" s="149">
        <v>-0.51749999999999829</v>
      </c>
      <c r="T64" s="150">
        <v>-0.93750000000000711</v>
      </c>
      <c r="U64" s="148">
        <v>-0.17000000000001592</v>
      </c>
      <c r="V64" s="148">
        <v>-1.5700000000000038</v>
      </c>
      <c r="W64" s="149"/>
      <c r="X64" s="150"/>
      <c r="Y64" s="148"/>
      <c r="Z64" s="148"/>
      <c r="AA64" s="149"/>
      <c r="AB64" s="150"/>
      <c r="AC64" s="148"/>
      <c r="AD64" s="148"/>
      <c r="AE64" s="149"/>
      <c r="AF64" s="150"/>
      <c r="AG64" s="148"/>
      <c r="AH64" s="148"/>
      <c r="AI64" s="149"/>
      <c r="AJ64" s="150"/>
      <c r="AK64" s="148"/>
      <c r="AL64" s="148"/>
      <c r="AM64" s="149"/>
      <c r="AN64" s="150"/>
      <c r="AO64" s="148"/>
      <c r="AP64" s="148"/>
      <c r="AQ64" s="149"/>
      <c r="AR64" s="150"/>
      <c r="AS64" s="148"/>
      <c r="AT64" s="148"/>
      <c r="AU64" s="149"/>
      <c r="AV64" s="150"/>
      <c r="AW64" s="148"/>
      <c r="AX64" s="148"/>
      <c r="AY64" s="149"/>
      <c r="AZ64" s="150"/>
      <c r="BA64" s="148"/>
      <c r="BB64" s="148"/>
      <c r="BC64" s="149"/>
      <c r="BD64" s="150"/>
      <c r="BE64" s="148"/>
      <c r="BF64" s="148"/>
      <c r="BG64" s="149"/>
      <c r="BH64" s="150"/>
      <c r="BI64" s="148"/>
      <c r="BJ64" s="148"/>
      <c r="BK64" s="149"/>
      <c r="BL64" s="150"/>
      <c r="BM64" s="148"/>
      <c r="BN64" s="148"/>
      <c r="BO64" s="149"/>
      <c r="BP64" s="150"/>
      <c r="BQ64" s="148"/>
      <c r="BR64" s="148"/>
      <c r="BS64" s="149"/>
      <c r="BT64" s="150"/>
      <c r="BU64" s="148"/>
      <c r="BV64" s="148"/>
      <c r="BW64" s="149"/>
      <c r="BX64" s="150"/>
      <c r="BY64" s="148"/>
      <c r="BZ64" s="148"/>
      <c r="CA64" s="149"/>
      <c r="CB64" s="150"/>
      <c r="CC64" s="148"/>
      <c r="CD64" s="148"/>
      <c r="CE64" s="149"/>
      <c r="CF64" s="150"/>
      <c r="CG64" s="148"/>
      <c r="CH64" s="148"/>
      <c r="CI64" s="149"/>
      <c r="CJ64" s="150"/>
      <c r="CK64" s="148"/>
      <c r="CL64" s="148"/>
      <c r="CM64" s="149"/>
      <c r="CN64" s="150"/>
      <c r="CO64" s="148"/>
      <c r="CP64" s="148"/>
      <c r="CQ64" s="149"/>
      <c r="CR64" s="150"/>
      <c r="CS64" s="148"/>
      <c r="CT64" s="148"/>
      <c r="CU64" s="149"/>
      <c r="CV64" s="150"/>
      <c r="CW64" s="148"/>
      <c r="CX64" s="148"/>
      <c r="CY64" s="149"/>
      <c r="CZ64" s="150"/>
      <c r="DA64" s="148"/>
      <c r="DB64" s="148"/>
      <c r="DC64" s="149"/>
      <c r="DD64" s="150"/>
      <c r="DE64" s="148"/>
      <c r="DF64" s="148"/>
      <c r="DG64" s="149"/>
      <c r="DH64" s="150"/>
      <c r="DI64" s="148"/>
      <c r="DJ64" s="148"/>
      <c r="DK64" s="149"/>
      <c r="DL64" s="150"/>
      <c r="DM64" s="148"/>
      <c r="DN64" s="148"/>
      <c r="DO64" s="149"/>
      <c r="DP64" s="150"/>
      <c r="DQ64" s="148"/>
      <c r="DR64" s="148"/>
      <c r="DS64" s="149"/>
      <c r="DT64" s="150"/>
      <c r="DU64" s="148"/>
      <c r="DV64" s="148"/>
      <c r="DW64" s="149"/>
      <c r="DX64" s="150"/>
      <c r="DY64" s="148"/>
      <c r="DZ64" s="148"/>
      <c r="EA64" s="149"/>
      <c r="EB64" s="150"/>
      <c r="EC64" s="148"/>
      <c r="ED64" s="148"/>
      <c r="EE64" s="149"/>
      <c r="EF64" s="150"/>
      <c r="EG64" s="148"/>
      <c r="EH64" s="148"/>
      <c r="EI64" s="149"/>
      <c r="EJ64" s="150"/>
      <c r="EK64" s="148"/>
      <c r="EL64" s="148"/>
      <c r="EM64" s="149"/>
      <c r="EN64" s="150"/>
      <c r="EO64" s="148"/>
      <c r="EP64" s="148"/>
      <c r="EQ64" s="149"/>
      <c r="ER64" s="150"/>
      <c r="ES64" s="148"/>
      <c r="ET64" s="148"/>
      <c r="EU64" s="149"/>
      <c r="EV64" s="150"/>
      <c r="EW64" s="148"/>
      <c r="EX64" s="148"/>
      <c r="EY64" s="149"/>
      <c r="EZ64" s="150"/>
      <c r="FA64" s="148"/>
      <c r="FB64" s="148"/>
      <c r="FC64" s="149"/>
      <c r="FD64" s="150"/>
      <c r="FE64" s="148"/>
      <c r="FF64" s="148"/>
      <c r="FG64" s="149"/>
      <c r="FH64" s="150"/>
      <c r="FI64" s="148"/>
      <c r="FJ64" s="148"/>
      <c r="FK64" s="149"/>
      <c r="FL64" s="150"/>
      <c r="FM64" s="148"/>
      <c r="FN64" s="148"/>
      <c r="FO64" s="149"/>
      <c r="FP64" s="150"/>
      <c r="FQ64" s="148"/>
      <c r="FR64" s="148"/>
      <c r="FS64" s="149"/>
      <c r="FT64" s="150"/>
      <c r="FU64" s="148"/>
      <c r="FV64" s="148"/>
      <c r="FW64" s="149"/>
      <c r="FX64" s="150"/>
      <c r="FY64" s="148"/>
      <c r="FZ64" s="148"/>
      <c r="GA64" s="149"/>
      <c r="GB64" s="150"/>
      <c r="GC64" s="148"/>
      <c r="GD64" s="148"/>
      <c r="GE64" s="149"/>
      <c r="GF64" s="150"/>
      <c r="GG64" s="148"/>
      <c r="GH64" s="148"/>
      <c r="GI64" s="149"/>
      <c r="GJ64" s="150"/>
      <c r="GK64" s="148"/>
      <c r="GL64" s="148"/>
      <c r="GM64" s="149"/>
      <c r="GN64" s="150"/>
      <c r="GO64" s="148"/>
      <c r="GP64" s="148"/>
      <c r="GQ64" s="149"/>
      <c r="GR64" s="150"/>
      <c r="GS64" s="148">
        <v>-0.64750000000002217</v>
      </c>
      <c r="GT64" s="148">
        <v>-2.467499999999994</v>
      </c>
      <c r="IQ64" s="120" t="e">
        <v>#N/A</v>
      </c>
      <c r="IR64" s="120" t="e">
        <v>#N/A</v>
      </c>
      <c r="IS64" s="120" t="e">
        <v>#N/A</v>
      </c>
      <c r="IT64" s="120" t="e">
        <v>#N/A</v>
      </c>
      <c r="IU64" s="120" t="e">
        <v>#N/A</v>
      </c>
      <c r="IV64" s="120" t="e">
        <v>#N/A</v>
      </c>
      <c r="IW64" s="120" t="e">
        <v>#N/A</v>
      </c>
      <c r="IX64" s="120" t="e">
        <v>#N/A</v>
      </c>
      <c r="IY64" s="120" t="e">
        <v>#N/A</v>
      </c>
      <c r="IZ64" s="120" t="e">
        <v>#N/A</v>
      </c>
      <c r="JA64" s="120" t="e">
        <v>#N/A</v>
      </c>
      <c r="JB64" s="120" t="e">
        <v>#N/A</v>
      </c>
      <c r="JC64" s="120" t="e">
        <v>#N/A</v>
      </c>
      <c r="JD64" s="120" t="e">
        <v>#N/A</v>
      </c>
      <c r="JE64" s="120" t="e">
        <v>#N/A</v>
      </c>
      <c r="JF64" s="120" t="e">
        <v>#N/A</v>
      </c>
      <c r="JG64" s="120" t="e">
        <v>#N/A</v>
      </c>
      <c r="JH64" s="120" t="e">
        <v>#N/A</v>
      </c>
      <c r="JI64" s="120" t="e">
        <v>#N/A</v>
      </c>
      <c r="JJ64" s="120" t="e">
        <v>#N/A</v>
      </c>
      <c r="JK64" s="120" t="e">
        <v>#N/A</v>
      </c>
      <c r="JL64" s="120" t="e">
        <v>#N/A</v>
      </c>
      <c r="JM64" s="120" t="e">
        <v>#N/A</v>
      </c>
      <c r="JN64" s="120" t="e">
        <v>#N/A</v>
      </c>
      <c r="JO64" s="120" t="e">
        <v>#N/A</v>
      </c>
      <c r="JP64" s="120" t="e">
        <v>#N/A</v>
      </c>
      <c r="JQ64" s="120" t="e">
        <v>#N/A</v>
      </c>
      <c r="JR64" s="120" t="e">
        <v>#N/A</v>
      </c>
      <c r="JS64" s="120" t="e">
        <v>#N/A</v>
      </c>
      <c r="JT64" s="120" t="e">
        <v>#N/A</v>
      </c>
      <c r="JU64" s="120" t="e">
        <v>#N/A</v>
      </c>
      <c r="JV64" s="120" t="e">
        <v>#N/A</v>
      </c>
      <c r="JW64" s="120" t="e">
        <v>#N/A</v>
      </c>
      <c r="JX64" s="120" t="e">
        <v>#N/A</v>
      </c>
    </row>
    <row r="65" spans="1:284" x14ac:dyDescent="0.25">
      <c r="A65" s="146">
        <v>61</v>
      </c>
      <c r="B65" s="147">
        <v>30.5</v>
      </c>
      <c r="C65" s="148">
        <v>0</v>
      </c>
      <c r="D65" s="148">
        <v>0</v>
      </c>
      <c r="E65" s="149">
        <v>-0.18000000000000682</v>
      </c>
      <c r="F65" s="150">
        <v>-5.7500000000011653E-2</v>
      </c>
      <c r="G65" s="148">
        <v>-0.11000000000001364</v>
      </c>
      <c r="H65" s="148">
        <v>-0.33500000000000441</v>
      </c>
      <c r="I65" s="148">
        <v>-0.44750000000000512</v>
      </c>
      <c r="J65" s="148">
        <v>-1.3325000000000067</v>
      </c>
      <c r="K65" s="149">
        <v>-0.44750000000000512</v>
      </c>
      <c r="L65" s="150">
        <v>-1.3325000000000067</v>
      </c>
      <c r="M65" s="148">
        <v>-0.49000000000000909</v>
      </c>
      <c r="N65" s="148">
        <v>-1.397500000000008</v>
      </c>
      <c r="O65" s="149">
        <v>-0.45750000000001023</v>
      </c>
      <c r="P65" s="150">
        <v>-1.4600000000000115</v>
      </c>
      <c r="Q65" s="148">
        <v>-0.35750000000000171</v>
      </c>
      <c r="R65" s="148">
        <v>-1.5075000000000038</v>
      </c>
      <c r="S65" s="149">
        <v>-0.48999999999999488</v>
      </c>
      <c r="T65" s="150">
        <v>-0.99000000000000909</v>
      </c>
      <c r="U65" s="148">
        <v>-0.23250000000001592</v>
      </c>
      <c r="V65" s="148">
        <v>-1.6325000000000038</v>
      </c>
      <c r="W65" s="149"/>
      <c r="X65" s="150"/>
      <c r="Y65" s="148"/>
      <c r="Z65" s="148"/>
      <c r="AA65" s="149"/>
      <c r="AB65" s="150"/>
      <c r="AC65" s="148"/>
      <c r="AD65" s="148"/>
      <c r="AE65" s="149"/>
      <c r="AF65" s="150"/>
      <c r="AG65" s="148"/>
      <c r="AH65" s="148"/>
      <c r="AI65" s="149"/>
      <c r="AJ65" s="150"/>
      <c r="AK65" s="148"/>
      <c r="AL65" s="148"/>
      <c r="AM65" s="149"/>
      <c r="AN65" s="150"/>
      <c r="AO65" s="148"/>
      <c r="AP65" s="148"/>
      <c r="AQ65" s="149"/>
      <c r="AR65" s="150"/>
      <c r="AS65" s="148"/>
      <c r="AT65" s="148"/>
      <c r="AU65" s="149"/>
      <c r="AV65" s="150"/>
      <c r="AW65" s="148"/>
      <c r="AX65" s="148"/>
      <c r="AY65" s="149"/>
      <c r="AZ65" s="150"/>
      <c r="BA65" s="148"/>
      <c r="BB65" s="148"/>
      <c r="BC65" s="149"/>
      <c r="BD65" s="150"/>
      <c r="BE65" s="148"/>
      <c r="BF65" s="148"/>
      <c r="BG65" s="149"/>
      <c r="BH65" s="150"/>
      <c r="BI65" s="148"/>
      <c r="BJ65" s="148"/>
      <c r="BK65" s="149"/>
      <c r="BL65" s="150"/>
      <c r="BM65" s="148"/>
      <c r="BN65" s="148"/>
      <c r="BO65" s="149"/>
      <c r="BP65" s="150"/>
      <c r="BQ65" s="148"/>
      <c r="BR65" s="148"/>
      <c r="BS65" s="149"/>
      <c r="BT65" s="150"/>
      <c r="BU65" s="148"/>
      <c r="BV65" s="148"/>
      <c r="BW65" s="149"/>
      <c r="BX65" s="150"/>
      <c r="BY65" s="148"/>
      <c r="BZ65" s="148"/>
      <c r="CA65" s="149"/>
      <c r="CB65" s="150"/>
      <c r="CC65" s="148"/>
      <c r="CD65" s="148"/>
      <c r="CE65" s="149"/>
      <c r="CF65" s="150"/>
      <c r="CG65" s="148"/>
      <c r="CH65" s="148"/>
      <c r="CI65" s="149"/>
      <c r="CJ65" s="150"/>
      <c r="CK65" s="148"/>
      <c r="CL65" s="148"/>
      <c r="CM65" s="149"/>
      <c r="CN65" s="150"/>
      <c r="CO65" s="148"/>
      <c r="CP65" s="148"/>
      <c r="CQ65" s="149"/>
      <c r="CR65" s="150"/>
      <c r="CS65" s="148"/>
      <c r="CT65" s="148"/>
      <c r="CU65" s="149"/>
      <c r="CV65" s="150"/>
      <c r="CW65" s="148"/>
      <c r="CX65" s="148"/>
      <c r="CY65" s="149"/>
      <c r="CZ65" s="150"/>
      <c r="DA65" s="148"/>
      <c r="DB65" s="148"/>
      <c r="DC65" s="149"/>
      <c r="DD65" s="150"/>
      <c r="DE65" s="148"/>
      <c r="DF65" s="148"/>
      <c r="DG65" s="149"/>
      <c r="DH65" s="150"/>
      <c r="DI65" s="148"/>
      <c r="DJ65" s="148"/>
      <c r="DK65" s="149"/>
      <c r="DL65" s="150"/>
      <c r="DM65" s="148"/>
      <c r="DN65" s="148"/>
      <c r="DO65" s="149"/>
      <c r="DP65" s="150"/>
      <c r="DQ65" s="148"/>
      <c r="DR65" s="148"/>
      <c r="DS65" s="149"/>
      <c r="DT65" s="150"/>
      <c r="DU65" s="148"/>
      <c r="DV65" s="148"/>
      <c r="DW65" s="149"/>
      <c r="DX65" s="150"/>
      <c r="DY65" s="148"/>
      <c r="DZ65" s="148"/>
      <c r="EA65" s="149"/>
      <c r="EB65" s="150"/>
      <c r="EC65" s="148"/>
      <c r="ED65" s="148"/>
      <c r="EE65" s="149"/>
      <c r="EF65" s="150"/>
      <c r="EG65" s="148"/>
      <c r="EH65" s="148"/>
      <c r="EI65" s="149"/>
      <c r="EJ65" s="150"/>
      <c r="EK65" s="148"/>
      <c r="EL65" s="148"/>
      <c r="EM65" s="149"/>
      <c r="EN65" s="150"/>
      <c r="EO65" s="148"/>
      <c r="EP65" s="148"/>
      <c r="EQ65" s="149"/>
      <c r="ER65" s="150"/>
      <c r="ES65" s="148"/>
      <c r="ET65" s="148"/>
      <c r="EU65" s="149"/>
      <c r="EV65" s="150"/>
      <c r="EW65" s="148"/>
      <c r="EX65" s="148"/>
      <c r="EY65" s="149"/>
      <c r="EZ65" s="150"/>
      <c r="FA65" s="148"/>
      <c r="FB65" s="148"/>
      <c r="FC65" s="149"/>
      <c r="FD65" s="150"/>
      <c r="FE65" s="148"/>
      <c r="FF65" s="148"/>
      <c r="FG65" s="149"/>
      <c r="FH65" s="150"/>
      <c r="FI65" s="148"/>
      <c r="FJ65" s="148"/>
      <c r="FK65" s="149"/>
      <c r="FL65" s="150"/>
      <c r="FM65" s="148"/>
      <c r="FN65" s="148"/>
      <c r="FO65" s="149"/>
      <c r="FP65" s="150"/>
      <c r="FQ65" s="148"/>
      <c r="FR65" s="148"/>
      <c r="FS65" s="149"/>
      <c r="FT65" s="150"/>
      <c r="FU65" s="148"/>
      <c r="FV65" s="148"/>
      <c r="FW65" s="149"/>
      <c r="FX65" s="150"/>
      <c r="FY65" s="148"/>
      <c r="FZ65" s="148"/>
      <c r="GA65" s="149"/>
      <c r="GB65" s="150"/>
      <c r="GC65" s="148"/>
      <c r="GD65" s="148"/>
      <c r="GE65" s="149"/>
      <c r="GF65" s="150"/>
      <c r="GG65" s="148"/>
      <c r="GH65" s="148"/>
      <c r="GI65" s="149"/>
      <c r="GJ65" s="150"/>
      <c r="GK65" s="148"/>
      <c r="GL65" s="148"/>
      <c r="GM65" s="149"/>
      <c r="GN65" s="150"/>
      <c r="GO65" s="148"/>
      <c r="GP65" s="148"/>
      <c r="GQ65" s="149"/>
      <c r="GR65" s="150"/>
      <c r="GS65" s="148">
        <v>-0.62500000000001421</v>
      </c>
      <c r="GT65" s="148">
        <v>-2.3574999999999946</v>
      </c>
      <c r="IQ65" s="120" t="e">
        <v>#N/A</v>
      </c>
      <c r="IR65" s="120" t="e">
        <v>#N/A</v>
      </c>
      <c r="IS65" s="120" t="e">
        <v>#N/A</v>
      </c>
      <c r="IT65" s="120" t="e">
        <v>#N/A</v>
      </c>
      <c r="IU65" s="120" t="e">
        <v>#N/A</v>
      </c>
      <c r="IV65" s="120" t="e">
        <v>#N/A</v>
      </c>
      <c r="IW65" s="120" t="e">
        <v>#N/A</v>
      </c>
      <c r="IX65" s="120" t="e">
        <v>#N/A</v>
      </c>
      <c r="IY65" s="120" t="e">
        <v>#N/A</v>
      </c>
      <c r="IZ65" s="120" t="e">
        <v>#N/A</v>
      </c>
      <c r="JA65" s="120" t="e">
        <v>#N/A</v>
      </c>
      <c r="JB65" s="120" t="e">
        <v>#N/A</v>
      </c>
      <c r="JC65" s="120" t="e">
        <v>#N/A</v>
      </c>
      <c r="JD65" s="120" t="e">
        <v>#N/A</v>
      </c>
      <c r="JE65" s="120" t="e">
        <v>#N/A</v>
      </c>
      <c r="JF65" s="120" t="e">
        <v>#N/A</v>
      </c>
      <c r="JG65" s="120" t="e">
        <v>#N/A</v>
      </c>
      <c r="JH65" s="120" t="e">
        <v>#N/A</v>
      </c>
      <c r="JI65" s="120" t="e">
        <v>#N/A</v>
      </c>
      <c r="JJ65" s="120" t="e">
        <v>#N/A</v>
      </c>
      <c r="JK65" s="120" t="e">
        <v>#N/A</v>
      </c>
      <c r="JL65" s="120" t="e">
        <v>#N/A</v>
      </c>
      <c r="JM65" s="120" t="e">
        <v>#N/A</v>
      </c>
      <c r="JN65" s="120" t="e">
        <v>#N/A</v>
      </c>
      <c r="JO65" s="120" t="e">
        <v>#N/A</v>
      </c>
      <c r="JP65" s="120" t="e">
        <v>#N/A</v>
      </c>
      <c r="JQ65" s="120" t="e">
        <v>#N/A</v>
      </c>
      <c r="JR65" s="120" t="e">
        <v>#N/A</v>
      </c>
      <c r="JS65" s="120" t="e">
        <v>#N/A</v>
      </c>
      <c r="JT65" s="120" t="e">
        <v>#N/A</v>
      </c>
      <c r="JU65" s="120" t="e">
        <v>#N/A</v>
      </c>
      <c r="JV65" s="120" t="e">
        <v>#N/A</v>
      </c>
      <c r="JW65" s="120" t="e">
        <v>#N/A</v>
      </c>
      <c r="JX65" s="120" t="e">
        <v>#N/A</v>
      </c>
    </row>
    <row r="66" spans="1:284" x14ac:dyDescent="0.25">
      <c r="A66" s="146">
        <v>62</v>
      </c>
      <c r="B66" s="147">
        <v>31</v>
      </c>
      <c r="C66" s="148">
        <v>0</v>
      </c>
      <c r="D66" s="148">
        <v>0</v>
      </c>
      <c r="E66" s="149">
        <v>-0.17249999999999943</v>
      </c>
      <c r="F66" s="150">
        <v>-8.2500000000010232E-2</v>
      </c>
      <c r="G66" s="148">
        <v>-0.10500000000001819</v>
      </c>
      <c r="H66" s="148">
        <v>-0.26000000000000512</v>
      </c>
      <c r="I66" s="148">
        <v>-0.42249999999999943</v>
      </c>
      <c r="J66" s="148">
        <v>-1.1950000000000074</v>
      </c>
      <c r="K66" s="149">
        <v>-0.42249999999999943</v>
      </c>
      <c r="L66" s="150">
        <v>-1.1950000000000074</v>
      </c>
      <c r="M66" s="148">
        <v>-0.48499999999999943</v>
      </c>
      <c r="N66" s="148">
        <v>-1.3525000000000063</v>
      </c>
      <c r="O66" s="149">
        <v>-0.44499999999999318</v>
      </c>
      <c r="P66" s="150">
        <v>-1.4275000000000126</v>
      </c>
      <c r="Q66" s="148">
        <v>-0.36499999999999488</v>
      </c>
      <c r="R66" s="148">
        <v>-1.4300000000000033</v>
      </c>
      <c r="S66" s="149">
        <v>-0.47999999999998977</v>
      </c>
      <c r="T66" s="150">
        <v>-1.0100000000000087</v>
      </c>
      <c r="U66" s="148">
        <v>-0.23749999999999716</v>
      </c>
      <c r="V66" s="148">
        <v>-1.6600000000000037</v>
      </c>
      <c r="W66" s="149"/>
      <c r="X66" s="150"/>
      <c r="Y66" s="148"/>
      <c r="Z66" s="148"/>
      <c r="AA66" s="149"/>
      <c r="AB66" s="150"/>
      <c r="AC66" s="148"/>
      <c r="AD66" s="148"/>
      <c r="AE66" s="149"/>
      <c r="AF66" s="150"/>
      <c r="AG66" s="148"/>
      <c r="AH66" s="148"/>
      <c r="AI66" s="149"/>
      <c r="AJ66" s="150"/>
      <c r="AK66" s="148"/>
      <c r="AL66" s="148"/>
      <c r="AM66" s="149"/>
      <c r="AN66" s="150"/>
      <c r="AO66" s="148"/>
      <c r="AP66" s="148"/>
      <c r="AQ66" s="149"/>
      <c r="AR66" s="150"/>
      <c r="AS66" s="148"/>
      <c r="AT66" s="148"/>
      <c r="AU66" s="149"/>
      <c r="AV66" s="150"/>
      <c r="AW66" s="148"/>
      <c r="AX66" s="148"/>
      <c r="AY66" s="149"/>
      <c r="AZ66" s="150"/>
      <c r="BA66" s="148"/>
      <c r="BB66" s="148"/>
      <c r="BC66" s="149"/>
      <c r="BD66" s="150"/>
      <c r="BE66" s="148"/>
      <c r="BF66" s="148"/>
      <c r="BG66" s="149"/>
      <c r="BH66" s="150"/>
      <c r="BI66" s="148"/>
      <c r="BJ66" s="148"/>
      <c r="BK66" s="149"/>
      <c r="BL66" s="150"/>
      <c r="BM66" s="148"/>
      <c r="BN66" s="148"/>
      <c r="BO66" s="149"/>
      <c r="BP66" s="150"/>
      <c r="BQ66" s="148"/>
      <c r="BR66" s="148"/>
      <c r="BS66" s="149"/>
      <c r="BT66" s="150"/>
      <c r="BU66" s="148"/>
      <c r="BV66" s="148"/>
      <c r="BW66" s="149"/>
      <c r="BX66" s="150"/>
      <c r="BY66" s="148"/>
      <c r="BZ66" s="148"/>
      <c r="CA66" s="149"/>
      <c r="CB66" s="150"/>
      <c r="CC66" s="148"/>
      <c r="CD66" s="148"/>
      <c r="CE66" s="149"/>
      <c r="CF66" s="150"/>
      <c r="CG66" s="148"/>
      <c r="CH66" s="148"/>
      <c r="CI66" s="149"/>
      <c r="CJ66" s="150"/>
      <c r="CK66" s="148"/>
      <c r="CL66" s="148"/>
      <c r="CM66" s="149"/>
      <c r="CN66" s="150"/>
      <c r="CO66" s="148"/>
      <c r="CP66" s="148"/>
      <c r="CQ66" s="149"/>
      <c r="CR66" s="150"/>
      <c r="CS66" s="148"/>
      <c r="CT66" s="148"/>
      <c r="CU66" s="149"/>
      <c r="CV66" s="150"/>
      <c r="CW66" s="148"/>
      <c r="CX66" s="148"/>
      <c r="CY66" s="149"/>
      <c r="CZ66" s="150"/>
      <c r="DA66" s="148"/>
      <c r="DB66" s="148"/>
      <c r="DC66" s="149"/>
      <c r="DD66" s="150"/>
      <c r="DE66" s="148"/>
      <c r="DF66" s="148"/>
      <c r="DG66" s="149"/>
      <c r="DH66" s="150"/>
      <c r="DI66" s="148"/>
      <c r="DJ66" s="148"/>
      <c r="DK66" s="149"/>
      <c r="DL66" s="150"/>
      <c r="DM66" s="148"/>
      <c r="DN66" s="148"/>
      <c r="DO66" s="149"/>
      <c r="DP66" s="150"/>
      <c r="DQ66" s="148"/>
      <c r="DR66" s="148"/>
      <c r="DS66" s="149"/>
      <c r="DT66" s="150"/>
      <c r="DU66" s="148"/>
      <c r="DV66" s="148"/>
      <c r="DW66" s="149"/>
      <c r="DX66" s="150"/>
      <c r="DY66" s="148"/>
      <c r="DZ66" s="148"/>
      <c r="EA66" s="149"/>
      <c r="EB66" s="150"/>
      <c r="EC66" s="148"/>
      <c r="ED66" s="148"/>
      <c r="EE66" s="149"/>
      <c r="EF66" s="150"/>
      <c r="EG66" s="148"/>
      <c r="EH66" s="148"/>
      <c r="EI66" s="149"/>
      <c r="EJ66" s="150"/>
      <c r="EK66" s="148"/>
      <c r="EL66" s="148"/>
      <c r="EM66" s="149"/>
      <c r="EN66" s="150"/>
      <c r="EO66" s="148"/>
      <c r="EP66" s="148"/>
      <c r="EQ66" s="149"/>
      <c r="ER66" s="150"/>
      <c r="ES66" s="148"/>
      <c r="ET66" s="148"/>
      <c r="EU66" s="149"/>
      <c r="EV66" s="150"/>
      <c r="EW66" s="148"/>
      <c r="EX66" s="148"/>
      <c r="EY66" s="149"/>
      <c r="EZ66" s="150"/>
      <c r="FA66" s="148"/>
      <c r="FB66" s="148"/>
      <c r="FC66" s="149"/>
      <c r="FD66" s="150"/>
      <c r="FE66" s="148"/>
      <c r="FF66" s="148"/>
      <c r="FG66" s="149"/>
      <c r="FH66" s="150"/>
      <c r="FI66" s="148"/>
      <c r="FJ66" s="148"/>
      <c r="FK66" s="149"/>
      <c r="FL66" s="150"/>
      <c r="FM66" s="148"/>
      <c r="FN66" s="148"/>
      <c r="FO66" s="149"/>
      <c r="FP66" s="150"/>
      <c r="FQ66" s="148"/>
      <c r="FR66" s="148"/>
      <c r="FS66" s="149"/>
      <c r="FT66" s="150"/>
      <c r="FU66" s="148"/>
      <c r="FV66" s="148"/>
      <c r="FW66" s="149"/>
      <c r="FX66" s="150"/>
      <c r="FY66" s="148"/>
      <c r="FZ66" s="148"/>
      <c r="GA66" s="149"/>
      <c r="GB66" s="150"/>
      <c r="GC66" s="148"/>
      <c r="GD66" s="148"/>
      <c r="GE66" s="149"/>
      <c r="GF66" s="150"/>
      <c r="GG66" s="148"/>
      <c r="GH66" s="148"/>
      <c r="GI66" s="149"/>
      <c r="GJ66" s="150"/>
      <c r="GK66" s="148"/>
      <c r="GL66" s="148"/>
      <c r="GM66" s="149"/>
      <c r="GN66" s="150"/>
      <c r="GO66" s="148"/>
      <c r="GP66" s="148"/>
      <c r="GQ66" s="149"/>
      <c r="GR66" s="150"/>
      <c r="GS66" s="148">
        <v>-0.60750000000000171</v>
      </c>
      <c r="GT66" s="148">
        <v>-2.207499999999996</v>
      </c>
      <c r="IQ66" s="120" t="e">
        <v>#N/A</v>
      </c>
      <c r="IR66" s="120" t="e">
        <v>#N/A</v>
      </c>
      <c r="IS66" s="120" t="e">
        <v>#N/A</v>
      </c>
      <c r="IT66" s="120" t="e">
        <v>#N/A</v>
      </c>
      <c r="IU66" s="120" t="e">
        <v>#N/A</v>
      </c>
      <c r="IV66" s="120" t="e">
        <v>#N/A</v>
      </c>
      <c r="IW66" s="120" t="e">
        <v>#N/A</v>
      </c>
      <c r="IX66" s="120" t="e">
        <v>#N/A</v>
      </c>
      <c r="IY66" s="120" t="e">
        <v>#N/A</v>
      </c>
      <c r="IZ66" s="120" t="e">
        <v>#N/A</v>
      </c>
      <c r="JA66" s="120" t="e">
        <v>#N/A</v>
      </c>
      <c r="JB66" s="120" t="e">
        <v>#N/A</v>
      </c>
      <c r="JC66" s="120" t="e">
        <v>#N/A</v>
      </c>
      <c r="JD66" s="120" t="e">
        <v>#N/A</v>
      </c>
      <c r="JE66" s="120" t="e">
        <v>#N/A</v>
      </c>
      <c r="JF66" s="120" t="e">
        <v>#N/A</v>
      </c>
      <c r="JG66" s="120" t="e">
        <v>#N/A</v>
      </c>
      <c r="JH66" s="120" t="e">
        <v>#N/A</v>
      </c>
      <c r="JI66" s="120" t="e">
        <v>#N/A</v>
      </c>
      <c r="JJ66" s="120" t="e">
        <v>#N/A</v>
      </c>
      <c r="JK66" s="120" t="e">
        <v>#N/A</v>
      </c>
      <c r="JL66" s="120" t="e">
        <v>#N/A</v>
      </c>
      <c r="JM66" s="120" t="e">
        <v>#N/A</v>
      </c>
      <c r="JN66" s="120" t="e">
        <v>#N/A</v>
      </c>
      <c r="JO66" s="120" t="e">
        <v>#N/A</v>
      </c>
      <c r="JP66" s="120" t="e">
        <v>#N/A</v>
      </c>
      <c r="JQ66" s="120" t="e">
        <v>#N/A</v>
      </c>
      <c r="JR66" s="120" t="e">
        <v>#N/A</v>
      </c>
      <c r="JS66" s="120" t="e">
        <v>#N/A</v>
      </c>
      <c r="JT66" s="120" t="e">
        <v>#N/A</v>
      </c>
      <c r="JU66" s="120" t="e">
        <v>#N/A</v>
      </c>
      <c r="JV66" s="120" t="e">
        <v>#N/A</v>
      </c>
      <c r="JW66" s="120" t="e">
        <v>#N/A</v>
      </c>
      <c r="JX66" s="120" t="e">
        <v>#N/A</v>
      </c>
    </row>
    <row r="67" spans="1:284" x14ac:dyDescent="0.25">
      <c r="A67" s="146">
        <v>63</v>
      </c>
      <c r="B67" s="147">
        <v>31.5</v>
      </c>
      <c r="C67" s="148">
        <v>0</v>
      </c>
      <c r="D67" s="148">
        <v>0</v>
      </c>
      <c r="E67" s="149">
        <v>-0.16000000000000369</v>
      </c>
      <c r="F67" s="150">
        <v>-0.13000000000000966</v>
      </c>
      <c r="G67" s="148">
        <v>-7.2500000000012221E-2</v>
      </c>
      <c r="H67" s="148">
        <v>-0.19750000000000512</v>
      </c>
      <c r="I67" s="148">
        <v>-0.39499999999999602</v>
      </c>
      <c r="J67" s="148">
        <v>-1.157500000000006</v>
      </c>
      <c r="K67" s="149">
        <v>-0.39499999999999602</v>
      </c>
      <c r="L67" s="150">
        <v>-1.157500000000006</v>
      </c>
      <c r="M67" s="148">
        <v>-0.46750000000000114</v>
      </c>
      <c r="N67" s="148">
        <v>-1.3150000000000048</v>
      </c>
      <c r="O67" s="149">
        <v>-0.42749999999999488</v>
      </c>
      <c r="P67" s="150">
        <v>-1.3375000000000128</v>
      </c>
      <c r="Q67" s="148">
        <v>-0.36499999999999488</v>
      </c>
      <c r="R67" s="148">
        <v>-1.4250000000000043</v>
      </c>
      <c r="S67" s="149">
        <v>-0.40999999999999659</v>
      </c>
      <c r="T67" s="150">
        <v>-1.0200000000000102</v>
      </c>
      <c r="U67" s="148">
        <v>-0.15999999999999659</v>
      </c>
      <c r="V67" s="148">
        <v>-1.7075000000000031</v>
      </c>
      <c r="W67" s="149"/>
      <c r="X67" s="150"/>
      <c r="Y67" s="148"/>
      <c r="Z67" s="148"/>
      <c r="AA67" s="149"/>
      <c r="AB67" s="150"/>
      <c r="AC67" s="148"/>
      <c r="AD67" s="148"/>
      <c r="AE67" s="149"/>
      <c r="AF67" s="150"/>
      <c r="AG67" s="148"/>
      <c r="AH67" s="148"/>
      <c r="AI67" s="149"/>
      <c r="AJ67" s="150"/>
      <c r="AK67" s="148"/>
      <c r="AL67" s="148"/>
      <c r="AM67" s="149"/>
      <c r="AN67" s="150"/>
      <c r="AO67" s="148"/>
      <c r="AP67" s="148"/>
      <c r="AQ67" s="149"/>
      <c r="AR67" s="150"/>
      <c r="AS67" s="148"/>
      <c r="AT67" s="148"/>
      <c r="AU67" s="149"/>
      <c r="AV67" s="150"/>
      <c r="AW67" s="148"/>
      <c r="AX67" s="148"/>
      <c r="AY67" s="149"/>
      <c r="AZ67" s="150"/>
      <c r="BA67" s="148"/>
      <c r="BB67" s="148"/>
      <c r="BC67" s="149"/>
      <c r="BD67" s="150"/>
      <c r="BE67" s="148"/>
      <c r="BF67" s="148"/>
      <c r="BG67" s="149"/>
      <c r="BH67" s="150"/>
      <c r="BI67" s="148"/>
      <c r="BJ67" s="148"/>
      <c r="BK67" s="149"/>
      <c r="BL67" s="150"/>
      <c r="BM67" s="148"/>
      <c r="BN67" s="148"/>
      <c r="BO67" s="149"/>
      <c r="BP67" s="150"/>
      <c r="BQ67" s="148"/>
      <c r="BR67" s="148"/>
      <c r="BS67" s="149"/>
      <c r="BT67" s="150"/>
      <c r="BU67" s="148"/>
      <c r="BV67" s="148"/>
      <c r="BW67" s="149"/>
      <c r="BX67" s="150"/>
      <c r="BY67" s="148"/>
      <c r="BZ67" s="148"/>
      <c r="CA67" s="149"/>
      <c r="CB67" s="150"/>
      <c r="CC67" s="148"/>
      <c r="CD67" s="148"/>
      <c r="CE67" s="149"/>
      <c r="CF67" s="150"/>
      <c r="CG67" s="148"/>
      <c r="CH67" s="148"/>
      <c r="CI67" s="149"/>
      <c r="CJ67" s="150"/>
      <c r="CK67" s="148"/>
      <c r="CL67" s="148"/>
      <c r="CM67" s="149"/>
      <c r="CN67" s="150"/>
      <c r="CO67" s="148"/>
      <c r="CP67" s="148"/>
      <c r="CQ67" s="149"/>
      <c r="CR67" s="150"/>
      <c r="CS67" s="148"/>
      <c r="CT67" s="148"/>
      <c r="CU67" s="149"/>
      <c r="CV67" s="150"/>
      <c r="CW67" s="148"/>
      <c r="CX67" s="148"/>
      <c r="CY67" s="149"/>
      <c r="CZ67" s="150"/>
      <c r="DA67" s="148"/>
      <c r="DB67" s="148"/>
      <c r="DC67" s="149"/>
      <c r="DD67" s="150"/>
      <c r="DE67" s="148"/>
      <c r="DF67" s="148"/>
      <c r="DG67" s="149"/>
      <c r="DH67" s="150"/>
      <c r="DI67" s="148"/>
      <c r="DJ67" s="148"/>
      <c r="DK67" s="149"/>
      <c r="DL67" s="150"/>
      <c r="DM67" s="148"/>
      <c r="DN67" s="148"/>
      <c r="DO67" s="149"/>
      <c r="DP67" s="150"/>
      <c r="DQ67" s="148"/>
      <c r="DR67" s="148"/>
      <c r="DS67" s="149"/>
      <c r="DT67" s="150"/>
      <c r="DU67" s="148"/>
      <c r="DV67" s="148"/>
      <c r="DW67" s="149"/>
      <c r="DX67" s="150"/>
      <c r="DY67" s="148"/>
      <c r="DZ67" s="148"/>
      <c r="EA67" s="149"/>
      <c r="EB67" s="150"/>
      <c r="EC67" s="148"/>
      <c r="ED67" s="148"/>
      <c r="EE67" s="149"/>
      <c r="EF67" s="150"/>
      <c r="EG67" s="148"/>
      <c r="EH67" s="148"/>
      <c r="EI67" s="149"/>
      <c r="EJ67" s="150"/>
      <c r="EK67" s="148"/>
      <c r="EL67" s="148"/>
      <c r="EM67" s="149"/>
      <c r="EN67" s="150"/>
      <c r="EO67" s="148"/>
      <c r="EP67" s="148"/>
      <c r="EQ67" s="149"/>
      <c r="ER67" s="150"/>
      <c r="ES67" s="148"/>
      <c r="ET67" s="148"/>
      <c r="EU67" s="149"/>
      <c r="EV67" s="150"/>
      <c r="EW67" s="148"/>
      <c r="EX67" s="148"/>
      <c r="EY67" s="149"/>
      <c r="EZ67" s="150"/>
      <c r="FA67" s="148"/>
      <c r="FB67" s="148"/>
      <c r="FC67" s="149"/>
      <c r="FD67" s="150"/>
      <c r="FE67" s="148"/>
      <c r="FF67" s="148"/>
      <c r="FG67" s="149"/>
      <c r="FH67" s="150"/>
      <c r="FI67" s="148"/>
      <c r="FJ67" s="148"/>
      <c r="FK67" s="149"/>
      <c r="FL67" s="150"/>
      <c r="FM67" s="148"/>
      <c r="FN67" s="148"/>
      <c r="FO67" s="149"/>
      <c r="FP67" s="150"/>
      <c r="FQ67" s="148"/>
      <c r="FR67" s="148"/>
      <c r="FS67" s="149"/>
      <c r="FT67" s="150"/>
      <c r="FU67" s="148"/>
      <c r="FV67" s="148"/>
      <c r="FW67" s="149"/>
      <c r="FX67" s="150"/>
      <c r="FY67" s="148"/>
      <c r="FZ67" s="148"/>
      <c r="GA67" s="149"/>
      <c r="GB67" s="150"/>
      <c r="GC67" s="148"/>
      <c r="GD67" s="148"/>
      <c r="GE67" s="149"/>
      <c r="GF67" s="150"/>
      <c r="GG67" s="148"/>
      <c r="GH67" s="148"/>
      <c r="GI67" s="149"/>
      <c r="GJ67" s="150"/>
      <c r="GK67" s="148"/>
      <c r="GL67" s="148"/>
      <c r="GM67" s="149"/>
      <c r="GN67" s="150"/>
      <c r="GO67" s="148"/>
      <c r="GP67" s="148"/>
      <c r="GQ67" s="149"/>
      <c r="GR67" s="150"/>
      <c r="GS67" s="148">
        <v>-0.55249999999999488</v>
      </c>
      <c r="GT67" s="148">
        <v>-2.0249999999999986</v>
      </c>
      <c r="IQ67" s="120" t="e">
        <v>#N/A</v>
      </c>
      <c r="IR67" s="120" t="e">
        <v>#N/A</v>
      </c>
      <c r="IS67" s="120" t="e">
        <v>#N/A</v>
      </c>
      <c r="IT67" s="120" t="e">
        <v>#N/A</v>
      </c>
      <c r="IU67" s="120" t="e">
        <v>#N/A</v>
      </c>
      <c r="IV67" s="120" t="e">
        <v>#N/A</v>
      </c>
      <c r="IW67" s="120" t="e">
        <v>#N/A</v>
      </c>
      <c r="IX67" s="120" t="e">
        <v>#N/A</v>
      </c>
      <c r="IY67" s="120" t="e">
        <v>#N/A</v>
      </c>
      <c r="IZ67" s="120" t="e">
        <v>#N/A</v>
      </c>
      <c r="JA67" s="120" t="e">
        <v>#N/A</v>
      </c>
      <c r="JB67" s="120" t="e">
        <v>#N/A</v>
      </c>
      <c r="JC67" s="120" t="e">
        <v>#N/A</v>
      </c>
      <c r="JD67" s="120" t="e">
        <v>#N/A</v>
      </c>
      <c r="JE67" s="120" t="e">
        <v>#N/A</v>
      </c>
      <c r="JF67" s="120" t="e">
        <v>#N/A</v>
      </c>
      <c r="JG67" s="120" t="e">
        <v>#N/A</v>
      </c>
      <c r="JH67" s="120" t="e">
        <v>#N/A</v>
      </c>
      <c r="JI67" s="120" t="e">
        <v>#N/A</v>
      </c>
      <c r="JJ67" s="120" t="e">
        <v>#N/A</v>
      </c>
      <c r="JK67" s="120" t="e">
        <v>#N/A</v>
      </c>
      <c r="JL67" s="120" t="e">
        <v>#N/A</v>
      </c>
      <c r="JM67" s="120" t="e">
        <v>#N/A</v>
      </c>
      <c r="JN67" s="120" t="e">
        <v>#N/A</v>
      </c>
      <c r="JO67" s="120" t="e">
        <v>#N/A</v>
      </c>
      <c r="JP67" s="120" t="e">
        <v>#N/A</v>
      </c>
      <c r="JQ67" s="120" t="e">
        <v>#N/A</v>
      </c>
      <c r="JR67" s="120" t="e">
        <v>#N/A</v>
      </c>
      <c r="JS67" s="120" t="e">
        <v>#N/A</v>
      </c>
      <c r="JT67" s="120" t="e">
        <v>#N/A</v>
      </c>
      <c r="JU67" s="120" t="e">
        <v>#N/A</v>
      </c>
      <c r="JV67" s="120" t="e">
        <v>#N/A</v>
      </c>
      <c r="JW67" s="120" t="e">
        <v>#N/A</v>
      </c>
      <c r="JX67" s="120" t="e">
        <v>#N/A</v>
      </c>
    </row>
    <row r="68" spans="1:284" x14ac:dyDescent="0.25">
      <c r="A68" s="146">
        <v>64</v>
      </c>
      <c r="B68" s="147">
        <v>32</v>
      </c>
      <c r="C68" s="148">
        <v>0</v>
      </c>
      <c r="D68" s="148">
        <v>0</v>
      </c>
      <c r="E68" s="149">
        <v>-0.1425000000000054</v>
      </c>
      <c r="F68" s="150">
        <v>-0.15250000000001052</v>
      </c>
      <c r="G68" s="148">
        <v>-3.50000000000108E-2</v>
      </c>
      <c r="H68" s="148">
        <v>-0.21500000000000341</v>
      </c>
      <c r="I68" s="148">
        <v>-0.37249999999999517</v>
      </c>
      <c r="J68" s="148">
        <v>-1.2275000000000063</v>
      </c>
      <c r="K68" s="149">
        <v>-0.37249999999999517</v>
      </c>
      <c r="L68" s="150">
        <v>-1.2275000000000063</v>
      </c>
      <c r="M68" s="148">
        <v>-0.45749999999999602</v>
      </c>
      <c r="N68" s="148">
        <v>-1.2800000000000011</v>
      </c>
      <c r="O68" s="149">
        <v>-0.4024999999999892</v>
      </c>
      <c r="P68" s="150">
        <v>-1.3025000000000091</v>
      </c>
      <c r="Q68" s="148">
        <v>-0.36249999999999005</v>
      </c>
      <c r="R68" s="148">
        <v>-1.4699999999999989</v>
      </c>
      <c r="S68" s="149">
        <v>-0.35999999999999233</v>
      </c>
      <c r="T68" s="150">
        <v>-1.1175000000000068</v>
      </c>
      <c r="U68" s="148">
        <v>-0.10999999999999233</v>
      </c>
      <c r="V68" s="148">
        <v>-1.822499999999998</v>
      </c>
      <c r="W68" s="149"/>
      <c r="X68" s="150"/>
      <c r="Y68" s="148"/>
      <c r="Z68" s="148"/>
      <c r="AA68" s="149"/>
      <c r="AB68" s="150"/>
      <c r="AC68" s="148"/>
      <c r="AD68" s="148"/>
      <c r="AE68" s="149"/>
      <c r="AF68" s="150"/>
      <c r="AG68" s="148"/>
      <c r="AH68" s="148"/>
      <c r="AI68" s="149"/>
      <c r="AJ68" s="150"/>
      <c r="AK68" s="148"/>
      <c r="AL68" s="148"/>
      <c r="AM68" s="149"/>
      <c r="AN68" s="150"/>
      <c r="AO68" s="148"/>
      <c r="AP68" s="148"/>
      <c r="AQ68" s="149"/>
      <c r="AR68" s="150"/>
      <c r="AS68" s="148"/>
      <c r="AT68" s="148"/>
      <c r="AU68" s="149"/>
      <c r="AV68" s="150"/>
      <c r="AW68" s="148"/>
      <c r="AX68" s="148"/>
      <c r="AY68" s="149"/>
      <c r="AZ68" s="150"/>
      <c r="BA68" s="148"/>
      <c r="BB68" s="148"/>
      <c r="BC68" s="149"/>
      <c r="BD68" s="150"/>
      <c r="BE68" s="148"/>
      <c r="BF68" s="148"/>
      <c r="BG68" s="149"/>
      <c r="BH68" s="150"/>
      <c r="BI68" s="148"/>
      <c r="BJ68" s="148"/>
      <c r="BK68" s="149"/>
      <c r="BL68" s="150"/>
      <c r="BM68" s="148"/>
      <c r="BN68" s="148"/>
      <c r="BO68" s="149"/>
      <c r="BP68" s="150"/>
      <c r="BQ68" s="148"/>
      <c r="BR68" s="148"/>
      <c r="BS68" s="149"/>
      <c r="BT68" s="150"/>
      <c r="BU68" s="148"/>
      <c r="BV68" s="148"/>
      <c r="BW68" s="149"/>
      <c r="BX68" s="150"/>
      <c r="BY68" s="148"/>
      <c r="BZ68" s="148"/>
      <c r="CA68" s="149"/>
      <c r="CB68" s="150"/>
      <c r="CC68" s="148"/>
      <c r="CD68" s="148"/>
      <c r="CE68" s="149"/>
      <c r="CF68" s="150"/>
      <c r="CG68" s="148"/>
      <c r="CH68" s="148"/>
      <c r="CI68" s="149"/>
      <c r="CJ68" s="150"/>
      <c r="CK68" s="148"/>
      <c r="CL68" s="148"/>
      <c r="CM68" s="149"/>
      <c r="CN68" s="150"/>
      <c r="CO68" s="148"/>
      <c r="CP68" s="148"/>
      <c r="CQ68" s="149"/>
      <c r="CR68" s="150"/>
      <c r="CS68" s="148"/>
      <c r="CT68" s="148"/>
      <c r="CU68" s="149"/>
      <c r="CV68" s="150"/>
      <c r="CW68" s="148"/>
      <c r="CX68" s="148"/>
      <c r="CY68" s="149"/>
      <c r="CZ68" s="150"/>
      <c r="DA68" s="148"/>
      <c r="DB68" s="148"/>
      <c r="DC68" s="149"/>
      <c r="DD68" s="150"/>
      <c r="DE68" s="148"/>
      <c r="DF68" s="148"/>
      <c r="DG68" s="149"/>
      <c r="DH68" s="150"/>
      <c r="DI68" s="148"/>
      <c r="DJ68" s="148"/>
      <c r="DK68" s="149"/>
      <c r="DL68" s="150"/>
      <c r="DM68" s="148"/>
      <c r="DN68" s="148"/>
      <c r="DO68" s="149"/>
      <c r="DP68" s="150"/>
      <c r="DQ68" s="148"/>
      <c r="DR68" s="148"/>
      <c r="DS68" s="149"/>
      <c r="DT68" s="150"/>
      <c r="DU68" s="148"/>
      <c r="DV68" s="148"/>
      <c r="DW68" s="149"/>
      <c r="DX68" s="150"/>
      <c r="DY68" s="148"/>
      <c r="DZ68" s="148"/>
      <c r="EA68" s="149"/>
      <c r="EB68" s="150"/>
      <c r="EC68" s="148"/>
      <c r="ED68" s="148"/>
      <c r="EE68" s="149"/>
      <c r="EF68" s="150"/>
      <c r="EG68" s="148"/>
      <c r="EH68" s="148"/>
      <c r="EI68" s="149"/>
      <c r="EJ68" s="150"/>
      <c r="EK68" s="148"/>
      <c r="EL68" s="148"/>
      <c r="EM68" s="149"/>
      <c r="EN68" s="150"/>
      <c r="EO68" s="148"/>
      <c r="EP68" s="148"/>
      <c r="EQ68" s="149"/>
      <c r="ER68" s="150"/>
      <c r="ES68" s="148"/>
      <c r="ET68" s="148"/>
      <c r="EU68" s="149"/>
      <c r="EV68" s="150"/>
      <c r="EW68" s="148"/>
      <c r="EX68" s="148"/>
      <c r="EY68" s="149"/>
      <c r="EZ68" s="150"/>
      <c r="FA68" s="148"/>
      <c r="FB68" s="148"/>
      <c r="FC68" s="149"/>
      <c r="FD68" s="150"/>
      <c r="FE68" s="148"/>
      <c r="FF68" s="148"/>
      <c r="FG68" s="149"/>
      <c r="FH68" s="150"/>
      <c r="FI68" s="148"/>
      <c r="FJ68" s="148"/>
      <c r="FK68" s="149"/>
      <c r="FL68" s="150"/>
      <c r="FM68" s="148"/>
      <c r="FN68" s="148"/>
      <c r="FO68" s="149"/>
      <c r="FP68" s="150"/>
      <c r="FQ68" s="148"/>
      <c r="FR68" s="148"/>
      <c r="FS68" s="149"/>
      <c r="FT68" s="150"/>
      <c r="FU68" s="148"/>
      <c r="FV68" s="148"/>
      <c r="FW68" s="149"/>
      <c r="FX68" s="150"/>
      <c r="FY68" s="148"/>
      <c r="FZ68" s="148"/>
      <c r="GA68" s="149"/>
      <c r="GB68" s="150"/>
      <c r="GC68" s="148"/>
      <c r="GD68" s="148"/>
      <c r="GE68" s="149"/>
      <c r="GF68" s="150"/>
      <c r="GG68" s="148"/>
      <c r="GH68" s="148"/>
      <c r="GI68" s="149"/>
      <c r="GJ68" s="150"/>
      <c r="GK68" s="148"/>
      <c r="GL68" s="148"/>
      <c r="GM68" s="149"/>
      <c r="GN68" s="150"/>
      <c r="GO68" s="148"/>
      <c r="GP68" s="148"/>
      <c r="GQ68" s="149"/>
      <c r="GR68" s="150"/>
      <c r="GS68" s="148">
        <v>-0.50999999999999091</v>
      </c>
      <c r="GT68" s="148">
        <v>-2.0174999999999983</v>
      </c>
      <c r="IQ68" s="120" t="e">
        <v>#N/A</v>
      </c>
      <c r="IR68" s="120" t="e">
        <v>#N/A</v>
      </c>
      <c r="IS68" s="120" t="e">
        <v>#N/A</v>
      </c>
      <c r="IT68" s="120" t="e">
        <v>#N/A</v>
      </c>
      <c r="IU68" s="120" t="e">
        <v>#N/A</v>
      </c>
      <c r="IV68" s="120" t="e">
        <v>#N/A</v>
      </c>
      <c r="IW68" s="120" t="e">
        <v>#N/A</v>
      </c>
      <c r="IX68" s="120" t="e">
        <v>#N/A</v>
      </c>
      <c r="IY68" s="120" t="e">
        <v>#N/A</v>
      </c>
      <c r="IZ68" s="120" t="e">
        <v>#N/A</v>
      </c>
      <c r="JA68" s="120" t="e">
        <v>#N/A</v>
      </c>
      <c r="JB68" s="120" t="e">
        <v>#N/A</v>
      </c>
      <c r="JC68" s="120" t="e">
        <v>#N/A</v>
      </c>
      <c r="JD68" s="120" t="e">
        <v>#N/A</v>
      </c>
      <c r="JE68" s="120" t="e">
        <v>#N/A</v>
      </c>
      <c r="JF68" s="120" t="e">
        <v>#N/A</v>
      </c>
      <c r="JG68" s="120" t="e">
        <v>#N/A</v>
      </c>
      <c r="JH68" s="120" t="e">
        <v>#N/A</v>
      </c>
      <c r="JI68" s="120" t="e">
        <v>#N/A</v>
      </c>
      <c r="JJ68" s="120" t="e">
        <v>#N/A</v>
      </c>
      <c r="JK68" s="120" t="e">
        <v>#N/A</v>
      </c>
      <c r="JL68" s="120" t="e">
        <v>#N/A</v>
      </c>
      <c r="JM68" s="120" t="e">
        <v>#N/A</v>
      </c>
      <c r="JN68" s="120" t="e">
        <v>#N/A</v>
      </c>
      <c r="JO68" s="120" t="e">
        <v>#N/A</v>
      </c>
      <c r="JP68" s="120" t="e">
        <v>#N/A</v>
      </c>
      <c r="JQ68" s="120" t="e">
        <v>#N/A</v>
      </c>
      <c r="JR68" s="120" t="e">
        <v>#N/A</v>
      </c>
      <c r="JS68" s="120" t="e">
        <v>#N/A</v>
      </c>
      <c r="JT68" s="120" t="e">
        <v>#N/A</v>
      </c>
      <c r="JU68" s="120" t="e">
        <v>#N/A</v>
      </c>
      <c r="JV68" s="120" t="e">
        <v>#N/A</v>
      </c>
      <c r="JW68" s="120" t="e">
        <v>#N/A</v>
      </c>
      <c r="JX68" s="120" t="e">
        <v>#N/A</v>
      </c>
    </row>
    <row r="69" spans="1:284" x14ac:dyDescent="0.25">
      <c r="A69" s="146">
        <v>65</v>
      </c>
      <c r="B69" s="147">
        <v>32.5</v>
      </c>
      <c r="C69" s="148">
        <v>0</v>
      </c>
      <c r="D69" s="148">
        <v>0</v>
      </c>
      <c r="E69" s="149">
        <v>-0.13750000000000284</v>
      </c>
      <c r="F69" s="150">
        <v>-0.21750000000000824</v>
      </c>
      <c r="G69" s="148">
        <v>-2.2500000000007958E-2</v>
      </c>
      <c r="H69" s="148">
        <v>-0.26250000000000284</v>
      </c>
      <c r="I69" s="148">
        <v>-0.30999999999999517</v>
      </c>
      <c r="J69" s="148">
        <v>-1.2000000000000028</v>
      </c>
      <c r="K69" s="149">
        <v>-0.30999999999999517</v>
      </c>
      <c r="L69" s="150">
        <v>-1.2000000000000028</v>
      </c>
      <c r="M69" s="148">
        <v>-0.39749999999999375</v>
      </c>
      <c r="N69" s="148">
        <v>-1.3499999999999943</v>
      </c>
      <c r="O69" s="149">
        <v>-0.35249999999999204</v>
      </c>
      <c r="P69" s="150">
        <v>-1.2800000000000011</v>
      </c>
      <c r="Q69" s="148">
        <v>-0.31499999999999062</v>
      </c>
      <c r="R69" s="148">
        <v>-1.3999999999999986</v>
      </c>
      <c r="S69" s="149">
        <v>-0.31249999999999289</v>
      </c>
      <c r="T69" s="150">
        <v>-1.292500000000004</v>
      </c>
      <c r="U69" s="148">
        <v>-7.4999999999995737E-2</v>
      </c>
      <c r="V69" s="148">
        <v>-1.8099999999999952</v>
      </c>
      <c r="W69" s="149"/>
      <c r="X69" s="150"/>
      <c r="Y69" s="148"/>
      <c r="Z69" s="148"/>
      <c r="AA69" s="149"/>
      <c r="AB69" s="150"/>
      <c r="AC69" s="148"/>
      <c r="AD69" s="148"/>
      <c r="AE69" s="149"/>
      <c r="AF69" s="150"/>
      <c r="AG69" s="148"/>
      <c r="AH69" s="148"/>
      <c r="AI69" s="149"/>
      <c r="AJ69" s="150"/>
      <c r="AK69" s="148"/>
      <c r="AL69" s="148"/>
      <c r="AM69" s="149"/>
      <c r="AN69" s="150"/>
      <c r="AO69" s="148"/>
      <c r="AP69" s="148"/>
      <c r="AQ69" s="149"/>
      <c r="AR69" s="150"/>
      <c r="AS69" s="148"/>
      <c r="AT69" s="148"/>
      <c r="AU69" s="149"/>
      <c r="AV69" s="150"/>
      <c r="AW69" s="148"/>
      <c r="AX69" s="148"/>
      <c r="AY69" s="149"/>
      <c r="AZ69" s="150"/>
      <c r="BA69" s="148"/>
      <c r="BB69" s="148"/>
      <c r="BC69" s="149"/>
      <c r="BD69" s="150"/>
      <c r="BE69" s="148"/>
      <c r="BF69" s="148"/>
      <c r="BG69" s="149"/>
      <c r="BH69" s="150"/>
      <c r="BI69" s="148"/>
      <c r="BJ69" s="148"/>
      <c r="BK69" s="149"/>
      <c r="BL69" s="150"/>
      <c r="BM69" s="148"/>
      <c r="BN69" s="148"/>
      <c r="BO69" s="149"/>
      <c r="BP69" s="150"/>
      <c r="BQ69" s="148"/>
      <c r="BR69" s="148"/>
      <c r="BS69" s="149"/>
      <c r="BT69" s="150"/>
      <c r="BU69" s="148"/>
      <c r="BV69" s="148"/>
      <c r="BW69" s="149"/>
      <c r="BX69" s="150"/>
      <c r="BY69" s="148"/>
      <c r="BZ69" s="148"/>
      <c r="CA69" s="149"/>
      <c r="CB69" s="150"/>
      <c r="CC69" s="148"/>
      <c r="CD69" s="148"/>
      <c r="CE69" s="149"/>
      <c r="CF69" s="150"/>
      <c r="CG69" s="148"/>
      <c r="CH69" s="148"/>
      <c r="CI69" s="149"/>
      <c r="CJ69" s="150"/>
      <c r="CK69" s="148"/>
      <c r="CL69" s="148"/>
      <c r="CM69" s="149"/>
      <c r="CN69" s="150"/>
      <c r="CO69" s="148"/>
      <c r="CP69" s="148"/>
      <c r="CQ69" s="149"/>
      <c r="CR69" s="150"/>
      <c r="CS69" s="148"/>
      <c r="CT69" s="148"/>
      <c r="CU69" s="149"/>
      <c r="CV69" s="150"/>
      <c r="CW69" s="148"/>
      <c r="CX69" s="148"/>
      <c r="CY69" s="149"/>
      <c r="CZ69" s="150"/>
      <c r="DA69" s="148"/>
      <c r="DB69" s="148"/>
      <c r="DC69" s="149"/>
      <c r="DD69" s="150"/>
      <c r="DE69" s="148"/>
      <c r="DF69" s="148"/>
      <c r="DG69" s="149"/>
      <c r="DH69" s="150"/>
      <c r="DI69" s="148"/>
      <c r="DJ69" s="148"/>
      <c r="DK69" s="149"/>
      <c r="DL69" s="150"/>
      <c r="DM69" s="148"/>
      <c r="DN69" s="148"/>
      <c r="DO69" s="149"/>
      <c r="DP69" s="150"/>
      <c r="DQ69" s="148"/>
      <c r="DR69" s="148"/>
      <c r="DS69" s="149"/>
      <c r="DT69" s="150"/>
      <c r="DU69" s="148"/>
      <c r="DV69" s="148"/>
      <c r="DW69" s="149"/>
      <c r="DX69" s="150"/>
      <c r="DY69" s="148"/>
      <c r="DZ69" s="148"/>
      <c r="EA69" s="149"/>
      <c r="EB69" s="150"/>
      <c r="EC69" s="148"/>
      <c r="ED69" s="148"/>
      <c r="EE69" s="149"/>
      <c r="EF69" s="150"/>
      <c r="EG69" s="148"/>
      <c r="EH69" s="148"/>
      <c r="EI69" s="149"/>
      <c r="EJ69" s="150"/>
      <c r="EK69" s="148"/>
      <c r="EL69" s="148"/>
      <c r="EM69" s="149"/>
      <c r="EN69" s="150"/>
      <c r="EO69" s="148"/>
      <c r="EP69" s="148"/>
      <c r="EQ69" s="149"/>
      <c r="ER69" s="150"/>
      <c r="ES69" s="148"/>
      <c r="ET69" s="148"/>
      <c r="EU69" s="149"/>
      <c r="EV69" s="150"/>
      <c r="EW69" s="148"/>
      <c r="EX69" s="148"/>
      <c r="EY69" s="149"/>
      <c r="EZ69" s="150"/>
      <c r="FA69" s="148"/>
      <c r="FB69" s="148"/>
      <c r="FC69" s="149"/>
      <c r="FD69" s="150"/>
      <c r="FE69" s="148"/>
      <c r="FF69" s="148"/>
      <c r="FG69" s="149"/>
      <c r="FH69" s="150"/>
      <c r="FI69" s="148"/>
      <c r="FJ69" s="148"/>
      <c r="FK69" s="149"/>
      <c r="FL69" s="150"/>
      <c r="FM69" s="148"/>
      <c r="FN69" s="148"/>
      <c r="FO69" s="149"/>
      <c r="FP69" s="150"/>
      <c r="FQ69" s="148"/>
      <c r="FR69" s="148"/>
      <c r="FS69" s="149"/>
      <c r="FT69" s="150"/>
      <c r="FU69" s="148"/>
      <c r="FV69" s="148"/>
      <c r="FW69" s="149"/>
      <c r="FX69" s="150"/>
      <c r="FY69" s="148"/>
      <c r="FZ69" s="148"/>
      <c r="GA69" s="149"/>
      <c r="GB69" s="150"/>
      <c r="GC69" s="148"/>
      <c r="GD69" s="148"/>
      <c r="GE69" s="149"/>
      <c r="GF69" s="150"/>
      <c r="GG69" s="148"/>
      <c r="GH69" s="148"/>
      <c r="GI69" s="149"/>
      <c r="GJ69" s="150"/>
      <c r="GK69" s="148"/>
      <c r="GL69" s="148"/>
      <c r="GM69" s="149"/>
      <c r="GN69" s="150"/>
      <c r="GO69" s="148"/>
      <c r="GP69" s="148"/>
      <c r="GQ69" s="149"/>
      <c r="GR69" s="150"/>
      <c r="GS69" s="148">
        <v>-0.46249999999999147</v>
      </c>
      <c r="GT69" s="148">
        <v>-1.9199999999999946</v>
      </c>
      <c r="IQ69" s="120" t="e">
        <v>#N/A</v>
      </c>
      <c r="IR69" s="120" t="e">
        <v>#N/A</v>
      </c>
      <c r="IS69" s="120" t="e">
        <v>#N/A</v>
      </c>
      <c r="IT69" s="120" t="e">
        <v>#N/A</v>
      </c>
      <c r="IU69" s="120" t="e">
        <v>#N/A</v>
      </c>
      <c r="IV69" s="120" t="e">
        <v>#N/A</v>
      </c>
      <c r="IW69" s="120" t="e">
        <v>#N/A</v>
      </c>
      <c r="IX69" s="120" t="e">
        <v>#N/A</v>
      </c>
      <c r="IY69" s="120" t="e">
        <v>#N/A</v>
      </c>
      <c r="IZ69" s="120" t="e">
        <v>#N/A</v>
      </c>
      <c r="JA69" s="120" t="e">
        <v>#N/A</v>
      </c>
      <c r="JB69" s="120" t="e">
        <v>#N/A</v>
      </c>
      <c r="JC69" s="120" t="e">
        <v>#N/A</v>
      </c>
      <c r="JD69" s="120" t="e">
        <v>#N/A</v>
      </c>
      <c r="JE69" s="120" t="e">
        <v>#N/A</v>
      </c>
      <c r="JF69" s="120" t="e">
        <v>#N/A</v>
      </c>
      <c r="JG69" s="120" t="e">
        <v>#N/A</v>
      </c>
      <c r="JH69" s="120" t="e">
        <v>#N/A</v>
      </c>
      <c r="JI69" s="120" t="e">
        <v>#N/A</v>
      </c>
      <c r="JJ69" s="120" t="e">
        <v>#N/A</v>
      </c>
      <c r="JK69" s="120" t="e">
        <v>#N/A</v>
      </c>
      <c r="JL69" s="120" t="e">
        <v>#N/A</v>
      </c>
      <c r="JM69" s="120" t="e">
        <v>#N/A</v>
      </c>
      <c r="JN69" s="120" t="e">
        <v>#N/A</v>
      </c>
      <c r="JO69" s="120" t="e">
        <v>#N/A</v>
      </c>
      <c r="JP69" s="120" t="e">
        <v>#N/A</v>
      </c>
      <c r="JQ69" s="120" t="e">
        <v>#N/A</v>
      </c>
      <c r="JR69" s="120" t="e">
        <v>#N/A</v>
      </c>
      <c r="JS69" s="120" t="e">
        <v>#N/A</v>
      </c>
      <c r="JT69" s="120" t="e">
        <v>#N/A</v>
      </c>
      <c r="JU69" s="120" t="e">
        <v>#N/A</v>
      </c>
      <c r="JV69" s="120" t="e">
        <v>#N/A</v>
      </c>
      <c r="JW69" s="120" t="e">
        <v>#N/A</v>
      </c>
      <c r="JX69" s="120" t="e">
        <v>#N/A</v>
      </c>
    </row>
    <row r="70" spans="1:284" x14ac:dyDescent="0.25">
      <c r="A70" s="146">
        <v>66</v>
      </c>
      <c r="B70" s="147">
        <v>33</v>
      </c>
      <c r="C70" s="148">
        <v>0</v>
      </c>
      <c r="D70" s="148">
        <v>0</v>
      </c>
      <c r="E70" s="149">
        <v>-0.10750000000000171</v>
      </c>
      <c r="F70" s="150">
        <v>-0.10500000000000398</v>
      </c>
      <c r="G70" s="148">
        <v>2.74999999999892E-2</v>
      </c>
      <c r="H70" s="148">
        <v>-0.16000000000000369</v>
      </c>
      <c r="I70" s="148">
        <v>-0.26749999999999829</v>
      </c>
      <c r="J70" s="148">
        <v>-0.98000000000000398</v>
      </c>
      <c r="K70" s="149">
        <v>-0.26749999999999829</v>
      </c>
      <c r="L70" s="150">
        <v>-0.98000000000000398</v>
      </c>
      <c r="M70" s="148">
        <v>-0.35249999999999915</v>
      </c>
      <c r="N70" s="148">
        <v>-0.9375</v>
      </c>
      <c r="O70" s="149">
        <v>-0.31999999999999318</v>
      </c>
      <c r="P70" s="150">
        <v>-1.042500000000004</v>
      </c>
      <c r="Q70" s="148">
        <v>-0.28999999999999204</v>
      </c>
      <c r="R70" s="148">
        <v>-1.125</v>
      </c>
      <c r="S70" s="149">
        <v>-0.28499999999999659</v>
      </c>
      <c r="T70" s="150">
        <v>-1.0800000000000054</v>
      </c>
      <c r="U70" s="148">
        <v>-7.9999999999998295E-2</v>
      </c>
      <c r="V70" s="148">
        <v>-1.5324999999999989</v>
      </c>
      <c r="W70" s="149"/>
      <c r="X70" s="150"/>
      <c r="Y70" s="148"/>
      <c r="Z70" s="148"/>
      <c r="AA70" s="149"/>
      <c r="AB70" s="150"/>
      <c r="AC70" s="148"/>
      <c r="AD70" s="148"/>
      <c r="AE70" s="149"/>
      <c r="AF70" s="150"/>
      <c r="AG70" s="148"/>
      <c r="AH70" s="148"/>
      <c r="AI70" s="149"/>
      <c r="AJ70" s="150"/>
      <c r="AK70" s="148"/>
      <c r="AL70" s="148"/>
      <c r="AM70" s="149"/>
      <c r="AN70" s="150"/>
      <c r="AO70" s="148"/>
      <c r="AP70" s="148"/>
      <c r="AQ70" s="149"/>
      <c r="AR70" s="150"/>
      <c r="AS70" s="148"/>
      <c r="AT70" s="148"/>
      <c r="AU70" s="149"/>
      <c r="AV70" s="150"/>
      <c r="AW70" s="148"/>
      <c r="AX70" s="148"/>
      <c r="AY70" s="149"/>
      <c r="AZ70" s="150"/>
      <c r="BA70" s="148"/>
      <c r="BB70" s="148"/>
      <c r="BC70" s="149"/>
      <c r="BD70" s="150"/>
      <c r="BE70" s="148"/>
      <c r="BF70" s="148"/>
      <c r="BG70" s="149"/>
      <c r="BH70" s="150"/>
      <c r="BI70" s="148"/>
      <c r="BJ70" s="148"/>
      <c r="BK70" s="149"/>
      <c r="BL70" s="150"/>
      <c r="BM70" s="148"/>
      <c r="BN70" s="148"/>
      <c r="BO70" s="149"/>
      <c r="BP70" s="150"/>
      <c r="BQ70" s="148"/>
      <c r="BR70" s="148"/>
      <c r="BS70" s="149"/>
      <c r="BT70" s="150"/>
      <c r="BU70" s="148"/>
      <c r="BV70" s="148"/>
      <c r="BW70" s="149"/>
      <c r="BX70" s="150"/>
      <c r="BY70" s="148"/>
      <c r="BZ70" s="148"/>
      <c r="CA70" s="149"/>
      <c r="CB70" s="150"/>
      <c r="CC70" s="148"/>
      <c r="CD70" s="148"/>
      <c r="CE70" s="149"/>
      <c r="CF70" s="150"/>
      <c r="CG70" s="148"/>
      <c r="CH70" s="148"/>
      <c r="CI70" s="149"/>
      <c r="CJ70" s="150"/>
      <c r="CK70" s="148"/>
      <c r="CL70" s="148"/>
      <c r="CM70" s="149"/>
      <c r="CN70" s="150"/>
      <c r="CO70" s="148"/>
      <c r="CP70" s="148"/>
      <c r="CQ70" s="149"/>
      <c r="CR70" s="150"/>
      <c r="CS70" s="148"/>
      <c r="CT70" s="148"/>
      <c r="CU70" s="149"/>
      <c r="CV70" s="150"/>
      <c r="CW70" s="148"/>
      <c r="CX70" s="148"/>
      <c r="CY70" s="149"/>
      <c r="CZ70" s="150"/>
      <c r="DA70" s="148"/>
      <c r="DB70" s="148"/>
      <c r="DC70" s="149"/>
      <c r="DD70" s="150"/>
      <c r="DE70" s="148"/>
      <c r="DF70" s="148"/>
      <c r="DG70" s="149"/>
      <c r="DH70" s="150"/>
      <c r="DI70" s="148"/>
      <c r="DJ70" s="148"/>
      <c r="DK70" s="149"/>
      <c r="DL70" s="150"/>
      <c r="DM70" s="148"/>
      <c r="DN70" s="148"/>
      <c r="DO70" s="149"/>
      <c r="DP70" s="150"/>
      <c r="DQ70" s="148"/>
      <c r="DR70" s="148"/>
      <c r="DS70" s="149"/>
      <c r="DT70" s="150"/>
      <c r="DU70" s="148"/>
      <c r="DV70" s="148"/>
      <c r="DW70" s="149"/>
      <c r="DX70" s="150"/>
      <c r="DY70" s="148"/>
      <c r="DZ70" s="148"/>
      <c r="EA70" s="149"/>
      <c r="EB70" s="150"/>
      <c r="EC70" s="148"/>
      <c r="ED70" s="148"/>
      <c r="EE70" s="149"/>
      <c r="EF70" s="150"/>
      <c r="EG70" s="148"/>
      <c r="EH70" s="148"/>
      <c r="EI70" s="149"/>
      <c r="EJ70" s="150"/>
      <c r="EK70" s="148"/>
      <c r="EL70" s="148"/>
      <c r="EM70" s="149"/>
      <c r="EN70" s="150"/>
      <c r="EO70" s="148"/>
      <c r="EP70" s="148"/>
      <c r="EQ70" s="149"/>
      <c r="ER70" s="150"/>
      <c r="ES70" s="148"/>
      <c r="ET70" s="148"/>
      <c r="EU70" s="149"/>
      <c r="EV70" s="150"/>
      <c r="EW70" s="148"/>
      <c r="EX70" s="148"/>
      <c r="EY70" s="149"/>
      <c r="EZ70" s="150"/>
      <c r="FA70" s="148"/>
      <c r="FB70" s="148"/>
      <c r="FC70" s="149"/>
      <c r="FD70" s="150"/>
      <c r="FE70" s="148"/>
      <c r="FF70" s="148"/>
      <c r="FG70" s="149"/>
      <c r="FH70" s="150"/>
      <c r="FI70" s="148"/>
      <c r="FJ70" s="148"/>
      <c r="FK70" s="149"/>
      <c r="FL70" s="150"/>
      <c r="FM70" s="148"/>
      <c r="FN70" s="148"/>
      <c r="FO70" s="149"/>
      <c r="FP70" s="150"/>
      <c r="FQ70" s="148"/>
      <c r="FR70" s="148"/>
      <c r="FS70" s="149"/>
      <c r="FT70" s="150"/>
      <c r="FU70" s="148"/>
      <c r="FV70" s="148"/>
      <c r="FW70" s="149"/>
      <c r="FX70" s="150"/>
      <c r="FY70" s="148"/>
      <c r="FZ70" s="148"/>
      <c r="GA70" s="149"/>
      <c r="GB70" s="150"/>
      <c r="GC70" s="148"/>
      <c r="GD70" s="148"/>
      <c r="GE70" s="149"/>
      <c r="GF70" s="150"/>
      <c r="GG70" s="148"/>
      <c r="GH70" s="148"/>
      <c r="GI70" s="149"/>
      <c r="GJ70" s="150"/>
      <c r="GK70" s="148"/>
      <c r="GL70" s="148"/>
      <c r="GM70" s="149"/>
      <c r="GN70" s="150"/>
      <c r="GO70" s="148"/>
      <c r="GP70" s="148"/>
      <c r="GQ70" s="149"/>
      <c r="GR70" s="150"/>
      <c r="GS70" s="148">
        <v>-0.42749999999999488</v>
      </c>
      <c r="GT70" s="148">
        <v>-1.5225000000000009</v>
      </c>
      <c r="IQ70" s="120" t="e">
        <v>#N/A</v>
      </c>
      <c r="IR70" s="120" t="e">
        <v>#N/A</v>
      </c>
      <c r="IS70" s="120" t="e">
        <v>#N/A</v>
      </c>
      <c r="IT70" s="120" t="e">
        <v>#N/A</v>
      </c>
      <c r="IU70" s="120" t="e">
        <v>#N/A</v>
      </c>
      <c r="IV70" s="120" t="e">
        <v>#N/A</v>
      </c>
      <c r="IW70" s="120" t="e">
        <v>#N/A</v>
      </c>
      <c r="IX70" s="120" t="e">
        <v>#N/A</v>
      </c>
      <c r="IY70" s="120" t="e">
        <v>#N/A</v>
      </c>
      <c r="IZ70" s="120" t="e">
        <v>#N/A</v>
      </c>
      <c r="JA70" s="120" t="e">
        <v>#N/A</v>
      </c>
      <c r="JB70" s="120" t="e">
        <v>#N/A</v>
      </c>
      <c r="JC70" s="120" t="e">
        <v>#N/A</v>
      </c>
      <c r="JD70" s="120" t="e">
        <v>#N/A</v>
      </c>
      <c r="JE70" s="120" t="e">
        <v>#N/A</v>
      </c>
      <c r="JF70" s="120" t="e">
        <v>#N/A</v>
      </c>
      <c r="JG70" s="120" t="e">
        <v>#N/A</v>
      </c>
      <c r="JH70" s="120" t="e">
        <v>#N/A</v>
      </c>
      <c r="JI70" s="120" t="e">
        <v>#N/A</v>
      </c>
      <c r="JJ70" s="120" t="e">
        <v>#N/A</v>
      </c>
      <c r="JK70" s="120" t="e">
        <v>#N/A</v>
      </c>
      <c r="JL70" s="120" t="e">
        <v>#N/A</v>
      </c>
      <c r="JM70" s="120" t="e">
        <v>#N/A</v>
      </c>
      <c r="JN70" s="120" t="e">
        <v>#N/A</v>
      </c>
      <c r="JO70" s="120" t="e">
        <v>#N/A</v>
      </c>
      <c r="JP70" s="120" t="e">
        <v>#N/A</v>
      </c>
      <c r="JQ70" s="120" t="e">
        <v>#N/A</v>
      </c>
      <c r="JR70" s="120" t="e">
        <v>#N/A</v>
      </c>
      <c r="JS70" s="120" t="e">
        <v>#N/A</v>
      </c>
      <c r="JT70" s="120" t="e">
        <v>#N/A</v>
      </c>
      <c r="JU70" s="120" t="e">
        <v>#N/A</v>
      </c>
      <c r="JV70" s="120" t="e">
        <v>#N/A</v>
      </c>
      <c r="JW70" s="120" t="e">
        <v>#N/A</v>
      </c>
      <c r="JX70" s="120" t="e">
        <v>#N/A</v>
      </c>
    </row>
    <row r="71" spans="1:284" x14ac:dyDescent="0.25">
      <c r="A71" s="146">
        <v>67</v>
      </c>
      <c r="B71" s="147">
        <v>33.5</v>
      </c>
      <c r="C71" s="148">
        <v>0</v>
      </c>
      <c r="D71" s="148">
        <v>0</v>
      </c>
      <c r="E71" s="149">
        <v>-7.249999999999801E-2</v>
      </c>
      <c r="F71" s="150">
        <v>-7.5000000000073896E-3</v>
      </c>
      <c r="G71" s="148">
        <v>2.9999999999994031E-2</v>
      </c>
      <c r="H71" s="148">
        <v>5.7499999999997442E-2</v>
      </c>
      <c r="I71" s="148">
        <v>-0.25750000000000028</v>
      </c>
      <c r="J71" s="148">
        <v>-0.65000000000000568</v>
      </c>
      <c r="K71" s="149">
        <v>-0.25750000000000028</v>
      </c>
      <c r="L71" s="150">
        <v>-0.65000000000000568</v>
      </c>
      <c r="M71" s="148">
        <v>-0.34250000000000114</v>
      </c>
      <c r="N71" s="148">
        <v>-0.69500000000000739</v>
      </c>
      <c r="O71" s="149">
        <v>-0.30249999999999488</v>
      </c>
      <c r="P71" s="150">
        <v>-0.74000000000000909</v>
      </c>
      <c r="Q71" s="148">
        <v>-0.2949999999999946</v>
      </c>
      <c r="R71" s="148">
        <v>-0.84500000000000597</v>
      </c>
      <c r="S71" s="149">
        <v>-0.27749999999999631</v>
      </c>
      <c r="T71" s="150">
        <v>-0.69250000000000966</v>
      </c>
      <c r="U71" s="148">
        <v>-6.4999999999997726E-2</v>
      </c>
      <c r="V71" s="148">
        <v>-0.84000000000000341</v>
      </c>
      <c r="W71" s="149"/>
      <c r="X71" s="150"/>
      <c r="Y71" s="148"/>
      <c r="Z71" s="148"/>
      <c r="AA71" s="149"/>
      <c r="AB71" s="150"/>
      <c r="AC71" s="148"/>
      <c r="AD71" s="148"/>
      <c r="AE71" s="149"/>
      <c r="AF71" s="150"/>
      <c r="AG71" s="148"/>
      <c r="AH71" s="148"/>
      <c r="AI71" s="149"/>
      <c r="AJ71" s="150"/>
      <c r="AK71" s="148"/>
      <c r="AL71" s="148"/>
      <c r="AM71" s="149"/>
      <c r="AN71" s="150"/>
      <c r="AO71" s="148"/>
      <c r="AP71" s="148"/>
      <c r="AQ71" s="149"/>
      <c r="AR71" s="150"/>
      <c r="AS71" s="148"/>
      <c r="AT71" s="148"/>
      <c r="AU71" s="149"/>
      <c r="AV71" s="150"/>
      <c r="AW71" s="148"/>
      <c r="AX71" s="148"/>
      <c r="AY71" s="149"/>
      <c r="AZ71" s="150"/>
      <c r="BA71" s="148"/>
      <c r="BB71" s="148"/>
      <c r="BC71" s="149"/>
      <c r="BD71" s="150"/>
      <c r="BE71" s="148"/>
      <c r="BF71" s="148"/>
      <c r="BG71" s="149"/>
      <c r="BH71" s="150"/>
      <c r="BI71" s="148"/>
      <c r="BJ71" s="148"/>
      <c r="BK71" s="149"/>
      <c r="BL71" s="150"/>
      <c r="BM71" s="148"/>
      <c r="BN71" s="148"/>
      <c r="BO71" s="149"/>
      <c r="BP71" s="150"/>
      <c r="BQ71" s="148"/>
      <c r="BR71" s="148"/>
      <c r="BS71" s="149"/>
      <c r="BT71" s="150"/>
      <c r="BU71" s="148"/>
      <c r="BV71" s="148"/>
      <c r="BW71" s="149"/>
      <c r="BX71" s="150"/>
      <c r="BY71" s="148"/>
      <c r="BZ71" s="148"/>
      <c r="CA71" s="149"/>
      <c r="CB71" s="150"/>
      <c r="CC71" s="148"/>
      <c r="CD71" s="148"/>
      <c r="CE71" s="149"/>
      <c r="CF71" s="150"/>
      <c r="CG71" s="148"/>
      <c r="CH71" s="148"/>
      <c r="CI71" s="149"/>
      <c r="CJ71" s="150"/>
      <c r="CK71" s="148"/>
      <c r="CL71" s="148"/>
      <c r="CM71" s="149"/>
      <c r="CN71" s="150"/>
      <c r="CO71" s="148"/>
      <c r="CP71" s="148"/>
      <c r="CQ71" s="149"/>
      <c r="CR71" s="150"/>
      <c r="CS71" s="148"/>
      <c r="CT71" s="148"/>
      <c r="CU71" s="149"/>
      <c r="CV71" s="150"/>
      <c r="CW71" s="148"/>
      <c r="CX71" s="148"/>
      <c r="CY71" s="149"/>
      <c r="CZ71" s="150"/>
      <c r="DA71" s="148"/>
      <c r="DB71" s="148"/>
      <c r="DC71" s="149"/>
      <c r="DD71" s="150"/>
      <c r="DE71" s="148"/>
      <c r="DF71" s="148"/>
      <c r="DG71" s="149"/>
      <c r="DH71" s="150"/>
      <c r="DI71" s="148"/>
      <c r="DJ71" s="148"/>
      <c r="DK71" s="149"/>
      <c r="DL71" s="150"/>
      <c r="DM71" s="148"/>
      <c r="DN71" s="148"/>
      <c r="DO71" s="149"/>
      <c r="DP71" s="150"/>
      <c r="DQ71" s="148"/>
      <c r="DR71" s="148"/>
      <c r="DS71" s="149"/>
      <c r="DT71" s="150"/>
      <c r="DU71" s="148"/>
      <c r="DV71" s="148"/>
      <c r="DW71" s="149"/>
      <c r="DX71" s="150"/>
      <c r="DY71" s="148"/>
      <c r="DZ71" s="148"/>
      <c r="EA71" s="149"/>
      <c r="EB71" s="150"/>
      <c r="EC71" s="148"/>
      <c r="ED71" s="148"/>
      <c r="EE71" s="149"/>
      <c r="EF71" s="150"/>
      <c r="EG71" s="148"/>
      <c r="EH71" s="148"/>
      <c r="EI71" s="149"/>
      <c r="EJ71" s="150"/>
      <c r="EK71" s="148"/>
      <c r="EL71" s="148"/>
      <c r="EM71" s="149"/>
      <c r="EN71" s="150"/>
      <c r="EO71" s="148"/>
      <c r="EP71" s="148"/>
      <c r="EQ71" s="149"/>
      <c r="ER71" s="150"/>
      <c r="ES71" s="148"/>
      <c r="ET71" s="148"/>
      <c r="EU71" s="149"/>
      <c r="EV71" s="150"/>
      <c r="EW71" s="148"/>
      <c r="EX71" s="148"/>
      <c r="EY71" s="149"/>
      <c r="EZ71" s="150"/>
      <c r="FA71" s="148"/>
      <c r="FB71" s="148"/>
      <c r="FC71" s="149"/>
      <c r="FD71" s="150"/>
      <c r="FE71" s="148"/>
      <c r="FF71" s="148"/>
      <c r="FG71" s="149"/>
      <c r="FH71" s="150"/>
      <c r="FI71" s="148"/>
      <c r="FJ71" s="148"/>
      <c r="FK71" s="149"/>
      <c r="FL71" s="150"/>
      <c r="FM71" s="148"/>
      <c r="FN71" s="148"/>
      <c r="FO71" s="149"/>
      <c r="FP71" s="150"/>
      <c r="FQ71" s="148"/>
      <c r="FR71" s="148"/>
      <c r="FS71" s="149"/>
      <c r="FT71" s="150"/>
      <c r="FU71" s="148"/>
      <c r="FV71" s="148"/>
      <c r="FW71" s="149"/>
      <c r="FX71" s="150"/>
      <c r="FY71" s="148"/>
      <c r="FZ71" s="148"/>
      <c r="GA71" s="149"/>
      <c r="GB71" s="150"/>
      <c r="GC71" s="148"/>
      <c r="GD71" s="148"/>
      <c r="GE71" s="149"/>
      <c r="GF71" s="150"/>
      <c r="GG71" s="148"/>
      <c r="GH71" s="148"/>
      <c r="GI71" s="149"/>
      <c r="GJ71" s="150"/>
      <c r="GK71" s="148"/>
      <c r="GL71" s="148"/>
      <c r="GM71" s="149"/>
      <c r="GN71" s="150"/>
      <c r="GO71" s="148"/>
      <c r="GP71" s="148"/>
      <c r="GQ71" s="149"/>
      <c r="GR71" s="150"/>
      <c r="GS71" s="148">
        <v>-0.39999999999999858</v>
      </c>
      <c r="GT71" s="148">
        <v>-1.1025000000000063</v>
      </c>
      <c r="IQ71" s="120" t="e">
        <v>#N/A</v>
      </c>
      <c r="IR71" s="120" t="e">
        <v>#N/A</v>
      </c>
      <c r="IS71" s="120" t="e">
        <v>#N/A</v>
      </c>
      <c r="IT71" s="120" t="e">
        <v>#N/A</v>
      </c>
      <c r="IU71" s="120" t="e">
        <v>#N/A</v>
      </c>
      <c r="IV71" s="120" t="e">
        <v>#N/A</v>
      </c>
      <c r="IW71" s="120" t="e">
        <v>#N/A</v>
      </c>
      <c r="IX71" s="120" t="e">
        <v>#N/A</v>
      </c>
      <c r="IY71" s="120" t="e">
        <v>#N/A</v>
      </c>
      <c r="IZ71" s="120" t="e">
        <v>#N/A</v>
      </c>
      <c r="JA71" s="120" t="e">
        <v>#N/A</v>
      </c>
      <c r="JB71" s="120" t="e">
        <v>#N/A</v>
      </c>
      <c r="JC71" s="120" t="e">
        <v>#N/A</v>
      </c>
      <c r="JD71" s="120" t="e">
        <v>#N/A</v>
      </c>
      <c r="JE71" s="120" t="e">
        <v>#N/A</v>
      </c>
      <c r="JF71" s="120" t="e">
        <v>#N/A</v>
      </c>
      <c r="JG71" s="120" t="e">
        <v>#N/A</v>
      </c>
      <c r="JH71" s="120" t="e">
        <v>#N/A</v>
      </c>
      <c r="JI71" s="120" t="e">
        <v>#N/A</v>
      </c>
      <c r="JJ71" s="120" t="e">
        <v>#N/A</v>
      </c>
      <c r="JK71" s="120" t="e">
        <v>#N/A</v>
      </c>
      <c r="JL71" s="120" t="e">
        <v>#N/A</v>
      </c>
      <c r="JM71" s="120" t="e">
        <v>#N/A</v>
      </c>
      <c r="JN71" s="120" t="e">
        <v>#N/A</v>
      </c>
      <c r="JO71" s="120" t="e">
        <v>#N/A</v>
      </c>
      <c r="JP71" s="120" t="e">
        <v>#N/A</v>
      </c>
      <c r="JQ71" s="120" t="e">
        <v>#N/A</v>
      </c>
      <c r="JR71" s="120" t="e">
        <v>#N/A</v>
      </c>
      <c r="JS71" s="120" t="e">
        <v>#N/A</v>
      </c>
      <c r="JT71" s="120" t="e">
        <v>#N/A</v>
      </c>
      <c r="JU71" s="120" t="e">
        <v>#N/A</v>
      </c>
      <c r="JV71" s="120" t="e">
        <v>#N/A</v>
      </c>
      <c r="JW71" s="120" t="e">
        <v>#N/A</v>
      </c>
      <c r="JX71" s="120" t="e">
        <v>#N/A</v>
      </c>
    </row>
    <row r="72" spans="1:284" x14ac:dyDescent="0.25">
      <c r="A72" s="146">
        <v>68</v>
      </c>
      <c r="B72" s="147">
        <v>34</v>
      </c>
      <c r="C72" s="148">
        <v>0</v>
      </c>
      <c r="D72" s="148">
        <v>0</v>
      </c>
      <c r="E72" s="149">
        <v>-4.7500000000002984E-2</v>
      </c>
      <c r="F72" s="150">
        <v>-5.250000000000199E-2</v>
      </c>
      <c r="G72" s="148">
        <v>1.2499999999995737E-2</v>
      </c>
      <c r="H72" s="148">
        <v>8.7499999999998579E-2</v>
      </c>
      <c r="I72" s="148">
        <v>-0.22250000000000369</v>
      </c>
      <c r="J72" s="148">
        <v>-0.48499999999999943</v>
      </c>
      <c r="K72" s="149">
        <v>-0.22250000000000369</v>
      </c>
      <c r="L72" s="150">
        <v>-0.48499999999999943</v>
      </c>
      <c r="M72" s="148">
        <v>-0.30250000000000199</v>
      </c>
      <c r="N72" s="148">
        <v>-0.50999999999999801</v>
      </c>
      <c r="O72" s="149">
        <v>-0.26000000000000156</v>
      </c>
      <c r="P72" s="150">
        <v>-0.57999999999999829</v>
      </c>
      <c r="Q72" s="148">
        <v>-0.25</v>
      </c>
      <c r="R72" s="148">
        <v>-0.68999999999999773</v>
      </c>
      <c r="S72" s="149">
        <v>-0.22500000000000142</v>
      </c>
      <c r="T72" s="150">
        <v>-0.50249999999999773</v>
      </c>
      <c r="U72" s="148">
        <v>-7.5000000000002842E-2</v>
      </c>
      <c r="V72" s="148">
        <v>-0.57499999999999574</v>
      </c>
      <c r="W72" s="149"/>
      <c r="X72" s="150"/>
      <c r="Y72" s="148"/>
      <c r="Z72" s="148"/>
      <c r="AA72" s="149"/>
      <c r="AB72" s="150"/>
      <c r="AC72" s="148"/>
      <c r="AD72" s="148"/>
      <c r="AE72" s="149"/>
      <c r="AF72" s="150"/>
      <c r="AG72" s="148"/>
      <c r="AH72" s="148"/>
      <c r="AI72" s="149"/>
      <c r="AJ72" s="150"/>
      <c r="AK72" s="148"/>
      <c r="AL72" s="148"/>
      <c r="AM72" s="149"/>
      <c r="AN72" s="150"/>
      <c r="AO72" s="148"/>
      <c r="AP72" s="148"/>
      <c r="AQ72" s="149"/>
      <c r="AR72" s="150"/>
      <c r="AS72" s="148"/>
      <c r="AT72" s="148"/>
      <c r="AU72" s="149"/>
      <c r="AV72" s="150"/>
      <c r="AW72" s="148"/>
      <c r="AX72" s="148"/>
      <c r="AY72" s="149"/>
      <c r="AZ72" s="150"/>
      <c r="BA72" s="148"/>
      <c r="BB72" s="148"/>
      <c r="BC72" s="149"/>
      <c r="BD72" s="150"/>
      <c r="BE72" s="148"/>
      <c r="BF72" s="148"/>
      <c r="BG72" s="149"/>
      <c r="BH72" s="150"/>
      <c r="BI72" s="148"/>
      <c r="BJ72" s="148"/>
      <c r="BK72" s="149"/>
      <c r="BL72" s="150"/>
      <c r="BM72" s="148"/>
      <c r="BN72" s="148"/>
      <c r="BO72" s="149"/>
      <c r="BP72" s="150"/>
      <c r="BQ72" s="148"/>
      <c r="BR72" s="148"/>
      <c r="BS72" s="149"/>
      <c r="BT72" s="150"/>
      <c r="BU72" s="148"/>
      <c r="BV72" s="148"/>
      <c r="BW72" s="149"/>
      <c r="BX72" s="150"/>
      <c r="BY72" s="148"/>
      <c r="BZ72" s="148"/>
      <c r="CA72" s="149"/>
      <c r="CB72" s="150"/>
      <c r="CC72" s="148"/>
      <c r="CD72" s="148"/>
      <c r="CE72" s="149"/>
      <c r="CF72" s="150"/>
      <c r="CG72" s="148"/>
      <c r="CH72" s="148"/>
      <c r="CI72" s="149"/>
      <c r="CJ72" s="150"/>
      <c r="CK72" s="148"/>
      <c r="CL72" s="148"/>
      <c r="CM72" s="149"/>
      <c r="CN72" s="150"/>
      <c r="CO72" s="148"/>
      <c r="CP72" s="148"/>
      <c r="CQ72" s="149"/>
      <c r="CR72" s="150"/>
      <c r="CS72" s="148"/>
      <c r="CT72" s="148"/>
      <c r="CU72" s="149"/>
      <c r="CV72" s="150"/>
      <c r="CW72" s="148"/>
      <c r="CX72" s="148"/>
      <c r="CY72" s="149"/>
      <c r="CZ72" s="150"/>
      <c r="DA72" s="148"/>
      <c r="DB72" s="148"/>
      <c r="DC72" s="149"/>
      <c r="DD72" s="150"/>
      <c r="DE72" s="148"/>
      <c r="DF72" s="148"/>
      <c r="DG72" s="149"/>
      <c r="DH72" s="150"/>
      <c r="DI72" s="148"/>
      <c r="DJ72" s="148"/>
      <c r="DK72" s="149"/>
      <c r="DL72" s="150"/>
      <c r="DM72" s="148"/>
      <c r="DN72" s="148"/>
      <c r="DO72" s="149"/>
      <c r="DP72" s="150"/>
      <c r="DQ72" s="148"/>
      <c r="DR72" s="148"/>
      <c r="DS72" s="149"/>
      <c r="DT72" s="150"/>
      <c r="DU72" s="148"/>
      <c r="DV72" s="148"/>
      <c r="DW72" s="149"/>
      <c r="DX72" s="150"/>
      <c r="DY72" s="148"/>
      <c r="DZ72" s="148"/>
      <c r="EA72" s="149"/>
      <c r="EB72" s="150"/>
      <c r="EC72" s="148"/>
      <c r="ED72" s="148"/>
      <c r="EE72" s="149"/>
      <c r="EF72" s="150"/>
      <c r="EG72" s="148"/>
      <c r="EH72" s="148"/>
      <c r="EI72" s="149"/>
      <c r="EJ72" s="150"/>
      <c r="EK72" s="148"/>
      <c r="EL72" s="148"/>
      <c r="EM72" s="149"/>
      <c r="EN72" s="150"/>
      <c r="EO72" s="148"/>
      <c r="EP72" s="148"/>
      <c r="EQ72" s="149"/>
      <c r="ER72" s="150"/>
      <c r="ES72" s="148"/>
      <c r="ET72" s="148"/>
      <c r="EU72" s="149"/>
      <c r="EV72" s="150"/>
      <c r="EW72" s="148"/>
      <c r="EX72" s="148"/>
      <c r="EY72" s="149"/>
      <c r="EZ72" s="150"/>
      <c r="FA72" s="148"/>
      <c r="FB72" s="148"/>
      <c r="FC72" s="149"/>
      <c r="FD72" s="150"/>
      <c r="FE72" s="148"/>
      <c r="FF72" s="148"/>
      <c r="FG72" s="149"/>
      <c r="FH72" s="150"/>
      <c r="FI72" s="148"/>
      <c r="FJ72" s="148"/>
      <c r="FK72" s="149"/>
      <c r="FL72" s="150"/>
      <c r="FM72" s="148"/>
      <c r="FN72" s="148"/>
      <c r="FO72" s="149"/>
      <c r="FP72" s="150"/>
      <c r="FQ72" s="148"/>
      <c r="FR72" s="148"/>
      <c r="FS72" s="149"/>
      <c r="FT72" s="150"/>
      <c r="FU72" s="148"/>
      <c r="FV72" s="148"/>
      <c r="FW72" s="149"/>
      <c r="FX72" s="150"/>
      <c r="FY72" s="148"/>
      <c r="FZ72" s="148"/>
      <c r="GA72" s="149"/>
      <c r="GB72" s="150"/>
      <c r="GC72" s="148"/>
      <c r="GD72" s="148"/>
      <c r="GE72" s="149"/>
      <c r="GF72" s="150"/>
      <c r="GG72" s="148"/>
      <c r="GH72" s="148"/>
      <c r="GI72" s="149"/>
      <c r="GJ72" s="150"/>
      <c r="GK72" s="148"/>
      <c r="GL72" s="148"/>
      <c r="GM72" s="149"/>
      <c r="GN72" s="150"/>
      <c r="GO72" s="148"/>
      <c r="GP72" s="148"/>
      <c r="GQ72" s="149"/>
      <c r="GR72" s="150"/>
      <c r="GS72" s="148">
        <v>-0.37249999999999872</v>
      </c>
      <c r="GT72" s="148">
        <v>-0.87749999999999773</v>
      </c>
      <c r="IQ72" s="120" t="e">
        <v>#N/A</v>
      </c>
      <c r="IR72" s="120" t="e">
        <v>#N/A</v>
      </c>
      <c r="IS72" s="120" t="e">
        <v>#N/A</v>
      </c>
      <c r="IT72" s="120" t="e">
        <v>#N/A</v>
      </c>
      <c r="IU72" s="120" t="e">
        <v>#N/A</v>
      </c>
      <c r="IV72" s="120" t="e">
        <v>#N/A</v>
      </c>
      <c r="IW72" s="120" t="e">
        <v>#N/A</v>
      </c>
      <c r="IX72" s="120" t="e">
        <v>#N/A</v>
      </c>
      <c r="IY72" s="120" t="e">
        <v>#N/A</v>
      </c>
      <c r="IZ72" s="120" t="e">
        <v>#N/A</v>
      </c>
      <c r="JA72" s="120" t="e">
        <v>#N/A</v>
      </c>
      <c r="JB72" s="120" t="e">
        <v>#N/A</v>
      </c>
      <c r="JC72" s="120" t="e">
        <v>#N/A</v>
      </c>
      <c r="JD72" s="120" t="e">
        <v>#N/A</v>
      </c>
      <c r="JE72" s="120" t="e">
        <v>#N/A</v>
      </c>
      <c r="JF72" s="120" t="e">
        <v>#N/A</v>
      </c>
      <c r="JG72" s="120" t="e">
        <v>#N/A</v>
      </c>
      <c r="JH72" s="120" t="e">
        <v>#N/A</v>
      </c>
      <c r="JI72" s="120" t="e">
        <v>#N/A</v>
      </c>
      <c r="JJ72" s="120" t="e">
        <v>#N/A</v>
      </c>
      <c r="JK72" s="120" t="e">
        <v>#N/A</v>
      </c>
      <c r="JL72" s="120" t="e">
        <v>#N/A</v>
      </c>
      <c r="JM72" s="120" t="e">
        <v>#N/A</v>
      </c>
      <c r="JN72" s="120" t="e">
        <v>#N/A</v>
      </c>
      <c r="JO72" s="120" t="e">
        <v>#N/A</v>
      </c>
      <c r="JP72" s="120" t="e">
        <v>#N/A</v>
      </c>
      <c r="JQ72" s="120" t="e">
        <v>#N/A</v>
      </c>
      <c r="JR72" s="120" t="e">
        <v>#N/A</v>
      </c>
      <c r="JS72" s="120" t="e">
        <v>#N/A</v>
      </c>
      <c r="JT72" s="120" t="e">
        <v>#N/A</v>
      </c>
      <c r="JU72" s="120" t="e">
        <v>#N/A</v>
      </c>
      <c r="JV72" s="120" t="e">
        <v>#N/A</v>
      </c>
      <c r="JW72" s="120" t="e">
        <v>#N/A</v>
      </c>
      <c r="JX72" s="120" t="e">
        <v>#N/A</v>
      </c>
    </row>
    <row r="73" spans="1:284" x14ac:dyDescent="0.25">
      <c r="A73" s="146">
        <v>69</v>
      </c>
      <c r="B73" s="147">
        <v>34.5</v>
      </c>
      <c r="C73" s="148">
        <v>0</v>
      </c>
      <c r="D73" s="148">
        <v>0</v>
      </c>
      <c r="E73" s="149">
        <v>-3.0000000000001137E-2</v>
      </c>
      <c r="F73" s="150">
        <v>1.0000000000001563E-2</v>
      </c>
      <c r="G73" s="148">
        <v>2.9999999999997584E-2</v>
      </c>
      <c r="H73" s="148">
        <v>5.250000000000199E-2</v>
      </c>
      <c r="I73" s="148">
        <v>-0.17250000000000298</v>
      </c>
      <c r="J73" s="148">
        <v>-0.43499999999999517</v>
      </c>
      <c r="K73" s="149">
        <v>-0.17250000000000298</v>
      </c>
      <c r="L73" s="150">
        <v>-0.43499999999999517</v>
      </c>
      <c r="M73" s="148">
        <v>-0.22250000000000369</v>
      </c>
      <c r="N73" s="148">
        <v>-0.50499999999999545</v>
      </c>
      <c r="O73" s="149">
        <v>-0.20500000000000185</v>
      </c>
      <c r="P73" s="150">
        <v>-0.32749999999999346</v>
      </c>
      <c r="Q73" s="148">
        <v>-0.20000000000000284</v>
      </c>
      <c r="R73" s="148">
        <v>-0.57749999999999346</v>
      </c>
      <c r="S73" s="149">
        <v>-0.17000000000000171</v>
      </c>
      <c r="T73" s="150">
        <v>-0.41499999999999204</v>
      </c>
      <c r="U73" s="148">
        <v>-1.7500000000001847E-2</v>
      </c>
      <c r="V73" s="148">
        <v>-0.53499999999999304</v>
      </c>
      <c r="W73" s="149"/>
      <c r="X73" s="150"/>
      <c r="Y73" s="148"/>
      <c r="Z73" s="148"/>
      <c r="AA73" s="149"/>
      <c r="AB73" s="150"/>
      <c r="AC73" s="148"/>
      <c r="AD73" s="148"/>
      <c r="AE73" s="149"/>
      <c r="AF73" s="150"/>
      <c r="AG73" s="148"/>
      <c r="AH73" s="148"/>
      <c r="AI73" s="149"/>
      <c r="AJ73" s="150"/>
      <c r="AK73" s="148"/>
      <c r="AL73" s="148"/>
      <c r="AM73" s="149"/>
      <c r="AN73" s="150"/>
      <c r="AO73" s="148"/>
      <c r="AP73" s="148"/>
      <c r="AQ73" s="149"/>
      <c r="AR73" s="150"/>
      <c r="AS73" s="148"/>
      <c r="AT73" s="148"/>
      <c r="AU73" s="149"/>
      <c r="AV73" s="150"/>
      <c r="AW73" s="148"/>
      <c r="AX73" s="148"/>
      <c r="AY73" s="149"/>
      <c r="AZ73" s="150"/>
      <c r="BA73" s="148"/>
      <c r="BB73" s="148"/>
      <c r="BC73" s="149"/>
      <c r="BD73" s="150"/>
      <c r="BE73" s="148"/>
      <c r="BF73" s="148"/>
      <c r="BG73" s="149"/>
      <c r="BH73" s="150"/>
      <c r="BI73" s="148"/>
      <c r="BJ73" s="148"/>
      <c r="BK73" s="149"/>
      <c r="BL73" s="150"/>
      <c r="BM73" s="148"/>
      <c r="BN73" s="148"/>
      <c r="BO73" s="149"/>
      <c r="BP73" s="150"/>
      <c r="BQ73" s="148"/>
      <c r="BR73" s="148"/>
      <c r="BS73" s="149"/>
      <c r="BT73" s="150"/>
      <c r="BU73" s="148"/>
      <c r="BV73" s="148"/>
      <c r="BW73" s="149"/>
      <c r="BX73" s="150"/>
      <c r="BY73" s="148"/>
      <c r="BZ73" s="148"/>
      <c r="CA73" s="149"/>
      <c r="CB73" s="150"/>
      <c r="CC73" s="148"/>
      <c r="CD73" s="148"/>
      <c r="CE73" s="149"/>
      <c r="CF73" s="150"/>
      <c r="CG73" s="148"/>
      <c r="CH73" s="148"/>
      <c r="CI73" s="149"/>
      <c r="CJ73" s="150"/>
      <c r="CK73" s="148"/>
      <c r="CL73" s="148"/>
      <c r="CM73" s="149"/>
      <c r="CN73" s="150"/>
      <c r="CO73" s="148"/>
      <c r="CP73" s="148"/>
      <c r="CQ73" s="149"/>
      <c r="CR73" s="150"/>
      <c r="CS73" s="148"/>
      <c r="CT73" s="148"/>
      <c r="CU73" s="149"/>
      <c r="CV73" s="150"/>
      <c r="CW73" s="148"/>
      <c r="CX73" s="148"/>
      <c r="CY73" s="149"/>
      <c r="CZ73" s="150"/>
      <c r="DA73" s="148"/>
      <c r="DB73" s="148"/>
      <c r="DC73" s="149"/>
      <c r="DD73" s="150"/>
      <c r="DE73" s="148"/>
      <c r="DF73" s="148"/>
      <c r="DG73" s="149"/>
      <c r="DH73" s="150"/>
      <c r="DI73" s="148"/>
      <c r="DJ73" s="148"/>
      <c r="DK73" s="149"/>
      <c r="DL73" s="150"/>
      <c r="DM73" s="148"/>
      <c r="DN73" s="148"/>
      <c r="DO73" s="149"/>
      <c r="DP73" s="150"/>
      <c r="DQ73" s="148"/>
      <c r="DR73" s="148"/>
      <c r="DS73" s="149"/>
      <c r="DT73" s="150"/>
      <c r="DU73" s="148"/>
      <c r="DV73" s="148"/>
      <c r="DW73" s="149"/>
      <c r="DX73" s="150"/>
      <c r="DY73" s="148"/>
      <c r="DZ73" s="148"/>
      <c r="EA73" s="149"/>
      <c r="EB73" s="150"/>
      <c r="EC73" s="148"/>
      <c r="ED73" s="148"/>
      <c r="EE73" s="149"/>
      <c r="EF73" s="150"/>
      <c r="EG73" s="148"/>
      <c r="EH73" s="148"/>
      <c r="EI73" s="149"/>
      <c r="EJ73" s="150"/>
      <c r="EK73" s="148"/>
      <c r="EL73" s="148"/>
      <c r="EM73" s="149"/>
      <c r="EN73" s="150"/>
      <c r="EO73" s="148"/>
      <c r="EP73" s="148"/>
      <c r="EQ73" s="149"/>
      <c r="ER73" s="150"/>
      <c r="ES73" s="148"/>
      <c r="ET73" s="148"/>
      <c r="EU73" s="149"/>
      <c r="EV73" s="150"/>
      <c r="EW73" s="148"/>
      <c r="EX73" s="148"/>
      <c r="EY73" s="149"/>
      <c r="EZ73" s="150"/>
      <c r="FA73" s="148"/>
      <c r="FB73" s="148"/>
      <c r="FC73" s="149"/>
      <c r="FD73" s="150"/>
      <c r="FE73" s="148"/>
      <c r="FF73" s="148"/>
      <c r="FG73" s="149"/>
      <c r="FH73" s="150"/>
      <c r="FI73" s="148"/>
      <c r="FJ73" s="148"/>
      <c r="FK73" s="149"/>
      <c r="FL73" s="150"/>
      <c r="FM73" s="148"/>
      <c r="FN73" s="148"/>
      <c r="FO73" s="149"/>
      <c r="FP73" s="150"/>
      <c r="FQ73" s="148"/>
      <c r="FR73" s="148"/>
      <c r="FS73" s="149"/>
      <c r="FT73" s="150"/>
      <c r="FU73" s="148"/>
      <c r="FV73" s="148"/>
      <c r="FW73" s="149"/>
      <c r="FX73" s="150"/>
      <c r="FY73" s="148"/>
      <c r="FZ73" s="148"/>
      <c r="GA73" s="149"/>
      <c r="GB73" s="150"/>
      <c r="GC73" s="148"/>
      <c r="GD73" s="148"/>
      <c r="GE73" s="149"/>
      <c r="GF73" s="150"/>
      <c r="GG73" s="148"/>
      <c r="GH73" s="148"/>
      <c r="GI73" s="149"/>
      <c r="GJ73" s="150"/>
      <c r="GK73" s="148"/>
      <c r="GL73" s="148"/>
      <c r="GM73" s="149"/>
      <c r="GN73" s="150"/>
      <c r="GO73" s="148"/>
      <c r="GP73" s="148"/>
      <c r="GQ73" s="149"/>
      <c r="GR73" s="150"/>
      <c r="GS73" s="148">
        <v>-0.32499999999999929</v>
      </c>
      <c r="GT73" s="148">
        <v>-0.74749999999999517</v>
      </c>
      <c r="IQ73" s="120" t="e">
        <v>#N/A</v>
      </c>
      <c r="IR73" s="120" t="e">
        <v>#N/A</v>
      </c>
      <c r="IS73" s="120" t="e">
        <v>#N/A</v>
      </c>
      <c r="IT73" s="120" t="e">
        <v>#N/A</v>
      </c>
      <c r="IU73" s="120" t="e">
        <v>#N/A</v>
      </c>
      <c r="IV73" s="120" t="e">
        <v>#N/A</v>
      </c>
      <c r="IW73" s="120" t="e">
        <v>#N/A</v>
      </c>
      <c r="IX73" s="120" t="e">
        <v>#N/A</v>
      </c>
      <c r="IY73" s="120" t="e">
        <v>#N/A</v>
      </c>
      <c r="IZ73" s="120" t="e">
        <v>#N/A</v>
      </c>
      <c r="JA73" s="120" t="e">
        <v>#N/A</v>
      </c>
      <c r="JB73" s="120" t="e">
        <v>#N/A</v>
      </c>
      <c r="JC73" s="120" t="e">
        <v>#N/A</v>
      </c>
      <c r="JD73" s="120" t="e">
        <v>#N/A</v>
      </c>
      <c r="JE73" s="120" t="e">
        <v>#N/A</v>
      </c>
      <c r="JF73" s="120" t="e">
        <v>#N/A</v>
      </c>
      <c r="JG73" s="120" t="e">
        <v>#N/A</v>
      </c>
      <c r="JH73" s="120" t="e">
        <v>#N/A</v>
      </c>
      <c r="JI73" s="120" t="e">
        <v>#N/A</v>
      </c>
      <c r="JJ73" s="120" t="e">
        <v>#N/A</v>
      </c>
      <c r="JK73" s="120" t="e">
        <v>#N/A</v>
      </c>
      <c r="JL73" s="120" t="e">
        <v>#N/A</v>
      </c>
      <c r="JM73" s="120" t="e">
        <v>#N/A</v>
      </c>
      <c r="JN73" s="120" t="e">
        <v>#N/A</v>
      </c>
      <c r="JO73" s="120" t="e">
        <v>#N/A</v>
      </c>
      <c r="JP73" s="120" t="e">
        <v>#N/A</v>
      </c>
      <c r="JQ73" s="120" t="e">
        <v>#N/A</v>
      </c>
      <c r="JR73" s="120" t="e">
        <v>#N/A</v>
      </c>
      <c r="JS73" s="120" t="e">
        <v>#N/A</v>
      </c>
      <c r="JT73" s="120" t="e">
        <v>#N/A</v>
      </c>
      <c r="JU73" s="120" t="e">
        <v>#N/A</v>
      </c>
      <c r="JV73" s="120" t="e">
        <v>#N/A</v>
      </c>
      <c r="JW73" s="120" t="e">
        <v>#N/A</v>
      </c>
      <c r="JX73" s="120" t="e">
        <v>#N/A</v>
      </c>
    </row>
    <row r="74" spans="1:284" x14ac:dyDescent="0.25">
      <c r="A74" s="146">
        <v>70</v>
      </c>
      <c r="B74" s="147">
        <v>35</v>
      </c>
      <c r="C74" s="148">
        <v>0</v>
      </c>
      <c r="D74" s="148">
        <v>0</v>
      </c>
      <c r="E74" s="149">
        <v>-7.5000000000002842E-3</v>
      </c>
      <c r="F74" s="150">
        <v>0.15500000000000114</v>
      </c>
      <c r="G74" s="148">
        <v>5.7499999999997442E-2</v>
      </c>
      <c r="H74" s="148">
        <v>9.2500000000001137E-2</v>
      </c>
      <c r="I74" s="148">
        <v>-0.10750000000000171</v>
      </c>
      <c r="J74" s="148">
        <v>-9.4999999999998863E-2</v>
      </c>
      <c r="K74" s="149">
        <v>-0.10750000000000171</v>
      </c>
      <c r="L74" s="150">
        <v>-9.4999999999998863E-2</v>
      </c>
      <c r="M74" s="148">
        <v>-0.12500000000000355</v>
      </c>
      <c r="N74" s="148">
        <v>-0.11999999999999922</v>
      </c>
      <c r="O74" s="149">
        <v>-0.13749999999999929</v>
      </c>
      <c r="P74" s="150">
        <v>3.7500000000001421E-2</v>
      </c>
      <c r="Q74" s="148">
        <v>-0.11500000000000199</v>
      </c>
      <c r="R74" s="148">
        <v>-0.13749999999999929</v>
      </c>
      <c r="S74" s="149">
        <v>-0.12750000000000128</v>
      </c>
      <c r="T74" s="150">
        <v>-2.9999999999999361E-2</v>
      </c>
      <c r="U74" s="148">
        <v>-5.0000000000000711E-2</v>
      </c>
      <c r="V74" s="148">
        <v>-0.10749999999999815</v>
      </c>
      <c r="W74" s="149"/>
      <c r="X74" s="150"/>
      <c r="Y74" s="148"/>
      <c r="Z74" s="148"/>
      <c r="AA74" s="149"/>
      <c r="AB74" s="150"/>
      <c r="AC74" s="148"/>
      <c r="AD74" s="148"/>
      <c r="AE74" s="149"/>
      <c r="AF74" s="150"/>
      <c r="AG74" s="148"/>
      <c r="AH74" s="148"/>
      <c r="AI74" s="149"/>
      <c r="AJ74" s="150"/>
      <c r="AK74" s="148"/>
      <c r="AL74" s="148"/>
      <c r="AM74" s="149"/>
      <c r="AN74" s="150"/>
      <c r="AO74" s="148"/>
      <c r="AP74" s="148"/>
      <c r="AQ74" s="149"/>
      <c r="AR74" s="150"/>
      <c r="AS74" s="148"/>
      <c r="AT74" s="148"/>
      <c r="AU74" s="149"/>
      <c r="AV74" s="150"/>
      <c r="AW74" s="148"/>
      <c r="AX74" s="148"/>
      <c r="AY74" s="149"/>
      <c r="AZ74" s="150"/>
      <c r="BA74" s="148"/>
      <c r="BB74" s="148"/>
      <c r="BC74" s="149"/>
      <c r="BD74" s="150"/>
      <c r="BE74" s="148"/>
      <c r="BF74" s="148"/>
      <c r="BG74" s="149"/>
      <c r="BH74" s="150"/>
      <c r="BI74" s="148"/>
      <c r="BJ74" s="148"/>
      <c r="BK74" s="149"/>
      <c r="BL74" s="150"/>
      <c r="BM74" s="148"/>
      <c r="BN74" s="148"/>
      <c r="BO74" s="149"/>
      <c r="BP74" s="150"/>
      <c r="BQ74" s="148"/>
      <c r="BR74" s="148"/>
      <c r="BS74" s="149"/>
      <c r="BT74" s="150"/>
      <c r="BU74" s="148"/>
      <c r="BV74" s="148"/>
      <c r="BW74" s="149"/>
      <c r="BX74" s="150"/>
      <c r="BY74" s="148"/>
      <c r="BZ74" s="148"/>
      <c r="CA74" s="149"/>
      <c r="CB74" s="150"/>
      <c r="CC74" s="148"/>
      <c r="CD74" s="148"/>
      <c r="CE74" s="149"/>
      <c r="CF74" s="150"/>
      <c r="CG74" s="148"/>
      <c r="CH74" s="148"/>
      <c r="CI74" s="149"/>
      <c r="CJ74" s="150"/>
      <c r="CK74" s="148"/>
      <c r="CL74" s="148"/>
      <c r="CM74" s="149"/>
      <c r="CN74" s="150"/>
      <c r="CO74" s="148"/>
      <c r="CP74" s="148"/>
      <c r="CQ74" s="149"/>
      <c r="CR74" s="150"/>
      <c r="CS74" s="148"/>
      <c r="CT74" s="148"/>
      <c r="CU74" s="149"/>
      <c r="CV74" s="150"/>
      <c r="CW74" s="148"/>
      <c r="CX74" s="148"/>
      <c r="CY74" s="149"/>
      <c r="CZ74" s="150"/>
      <c r="DA74" s="148"/>
      <c r="DB74" s="148"/>
      <c r="DC74" s="149"/>
      <c r="DD74" s="150"/>
      <c r="DE74" s="148"/>
      <c r="DF74" s="148"/>
      <c r="DG74" s="149"/>
      <c r="DH74" s="150"/>
      <c r="DI74" s="148"/>
      <c r="DJ74" s="148"/>
      <c r="DK74" s="149"/>
      <c r="DL74" s="150"/>
      <c r="DM74" s="148"/>
      <c r="DN74" s="148"/>
      <c r="DO74" s="149"/>
      <c r="DP74" s="150"/>
      <c r="DQ74" s="148"/>
      <c r="DR74" s="148"/>
      <c r="DS74" s="149"/>
      <c r="DT74" s="150"/>
      <c r="DU74" s="148"/>
      <c r="DV74" s="148"/>
      <c r="DW74" s="149"/>
      <c r="DX74" s="150"/>
      <c r="DY74" s="148"/>
      <c r="DZ74" s="148"/>
      <c r="EA74" s="149"/>
      <c r="EB74" s="150"/>
      <c r="EC74" s="148"/>
      <c r="ED74" s="148"/>
      <c r="EE74" s="149"/>
      <c r="EF74" s="150"/>
      <c r="EG74" s="148"/>
      <c r="EH74" s="148"/>
      <c r="EI74" s="149"/>
      <c r="EJ74" s="150"/>
      <c r="EK74" s="148"/>
      <c r="EL74" s="148"/>
      <c r="EM74" s="149"/>
      <c r="EN74" s="150"/>
      <c r="EO74" s="148"/>
      <c r="EP74" s="148"/>
      <c r="EQ74" s="149"/>
      <c r="ER74" s="150"/>
      <c r="ES74" s="148"/>
      <c r="ET74" s="148"/>
      <c r="EU74" s="149"/>
      <c r="EV74" s="150"/>
      <c r="EW74" s="148"/>
      <c r="EX74" s="148"/>
      <c r="EY74" s="149"/>
      <c r="EZ74" s="150"/>
      <c r="FA74" s="148"/>
      <c r="FB74" s="148"/>
      <c r="FC74" s="149"/>
      <c r="FD74" s="150"/>
      <c r="FE74" s="148"/>
      <c r="FF74" s="148"/>
      <c r="FG74" s="149"/>
      <c r="FH74" s="150"/>
      <c r="FI74" s="148"/>
      <c r="FJ74" s="148"/>
      <c r="FK74" s="149"/>
      <c r="FL74" s="150"/>
      <c r="FM74" s="148"/>
      <c r="FN74" s="148"/>
      <c r="FO74" s="149"/>
      <c r="FP74" s="150"/>
      <c r="FQ74" s="148"/>
      <c r="FR74" s="148"/>
      <c r="FS74" s="149"/>
      <c r="FT74" s="150"/>
      <c r="FU74" s="148"/>
      <c r="FV74" s="148"/>
      <c r="FW74" s="149"/>
      <c r="FX74" s="150"/>
      <c r="FY74" s="148"/>
      <c r="FZ74" s="148"/>
      <c r="GA74" s="149"/>
      <c r="GB74" s="150"/>
      <c r="GC74" s="148"/>
      <c r="GD74" s="148"/>
      <c r="GE74" s="149"/>
      <c r="GF74" s="150"/>
      <c r="GG74" s="148"/>
      <c r="GH74" s="148"/>
      <c r="GI74" s="149"/>
      <c r="GJ74" s="150"/>
      <c r="GK74" s="148"/>
      <c r="GL74" s="148"/>
      <c r="GM74" s="149"/>
      <c r="GN74" s="150"/>
      <c r="GO74" s="148"/>
      <c r="GP74" s="148"/>
      <c r="GQ74" s="149"/>
      <c r="GR74" s="150"/>
      <c r="GS74" s="148">
        <v>-0.28500000000000014</v>
      </c>
      <c r="GT74" s="148">
        <v>-0.27499999999999858</v>
      </c>
      <c r="IQ74" s="120" t="e">
        <v>#N/A</v>
      </c>
      <c r="IR74" s="120" t="e">
        <v>#N/A</v>
      </c>
      <c r="IS74" s="120" t="e">
        <v>#N/A</v>
      </c>
      <c r="IT74" s="120" t="e">
        <v>#N/A</v>
      </c>
      <c r="IU74" s="120" t="e">
        <v>#N/A</v>
      </c>
      <c r="IV74" s="120" t="e">
        <v>#N/A</v>
      </c>
      <c r="IW74" s="120" t="e">
        <v>#N/A</v>
      </c>
      <c r="IX74" s="120" t="e">
        <v>#N/A</v>
      </c>
      <c r="IY74" s="120" t="e">
        <v>#N/A</v>
      </c>
      <c r="IZ74" s="120" t="e">
        <v>#N/A</v>
      </c>
      <c r="JA74" s="120" t="e">
        <v>#N/A</v>
      </c>
      <c r="JB74" s="120" t="e">
        <v>#N/A</v>
      </c>
      <c r="JC74" s="120" t="e">
        <v>#N/A</v>
      </c>
      <c r="JD74" s="120" t="e">
        <v>#N/A</v>
      </c>
      <c r="JE74" s="120" t="e">
        <v>#N/A</v>
      </c>
      <c r="JF74" s="120" t="e">
        <v>#N/A</v>
      </c>
      <c r="JG74" s="120" t="e">
        <v>#N/A</v>
      </c>
      <c r="JH74" s="120" t="e">
        <v>#N/A</v>
      </c>
      <c r="JI74" s="120" t="e">
        <v>#N/A</v>
      </c>
      <c r="JJ74" s="120" t="e">
        <v>#N/A</v>
      </c>
      <c r="JK74" s="120" t="e">
        <v>#N/A</v>
      </c>
      <c r="JL74" s="120" t="e">
        <v>#N/A</v>
      </c>
      <c r="JM74" s="120" t="e">
        <v>#N/A</v>
      </c>
      <c r="JN74" s="120" t="e">
        <v>#N/A</v>
      </c>
      <c r="JO74" s="120" t="e">
        <v>#N/A</v>
      </c>
      <c r="JP74" s="120" t="e">
        <v>#N/A</v>
      </c>
      <c r="JQ74" s="120" t="e">
        <v>#N/A</v>
      </c>
      <c r="JR74" s="120" t="e">
        <v>#N/A</v>
      </c>
      <c r="JS74" s="120" t="e">
        <v>#N/A</v>
      </c>
      <c r="JT74" s="120" t="e">
        <v>#N/A</v>
      </c>
      <c r="JU74" s="120" t="e">
        <v>#N/A</v>
      </c>
      <c r="JV74" s="120" t="e">
        <v>#N/A</v>
      </c>
      <c r="JW74" s="120" t="e">
        <v>#N/A</v>
      </c>
      <c r="JX74" s="120" t="e">
        <v>#N/A</v>
      </c>
    </row>
    <row r="75" spans="1:284" x14ac:dyDescent="0.25">
      <c r="A75" s="146">
        <v>71</v>
      </c>
      <c r="B75" s="147">
        <v>35.5</v>
      </c>
      <c r="C75" s="148">
        <v>0</v>
      </c>
      <c r="D75" s="148">
        <v>0</v>
      </c>
      <c r="E75" s="149">
        <v>-7.5000000000002842E-3</v>
      </c>
      <c r="F75" s="150">
        <v>4.9999999999999822E-2</v>
      </c>
      <c r="G75" s="148">
        <v>3.7499999999999645E-2</v>
      </c>
      <c r="H75" s="148">
        <v>8.9999999999999858E-2</v>
      </c>
      <c r="I75" s="148">
        <v>-6.0000000000000497E-2</v>
      </c>
      <c r="J75" s="148">
        <v>-0.11000000000000032</v>
      </c>
      <c r="K75" s="149">
        <v>-6.0000000000000497E-2</v>
      </c>
      <c r="L75" s="150">
        <v>-0.11000000000000032</v>
      </c>
      <c r="M75" s="148">
        <v>-7.0000000000000284E-2</v>
      </c>
      <c r="N75" s="148">
        <v>-4.5000000000000817E-2</v>
      </c>
      <c r="O75" s="149">
        <v>-8.2499999999999574E-2</v>
      </c>
      <c r="P75" s="150">
        <v>3.9999999999999147E-2</v>
      </c>
      <c r="Q75" s="148">
        <v>-7.0000000000000284E-2</v>
      </c>
      <c r="R75" s="148">
        <v>-6.7500000000000782E-2</v>
      </c>
      <c r="S75" s="149">
        <v>-8.7500000000000355E-2</v>
      </c>
      <c r="T75" s="150">
        <v>-6.7500000000000782E-2</v>
      </c>
      <c r="U75" s="148">
        <v>-4.2500000000000426E-2</v>
      </c>
      <c r="V75" s="148">
        <v>-0.16750000000000043</v>
      </c>
      <c r="W75" s="149"/>
      <c r="X75" s="150"/>
      <c r="Y75" s="148"/>
      <c r="Z75" s="148"/>
      <c r="AA75" s="149"/>
      <c r="AB75" s="150"/>
      <c r="AC75" s="148"/>
      <c r="AD75" s="148"/>
      <c r="AE75" s="149"/>
      <c r="AF75" s="150"/>
      <c r="AG75" s="148"/>
      <c r="AH75" s="148"/>
      <c r="AI75" s="149"/>
      <c r="AJ75" s="150"/>
      <c r="AK75" s="148"/>
      <c r="AL75" s="148"/>
      <c r="AM75" s="149"/>
      <c r="AN75" s="150"/>
      <c r="AO75" s="148"/>
      <c r="AP75" s="148"/>
      <c r="AQ75" s="149"/>
      <c r="AR75" s="150"/>
      <c r="AS75" s="148"/>
      <c r="AT75" s="148"/>
      <c r="AU75" s="149"/>
      <c r="AV75" s="150"/>
      <c r="AW75" s="148"/>
      <c r="AX75" s="148"/>
      <c r="AY75" s="149"/>
      <c r="AZ75" s="150"/>
      <c r="BA75" s="148"/>
      <c r="BB75" s="148"/>
      <c r="BC75" s="149"/>
      <c r="BD75" s="150"/>
      <c r="BE75" s="148"/>
      <c r="BF75" s="148"/>
      <c r="BG75" s="149"/>
      <c r="BH75" s="150"/>
      <c r="BI75" s="148"/>
      <c r="BJ75" s="148"/>
      <c r="BK75" s="149"/>
      <c r="BL75" s="150"/>
      <c r="BM75" s="148"/>
      <c r="BN75" s="148"/>
      <c r="BO75" s="149"/>
      <c r="BP75" s="150"/>
      <c r="BQ75" s="148"/>
      <c r="BR75" s="148"/>
      <c r="BS75" s="149"/>
      <c r="BT75" s="150"/>
      <c r="BU75" s="148"/>
      <c r="BV75" s="148"/>
      <c r="BW75" s="149"/>
      <c r="BX75" s="150"/>
      <c r="BY75" s="148"/>
      <c r="BZ75" s="148"/>
      <c r="CA75" s="149"/>
      <c r="CB75" s="150"/>
      <c r="CC75" s="148"/>
      <c r="CD75" s="148"/>
      <c r="CE75" s="149"/>
      <c r="CF75" s="150"/>
      <c r="CG75" s="148"/>
      <c r="CH75" s="148"/>
      <c r="CI75" s="149"/>
      <c r="CJ75" s="150"/>
      <c r="CK75" s="148"/>
      <c r="CL75" s="148"/>
      <c r="CM75" s="149"/>
      <c r="CN75" s="150"/>
      <c r="CO75" s="148"/>
      <c r="CP75" s="148"/>
      <c r="CQ75" s="149"/>
      <c r="CR75" s="150"/>
      <c r="CS75" s="148"/>
      <c r="CT75" s="148"/>
      <c r="CU75" s="149"/>
      <c r="CV75" s="150"/>
      <c r="CW75" s="148"/>
      <c r="CX75" s="148"/>
      <c r="CY75" s="149"/>
      <c r="CZ75" s="150"/>
      <c r="DA75" s="148"/>
      <c r="DB75" s="148"/>
      <c r="DC75" s="149"/>
      <c r="DD75" s="150"/>
      <c r="DE75" s="148"/>
      <c r="DF75" s="148"/>
      <c r="DG75" s="149"/>
      <c r="DH75" s="150"/>
      <c r="DI75" s="148"/>
      <c r="DJ75" s="148"/>
      <c r="DK75" s="149"/>
      <c r="DL75" s="150"/>
      <c r="DM75" s="148"/>
      <c r="DN75" s="148"/>
      <c r="DO75" s="149"/>
      <c r="DP75" s="150"/>
      <c r="DQ75" s="148"/>
      <c r="DR75" s="148"/>
      <c r="DS75" s="149"/>
      <c r="DT75" s="150"/>
      <c r="DU75" s="148"/>
      <c r="DV75" s="148"/>
      <c r="DW75" s="149"/>
      <c r="DX75" s="150"/>
      <c r="DY75" s="148"/>
      <c r="DZ75" s="148"/>
      <c r="EA75" s="149"/>
      <c r="EB75" s="150"/>
      <c r="EC75" s="148"/>
      <c r="ED75" s="148"/>
      <c r="EE75" s="149"/>
      <c r="EF75" s="150"/>
      <c r="EG75" s="148"/>
      <c r="EH75" s="148"/>
      <c r="EI75" s="149"/>
      <c r="EJ75" s="150"/>
      <c r="EK75" s="148"/>
      <c r="EL75" s="148"/>
      <c r="EM75" s="149"/>
      <c r="EN75" s="150"/>
      <c r="EO75" s="148"/>
      <c r="EP75" s="148"/>
      <c r="EQ75" s="149"/>
      <c r="ER75" s="150"/>
      <c r="ES75" s="148"/>
      <c r="ET75" s="148"/>
      <c r="EU75" s="149"/>
      <c r="EV75" s="150"/>
      <c r="EW75" s="148"/>
      <c r="EX75" s="148"/>
      <c r="EY75" s="149"/>
      <c r="EZ75" s="150"/>
      <c r="FA75" s="148"/>
      <c r="FB75" s="148"/>
      <c r="FC75" s="149"/>
      <c r="FD75" s="150"/>
      <c r="FE75" s="148"/>
      <c r="FF75" s="148"/>
      <c r="FG75" s="149"/>
      <c r="FH75" s="150"/>
      <c r="FI75" s="148"/>
      <c r="FJ75" s="148"/>
      <c r="FK75" s="149"/>
      <c r="FL75" s="150"/>
      <c r="FM75" s="148"/>
      <c r="FN75" s="148"/>
      <c r="FO75" s="149"/>
      <c r="FP75" s="150"/>
      <c r="FQ75" s="148"/>
      <c r="FR75" s="148"/>
      <c r="FS75" s="149"/>
      <c r="FT75" s="150"/>
      <c r="FU75" s="148"/>
      <c r="FV75" s="148"/>
      <c r="FW75" s="149"/>
      <c r="FX75" s="150"/>
      <c r="FY75" s="148"/>
      <c r="FZ75" s="148"/>
      <c r="GA75" s="149"/>
      <c r="GB75" s="150"/>
      <c r="GC75" s="148"/>
      <c r="GD75" s="148"/>
      <c r="GE75" s="149"/>
      <c r="GF75" s="150"/>
      <c r="GG75" s="148"/>
      <c r="GH75" s="148"/>
      <c r="GI75" s="149"/>
      <c r="GJ75" s="150"/>
      <c r="GK75" s="148"/>
      <c r="GL75" s="148"/>
      <c r="GM75" s="149"/>
      <c r="GN75" s="150"/>
      <c r="GO75" s="148"/>
      <c r="GP75" s="148"/>
      <c r="GQ75" s="149"/>
      <c r="GR75" s="150"/>
      <c r="GS75" s="148">
        <v>-0.24500000000000099</v>
      </c>
      <c r="GT75" s="148">
        <v>-0.1800000000000006</v>
      </c>
      <c r="IQ75" s="120" t="e">
        <v>#N/A</v>
      </c>
      <c r="IR75" s="120" t="e">
        <v>#N/A</v>
      </c>
      <c r="IS75" s="120" t="e">
        <v>#N/A</v>
      </c>
      <c r="IT75" s="120" t="e">
        <v>#N/A</v>
      </c>
      <c r="IU75" s="120" t="e">
        <v>#N/A</v>
      </c>
      <c r="IV75" s="120" t="e">
        <v>#N/A</v>
      </c>
      <c r="IW75" s="120" t="e">
        <v>#N/A</v>
      </c>
      <c r="IX75" s="120" t="e">
        <v>#N/A</v>
      </c>
      <c r="IY75" s="120" t="e">
        <v>#N/A</v>
      </c>
      <c r="IZ75" s="120" t="e">
        <v>#N/A</v>
      </c>
      <c r="JA75" s="120" t="e">
        <v>#N/A</v>
      </c>
      <c r="JB75" s="120" t="e">
        <v>#N/A</v>
      </c>
      <c r="JC75" s="120" t="e">
        <v>#N/A</v>
      </c>
      <c r="JD75" s="120" t="e">
        <v>#N/A</v>
      </c>
      <c r="JE75" s="120" t="e">
        <v>#N/A</v>
      </c>
      <c r="JF75" s="120" t="e">
        <v>#N/A</v>
      </c>
      <c r="JG75" s="120" t="e">
        <v>#N/A</v>
      </c>
      <c r="JH75" s="120" t="e">
        <v>#N/A</v>
      </c>
      <c r="JI75" s="120" t="e">
        <v>#N/A</v>
      </c>
      <c r="JJ75" s="120" t="e">
        <v>#N/A</v>
      </c>
      <c r="JK75" s="120" t="e">
        <v>#N/A</v>
      </c>
      <c r="JL75" s="120" t="e">
        <v>#N/A</v>
      </c>
      <c r="JM75" s="120" t="e">
        <v>#N/A</v>
      </c>
      <c r="JN75" s="120" t="e">
        <v>#N/A</v>
      </c>
      <c r="JO75" s="120" t="e">
        <v>#N/A</v>
      </c>
      <c r="JP75" s="120" t="e">
        <v>#N/A</v>
      </c>
      <c r="JQ75" s="120" t="e">
        <v>#N/A</v>
      </c>
      <c r="JR75" s="120" t="e">
        <v>#N/A</v>
      </c>
      <c r="JS75" s="120" t="e">
        <v>#N/A</v>
      </c>
      <c r="JT75" s="120" t="e">
        <v>#N/A</v>
      </c>
      <c r="JU75" s="120" t="e">
        <v>#N/A</v>
      </c>
      <c r="JV75" s="120" t="e">
        <v>#N/A</v>
      </c>
      <c r="JW75" s="120" t="e">
        <v>#N/A</v>
      </c>
      <c r="JX75" s="120" t="e">
        <v>#N/A</v>
      </c>
    </row>
    <row r="76" spans="1:284" x14ac:dyDescent="0.25">
      <c r="A76" s="146">
        <v>72</v>
      </c>
      <c r="B76" s="147"/>
      <c r="C76" s="148"/>
      <c r="D76" s="148"/>
      <c r="E76" s="149"/>
      <c r="F76" s="150"/>
      <c r="G76" s="148"/>
      <c r="H76" s="148"/>
      <c r="I76" s="148"/>
      <c r="J76" s="148"/>
      <c r="K76" s="149"/>
      <c r="L76" s="150"/>
      <c r="M76" s="148"/>
      <c r="N76" s="148"/>
      <c r="O76" s="149"/>
      <c r="P76" s="150"/>
      <c r="Q76" s="148"/>
      <c r="R76" s="148"/>
      <c r="S76" s="149"/>
      <c r="T76" s="150"/>
      <c r="U76" s="148"/>
      <c r="V76" s="148"/>
      <c r="W76" s="149"/>
      <c r="X76" s="150"/>
      <c r="Y76" s="148"/>
      <c r="Z76" s="148"/>
      <c r="AA76" s="149"/>
      <c r="AB76" s="150"/>
      <c r="AC76" s="148"/>
      <c r="AD76" s="148"/>
      <c r="AE76" s="149"/>
      <c r="AF76" s="150"/>
      <c r="AG76" s="148"/>
      <c r="AH76" s="148"/>
      <c r="AI76" s="149"/>
      <c r="AJ76" s="150"/>
      <c r="AK76" s="148"/>
      <c r="AL76" s="148"/>
      <c r="AM76" s="149"/>
      <c r="AN76" s="150"/>
      <c r="AO76" s="148"/>
      <c r="AP76" s="148"/>
      <c r="AQ76" s="149"/>
      <c r="AR76" s="150"/>
      <c r="AS76" s="148"/>
      <c r="AT76" s="148"/>
      <c r="AU76" s="149"/>
      <c r="AV76" s="150"/>
      <c r="AW76" s="148"/>
      <c r="AX76" s="148"/>
      <c r="AY76" s="149"/>
      <c r="AZ76" s="150"/>
      <c r="BA76" s="148"/>
      <c r="BB76" s="148"/>
      <c r="BC76" s="149"/>
      <c r="BD76" s="150"/>
      <c r="BE76" s="148"/>
      <c r="BF76" s="148"/>
      <c r="BG76" s="149"/>
      <c r="BH76" s="150"/>
      <c r="BI76" s="148"/>
      <c r="BJ76" s="148"/>
      <c r="BK76" s="149"/>
      <c r="BL76" s="150"/>
      <c r="BM76" s="148"/>
      <c r="BN76" s="148"/>
      <c r="BO76" s="149"/>
      <c r="BP76" s="150"/>
      <c r="BQ76" s="148"/>
      <c r="BR76" s="148"/>
      <c r="BS76" s="149"/>
      <c r="BT76" s="150"/>
      <c r="BU76" s="148"/>
      <c r="BV76" s="148"/>
      <c r="BW76" s="149"/>
      <c r="BX76" s="150"/>
      <c r="BY76" s="148"/>
      <c r="BZ76" s="148"/>
      <c r="CA76" s="149"/>
      <c r="CB76" s="150"/>
      <c r="CC76" s="148"/>
      <c r="CD76" s="148"/>
      <c r="CE76" s="149"/>
      <c r="CF76" s="150"/>
      <c r="CG76" s="148"/>
      <c r="CH76" s="148"/>
      <c r="CI76" s="149"/>
      <c r="CJ76" s="150"/>
      <c r="CK76" s="148"/>
      <c r="CL76" s="148"/>
      <c r="CM76" s="149"/>
      <c r="CN76" s="150"/>
      <c r="CO76" s="148"/>
      <c r="CP76" s="148"/>
      <c r="CQ76" s="149"/>
      <c r="CR76" s="150"/>
      <c r="CS76" s="148"/>
      <c r="CT76" s="148"/>
      <c r="CU76" s="149"/>
      <c r="CV76" s="150"/>
      <c r="CW76" s="148"/>
      <c r="CX76" s="148"/>
      <c r="CY76" s="149"/>
      <c r="CZ76" s="150"/>
      <c r="DA76" s="148"/>
      <c r="DB76" s="148"/>
      <c r="DC76" s="149"/>
      <c r="DD76" s="150"/>
      <c r="DE76" s="148"/>
      <c r="DF76" s="148"/>
      <c r="DG76" s="149"/>
      <c r="DH76" s="150"/>
      <c r="DI76" s="148"/>
      <c r="DJ76" s="148"/>
      <c r="DK76" s="149"/>
      <c r="DL76" s="150"/>
      <c r="DM76" s="148"/>
      <c r="DN76" s="148"/>
      <c r="DO76" s="149"/>
      <c r="DP76" s="150"/>
      <c r="DQ76" s="148"/>
      <c r="DR76" s="148"/>
      <c r="DS76" s="149"/>
      <c r="DT76" s="150"/>
      <c r="DU76" s="148"/>
      <c r="DV76" s="148"/>
      <c r="DW76" s="149"/>
      <c r="DX76" s="150"/>
      <c r="DY76" s="148"/>
      <c r="DZ76" s="148"/>
      <c r="EA76" s="149"/>
      <c r="EB76" s="150"/>
      <c r="EC76" s="148"/>
      <c r="ED76" s="148"/>
      <c r="EE76" s="149"/>
      <c r="EF76" s="150"/>
      <c r="EG76" s="148"/>
      <c r="EH76" s="148"/>
      <c r="EI76" s="149"/>
      <c r="EJ76" s="150"/>
      <c r="EK76" s="148"/>
      <c r="EL76" s="148"/>
      <c r="EM76" s="149"/>
      <c r="EN76" s="150"/>
      <c r="EO76" s="148"/>
      <c r="EP76" s="148"/>
      <c r="EQ76" s="149"/>
      <c r="ER76" s="150"/>
      <c r="ES76" s="148"/>
      <c r="ET76" s="148"/>
      <c r="EU76" s="149"/>
      <c r="EV76" s="150"/>
      <c r="EW76" s="148"/>
      <c r="EX76" s="148"/>
      <c r="EY76" s="149"/>
      <c r="EZ76" s="150"/>
      <c r="FA76" s="148"/>
      <c r="FB76" s="148"/>
      <c r="FC76" s="149"/>
      <c r="FD76" s="150"/>
      <c r="FE76" s="148"/>
      <c r="FF76" s="148"/>
      <c r="FG76" s="149"/>
      <c r="FH76" s="150"/>
      <c r="FI76" s="148"/>
      <c r="FJ76" s="148"/>
      <c r="FK76" s="149"/>
      <c r="FL76" s="150"/>
      <c r="FM76" s="148"/>
      <c r="FN76" s="148"/>
      <c r="FO76" s="149"/>
      <c r="FP76" s="150"/>
      <c r="FQ76" s="148"/>
      <c r="FR76" s="148"/>
      <c r="FS76" s="149"/>
      <c r="FT76" s="150"/>
      <c r="FU76" s="148"/>
      <c r="FV76" s="148"/>
      <c r="FW76" s="149"/>
      <c r="FX76" s="150"/>
      <c r="FY76" s="148"/>
      <c r="FZ76" s="148"/>
      <c r="GA76" s="149"/>
      <c r="GB76" s="150"/>
      <c r="GC76" s="148"/>
      <c r="GD76" s="148"/>
      <c r="GE76" s="149"/>
      <c r="GF76" s="150"/>
      <c r="GG76" s="148"/>
      <c r="GH76" s="148"/>
      <c r="GI76" s="149"/>
      <c r="GJ76" s="150"/>
      <c r="GK76" s="148"/>
      <c r="GL76" s="148"/>
      <c r="GM76" s="149"/>
      <c r="GN76" s="150"/>
      <c r="GO76" s="148"/>
      <c r="GP76" s="148"/>
      <c r="GQ76" s="149"/>
      <c r="GR76" s="150"/>
      <c r="GS76" s="148"/>
      <c r="GT76" s="148"/>
      <c r="IQ76" s="120" t="e">
        <v>#N/A</v>
      </c>
      <c r="IR76" s="120" t="e">
        <v>#N/A</v>
      </c>
      <c r="IS76" s="120" t="e">
        <v>#N/A</v>
      </c>
      <c r="IT76" s="120" t="e">
        <v>#N/A</v>
      </c>
      <c r="IU76" s="120" t="e">
        <v>#N/A</v>
      </c>
      <c r="IV76" s="120" t="e">
        <v>#N/A</v>
      </c>
      <c r="IW76" s="120" t="e">
        <v>#N/A</v>
      </c>
      <c r="IX76" s="120" t="e">
        <v>#N/A</v>
      </c>
      <c r="IY76" s="120" t="e">
        <v>#N/A</v>
      </c>
      <c r="IZ76" s="120" t="e">
        <v>#N/A</v>
      </c>
      <c r="JA76" s="120" t="e">
        <v>#N/A</v>
      </c>
      <c r="JB76" s="120" t="e">
        <v>#N/A</v>
      </c>
      <c r="JC76" s="120" t="e">
        <v>#N/A</v>
      </c>
      <c r="JD76" s="120" t="e">
        <v>#N/A</v>
      </c>
      <c r="JE76" s="120" t="e">
        <v>#N/A</v>
      </c>
      <c r="JF76" s="120" t="e">
        <v>#N/A</v>
      </c>
      <c r="JG76" s="120" t="e">
        <v>#N/A</v>
      </c>
      <c r="JH76" s="120" t="e">
        <v>#N/A</v>
      </c>
      <c r="JI76" s="120" t="e">
        <v>#N/A</v>
      </c>
      <c r="JJ76" s="120" t="e">
        <v>#N/A</v>
      </c>
      <c r="JK76" s="120" t="e">
        <v>#N/A</v>
      </c>
      <c r="JL76" s="120" t="e">
        <v>#N/A</v>
      </c>
      <c r="JM76" s="120" t="e">
        <v>#N/A</v>
      </c>
      <c r="JN76" s="120" t="e">
        <v>#N/A</v>
      </c>
      <c r="JO76" s="120" t="e">
        <v>#N/A</v>
      </c>
      <c r="JP76" s="120" t="e">
        <v>#N/A</v>
      </c>
      <c r="JQ76" s="120" t="e">
        <v>#N/A</v>
      </c>
      <c r="JR76" s="120" t="e">
        <v>#N/A</v>
      </c>
      <c r="JS76" s="120" t="e">
        <v>#N/A</v>
      </c>
      <c r="JT76" s="120" t="e">
        <v>#N/A</v>
      </c>
      <c r="JU76" s="120" t="e">
        <v>#N/A</v>
      </c>
      <c r="JV76" s="120" t="e">
        <v>#N/A</v>
      </c>
      <c r="JW76" s="120" t="e">
        <v>#N/A</v>
      </c>
      <c r="JX76" s="120" t="e">
        <v>#N/A</v>
      </c>
    </row>
    <row r="77" spans="1:284" x14ac:dyDescent="0.25">
      <c r="A77" s="146">
        <v>73</v>
      </c>
      <c r="B77" s="147"/>
      <c r="C77" s="148"/>
      <c r="D77" s="148"/>
      <c r="E77" s="149"/>
      <c r="F77" s="150"/>
      <c r="G77" s="148"/>
      <c r="H77" s="148"/>
      <c r="I77" s="148"/>
      <c r="J77" s="148"/>
      <c r="K77" s="149"/>
      <c r="L77" s="150"/>
      <c r="M77" s="148"/>
      <c r="N77" s="148"/>
      <c r="O77" s="149"/>
      <c r="P77" s="150"/>
      <c r="Q77" s="148"/>
      <c r="R77" s="148"/>
      <c r="S77" s="149"/>
      <c r="T77" s="150"/>
      <c r="U77" s="148"/>
      <c r="V77" s="148"/>
      <c r="W77" s="149"/>
      <c r="X77" s="150"/>
      <c r="Y77" s="148"/>
      <c r="Z77" s="148"/>
      <c r="AA77" s="149"/>
      <c r="AB77" s="150"/>
      <c r="AC77" s="148"/>
      <c r="AD77" s="148"/>
      <c r="AE77" s="149"/>
      <c r="AF77" s="150"/>
      <c r="AG77" s="148"/>
      <c r="AH77" s="148"/>
      <c r="AI77" s="149"/>
      <c r="AJ77" s="150"/>
      <c r="AK77" s="148"/>
      <c r="AL77" s="148"/>
      <c r="AM77" s="149"/>
      <c r="AN77" s="150"/>
      <c r="AO77" s="148"/>
      <c r="AP77" s="148"/>
      <c r="AQ77" s="149"/>
      <c r="AR77" s="150"/>
      <c r="AS77" s="148"/>
      <c r="AT77" s="148"/>
      <c r="AU77" s="149"/>
      <c r="AV77" s="150"/>
      <c r="AW77" s="148"/>
      <c r="AX77" s="148"/>
      <c r="AY77" s="149"/>
      <c r="AZ77" s="150"/>
      <c r="BA77" s="148"/>
      <c r="BB77" s="148"/>
      <c r="BC77" s="149"/>
      <c r="BD77" s="150"/>
      <c r="BE77" s="148"/>
      <c r="BF77" s="148"/>
      <c r="BG77" s="149"/>
      <c r="BH77" s="150"/>
      <c r="BI77" s="148"/>
      <c r="BJ77" s="148"/>
      <c r="BK77" s="149"/>
      <c r="BL77" s="150"/>
      <c r="BM77" s="148"/>
      <c r="BN77" s="148"/>
      <c r="BO77" s="149"/>
      <c r="BP77" s="150"/>
      <c r="BQ77" s="148"/>
      <c r="BR77" s="148"/>
      <c r="BS77" s="149"/>
      <c r="BT77" s="150"/>
      <c r="BU77" s="148"/>
      <c r="BV77" s="148"/>
      <c r="BW77" s="149"/>
      <c r="BX77" s="150"/>
      <c r="BY77" s="148"/>
      <c r="BZ77" s="148"/>
      <c r="CA77" s="149"/>
      <c r="CB77" s="150"/>
      <c r="CC77" s="148"/>
      <c r="CD77" s="148"/>
      <c r="CE77" s="149"/>
      <c r="CF77" s="150"/>
      <c r="CG77" s="148"/>
      <c r="CH77" s="148"/>
      <c r="CI77" s="149"/>
      <c r="CJ77" s="150"/>
      <c r="CK77" s="148"/>
      <c r="CL77" s="148"/>
      <c r="CM77" s="149"/>
      <c r="CN77" s="150"/>
      <c r="CO77" s="148"/>
      <c r="CP77" s="148"/>
      <c r="CQ77" s="149"/>
      <c r="CR77" s="150"/>
      <c r="CS77" s="148"/>
      <c r="CT77" s="148"/>
      <c r="CU77" s="149"/>
      <c r="CV77" s="150"/>
      <c r="CW77" s="148"/>
      <c r="CX77" s="148"/>
      <c r="CY77" s="149"/>
      <c r="CZ77" s="150"/>
      <c r="DA77" s="148"/>
      <c r="DB77" s="148"/>
      <c r="DC77" s="149"/>
      <c r="DD77" s="150"/>
      <c r="DE77" s="148"/>
      <c r="DF77" s="148"/>
      <c r="DG77" s="149"/>
      <c r="DH77" s="150"/>
      <c r="DI77" s="148"/>
      <c r="DJ77" s="148"/>
      <c r="DK77" s="149"/>
      <c r="DL77" s="150"/>
      <c r="DM77" s="148"/>
      <c r="DN77" s="148"/>
      <c r="DO77" s="149"/>
      <c r="DP77" s="150"/>
      <c r="DQ77" s="148"/>
      <c r="DR77" s="148"/>
      <c r="DS77" s="149"/>
      <c r="DT77" s="150"/>
      <c r="DU77" s="148"/>
      <c r="DV77" s="148"/>
      <c r="DW77" s="149"/>
      <c r="DX77" s="150"/>
      <c r="DY77" s="148"/>
      <c r="DZ77" s="148"/>
      <c r="EA77" s="149"/>
      <c r="EB77" s="150"/>
      <c r="EC77" s="148"/>
      <c r="ED77" s="148"/>
      <c r="EE77" s="149"/>
      <c r="EF77" s="150"/>
      <c r="EG77" s="148"/>
      <c r="EH77" s="148"/>
      <c r="EI77" s="149"/>
      <c r="EJ77" s="150"/>
      <c r="EK77" s="148"/>
      <c r="EL77" s="148"/>
      <c r="EM77" s="149"/>
      <c r="EN77" s="150"/>
      <c r="EO77" s="148"/>
      <c r="EP77" s="148"/>
      <c r="EQ77" s="149"/>
      <c r="ER77" s="150"/>
      <c r="ES77" s="148"/>
      <c r="ET77" s="148"/>
      <c r="EU77" s="149"/>
      <c r="EV77" s="150"/>
      <c r="EW77" s="148"/>
      <c r="EX77" s="148"/>
      <c r="EY77" s="149"/>
      <c r="EZ77" s="150"/>
      <c r="FA77" s="148"/>
      <c r="FB77" s="148"/>
      <c r="FC77" s="149"/>
      <c r="FD77" s="150"/>
      <c r="FE77" s="148"/>
      <c r="FF77" s="148"/>
      <c r="FG77" s="149"/>
      <c r="FH77" s="150"/>
      <c r="FI77" s="148"/>
      <c r="FJ77" s="148"/>
      <c r="FK77" s="149"/>
      <c r="FL77" s="150"/>
      <c r="FM77" s="148"/>
      <c r="FN77" s="148"/>
      <c r="FO77" s="149"/>
      <c r="FP77" s="150"/>
      <c r="FQ77" s="148"/>
      <c r="FR77" s="148"/>
      <c r="FS77" s="149"/>
      <c r="FT77" s="150"/>
      <c r="FU77" s="148"/>
      <c r="FV77" s="148"/>
      <c r="FW77" s="149"/>
      <c r="FX77" s="150"/>
      <c r="FY77" s="148"/>
      <c r="FZ77" s="148"/>
      <c r="GA77" s="149"/>
      <c r="GB77" s="150"/>
      <c r="GC77" s="148"/>
      <c r="GD77" s="148"/>
      <c r="GE77" s="149"/>
      <c r="GF77" s="150"/>
      <c r="GG77" s="148"/>
      <c r="GH77" s="148"/>
      <c r="GI77" s="149"/>
      <c r="GJ77" s="150"/>
      <c r="GK77" s="148"/>
      <c r="GL77" s="148"/>
      <c r="GM77" s="149"/>
      <c r="GN77" s="150"/>
      <c r="GO77" s="148"/>
      <c r="GP77" s="148"/>
      <c r="GQ77" s="149"/>
      <c r="GR77" s="150"/>
      <c r="GS77" s="148"/>
      <c r="GT77" s="148"/>
      <c r="IQ77" s="120" t="e">
        <v>#N/A</v>
      </c>
      <c r="IR77" s="120" t="e">
        <v>#N/A</v>
      </c>
      <c r="IS77" s="120" t="e">
        <v>#N/A</v>
      </c>
      <c r="IT77" s="120" t="e">
        <v>#N/A</v>
      </c>
      <c r="IU77" s="120" t="e">
        <v>#N/A</v>
      </c>
      <c r="IV77" s="120" t="e">
        <v>#N/A</v>
      </c>
      <c r="IW77" s="120" t="e">
        <v>#N/A</v>
      </c>
      <c r="IX77" s="120" t="e">
        <v>#N/A</v>
      </c>
      <c r="IY77" s="120" t="e">
        <v>#N/A</v>
      </c>
      <c r="IZ77" s="120" t="e">
        <v>#N/A</v>
      </c>
      <c r="JA77" s="120" t="e">
        <v>#N/A</v>
      </c>
      <c r="JB77" s="120" t="e">
        <v>#N/A</v>
      </c>
      <c r="JC77" s="120" t="e">
        <v>#N/A</v>
      </c>
      <c r="JD77" s="120" t="e">
        <v>#N/A</v>
      </c>
      <c r="JE77" s="120" t="e">
        <v>#N/A</v>
      </c>
      <c r="JF77" s="120" t="e">
        <v>#N/A</v>
      </c>
      <c r="JG77" s="120" t="e">
        <v>#N/A</v>
      </c>
      <c r="JH77" s="120" t="e">
        <v>#N/A</v>
      </c>
      <c r="JI77" s="120" t="e">
        <v>#N/A</v>
      </c>
      <c r="JJ77" s="120" t="e">
        <v>#N/A</v>
      </c>
      <c r="JK77" s="120" t="e">
        <v>#N/A</v>
      </c>
      <c r="JL77" s="120" t="e">
        <v>#N/A</v>
      </c>
      <c r="JM77" s="120" t="e">
        <v>#N/A</v>
      </c>
      <c r="JN77" s="120" t="e">
        <v>#N/A</v>
      </c>
      <c r="JO77" s="120" t="e">
        <v>#N/A</v>
      </c>
      <c r="JP77" s="120" t="e">
        <v>#N/A</v>
      </c>
      <c r="JQ77" s="120" t="e">
        <v>#N/A</v>
      </c>
      <c r="JR77" s="120" t="e">
        <v>#N/A</v>
      </c>
      <c r="JS77" s="120" t="e">
        <v>#N/A</v>
      </c>
      <c r="JT77" s="120" t="e">
        <v>#N/A</v>
      </c>
      <c r="JU77" s="120" t="e">
        <v>#N/A</v>
      </c>
      <c r="JV77" s="120" t="e">
        <v>#N/A</v>
      </c>
      <c r="JW77" s="120" t="e">
        <v>#N/A</v>
      </c>
      <c r="JX77" s="120" t="e">
        <v>#N/A</v>
      </c>
    </row>
    <row r="78" spans="1:284" x14ac:dyDescent="0.25">
      <c r="A78" s="146">
        <v>74</v>
      </c>
      <c r="B78" s="147"/>
      <c r="C78" s="148"/>
      <c r="D78" s="148"/>
      <c r="E78" s="149"/>
      <c r="F78" s="150"/>
      <c r="G78" s="148"/>
      <c r="H78" s="148"/>
      <c r="I78" s="148"/>
      <c r="J78" s="148"/>
      <c r="K78" s="149"/>
      <c r="L78" s="150"/>
      <c r="M78" s="148"/>
      <c r="N78" s="148"/>
      <c r="O78" s="149"/>
      <c r="P78" s="150"/>
      <c r="Q78" s="148"/>
      <c r="R78" s="148"/>
      <c r="S78" s="149"/>
      <c r="T78" s="150"/>
      <c r="U78" s="148"/>
      <c r="V78" s="148"/>
      <c r="W78" s="149"/>
      <c r="X78" s="150"/>
      <c r="Y78" s="148"/>
      <c r="Z78" s="148"/>
      <c r="AA78" s="149"/>
      <c r="AB78" s="150"/>
      <c r="AC78" s="148"/>
      <c r="AD78" s="148"/>
      <c r="AE78" s="149"/>
      <c r="AF78" s="150"/>
      <c r="AG78" s="148"/>
      <c r="AH78" s="148"/>
      <c r="AI78" s="149"/>
      <c r="AJ78" s="150"/>
      <c r="AK78" s="148"/>
      <c r="AL78" s="148"/>
      <c r="AM78" s="149"/>
      <c r="AN78" s="150"/>
      <c r="AO78" s="148"/>
      <c r="AP78" s="148"/>
      <c r="AQ78" s="149"/>
      <c r="AR78" s="150"/>
      <c r="AS78" s="148"/>
      <c r="AT78" s="148"/>
      <c r="AU78" s="149"/>
      <c r="AV78" s="150"/>
      <c r="AW78" s="148"/>
      <c r="AX78" s="148"/>
      <c r="AY78" s="149"/>
      <c r="AZ78" s="150"/>
      <c r="BA78" s="148"/>
      <c r="BB78" s="148"/>
      <c r="BC78" s="149"/>
      <c r="BD78" s="150"/>
      <c r="BE78" s="148"/>
      <c r="BF78" s="148"/>
      <c r="BG78" s="149"/>
      <c r="BH78" s="150"/>
      <c r="BI78" s="148"/>
      <c r="BJ78" s="148"/>
      <c r="BK78" s="149"/>
      <c r="BL78" s="150"/>
      <c r="BM78" s="148"/>
      <c r="BN78" s="148"/>
      <c r="BO78" s="149"/>
      <c r="BP78" s="150"/>
      <c r="BQ78" s="148"/>
      <c r="BR78" s="148"/>
      <c r="BS78" s="149"/>
      <c r="BT78" s="150"/>
      <c r="BU78" s="148"/>
      <c r="BV78" s="148"/>
      <c r="BW78" s="149"/>
      <c r="BX78" s="150"/>
      <c r="BY78" s="148"/>
      <c r="BZ78" s="148"/>
      <c r="CA78" s="149"/>
      <c r="CB78" s="150"/>
      <c r="CC78" s="148"/>
      <c r="CD78" s="148"/>
      <c r="CE78" s="149"/>
      <c r="CF78" s="150"/>
      <c r="CG78" s="148"/>
      <c r="CH78" s="148"/>
      <c r="CI78" s="149"/>
      <c r="CJ78" s="150"/>
      <c r="CK78" s="148"/>
      <c r="CL78" s="148"/>
      <c r="CM78" s="149"/>
      <c r="CN78" s="150"/>
      <c r="CO78" s="148"/>
      <c r="CP78" s="148"/>
      <c r="CQ78" s="149"/>
      <c r="CR78" s="150"/>
      <c r="CS78" s="148"/>
      <c r="CT78" s="148"/>
      <c r="CU78" s="149"/>
      <c r="CV78" s="150"/>
      <c r="CW78" s="148"/>
      <c r="CX78" s="148"/>
      <c r="CY78" s="149"/>
      <c r="CZ78" s="150"/>
      <c r="DA78" s="148"/>
      <c r="DB78" s="148"/>
      <c r="DC78" s="149"/>
      <c r="DD78" s="150"/>
      <c r="DE78" s="148"/>
      <c r="DF78" s="148"/>
      <c r="DG78" s="149"/>
      <c r="DH78" s="150"/>
      <c r="DI78" s="148"/>
      <c r="DJ78" s="148"/>
      <c r="DK78" s="149"/>
      <c r="DL78" s="150"/>
      <c r="DM78" s="148"/>
      <c r="DN78" s="148"/>
      <c r="DO78" s="149"/>
      <c r="DP78" s="150"/>
      <c r="DQ78" s="148"/>
      <c r="DR78" s="148"/>
      <c r="DS78" s="149"/>
      <c r="DT78" s="150"/>
      <c r="DU78" s="148"/>
      <c r="DV78" s="148"/>
      <c r="DW78" s="149"/>
      <c r="DX78" s="150"/>
      <c r="DY78" s="148"/>
      <c r="DZ78" s="148"/>
      <c r="EA78" s="149"/>
      <c r="EB78" s="150"/>
      <c r="EC78" s="148"/>
      <c r="ED78" s="148"/>
      <c r="EE78" s="149"/>
      <c r="EF78" s="150"/>
      <c r="EG78" s="148"/>
      <c r="EH78" s="148"/>
      <c r="EI78" s="149"/>
      <c r="EJ78" s="150"/>
      <c r="EK78" s="148"/>
      <c r="EL78" s="148"/>
      <c r="EM78" s="149"/>
      <c r="EN78" s="150"/>
      <c r="EO78" s="148"/>
      <c r="EP78" s="148"/>
      <c r="EQ78" s="149"/>
      <c r="ER78" s="150"/>
      <c r="ES78" s="148"/>
      <c r="ET78" s="148"/>
      <c r="EU78" s="149"/>
      <c r="EV78" s="150"/>
      <c r="EW78" s="148"/>
      <c r="EX78" s="148"/>
      <c r="EY78" s="149"/>
      <c r="EZ78" s="150"/>
      <c r="FA78" s="148"/>
      <c r="FB78" s="148"/>
      <c r="FC78" s="149"/>
      <c r="FD78" s="150"/>
      <c r="FE78" s="148"/>
      <c r="FF78" s="148"/>
      <c r="FG78" s="149"/>
      <c r="FH78" s="150"/>
      <c r="FI78" s="148"/>
      <c r="FJ78" s="148"/>
      <c r="FK78" s="149"/>
      <c r="FL78" s="150"/>
      <c r="FM78" s="148"/>
      <c r="FN78" s="148"/>
      <c r="FO78" s="149"/>
      <c r="FP78" s="150"/>
      <c r="FQ78" s="148"/>
      <c r="FR78" s="148"/>
      <c r="FS78" s="149"/>
      <c r="FT78" s="150"/>
      <c r="FU78" s="148"/>
      <c r="FV78" s="148"/>
      <c r="FW78" s="149"/>
      <c r="FX78" s="150"/>
      <c r="FY78" s="148"/>
      <c r="FZ78" s="148"/>
      <c r="GA78" s="149"/>
      <c r="GB78" s="150"/>
      <c r="GC78" s="148"/>
      <c r="GD78" s="148"/>
      <c r="GE78" s="149"/>
      <c r="GF78" s="150"/>
      <c r="GG78" s="148"/>
      <c r="GH78" s="148"/>
      <c r="GI78" s="149"/>
      <c r="GJ78" s="150"/>
      <c r="GK78" s="148"/>
      <c r="GL78" s="148"/>
      <c r="GM78" s="149"/>
      <c r="GN78" s="150"/>
      <c r="GO78" s="148"/>
      <c r="GP78" s="148"/>
      <c r="GQ78" s="149"/>
      <c r="GR78" s="150"/>
      <c r="GS78" s="148"/>
      <c r="GT78" s="148"/>
      <c r="IQ78" s="120" t="e">
        <v>#N/A</v>
      </c>
      <c r="IR78" s="120" t="e">
        <v>#N/A</v>
      </c>
      <c r="IS78" s="120" t="e">
        <v>#N/A</v>
      </c>
      <c r="IT78" s="120" t="e">
        <v>#N/A</v>
      </c>
      <c r="IU78" s="120" t="e">
        <v>#N/A</v>
      </c>
      <c r="IV78" s="120" t="e">
        <v>#N/A</v>
      </c>
      <c r="IW78" s="120" t="e">
        <v>#N/A</v>
      </c>
      <c r="IX78" s="120" t="e">
        <v>#N/A</v>
      </c>
      <c r="IY78" s="120" t="e">
        <v>#N/A</v>
      </c>
      <c r="IZ78" s="120" t="e">
        <v>#N/A</v>
      </c>
      <c r="JA78" s="120" t="e">
        <v>#N/A</v>
      </c>
      <c r="JB78" s="120" t="e">
        <v>#N/A</v>
      </c>
      <c r="JC78" s="120" t="e">
        <v>#N/A</v>
      </c>
      <c r="JD78" s="120" t="e">
        <v>#N/A</v>
      </c>
      <c r="JE78" s="120" t="e">
        <v>#N/A</v>
      </c>
      <c r="JF78" s="120" t="e">
        <v>#N/A</v>
      </c>
      <c r="JG78" s="120" t="e">
        <v>#N/A</v>
      </c>
      <c r="JH78" s="120" t="e">
        <v>#N/A</v>
      </c>
      <c r="JI78" s="120" t="e">
        <v>#N/A</v>
      </c>
      <c r="JJ78" s="120" t="e">
        <v>#N/A</v>
      </c>
      <c r="JK78" s="120" t="e">
        <v>#N/A</v>
      </c>
      <c r="JL78" s="120" t="e">
        <v>#N/A</v>
      </c>
      <c r="JM78" s="120" t="e">
        <v>#N/A</v>
      </c>
      <c r="JN78" s="120" t="e">
        <v>#N/A</v>
      </c>
      <c r="JO78" s="120" t="e">
        <v>#N/A</v>
      </c>
      <c r="JP78" s="120" t="e">
        <v>#N/A</v>
      </c>
      <c r="JQ78" s="120" t="e">
        <v>#N/A</v>
      </c>
      <c r="JR78" s="120" t="e">
        <v>#N/A</v>
      </c>
      <c r="JS78" s="120" t="e">
        <v>#N/A</v>
      </c>
      <c r="JT78" s="120" t="e">
        <v>#N/A</v>
      </c>
      <c r="JU78" s="120" t="e">
        <v>#N/A</v>
      </c>
      <c r="JV78" s="120" t="e">
        <v>#N/A</v>
      </c>
      <c r="JW78" s="120" t="e">
        <v>#N/A</v>
      </c>
      <c r="JX78" s="120" t="e">
        <v>#N/A</v>
      </c>
    </row>
    <row r="79" spans="1:284" x14ac:dyDescent="0.25">
      <c r="A79" s="146">
        <v>75</v>
      </c>
      <c r="B79" s="147"/>
      <c r="C79" s="148"/>
      <c r="D79" s="148"/>
      <c r="E79" s="149"/>
      <c r="F79" s="150"/>
      <c r="G79" s="148"/>
      <c r="H79" s="148"/>
      <c r="I79" s="148"/>
      <c r="J79" s="148"/>
      <c r="K79" s="149"/>
      <c r="L79" s="150"/>
      <c r="M79" s="148"/>
      <c r="N79" s="148"/>
      <c r="O79" s="149"/>
      <c r="P79" s="150"/>
      <c r="Q79" s="148"/>
      <c r="R79" s="148"/>
      <c r="S79" s="149"/>
      <c r="T79" s="150"/>
      <c r="U79" s="148"/>
      <c r="V79" s="148"/>
      <c r="W79" s="149"/>
      <c r="X79" s="150"/>
      <c r="Y79" s="148"/>
      <c r="Z79" s="148"/>
      <c r="AA79" s="149"/>
      <c r="AB79" s="150"/>
      <c r="AC79" s="148"/>
      <c r="AD79" s="148"/>
      <c r="AE79" s="149"/>
      <c r="AF79" s="150"/>
      <c r="AG79" s="148"/>
      <c r="AH79" s="148"/>
      <c r="AI79" s="149"/>
      <c r="AJ79" s="150"/>
      <c r="AK79" s="148"/>
      <c r="AL79" s="148"/>
      <c r="AM79" s="149"/>
      <c r="AN79" s="150"/>
      <c r="AO79" s="148"/>
      <c r="AP79" s="148"/>
      <c r="AQ79" s="149"/>
      <c r="AR79" s="150"/>
      <c r="AS79" s="148"/>
      <c r="AT79" s="148"/>
      <c r="AU79" s="149"/>
      <c r="AV79" s="150"/>
      <c r="AW79" s="148"/>
      <c r="AX79" s="148"/>
      <c r="AY79" s="149"/>
      <c r="AZ79" s="150"/>
      <c r="BA79" s="148"/>
      <c r="BB79" s="148"/>
      <c r="BC79" s="149"/>
      <c r="BD79" s="150"/>
      <c r="BE79" s="148"/>
      <c r="BF79" s="148"/>
      <c r="BG79" s="149"/>
      <c r="BH79" s="150"/>
      <c r="BI79" s="148"/>
      <c r="BJ79" s="148"/>
      <c r="BK79" s="149"/>
      <c r="BL79" s="150"/>
      <c r="BM79" s="148"/>
      <c r="BN79" s="148"/>
      <c r="BO79" s="149"/>
      <c r="BP79" s="150"/>
      <c r="BQ79" s="148"/>
      <c r="BR79" s="148"/>
      <c r="BS79" s="149"/>
      <c r="BT79" s="150"/>
      <c r="BU79" s="148"/>
      <c r="BV79" s="148"/>
      <c r="BW79" s="149"/>
      <c r="BX79" s="150"/>
      <c r="BY79" s="148"/>
      <c r="BZ79" s="148"/>
      <c r="CA79" s="149"/>
      <c r="CB79" s="150"/>
      <c r="CC79" s="148"/>
      <c r="CD79" s="148"/>
      <c r="CE79" s="149"/>
      <c r="CF79" s="150"/>
      <c r="CG79" s="148"/>
      <c r="CH79" s="148"/>
      <c r="CI79" s="149"/>
      <c r="CJ79" s="150"/>
      <c r="CK79" s="148"/>
      <c r="CL79" s="148"/>
      <c r="CM79" s="149"/>
      <c r="CN79" s="150"/>
      <c r="CO79" s="148"/>
      <c r="CP79" s="148"/>
      <c r="CQ79" s="149"/>
      <c r="CR79" s="150"/>
      <c r="CS79" s="148"/>
      <c r="CT79" s="148"/>
      <c r="CU79" s="149"/>
      <c r="CV79" s="150"/>
      <c r="CW79" s="148"/>
      <c r="CX79" s="148"/>
      <c r="CY79" s="149"/>
      <c r="CZ79" s="150"/>
      <c r="DA79" s="148"/>
      <c r="DB79" s="148"/>
      <c r="DC79" s="149"/>
      <c r="DD79" s="150"/>
      <c r="DE79" s="148"/>
      <c r="DF79" s="148"/>
      <c r="DG79" s="149"/>
      <c r="DH79" s="150"/>
      <c r="DI79" s="148"/>
      <c r="DJ79" s="148"/>
      <c r="DK79" s="149"/>
      <c r="DL79" s="150"/>
      <c r="DM79" s="148"/>
      <c r="DN79" s="148"/>
      <c r="DO79" s="149"/>
      <c r="DP79" s="150"/>
      <c r="DQ79" s="148"/>
      <c r="DR79" s="148"/>
      <c r="DS79" s="149"/>
      <c r="DT79" s="150"/>
      <c r="DU79" s="148"/>
      <c r="DV79" s="148"/>
      <c r="DW79" s="149"/>
      <c r="DX79" s="150"/>
      <c r="DY79" s="148"/>
      <c r="DZ79" s="148"/>
      <c r="EA79" s="149"/>
      <c r="EB79" s="150"/>
      <c r="EC79" s="148"/>
      <c r="ED79" s="148"/>
      <c r="EE79" s="149"/>
      <c r="EF79" s="150"/>
      <c r="EG79" s="148"/>
      <c r="EH79" s="148"/>
      <c r="EI79" s="149"/>
      <c r="EJ79" s="150"/>
      <c r="EK79" s="148"/>
      <c r="EL79" s="148"/>
      <c r="EM79" s="149"/>
      <c r="EN79" s="150"/>
      <c r="EO79" s="148"/>
      <c r="EP79" s="148"/>
      <c r="EQ79" s="149"/>
      <c r="ER79" s="150"/>
      <c r="ES79" s="148"/>
      <c r="ET79" s="148"/>
      <c r="EU79" s="149"/>
      <c r="EV79" s="150"/>
      <c r="EW79" s="148"/>
      <c r="EX79" s="148"/>
      <c r="EY79" s="149"/>
      <c r="EZ79" s="150"/>
      <c r="FA79" s="148"/>
      <c r="FB79" s="148"/>
      <c r="FC79" s="149"/>
      <c r="FD79" s="150"/>
      <c r="FE79" s="148"/>
      <c r="FF79" s="148"/>
      <c r="FG79" s="149"/>
      <c r="FH79" s="150"/>
      <c r="FI79" s="148"/>
      <c r="FJ79" s="148"/>
      <c r="FK79" s="149"/>
      <c r="FL79" s="150"/>
      <c r="FM79" s="148"/>
      <c r="FN79" s="148"/>
      <c r="FO79" s="149"/>
      <c r="FP79" s="150"/>
      <c r="FQ79" s="148"/>
      <c r="FR79" s="148"/>
      <c r="FS79" s="149"/>
      <c r="FT79" s="150"/>
      <c r="FU79" s="148"/>
      <c r="FV79" s="148"/>
      <c r="FW79" s="149"/>
      <c r="FX79" s="150"/>
      <c r="FY79" s="148"/>
      <c r="FZ79" s="148"/>
      <c r="GA79" s="149"/>
      <c r="GB79" s="150"/>
      <c r="GC79" s="148"/>
      <c r="GD79" s="148"/>
      <c r="GE79" s="149"/>
      <c r="GF79" s="150"/>
      <c r="GG79" s="148"/>
      <c r="GH79" s="148"/>
      <c r="GI79" s="149"/>
      <c r="GJ79" s="150"/>
      <c r="GK79" s="148"/>
      <c r="GL79" s="148"/>
      <c r="GM79" s="149"/>
      <c r="GN79" s="150"/>
      <c r="GO79" s="148"/>
      <c r="GP79" s="148"/>
      <c r="GQ79" s="149"/>
      <c r="GR79" s="150"/>
      <c r="GS79" s="148"/>
      <c r="GT79" s="148"/>
      <c r="IQ79" s="120" t="e">
        <v>#N/A</v>
      </c>
      <c r="IR79" s="120" t="e">
        <v>#N/A</v>
      </c>
      <c r="IS79" s="120" t="e">
        <v>#N/A</v>
      </c>
      <c r="IT79" s="120" t="e">
        <v>#N/A</v>
      </c>
      <c r="IU79" s="120" t="e">
        <v>#N/A</v>
      </c>
      <c r="IV79" s="120" t="e">
        <v>#N/A</v>
      </c>
      <c r="IW79" s="120" t="e">
        <v>#N/A</v>
      </c>
      <c r="IX79" s="120" t="e">
        <v>#N/A</v>
      </c>
      <c r="IY79" s="120" t="e">
        <v>#N/A</v>
      </c>
      <c r="IZ79" s="120" t="e">
        <v>#N/A</v>
      </c>
      <c r="JA79" s="120" t="e">
        <v>#N/A</v>
      </c>
      <c r="JB79" s="120" t="e">
        <v>#N/A</v>
      </c>
      <c r="JC79" s="120" t="e">
        <v>#N/A</v>
      </c>
      <c r="JD79" s="120" t="e">
        <v>#N/A</v>
      </c>
      <c r="JE79" s="120" t="e">
        <v>#N/A</v>
      </c>
      <c r="JF79" s="120" t="e">
        <v>#N/A</v>
      </c>
      <c r="JG79" s="120" t="e">
        <v>#N/A</v>
      </c>
      <c r="JH79" s="120" t="e">
        <v>#N/A</v>
      </c>
      <c r="JI79" s="120" t="e">
        <v>#N/A</v>
      </c>
      <c r="JJ79" s="120" t="e">
        <v>#N/A</v>
      </c>
      <c r="JK79" s="120" t="e">
        <v>#N/A</v>
      </c>
      <c r="JL79" s="120" t="e">
        <v>#N/A</v>
      </c>
      <c r="JM79" s="120" t="e">
        <v>#N/A</v>
      </c>
      <c r="JN79" s="120" t="e">
        <v>#N/A</v>
      </c>
      <c r="JO79" s="120" t="e">
        <v>#N/A</v>
      </c>
      <c r="JP79" s="120" t="e">
        <v>#N/A</v>
      </c>
      <c r="JQ79" s="120" t="e">
        <v>#N/A</v>
      </c>
      <c r="JR79" s="120" t="e">
        <v>#N/A</v>
      </c>
      <c r="JS79" s="120" t="e">
        <v>#N/A</v>
      </c>
      <c r="JT79" s="120" t="e">
        <v>#N/A</v>
      </c>
      <c r="JU79" s="120" t="e">
        <v>#N/A</v>
      </c>
      <c r="JV79" s="120" t="e">
        <v>#N/A</v>
      </c>
      <c r="JW79" s="120" t="e">
        <v>#N/A</v>
      </c>
      <c r="JX79" s="120" t="e">
        <v>#N/A</v>
      </c>
    </row>
    <row r="80" spans="1:284" x14ac:dyDescent="0.25">
      <c r="A80" s="146">
        <v>76</v>
      </c>
      <c r="B80" s="147"/>
      <c r="C80" s="148"/>
      <c r="D80" s="148"/>
      <c r="E80" s="149"/>
      <c r="F80" s="150"/>
      <c r="G80" s="148"/>
      <c r="H80" s="148"/>
      <c r="I80" s="148"/>
      <c r="J80" s="148"/>
      <c r="K80" s="149"/>
      <c r="L80" s="150"/>
      <c r="M80" s="148"/>
      <c r="N80" s="148"/>
      <c r="O80" s="149"/>
      <c r="P80" s="150"/>
      <c r="Q80" s="148"/>
      <c r="R80" s="148"/>
      <c r="S80" s="149"/>
      <c r="T80" s="150"/>
      <c r="U80" s="148"/>
      <c r="V80" s="148"/>
      <c r="W80" s="149"/>
      <c r="X80" s="150"/>
      <c r="Y80" s="148"/>
      <c r="Z80" s="148"/>
      <c r="AA80" s="149"/>
      <c r="AB80" s="150"/>
      <c r="AC80" s="148"/>
      <c r="AD80" s="148"/>
      <c r="AE80" s="149"/>
      <c r="AF80" s="150"/>
      <c r="AG80" s="148"/>
      <c r="AH80" s="148"/>
      <c r="AI80" s="149"/>
      <c r="AJ80" s="150"/>
      <c r="AK80" s="148"/>
      <c r="AL80" s="148"/>
      <c r="AM80" s="149"/>
      <c r="AN80" s="150"/>
      <c r="AO80" s="148"/>
      <c r="AP80" s="148"/>
      <c r="AQ80" s="149"/>
      <c r="AR80" s="150"/>
      <c r="AS80" s="148"/>
      <c r="AT80" s="148"/>
      <c r="AU80" s="149"/>
      <c r="AV80" s="150"/>
      <c r="AW80" s="148"/>
      <c r="AX80" s="148"/>
      <c r="AY80" s="149"/>
      <c r="AZ80" s="150"/>
      <c r="BA80" s="148"/>
      <c r="BB80" s="148"/>
      <c r="BC80" s="149"/>
      <c r="BD80" s="150"/>
      <c r="BE80" s="148"/>
      <c r="BF80" s="148"/>
      <c r="BG80" s="149"/>
      <c r="BH80" s="150"/>
      <c r="BI80" s="148"/>
      <c r="BJ80" s="148"/>
      <c r="BK80" s="149"/>
      <c r="BL80" s="150"/>
      <c r="BM80" s="148"/>
      <c r="BN80" s="148"/>
      <c r="BO80" s="149"/>
      <c r="BP80" s="150"/>
      <c r="BQ80" s="148"/>
      <c r="BR80" s="148"/>
      <c r="BS80" s="149"/>
      <c r="BT80" s="150"/>
      <c r="BU80" s="148"/>
      <c r="BV80" s="148"/>
      <c r="BW80" s="149"/>
      <c r="BX80" s="150"/>
      <c r="BY80" s="148"/>
      <c r="BZ80" s="148"/>
      <c r="CA80" s="149"/>
      <c r="CB80" s="150"/>
      <c r="CC80" s="148"/>
      <c r="CD80" s="148"/>
      <c r="CE80" s="149"/>
      <c r="CF80" s="150"/>
      <c r="CG80" s="148"/>
      <c r="CH80" s="148"/>
      <c r="CI80" s="149"/>
      <c r="CJ80" s="150"/>
      <c r="CK80" s="148"/>
      <c r="CL80" s="148"/>
      <c r="CM80" s="149"/>
      <c r="CN80" s="150"/>
      <c r="CO80" s="148"/>
      <c r="CP80" s="148"/>
      <c r="CQ80" s="149"/>
      <c r="CR80" s="150"/>
      <c r="CS80" s="148"/>
      <c r="CT80" s="148"/>
      <c r="CU80" s="149"/>
      <c r="CV80" s="150"/>
      <c r="CW80" s="148"/>
      <c r="CX80" s="148"/>
      <c r="CY80" s="149"/>
      <c r="CZ80" s="150"/>
      <c r="DA80" s="148"/>
      <c r="DB80" s="148"/>
      <c r="DC80" s="149"/>
      <c r="DD80" s="150"/>
      <c r="DE80" s="148"/>
      <c r="DF80" s="148"/>
      <c r="DG80" s="149"/>
      <c r="DH80" s="150"/>
      <c r="DI80" s="148"/>
      <c r="DJ80" s="148"/>
      <c r="DK80" s="149"/>
      <c r="DL80" s="150"/>
      <c r="DM80" s="148"/>
      <c r="DN80" s="148"/>
      <c r="DO80" s="149"/>
      <c r="DP80" s="150"/>
      <c r="DQ80" s="148"/>
      <c r="DR80" s="148"/>
      <c r="DS80" s="149"/>
      <c r="DT80" s="150"/>
      <c r="DU80" s="148"/>
      <c r="DV80" s="148"/>
      <c r="DW80" s="149"/>
      <c r="DX80" s="150"/>
      <c r="DY80" s="148"/>
      <c r="DZ80" s="148"/>
      <c r="EA80" s="149"/>
      <c r="EB80" s="150"/>
      <c r="EC80" s="148"/>
      <c r="ED80" s="148"/>
      <c r="EE80" s="149"/>
      <c r="EF80" s="150"/>
      <c r="EG80" s="148"/>
      <c r="EH80" s="148"/>
      <c r="EI80" s="149"/>
      <c r="EJ80" s="150"/>
      <c r="EK80" s="148"/>
      <c r="EL80" s="148"/>
      <c r="EM80" s="149"/>
      <c r="EN80" s="150"/>
      <c r="EO80" s="148"/>
      <c r="EP80" s="148"/>
      <c r="EQ80" s="149"/>
      <c r="ER80" s="150"/>
      <c r="ES80" s="148"/>
      <c r="ET80" s="148"/>
      <c r="EU80" s="149"/>
      <c r="EV80" s="150"/>
      <c r="EW80" s="148"/>
      <c r="EX80" s="148"/>
      <c r="EY80" s="149"/>
      <c r="EZ80" s="150"/>
      <c r="FA80" s="148"/>
      <c r="FB80" s="148"/>
      <c r="FC80" s="149"/>
      <c r="FD80" s="150"/>
      <c r="FE80" s="148"/>
      <c r="FF80" s="148"/>
      <c r="FG80" s="149"/>
      <c r="FH80" s="150"/>
      <c r="FI80" s="148"/>
      <c r="FJ80" s="148"/>
      <c r="FK80" s="149"/>
      <c r="FL80" s="150"/>
      <c r="FM80" s="148"/>
      <c r="FN80" s="148"/>
      <c r="FO80" s="149"/>
      <c r="FP80" s="150"/>
      <c r="FQ80" s="148"/>
      <c r="FR80" s="148"/>
      <c r="FS80" s="149"/>
      <c r="FT80" s="150"/>
      <c r="FU80" s="148"/>
      <c r="FV80" s="148"/>
      <c r="FW80" s="149"/>
      <c r="FX80" s="150"/>
      <c r="FY80" s="148"/>
      <c r="FZ80" s="148"/>
      <c r="GA80" s="149"/>
      <c r="GB80" s="150"/>
      <c r="GC80" s="148"/>
      <c r="GD80" s="148"/>
      <c r="GE80" s="149"/>
      <c r="GF80" s="150"/>
      <c r="GG80" s="148"/>
      <c r="GH80" s="148"/>
      <c r="GI80" s="149"/>
      <c r="GJ80" s="150"/>
      <c r="GK80" s="148"/>
      <c r="GL80" s="148"/>
      <c r="GM80" s="149"/>
      <c r="GN80" s="150"/>
      <c r="GO80" s="148"/>
      <c r="GP80" s="148"/>
      <c r="GQ80" s="149"/>
      <c r="GR80" s="150"/>
      <c r="GS80" s="148"/>
      <c r="GT80" s="148"/>
      <c r="IQ80" s="120" t="e">
        <v>#N/A</v>
      </c>
      <c r="IR80" s="120" t="e">
        <v>#N/A</v>
      </c>
      <c r="IS80" s="120" t="e">
        <v>#N/A</v>
      </c>
      <c r="IT80" s="120" t="e">
        <v>#N/A</v>
      </c>
      <c r="IU80" s="120" t="e">
        <v>#N/A</v>
      </c>
      <c r="IV80" s="120" t="e">
        <v>#N/A</v>
      </c>
      <c r="IW80" s="120" t="e">
        <v>#N/A</v>
      </c>
      <c r="IX80" s="120" t="e">
        <v>#N/A</v>
      </c>
      <c r="IY80" s="120" t="e">
        <v>#N/A</v>
      </c>
      <c r="IZ80" s="120" t="e">
        <v>#N/A</v>
      </c>
      <c r="JA80" s="120" t="e">
        <v>#N/A</v>
      </c>
      <c r="JB80" s="120" t="e">
        <v>#N/A</v>
      </c>
      <c r="JC80" s="120" t="e">
        <v>#N/A</v>
      </c>
      <c r="JD80" s="120" t="e">
        <v>#N/A</v>
      </c>
      <c r="JE80" s="120" t="e">
        <v>#N/A</v>
      </c>
      <c r="JF80" s="120" t="e">
        <v>#N/A</v>
      </c>
      <c r="JG80" s="120" t="e">
        <v>#N/A</v>
      </c>
      <c r="JH80" s="120" t="e">
        <v>#N/A</v>
      </c>
      <c r="JI80" s="120" t="e">
        <v>#N/A</v>
      </c>
      <c r="JJ80" s="120" t="e">
        <v>#N/A</v>
      </c>
      <c r="JK80" s="120" t="e">
        <v>#N/A</v>
      </c>
      <c r="JL80" s="120" t="e">
        <v>#N/A</v>
      </c>
      <c r="JM80" s="120" t="e">
        <v>#N/A</v>
      </c>
      <c r="JN80" s="120" t="e">
        <v>#N/A</v>
      </c>
      <c r="JO80" s="120" t="e">
        <v>#N/A</v>
      </c>
      <c r="JP80" s="120" t="e">
        <v>#N/A</v>
      </c>
      <c r="JQ80" s="120" t="e">
        <v>#N/A</v>
      </c>
      <c r="JR80" s="120" t="e">
        <v>#N/A</v>
      </c>
      <c r="JS80" s="120" t="e">
        <v>#N/A</v>
      </c>
      <c r="JT80" s="120" t="e">
        <v>#N/A</v>
      </c>
      <c r="JU80" s="120" t="e">
        <v>#N/A</v>
      </c>
      <c r="JV80" s="120" t="e">
        <v>#N/A</v>
      </c>
      <c r="JW80" s="120" t="e">
        <v>#N/A</v>
      </c>
      <c r="JX80" s="120" t="e">
        <v>#N/A</v>
      </c>
    </row>
    <row r="81" spans="1:284" x14ac:dyDescent="0.25">
      <c r="A81" s="146">
        <v>77</v>
      </c>
      <c r="B81" s="147"/>
      <c r="C81" s="148"/>
      <c r="D81" s="148"/>
      <c r="E81" s="149"/>
      <c r="F81" s="150"/>
      <c r="G81" s="148"/>
      <c r="H81" s="148"/>
      <c r="I81" s="148"/>
      <c r="J81" s="148"/>
      <c r="K81" s="149"/>
      <c r="L81" s="150"/>
      <c r="M81" s="148"/>
      <c r="N81" s="148"/>
      <c r="O81" s="149"/>
      <c r="P81" s="150"/>
      <c r="Q81" s="148"/>
      <c r="R81" s="148"/>
      <c r="S81" s="149"/>
      <c r="T81" s="150"/>
      <c r="U81" s="148"/>
      <c r="V81" s="148"/>
      <c r="W81" s="149"/>
      <c r="X81" s="150"/>
      <c r="Y81" s="148"/>
      <c r="Z81" s="148"/>
      <c r="AA81" s="149"/>
      <c r="AB81" s="150"/>
      <c r="AC81" s="148"/>
      <c r="AD81" s="148"/>
      <c r="AE81" s="149"/>
      <c r="AF81" s="150"/>
      <c r="AG81" s="148"/>
      <c r="AH81" s="148"/>
      <c r="AI81" s="149"/>
      <c r="AJ81" s="150"/>
      <c r="AK81" s="148"/>
      <c r="AL81" s="148"/>
      <c r="AM81" s="149"/>
      <c r="AN81" s="150"/>
      <c r="AO81" s="148"/>
      <c r="AP81" s="148"/>
      <c r="AQ81" s="149"/>
      <c r="AR81" s="150"/>
      <c r="AS81" s="148"/>
      <c r="AT81" s="148"/>
      <c r="AU81" s="149"/>
      <c r="AV81" s="150"/>
      <c r="AW81" s="148"/>
      <c r="AX81" s="148"/>
      <c r="AY81" s="149"/>
      <c r="AZ81" s="150"/>
      <c r="BA81" s="148"/>
      <c r="BB81" s="148"/>
      <c r="BC81" s="149"/>
      <c r="BD81" s="150"/>
      <c r="BE81" s="148"/>
      <c r="BF81" s="148"/>
      <c r="BG81" s="149"/>
      <c r="BH81" s="150"/>
      <c r="BI81" s="148"/>
      <c r="BJ81" s="148"/>
      <c r="BK81" s="149"/>
      <c r="BL81" s="150"/>
      <c r="BM81" s="148"/>
      <c r="BN81" s="148"/>
      <c r="BO81" s="149"/>
      <c r="BP81" s="150"/>
      <c r="BQ81" s="148"/>
      <c r="BR81" s="148"/>
      <c r="BS81" s="149"/>
      <c r="BT81" s="150"/>
      <c r="BU81" s="148"/>
      <c r="BV81" s="148"/>
      <c r="BW81" s="149"/>
      <c r="BX81" s="150"/>
      <c r="BY81" s="148"/>
      <c r="BZ81" s="148"/>
      <c r="CA81" s="149"/>
      <c r="CB81" s="150"/>
      <c r="CC81" s="148"/>
      <c r="CD81" s="148"/>
      <c r="CE81" s="149"/>
      <c r="CF81" s="150"/>
      <c r="CG81" s="148"/>
      <c r="CH81" s="148"/>
      <c r="CI81" s="149"/>
      <c r="CJ81" s="150"/>
      <c r="CK81" s="148"/>
      <c r="CL81" s="148"/>
      <c r="CM81" s="149"/>
      <c r="CN81" s="150"/>
      <c r="CO81" s="148"/>
      <c r="CP81" s="148"/>
      <c r="CQ81" s="149"/>
      <c r="CR81" s="150"/>
      <c r="CS81" s="148"/>
      <c r="CT81" s="148"/>
      <c r="CU81" s="149"/>
      <c r="CV81" s="150"/>
      <c r="CW81" s="148"/>
      <c r="CX81" s="148"/>
      <c r="CY81" s="149"/>
      <c r="CZ81" s="150"/>
      <c r="DA81" s="148"/>
      <c r="DB81" s="148"/>
      <c r="DC81" s="149"/>
      <c r="DD81" s="150"/>
      <c r="DE81" s="148"/>
      <c r="DF81" s="148"/>
      <c r="DG81" s="149"/>
      <c r="DH81" s="150"/>
      <c r="DI81" s="148"/>
      <c r="DJ81" s="148"/>
      <c r="DK81" s="149"/>
      <c r="DL81" s="150"/>
      <c r="DM81" s="148"/>
      <c r="DN81" s="148"/>
      <c r="DO81" s="149"/>
      <c r="DP81" s="150"/>
      <c r="DQ81" s="148"/>
      <c r="DR81" s="148"/>
      <c r="DS81" s="149"/>
      <c r="DT81" s="150"/>
      <c r="DU81" s="148"/>
      <c r="DV81" s="148"/>
      <c r="DW81" s="149"/>
      <c r="DX81" s="150"/>
      <c r="DY81" s="148"/>
      <c r="DZ81" s="148"/>
      <c r="EA81" s="149"/>
      <c r="EB81" s="150"/>
      <c r="EC81" s="148"/>
      <c r="ED81" s="148"/>
      <c r="EE81" s="149"/>
      <c r="EF81" s="150"/>
      <c r="EG81" s="148"/>
      <c r="EH81" s="148"/>
      <c r="EI81" s="149"/>
      <c r="EJ81" s="150"/>
      <c r="EK81" s="148"/>
      <c r="EL81" s="148"/>
      <c r="EM81" s="149"/>
      <c r="EN81" s="150"/>
      <c r="EO81" s="148"/>
      <c r="EP81" s="148"/>
      <c r="EQ81" s="149"/>
      <c r="ER81" s="150"/>
      <c r="ES81" s="148"/>
      <c r="ET81" s="148"/>
      <c r="EU81" s="149"/>
      <c r="EV81" s="150"/>
      <c r="EW81" s="148"/>
      <c r="EX81" s="148"/>
      <c r="EY81" s="149"/>
      <c r="EZ81" s="150"/>
      <c r="FA81" s="148"/>
      <c r="FB81" s="148"/>
      <c r="FC81" s="149"/>
      <c r="FD81" s="150"/>
      <c r="FE81" s="148"/>
      <c r="FF81" s="148"/>
      <c r="FG81" s="149"/>
      <c r="FH81" s="150"/>
      <c r="FI81" s="148"/>
      <c r="FJ81" s="148"/>
      <c r="FK81" s="149"/>
      <c r="FL81" s="150"/>
      <c r="FM81" s="148"/>
      <c r="FN81" s="148"/>
      <c r="FO81" s="149"/>
      <c r="FP81" s="150"/>
      <c r="FQ81" s="148"/>
      <c r="FR81" s="148"/>
      <c r="FS81" s="149"/>
      <c r="FT81" s="150"/>
      <c r="FU81" s="148"/>
      <c r="FV81" s="148"/>
      <c r="FW81" s="149"/>
      <c r="FX81" s="150"/>
      <c r="FY81" s="148"/>
      <c r="FZ81" s="148"/>
      <c r="GA81" s="149"/>
      <c r="GB81" s="150"/>
      <c r="GC81" s="148"/>
      <c r="GD81" s="148"/>
      <c r="GE81" s="149"/>
      <c r="GF81" s="150"/>
      <c r="GG81" s="148"/>
      <c r="GH81" s="148"/>
      <c r="GI81" s="149"/>
      <c r="GJ81" s="150"/>
      <c r="GK81" s="148"/>
      <c r="GL81" s="148"/>
      <c r="GM81" s="149"/>
      <c r="GN81" s="150"/>
      <c r="GO81" s="148"/>
      <c r="GP81" s="148"/>
      <c r="GQ81" s="149"/>
      <c r="GR81" s="150"/>
      <c r="GS81" s="148"/>
      <c r="GT81" s="148"/>
      <c r="IQ81" s="120" t="e">
        <v>#N/A</v>
      </c>
      <c r="IR81" s="120" t="e">
        <v>#N/A</v>
      </c>
      <c r="IS81" s="120" t="e">
        <v>#N/A</v>
      </c>
      <c r="IT81" s="120" t="e">
        <v>#N/A</v>
      </c>
      <c r="IU81" s="120" t="e">
        <v>#N/A</v>
      </c>
      <c r="IV81" s="120" t="e">
        <v>#N/A</v>
      </c>
      <c r="IW81" s="120" t="e">
        <v>#N/A</v>
      </c>
      <c r="IX81" s="120" t="e">
        <v>#N/A</v>
      </c>
      <c r="IY81" s="120" t="e">
        <v>#N/A</v>
      </c>
      <c r="IZ81" s="120" t="e">
        <v>#N/A</v>
      </c>
      <c r="JA81" s="120" t="e">
        <v>#N/A</v>
      </c>
      <c r="JB81" s="120" t="e">
        <v>#N/A</v>
      </c>
      <c r="JC81" s="120" t="e">
        <v>#N/A</v>
      </c>
      <c r="JD81" s="120" t="e">
        <v>#N/A</v>
      </c>
      <c r="JE81" s="120" t="e">
        <v>#N/A</v>
      </c>
      <c r="JF81" s="120" t="e">
        <v>#N/A</v>
      </c>
      <c r="JG81" s="120" t="e">
        <v>#N/A</v>
      </c>
      <c r="JH81" s="120" t="e">
        <v>#N/A</v>
      </c>
      <c r="JI81" s="120" t="e">
        <v>#N/A</v>
      </c>
      <c r="JJ81" s="120" t="e">
        <v>#N/A</v>
      </c>
      <c r="JK81" s="120" t="e">
        <v>#N/A</v>
      </c>
      <c r="JL81" s="120" t="e">
        <v>#N/A</v>
      </c>
      <c r="JM81" s="120" t="e">
        <v>#N/A</v>
      </c>
      <c r="JN81" s="120" t="e">
        <v>#N/A</v>
      </c>
      <c r="JO81" s="120" t="e">
        <v>#N/A</v>
      </c>
      <c r="JP81" s="120" t="e">
        <v>#N/A</v>
      </c>
      <c r="JQ81" s="120" t="e">
        <v>#N/A</v>
      </c>
      <c r="JR81" s="120" t="e">
        <v>#N/A</v>
      </c>
      <c r="JS81" s="120" t="e">
        <v>#N/A</v>
      </c>
      <c r="JT81" s="120" t="e">
        <v>#N/A</v>
      </c>
      <c r="JU81" s="120" t="e">
        <v>#N/A</v>
      </c>
      <c r="JV81" s="120" t="e">
        <v>#N/A</v>
      </c>
      <c r="JW81" s="120" t="e">
        <v>#N/A</v>
      </c>
      <c r="JX81" s="120" t="e">
        <v>#N/A</v>
      </c>
    </row>
    <row r="82" spans="1:284" x14ac:dyDescent="0.25">
      <c r="A82" s="146">
        <v>78</v>
      </c>
      <c r="B82" s="147"/>
      <c r="C82" s="148"/>
      <c r="D82" s="148"/>
      <c r="E82" s="149"/>
      <c r="F82" s="150"/>
      <c r="G82" s="148"/>
      <c r="H82" s="148"/>
      <c r="I82" s="148"/>
      <c r="J82" s="148"/>
      <c r="K82" s="149"/>
      <c r="L82" s="150"/>
      <c r="M82" s="148"/>
      <c r="N82" s="148"/>
      <c r="O82" s="149"/>
      <c r="P82" s="150"/>
      <c r="Q82" s="148"/>
      <c r="R82" s="148"/>
      <c r="S82" s="149"/>
      <c r="T82" s="150"/>
      <c r="U82" s="148"/>
      <c r="V82" s="148"/>
      <c r="W82" s="149"/>
      <c r="X82" s="150"/>
      <c r="Y82" s="148"/>
      <c r="Z82" s="148"/>
      <c r="AA82" s="149"/>
      <c r="AB82" s="150"/>
      <c r="AC82" s="148"/>
      <c r="AD82" s="148"/>
      <c r="AE82" s="149"/>
      <c r="AF82" s="150"/>
      <c r="AG82" s="148"/>
      <c r="AH82" s="148"/>
      <c r="AI82" s="149"/>
      <c r="AJ82" s="150"/>
      <c r="AK82" s="148"/>
      <c r="AL82" s="148"/>
      <c r="AM82" s="149"/>
      <c r="AN82" s="150"/>
      <c r="AO82" s="148"/>
      <c r="AP82" s="148"/>
      <c r="AQ82" s="149"/>
      <c r="AR82" s="150"/>
      <c r="AS82" s="148"/>
      <c r="AT82" s="148"/>
      <c r="AU82" s="149"/>
      <c r="AV82" s="150"/>
      <c r="AW82" s="148"/>
      <c r="AX82" s="148"/>
      <c r="AY82" s="149"/>
      <c r="AZ82" s="150"/>
      <c r="BA82" s="148"/>
      <c r="BB82" s="148"/>
      <c r="BC82" s="149"/>
      <c r="BD82" s="150"/>
      <c r="BE82" s="148"/>
      <c r="BF82" s="148"/>
      <c r="BG82" s="149"/>
      <c r="BH82" s="150"/>
      <c r="BI82" s="148"/>
      <c r="BJ82" s="148"/>
      <c r="BK82" s="149"/>
      <c r="BL82" s="150"/>
      <c r="BM82" s="148"/>
      <c r="BN82" s="148"/>
      <c r="BO82" s="149"/>
      <c r="BP82" s="150"/>
      <c r="BQ82" s="148"/>
      <c r="BR82" s="148"/>
      <c r="BS82" s="149"/>
      <c r="BT82" s="150"/>
      <c r="BU82" s="148"/>
      <c r="BV82" s="148"/>
      <c r="BW82" s="149"/>
      <c r="BX82" s="150"/>
      <c r="BY82" s="148"/>
      <c r="BZ82" s="148"/>
      <c r="CA82" s="149"/>
      <c r="CB82" s="150"/>
      <c r="CC82" s="148"/>
      <c r="CD82" s="148"/>
      <c r="CE82" s="149"/>
      <c r="CF82" s="150"/>
      <c r="CG82" s="148"/>
      <c r="CH82" s="148"/>
      <c r="CI82" s="149"/>
      <c r="CJ82" s="150"/>
      <c r="CK82" s="148"/>
      <c r="CL82" s="148"/>
      <c r="CM82" s="149"/>
      <c r="CN82" s="150"/>
      <c r="CO82" s="148"/>
      <c r="CP82" s="148"/>
      <c r="CQ82" s="149"/>
      <c r="CR82" s="150"/>
      <c r="CS82" s="148"/>
      <c r="CT82" s="148"/>
      <c r="CU82" s="149"/>
      <c r="CV82" s="150"/>
      <c r="CW82" s="148"/>
      <c r="CX82" s="148"/>
      <c r="CY82" s="149"/>
      <c r="CZ82" s="150"/>
      <c r="DA82" s="148"/>
      <c r="DB82" s="148"/>
      <c r="DC82" s="149"/>
      <c r="DD82" s="150"/>
      <c r="DE82" s="148"/>
      <c r="DF82" s="148"/>
      <c r="DG82" s="149"/>
      <c r="DH82" s="150"/>
      <c r="DI82" s="148"/>
      <c r="DJ82" s="148"/>
      <c r="DK82" s="149"/>
      <c r="DL82" s="150"/>
      <c r="DM82" s="148"/>
      <c r="DN82" s="148"/>
      <c r="DO82" s="149"/>
      <c r="DP82" s="150"/>
      <c r="DQ82" s="148"/>
      <c r="DR82" s="148"/>
      <c r="DS82" s="149"/>
      <c r="DT82" s="150"/>
      <c r="DU82" s="148"/>
      <c r="DV82" s="148"/>
      <c r="DW82" s="149"/>
      <c r="DX82" s="150"/>
      <c r="DY82" s="148"/>
      <c r="DZ82" s="148"/>
      <c r="EA82" s="149"/>
      <c r="EB82" s="150"/>
      <c r="EC82" s="148"/>
      <c r="ED82" s="148"/>
      <c r="EE82" s="149"/>
      <c r="EF82" s="150"/>
      <c r="EG82" s="148"/>
      <c r="EH82" s="148"/>
      <c r="EI82" s="149"/>
      <c r="EJ82" s="150"/>
      <c r="EK82" s="148"/>
      <c r="EL82" s="148"/>
      <c r="EM82" s="149"/>
      <c r="EN82" s="150"/>
      <c r="EO82" s="148"/>
      <c r="EP82" s="148"/>
      <c r="EQ82" s="149"/>
      <c r="ER82" s="150"/>
      <c r="ES82" s="148"/>
      <c r="ET82" s="148"/>
      <c r="EU82" s="149"/>
      <c r="EV82" s="150"/>
      <c r="EW82" s="148"/>
      <c r="EX82" s="148"/>
      <c r="EY82" s="149"/>
      <c r="EZ82" s="150"/>
      <c r="FA82" s="148"/>
      <c r="FB82" s="148"/>
      <c r="FC82" s="149"/>
      <c r="FD82" s="150"/>
      <c r="FE82" s="148"/>
      <c r="FF82" s="148"/>
      <c r="FG82" s="149"/>
      <c r="FH82" s="150"/>
      <c r="FI82" s="148"/>
      <c r="FJ82" s="148"/>
      <c r="FK82" s="149"/>
      <c r="FL82" s="150"/>
      <c r="FM82" s="148"/>
      <c r="FN82" s="148"/>
      <c r="FO82" s="149"/>
      <c r="FP82" s="150"/>
      <c r="FQ82" s="148"/>
      <c r="FR82" s="148"/>
      <c r="FS82" s="149"/>
      <c r="FT82" s="150"/>
      <c r="FU82" s="148"/>
      <c r="FV82" s="148"/>
      <c r="FW82" s="149"/>
      <c r="FX82" s="150"/>
      <c r="FY82" s="148"/>
      <c r="FZ82" s="148"/>
      <c r="GA82" s="149"/>
      <c r="GB82" s="150"/>
      <c r="GC82" s="148"/>
      <c r="GD82" s="148"/>
      <c r="GE82" s="149"/>
      <c r="GF82" s="150"/>
      <c r="GG82" s="148"/>
      <c r="GH82" s="148"/>
      <c r="GI82" s="149"/>
      <c r="GJ82" s="150"/>
      <c r="GK82" s="148"/>
      <c r="GL82" s="148"/>
      <c r="GM82" s="149"/>
      <c r="GN82" s="150"/>
      <c r="GO82" s="148"/>
      <c r="GP82" s="148"/>
      <c r="GQ82" s="149"/>
      <c r="GR82" s="150"/>
      <c r="GS82" s="148"/>
      <c r="GT82" s="148"/>
      <c r="IQ82" s="120" t="e">
        <v>#N/A</v>
      </c>
      <c r="IR82" s="120" t="e">
        <v>#N/A</v>
      </c>
      <c r="IS82" s="120" t="e">
        <v>#N/A</v>
      </c>
      <c r="IT82" s="120" t="e">
        <v>#N/A</v>
      </c>
      <c r="IU82" s="120" t="e">
        <v>#N/A</v>
      </c>
      <c r="IV82" s="120" t="e">
        <v>#N/A</v>
      </c>
      <c r="IW82" s="120" t="e">
        <v>#N/A</v>
      </c>
      <c r="IX82" s="120" t="e">
        <v>#N/A</v>
      </c>
      <c r="IY82" s="120" t="e">
        <v>#N/A</v>
      </c>
      <c r="IZ82" s="120" t="e">
        <v>#N/A</v>
      </c>
      <c r="JA82" s="120" t="e">
        <v>#N/A</v>
      </c>
      <c r="JB82" s="120" t="e">
        <v>#N/A</v>
      </c>
      <c r="JC82" s="120" t="e">
        <v>#N/A</v>
      </c>
      <c r="JD82" s="120" t="e">
        <v>#N/A</v>
      </c>
      <c r="JE82" s="120" t="e">
        <v>#N/A</v>
      </c>
      <c r="JF82" s="120" t="e">
        <v>#N/A</v>
      </c>
      <c r="JG82" s="120" t="e">
        <v>#N/A</v>
      </c>
      <c r="JH82" s="120" t="e">
        <v>#N/A</v>
      </c>
      <c r="JI82" s="120" t="e">
        <v>#N/A</v>
      </c>
      <c r="JJ82" s="120" t="e">
        <v>#N/A</v>
      </c>
      <c r="JK82" s="120" t="e">
        <v>#N/A</v>
      </c>
      <c r="JL82" s="120" t="e">
        <v>#N/A</v>
      </c>
      <c r="JM82" s="120" t="e">
        <v>#N/A</v>
      </c>
      <c r="JN82" s="120" t="e">
        <v>#N/A</v>
      </c>
      <c r="JO82" s="120" t="e">
        <v>#N/A</v>
      </c>
      <c r="JP82" s="120" t="e">
        <v>#N/A</v>
      </c>
      <c r="JQ82" s="120" t="e">
        <v>#N/A</v>
      </c>
      <c r="JR82" s="120" t="e">
        <v>#N/A</v>
      </c>
      <c r="JS82" s="120" t="e">
        <v>#N/A</v>
      </c>
      <c r="JT82" s="120" t="e">
        <v>#N/A</v>
      </c>
      <c r="JU82" s="120" t="e">
        <v>#N/A</v>
      </c>
      <c r="JV82" s="120" t="e">
        <v>#N/A</v>
      </c>
      <c r="JW82" s="120" t="e">
        <v>#N/A</v>
      </c>
      <c r="JX82" s="120" t="e">
        <v>#N/A</v>
      </c>
    </row>
    <row r="83" spans="1:284" x14ac:dyDescent="0.25">
      <c r="A83" s="146">
        <v>79</v>
      </c>
      <c r="B83" s="147"/>
      <c r="C83" s="148"/>
      <c r="D83" s="148"/>
      <c r="E83" s="149"/>
      <c r="F83" s="150"/>
      <c r="G83" s="148"/>
      <c r="H83" s="148"/>
      <c r="I83" s="148"/>
      <c r="J83" s="148"/>
      <c r="K83" s="149"/>
      <c r="L83" s="150"/>
      <c r="M83" s="148"/>
      <c r="N83" s="148"/>
      <c r="O83" s="149"/>
      <c r="P83" s="150"/>
      <c r="Q83" s="148"/>
      <c r="R83" s="148"/>
      <c r="S83" s="149"/>
      <c r="T83" s="150"/>
      <c r="U83" s="148"/>
      <c r="V83" s="148"/>
      <c r="W83" s="149"/>
      <c r="X83" s="150"/>
      <c r="Y83" s="148"/>
      <c r="Z83" s="148"/>
      <c r="AA83" s="149"/>
      <c r="AB83" s="150"/>
      <c r="AC83" s="148"/>
      <c r="AD83" s="148"/>
      <c r="AE83" s="149"/>
      <c r="AF83" s="150"/>
      <c r="AG83" s="148"/>
      <c r="AH83" s="148"/>
      <c r="AI83" s="149"/>
      <c r="AJ83" s="150"/>
      <c r="AK83" s="148"/>
      <c r="AL83" s="148"/>
      <c r="AM83" s="149"/>
      <c r="AN83" s="150"/>
      <c r="AO83" s="148"/>
      <c r="AP83" s="148"/>
      <c r="AQ83" s="149"/>
      <c r="AR83" s="150"/>
      <c r="AS83" s="148"/>
      <c r="AT83" s="148"/>
      <c r="AU83" s="149"/>
      <c r="AV83" s="150"/>
      <c r="AW83" s="148"/>
      <c r="AX83" s="148"/>
      <c r="AY83" s="149"/>
      <c r="AZ83" s="150"/>
      <c r="BA83" s="148"/>
      <c r="BB83" s="148"/>
      <c r="BC83" s="149"/>
      <c r="BD83" s="150"/>
      <c r="BE83" s="148"/>
      <c r="BF83" s="148"/>
      <c r="BG83" s="149"/>
      <c r="BH83" s="150"/>
      <c r="BI83" s="148"/>
      <c r="BJ83" s="148"/>
      <c r="BK83" s="149"/>
      <c r="BL83" s="150"/>
      <c r="BM83" s="148"/>
      <c r="BN83" s="148"/>
      <c r="BO83" s="149"/>
      <c r="BP83" s="150"/>
      <c r="BQ83" s="148"/>
      <c r="BR83" s="148"/>
      <c r="BS83" s="149"/>
      <c r="BT83" s="150"/>
      <c r="BU83" s="148"/>
      <c r="BV83" s="148"/>
      <c r="BW83" s="149"/>
      <c r="BX83" s="150"/>
      <c r="BY83" s="148"/>
      <c r="BZ83" s="148"/>
      <c r="CA83" s="149"/>
      <c r="CB83" s="150"/>
      <c r="CC83" s="148"/>
      <c r="CD83" s="148"/>
      <c r="CE83" s="149"/>
      <c r="CF83" s="150"/>
      <c r="CG83" s="148"/>
      <c r="CH83" s="148"/>
      <c r="CI83" s="149"/>
      <c r="CJ83" s="150"/>
      <c r="CK83" s="148"/>
      <c r="CL83" s="148"/>
      <c r="CM83" s="149"/>
      <c r="CN83" s="150"/>
      <c r="CO83" s="148"/>
      <c r="CP83" s="148"/>
      <c r="CQ83" s="149"/>
      <c r="CR83" s="150"/>
      <c r="CS83" s="148"/>
      <c r="CT83" s="148"/>
      <c r="CU83" s="149"/>
      <c r="CV83" s="150"/>
      <c r="CW83" s="148"/>
      <c r="CX83" s="148"/>
      <c r="CY83" s="149"/>
      <c r="CZ83" s="150"/>
      <c r="DA83" s="148"/>
      <c r="DB83" s="148"/>
      <c r="DC83" s="149"/>
      <c r="DD83" s="150"/>
      <c r="DE83" s="148"/>
      <c r="DF83" s="148"/>
      <c r="DG83" s="149"/>
      <c r="DH83" s="150"/>
      <c r="DI83" s="148"/>
      <c r="DJ83" s="148"/>
      <c r="DK83" s="149"/>
      <c r="DL83" s="150"/>
      <c r="DM83" s="148"/>
      <c r="DN83" s="148"/>
      <c r="DO83" s="149"/>
      <c r="DP83" s="150"/>
      <c r="DQ83" s="148"/>
      <c r="DR83" s="148"/>
      <c r="DS83" s="149"/>
      <c r="DT83" s="150"/>
      <c r="DU83" s="148"/>
      <c r="DV83" s="148"/>
      <c r="DW83" s="149"/>
      <c r="DX83" s="150"/>
      <c r="DY83" s="148"/>
      <c r="DZ83" s="148"/>
      <c r="EA83" s="149"/>
      <c r="EB83" s="150"/>
      <c r="EC83" s="148"/>
      <c r="ED83" s="148"/>
      <c r="EE83" s="149"/>
      <c r="EF83" s="150"/>
      <c r="EG83" s="148"/>
      <c r="EH83" s="148"/>
      <c r="EI83" s="149"/>
      <c r="EJ83" s="150"/>
      <c r="EK83" s="148"/>
      <c r="EL83" s="148"/>
      <c r="EM83" s="149"/>
      <c r="EN83" s="150"/>
      <c r="EO83" s="148"/>
      <c r="EP83" s="148"/>
      <c r="EQ83" s="149"/>
      <c r="ER83" s="150"/>
      <c r="ES83" s="148"/>
      <c r="ET83" s="148"/>
      <c r="EU83" s="149"/>
      <c r="EV83" s="150"/>
      <c r="EW83" s="148"/>
      <c r="EX83" s="148"/>
      <c r="EY83" s="149"/>
      <c r="EZ83" s="150"/>
      <c r="FA83" s="148"/>
      <c r="FB83" s="148"/>
      <c r="FC83" s="149"/>
      <c r="FD83" s="150"/>
      <c r="FE83" s="148"/>
      <c r="FF83" s="148"/>
      <c r="FG83" s="149"/>
      <c r="FH83" s="150"/>
      <c r="FI83" s="148"/>
      <c r="FJ83" s="148"/>
      <c r="FK83" s="149"/>
      <c r="FL83" s="150"/>
      <c r="FM83" s="148"/>
      <c r="FN83" s="148"/>
      <c r="FO83" s="149"/>
      <c r="FP83" s="150"/>
      <c r="FQ83" s="148"/>
      <c r="FR83" s="148"/>
      <c r="FS83" s="149"/>
      <c r="FT83" s="150"/>
      <c r="FU83" s="148"/>
      <c r="FV83" s="148"/>
      <c r="FW83" s="149"/>
      <c r="FX83" s="150"/>
      <c r="FY83" s="148"/>
      <c r="FZ83" s="148"/>
      <c r="GA83" s="149"/>
      <c r="GB83" s="150"/>
      <c r="GC83" s="148"/>
      <c r="GD83" s="148"/>
      <c r="GE83" s="149"/>
      <c r="GF83" s="150"/>
      <c r="GG83" s="148"/>
      <c r="GH83" s="148"/>
      <c r="GI83" s="149"/>
      <c r="GJ83" s="150"/>
      <c r="GK83" s="148"/>
      <c r="GL83" s="148"/>
      <c r="GM83" s="149"/>
      <c r="GN83" s="150"/>
      <c r="GO83" s="148"/>
      <c r="GP83" s="148"/>
      <c r="GQ83" s="149"/>
      <c r="GR83" s="150"/>
      <c r="GS83" s="148"/>
      <c r="GT83" s="148"/>
      <c r="IQ83" s="120" t="e">
        <v>#N/A</v>
      </c>
      <c r="IR83" s="120" t="e">
        <v>#N/A</v>
      </c>
      <c r="IS83" s="120" t="e">
        <v>#N/A</v>
      </c>
      <c r="IT83" s="120" t="e">
        <v>#N/A</v>
      </c>
      <c r="IU83" s="120" t="e">
        <v>#N/A</v>
      </c>
      <c r="IV83" s="120" t="e">
        <v>#N/A</v>
      </c>
      <c r="IW83" s="120" t="e">
        <v>#N/A</v>
      </c>
      <c r="IX83" s="120" t="e">
        <v>#N/A</v>
      </c>
      <c r="IY83" s="120" t="e">
        <v>#N/A</v>
      </c>
      <c r="IZ83" s="120" t="e">
        <v>#N/A</v>
      </c>
      <c r="JA83" s="120" t="e">
        <v>#N/A</v>
      </c>
      <c r="JB83" s="120" t="e">
        <v>#N/A</v>
      </c>
      <c r="JC83" s="120" t="e">
        <v>#N/A</v>
      </c>
      <c r="JD83" s="120" t="e">
        <v>#N/A</v>
      </c>
      <c r="JE83" s="120" t="e">
        <v>#N/A</v>
      </c>
      <c r="JF83" s="120" t="e">
        <v>#N/A</v>
      </c>
      <c r="JG83" s="120" t="e">
        <v>#N/A</v>
      </c>
      <c r="JH83" s="120" t="e">
        <v>#N/A</v>
      </c>
      <c r="JI83" s="120" t="e">
        <v>#N/A</v>
      </c>
      <c r="JJ83" s="120" t="e">
        <v>#N/A</v>
      </c>
      <c r="JK83" s="120" t="e">
        <v>#N/A</v>
      </c>
      <c r="JL83" s="120" t="e">
        <v>#N/A</v>
      </c>
      <c r="JM83" s="120" t="e">
        <v>#N/A</v>
      </c>
      <c r="JN83" s="120" t="e">
        <v>#N/A</v>
      </c>
      <c r="JO83" s="120" t="e">
        <v>#N/A</v>
      </c>
      <c r="JP83" s="120" t="e">
        <v>#N/A</v>
      </c>
      <c r="JQ83" s="120" t="e">
        <v>#N/A</v>
      </c>
      <c r="JR83" s="120" t="e">
        <v>#N/A</v>
      </c>
      <c r="JS83" s="120" t="e">
        <v>#N/A</v>
      </c>
      <c r="JT83" s="120" t="e">
        <v>#N/A</v>
      </c>
      <c r="JU83" s="120" t="e">
        <v>#N/A</v>
      </c>
      <c r="JV83" s="120" t="e">
        <v>#N/A</v>
      </c>
      <c r="JW83" s="120" t="e">
        <v>#N/A</v>
      </c>
      <c r="JX83" s="120" t="e">
        <v>#N/A</v>
      </c>
    </row>
    <row r="84" spans="1:284" x14ac:dyDescent="0.25">
      <c r="A84" s="146">
        <v>80</v>
      </c>
      <c r="B84" s="147"/>
      <c r="C84" s="148"/>
      <c r="D84" s="148"/>
      <c r="E84" s="149"/>
      <c r="F84" s="150"/>
      <c r="G84" s="148"/>
      <c r="H84" s="148"/>
      <c r="I84" s="148"/>
      <c r="J84" s="148"/>
      <c r="K84" s="149"/>
      <c r="L84" s="150"/>
      <c r="M84" s="148"/>
      <c r="N84" s="148"/>
      <c r="O84" s="149"/>
      <c r="P84" s="150"/>
      <c r="Q84" s="148"/>
      <c r="R84" s="148"/>
      <c r="S84" s="149"/>
      <c r="T84" s="150"/>
      <c r="U84" s="148"/>
      <c r="V84" s="148"/>
      <c r="W84" s="149"/>
      <c r="X84" s="150"/>
      <c r="Y84" s="148"/>
      <c r="Z84" s="148"/>
      <c r="AA84" s="149"/>
      <c r="AB84" s="150"/>
      <c r="AC84" s="148"/>
      <c r="AD84" s="148"/>
      <c r="AE84" s="149"/>
      <c r="AF84" s="150"/>
      <c r="AG84" s="148"/>
      <c r="AH84" s="148"/>
      <c r="AI84" s="149"/>
      <c r="AJ84" s="150"/>
      <c r="AK84" s="148"/>
      <c r="AL84" s="148"/>
      <c r="AM84" s="149"/>
      <c r="AN84" s="150"/>
      <c r="AO84" s="148"/>
      <c r="AP84" s="148"/>
      <c r="AQ84" s="149"/>
      <c r="AR84" s="150"/>
      <c r="AS84" s="148"/>
      <c r="AT84" s="148"/>
      <c r="AU84" s="149"/>
      <c r="AV84" s="150"/>
      <c r="AW84" s="148"/>
      <c r="AX84" s="148"/>
      <c r="AY84" s="149"/>
      <c r="AZ84" s="150"/>
      <c r="BA84" s="148"/>
      <c r="BB84" s="148"/>
      <c r="BC84" s="149"/>
      <c r="BD84" s="150"/>
      <c r="BE84" s="148"/>
      <c r="BF84" s="148"/>
      <c r="BG84" s="149"/>
      <c r="BH84" s="150"/>
      <c r="BI84" s="148"/>
      <c r="BJ84" s="148"/>
      <c r="BK84" s="149"/>
      <c r="BL84" s="150"/>
      <c r="BM84" s="148"/>
      <c r="BN84" s="148"/>
      <c r="BO84" s="149"/>
      <c r="BP84" s="150"/>
      <c r="BQ84" s="148"/>
      <c r="BR84" s="148"/>
      <c r="BS84" s="149"/>
      <c r="BT84" s="150"/>
      <c r="BU84" s="148"/>
      <c r="BV84" s="148"/>
      <c r="BW84" s="149"/>
      <c r="BX84" s="150"/>
      <c r="BY84" s="148"/>
      <c r="BZ84" s="148"/>
      <c r="CA84" s="149"/>
      <c r="CB84" s="150"/>
      <c r="CC84" s="148"/>
      <c r="CD84" s="148"/>
      <c r="CE84" s="149"/>
      <c r="CF84" s="150"/>
      <c r="CG84" s="148"/>
      <c r="CH84" s="148"/>
      <c r="CI84" s="149"/>
      <c r="CJ84" s="150"/>
      <c r="CK84" s="148"/>
      <c r="CL84" s="148"/>
      <c r="CM84" s="149"/>
      <c r="CN84" s="150"/>
      <c r="CO84" s="148"/>
      <c r="CP84" s="148"/>
      <c r="CQ84" s="149"/>
      <c r="CR84" s="150"/>
      <c r="CS84" s="148"/>
      <c r="CT84" s="148"/>
      <c r="CU84" s="149"/>
      <c r="CV84" s="150"/>
      <c r="CW84" s="148"/>
      <c r="CX84" s="148"/>
      <c r="CY84" s="149"/>
      <c r="CZ84" s="150"/>
      <c r="DA84" s="148"/>
      <c r="DB84" s="148"/>
      <c r="DC84" s="149"/>
      <c r="DD84" s="150"/>
      <c r="DE84" s="148"/>
      <c r="DF84" s="148"/>
      <c r="DG84" s="149"/>
      <c r="DH84" s="150"/>
      <c r="DI84" s="148"/>
      <c r="DJ84" s="148"/>
      <c r="DK84" s="149"/>
      <c r="DL84" s="150"/>
      <c r="DM84" s="148"/>
      <c r="DN84" s="148"/>
      <c r="DO84" s="149"/>
      <c r="DP84" s="150"/>
      <c r="DQ84" s="148"/>
      <c r="DR84" s="148"/>
      <c r="DS84" s="149"/>
      <c r="DT84" s="150"/>
      <c r="DU84" s="148"/>
      <c r="DV84" s="148"/>
      <c r="DW84" s="149"/>
      <c r="DX84" s="150"/>
      <c r="DY84" s="148"/>
      <c r="DZ84" s="148"/>
      <c r="EA84" s="149"/>
      <c r="EB84" s="150"/>
      <c r="EC84" s="148"/>
      <c r="ED84" s="148"/>
      <c r="EE84" s="149"/>
      <c r="EF84" s="150"/>
      <c r="EG84" s="148"/>
      <c r="EH84" s="148"/>
      <c r="EI84" s="149"/>
      <c r="EJ84" s="150"/>
      <c r="EK84" s="148"/>
      <c r="EL84" s="148"/>
      <c r="EM84" s="149"/>
      <c r="EN84" s="150"/>
      <c r="EO84" s="148"/>
      <c r="EP84" s="148"/>
      <c r="EQ84" s="149"/>
      <c r="ER84" s="150"/>
      <c r="ES84" s="148"/>
      <c r="ET84" s="148"/>
      <c r="EU84" s="149"/>
      <c r="EV84" s="150"/>
      <c r="EW84" s="148"/>
      <c r="EX84" s="148"/>
      <c r="EY84" s="149"/>
      <c r="EZ84" s="150"/>
      <c r="FA84" s="148"/>
      <c r="FB84" s="148"/>
      <c r="FC84" s="149"/>
      <c r="FD84" s="150"/>
      <c r="FE84" s="148"/>
      <c r="FF84" s="148"/>
      <c r="FG84" s="149"/>
      <c r="FH84" s="150"/>
      <c r="FI84" s="148"/>
      <c r="FJ84" s="148"/>
      <c r="FK84" s="149"/>
      <c r="FL84" s="150"/>
      <c r="FM84" s="148"/>
      <c r="FN84" s="148"/>
      <c r="FO84" s="149"/>
      <c r="FP84" s="150"/>
      <c r="FQ84" s="148"/>
      <c r="FR84" s="148"/>
      <c r="FS84" s="149"/>
      <c r="FT84" s="150"/>
      <c r="FU84" s="148"/>
      <c r="FV84" s="148"/>
      <c r="FW84" s="149"/>
      <c r="FX84" s="150"/>
      <c r="FY84" s="148"/>
      <c r="FZ84" s="148"/>
      <c r="GA84" s="149"/>
      <c r="GB84" s="150"/>
      <c r="GC84" s="148"/>
      <c r="GD84" s="148"/>
      <c r="GE84" s="149"/>
      <c r="GF84" s="150"/>
      <c r="GG84" s="148"/>
      <c r="GH84" s="148"/>
      <c r="GI84" s="149"/>
      <c r="GJ84" s="150"/>
      <c r="GK84" s="148"/>
      <c r="GL84" s="148"/>
      <c r="GM84" s="149"/>
      <c r="GN84" s="150"/>
      <c r="GO84" s="148"/>
      <c r="GP84" s="148"/>
      <c r="GQ84" s="149"/>
      <c r="GR84" s="150"/>
      <c r="GS84" s="148"/>
      <c r="GT84" s="148"/>
      <c r="IQ84" s="120" t="e">
        <v>#N/A</v>
      </c>
      <c r="IR84" s="120" t="e">
        <v>#N/A</v>
      </c>
      <c r="IS84" s="120" t="e">
        <v>#N/A</v>
      </c>
      <c r="IT84" s="120" t="e">
        <v>#N/A</v>
      </c>
      <c r="IU84" s="120" t="e">
        <v>#N/A</v>
      </c>
      <c r="IV84" s="120" t="e">
        <v>#N/A</v>
      </c>
      <c r="IW84" s="120" t="e">
        <v>#N/A</v>
      </c>
      <c r="IX84" s="120" t="e">
        <v>#N/A</v>
      </c>
      <c r="IY84" s="120" t="e">
        <v>#N/A</v>
      </c>
      <c r="IZ84" s="120" t="e">
        <v>#N/A</v>
      </c>
      <c r="JA84" s="120" t="e">
        <v>#N/A</v>
      </c>
      <c r="JB84" s="120" t="e">
        <v>#N/A</v>
      </c>
      <c r="JC84" s="120" t="e">
        <v>#N/A</v>
      </c>
      <c r="JD84" s="120" t="e">
        <v>#N/A</v>
      </c>
      <c r="JE84" s="120" t="e">
        <v>#N/A</v>
      </c>
      <c r="JF84" s="120" t="e">
        <v>#N/A</v>
      </c>
      <c r="JG84" s="120" t="e">
        <v>#N/A</v>
      </c>
      <c r="JH84" s="120" t="e">
        <v>#N/A</v>
      </c>
      <c r="JI84" s="120" t="e">
        <v>#N/A</v>
      </c>
      <c r="JJ84" s="120" t="e">
        <v>#N/A</v>
      </c>
      <c r="JK84" s="120" t="e">
        <v>#N/A</v>
      </c>
      <c r="JL84" s="120" t="e">
        <v>#N/A</v>
      </c>
      <c r="JM84" s="120" t="e">
        <v>#N/A</v>
      </c>
      <c r="JN84" s="120" t="e">
        <v>#N/A</v>
      </c>
      <c r="JO84" s="120" t="e">
        <v>#N/A</v>
      </c>
      <c r="JP84" s="120" t="e">
        <v>#N/A</v>
      </c>
      <c r="JQ84" s="120" t="e">
        <v>#N/A</v>
      </c>
      <c r="JR84" s="120" t="e">
        <v>#N/A</v>
      </c>
      <c r="JS84" s="120" t="e">
        <v>#N/A</v>
      </c>
      <c r="JT84" s="120" t="e">
        <v>#N/A</v>
      </c>
      <c r="JU84" s="120" t="e">
        <v>#N/A</v>
      </c>
      <c r="JV84" s="120" t="e">
        <v>#N/A</v>
      </c>
      <c r="JW84" s="120" t="e">
        <v>#N/A</v>
      </c>
      <c r="JX84" s="120" t="e">
        <v>#N/A</v>
      </c>
    </row>
    <row r="85" spans="1:284" x14ac:dyDescent="0.25">
      <c r="A85" s="146">
        <v>81</v>
      </c>
      <c r="B85" s="147"/>
      <c r="C85" s="148"/>
      <c r="D85" s="148"/>
      <c r="E85" s="149"/>
      <c r="F85" s="150"/>
      <c r="G85" s="148"/>
      <c r="H85" s="148"/>
      <c r="I85" s="148"/>
      <c r="J85" s="148"/>
      <c r="K85" s="149"/>
      <c r="L85" s="150"/>
      <c r="M85" s="148"/>
      <c r="N85" s="148"/>
      <c r="O85" s="149"/>
      <c r="P85" s="150"/>
      <c r="Q85" s="148"/>
      <c r="R85" s="148"/>
      <c r="S85" s="149"/>
      <c r="T85" s="150"/>
      <c r="U85" s="148"/>
      <c r="V85" s="148"/>
      <c r="W85" s="149"/>
      <c r="X85" s="150"/>
      <c r="Y85" s="148"/>
      <c r="Z85" s="148"/>
      <c r="AA85" s="149"/>
      <c r="AB85" s="150"/>
      <c r="AC85" s="148"/>
      <c r="AD85" s="148"/>
      <c r="AE85" s="149"/>
      <c r="AF85" s="150"/>
      <c r="AG85" s="148"/>
      <c r="AH85" s="148"/>
      <c r="AI85" s="149"/>
      <c r="AJ85" s="150"/>
      <c r="AK85" s="148"/>
      <c r="AL85" s="148"/>
      <c r="AM85" s="149"/>
      <c r="AN85" s="150"/>
      <c r="AO85" s="148"/>
      <c r="AP85" s="148"/>
      <c r="AQ85" s="149"/>
      <c r="AR85" s="150"/>
      <c r="AS85" s="148"/>
      <c r="AT85" s="148"/>
      <c r="AU85" s="149"/>
      <c r="AV85" s="150"/>
      <c r="AW85" s="148"/>
      <c r="AX85" s="148"/>
      <c r="AY85" s="149"/>
      <c r="AZ85" s="150"/>
      <c r="BA85" s="148"/>
      <c r="BB85" s="148"/>
      <c r="BC85" s="149"/>
      <c r="BD85" s="150"/>
      <c r="BE85" s="148"/>
      <c r="BF85" s="148"/>
      <c r="BG85" s="149"/>
      <c r="BH85" s="150"/>
      <c r="BI85" s="148"/>
      <c r="BJ85" s="148"/>
      <c r="BK85" s="149"/>
      <c r="BL85" s="150"/>
      <c r="BM85" s="148"/>
      <c r="BN85" s="148"/>
      <c r="BO85" s="149"/>
      <c r="BP85" s="150"/>
      <c r="BQ85" s="148"/>
      <c r="BR85" s="148"/>
      <c r="BS85" s="149"/>
      <c r="BT85" s="150"/>
      <c r="BU85" s="148"/>
      <c r="BV85" s="148"/>
      <c r="BW85" s="149"/>
      <c r="BX85" s="150"/>
      <c r="BY85" s="148"/>
      <c r="BZ85" s="148"/>
      <c r="CA85" s="149"/>
      <c r="CB85" s="150"/>
      <c r="CC85" s="148"/>
      <c r="CD85" s="148"/>
      <c r="CE85" s="149"/>
      <c r="CF85" s="150"/>
      <c r="CG85" s="148"/>
      <c r="CH85" s="148"/>
      <c r="CI85" s="149"/>
      <c r="CJ85" s="150"/>
      <c r="CK85" s="148"/>
      <c r="CL85" s="148"/>
      <c r="CM85" s="149"/>
      <c r="CN85" s="150"/>
      <c r="CO85" s="148"/>
      <c r="CP85" s="148"/>
      <c r="CQ85" s="149"/>
      <c r="CR85" s="150"/>
      <c r="CS85" s="148"/>
      <c r="CT85" s="148"/>
      <c r="CU85" s="149"/>
      <c r="CV85" s="150"/>
      <c r="CW85" s="148"/>
      <c r="CX85" s="148"/>
      <c r="CY85" s="149"/>
      <c r="CZ85" s="150"/>
      <c r="DA85" s="148"/>
      <c r="DB85" s="148"/>
      <c r="DC85" s="149"/>
      <c r="DD85" s="150"/>
      <c r="DE85" s="148"/>
      <c r="DF85" s="148"/>
      <c r="DG85" s="149"/>
      <c r="DH85" s="150"/>
      <c r="DI85" s="148"/>
      <c r="DJ85" s="148"/>
      <c r="DK85" s="149"/>
      <c r="DL85" s="150"/>
      <c r="DM85" s="148"/>
      <c r="DN85" s="148"/>
      <c r="DO85" s="149"/>
      <c r="DP85" s="150"/>
      <c r="DQ85" s="148"/>
      <c r="DR85" s="148"/>
      <c r="DS85" s="149"/>
      <c r="DT85" s="150"/>
      <c r="DU85" s="148"/>
      <c r="DV85" s="148"/>
      <c r="DW85" s="149"/>
      <c r="DX85" s="150"/>
      <c r="DY85" s="148"/>
      <c r="DZ85" s="148"/>
      <c r="EA85" s="149"/>
      <c r="EB85" s="150"/>
      <c r="EC85" s="148"/>
      <c r="ED85" s="148"/>
      <c r="EE85" s="149"/>
      <c r="EF85" s="150"/>
      <c r="EG85" s="148"/>
      <c r="EH85" s="148"/>
      <c r="EI85" s="149"/>
      <c r="EJ85" s="150"/>
      <c r="EK85" s="148"/>
      <c r="EL85" s="148"/>
      <c r="EM85" s="149"/>
      <c r="EN85" s="150"/>
      <c r="EO85" s="148"/>
      <c r="EP85" s="148"/>
      <c r="EQ85" s="149"/>
      <c r="ER85" s="150"/>
      <c r="ES85" s="148"/>
      <c r="ET85" s="148"/>
      <c r="EU85" s="149"/>
      <c r="EV85" s="150"/>
      <c r="EW85" s="148"/>
      <c r="EX85" s="148"/>
      <c r="EY85" s="149"/>
      <c r="EZ85" s="150"/>
      <c r="FA85" s="148"/>
      <c r="FB85" s="148"/>
      <c r="FC85" s="149"/>
      <c r="FD85" s="150"/>
      <c r="FE85" s="148"/>
      <c r="FF85" s="148"/>
      <c r="FG85" s="149"/>
      <c r="FH85" s="150"/>
      <c r="FI85" s="148"/>
      <c r="FJ85" s="148"/>
      <c r="FK85" s="149"/>
      <c r="FL85" s="150"/>
      <c r="FM85" s="148"/>
      <c r="FN85" s="148"/>
      <c r="FO85" s="149"/>
      <c r="FP85" s="150"/>
      <c r="FQ85" s="148"/>
      <c r="FR85" s="148"/>
      <c r="FS85" s="149"/>
      <c r="FT85" s="150"/>
      <c r="FU85" s="148"/>
      <c r="FV85" s="148"/>
      <c r="FW85" s="149"/>
      <c r="FX85" s="150"/>
      <c r="FY85" s="148"/>
      <c r="FZ85" s="148"/>
      <c r="GA85" s="149"/>
      <c r="GB85" s="150"/>
      <c r="GC85" s="148"/>
      <c r="GD85" s="148"/>
      <c r="GE85" s="149"/>
      <c r="GF85" s="150"/>
      <c r="GG85" s="148"/>
      <c r="GH85" s="148"/>
      <c r="GI85" s="149"/>
      <c r="GJ85" s="150"/>
      <c r="GK85" s="148"/>
      <c r="GL85" s="148"/>
      <c r="GM85" s="149"/>
      <c r="GN85" s="150"/>
      <c r="GO85" s="148"/>
      <c r="GP85" s="148"/>
      <c r="GQ85" s="149"/>
      <c r="GR85" s="150"/>
      <c r="GS85" s="148"/>
      <c r="GT85" s="148"/>
      <c r="IQ85" s="120" t="e">
        <v>#N/A</v>
      </c>
      <c r="IR85" s="120" t="e">
        <v>#N/A</v>
      </c>
      <c r="IS85" s="120" t="e">
        <v>#N/A</v>
      </c>
      <c r="IT85" s="120" t="e">
        <v>#N/A</v>
      </c>
      <c r="IU85" s="120" t="e">
        <v>#N/A</v>
      </c>
      <c r="IV85" s="120" t="e">
        <v>#N/A</v>
      </c>
      <c r="IW85" s="120" t="e">
        <v>#N/A</v>
      </c>
      <c r="IX85" s="120" t="e">
        <v>#N/A</v>
      </c>
      <c r="IY85" s="120" t="e">
        <v>#N/A</v>
      </c>
      <c r="IZ85" s="120" t="e">
        <v>#N/A</v>
      </c>
      <c r="JA85" s="120" t="e">
        <v>#N/A</v>
      </c>
      <c r="JB85" s="120" t="e">
        <v>#N/A</v>
      </c>
      <c r="JC85" s="120" t="e">
        <v>#N/A</v>
      </c>
      <c r="JD85" s="120" t="e">
        <v>#N/A</v>
      </c>
      <c r="JE85" s="120" t="e">
        <v>#N/A</v>
      </c>
      <c r="JF85" s="120" t="e">
        <v>#N/A</v>
      </c>
      <c r="JG85" s="120" t="e">
        <v>#N/A</v>
      </c>
      <c r="JH85" s="120" t="e">
        <v>#N/A</v>
      </c>
      <c r="JI85" s="120" t="e">
        <v>#N/A</v>
      </c>
      <c r="JJ85" s="120" t="e">
        <v>#N/A</v>
      </c>
      <c r="JK85" s="120" t="e">
        <v>#N/A</v>
      </c>
      <c r="JL85" s="120" t="e">
        <v>#N/A</v>
      </c>
      <c r="JM85" s="120" t="e">
        <v>#N/A</v>
      </c>
      <c r="JN85" s="120" t="e">
        <v>#N/A</v>
      </c>
      <c r="JO85" s="120" t="e">
        <v>#N/A</v>
      </c>
      <c r="JP85" s="120" t="e">
        <v>#N/A</v>
      </c>
      <c r="JQ85" s="120" t="e">
        <v>#N/A</v>
      </c>
      <c r="JR85" s="120" t="e">
        <v>#N/A</v>
      </c>
      <c r="JS85" s="120" t="e">
        <v>#N/A</v>
      </c>
      <c r="JT85" s="120" t="e">
        <v>#N/A</v>
      </c>
      <c r="JU85" s="120" t="e">
        <v>#N/A</v>
      </c>
      <c r="JV85" s="120" t="e">
        <v>#N/A</v>
      </c>
      <c r="JW85" s="120" t="e">
        <v>#N/A</v>
      </c>
      <c r="JX85" s="120" t="e">
        <v>#N/A</v>
      </c>
    </row>
    <row r="86" spans="1:284" x14ac:dyDescent="0.25">
      <c r="A86" s="146">
        <v>82</v>
      </c>
      <c r="B86" s="147"/>
      <c r="C86" s="148"/>
      <c r="D86" s="148"/>
      <c r="E86" s="149"/>
      <c r="F86" s="150"/>
      <c r="G86" s="148"/>
      <c r="H86" s="148"/>
      <c r="I86" s="148"/>
      <c r="J86" s="148"/>
      <c r="K86" s="149"/>
      <c r="L86" s="150"/>
      <c r="M86" s="148"/>
      <c r="N86" s="148"/>
      <c r="O86" s="149"/>
      <c r="P86" s="150"/>
      <c r="Q86" s="148"/>
      <c r="R86" s="148"/>
      <c r="S86" s="149"/>
      <c r="T86" s="150"/>
      <c r="U86" s="148"/>
      <c r="V86" s="148"/>
      <c r="W86" s="149"/>
      <c r="X86" s="150"/>
      <c r="Y86" s="148"/>
      <c r="Z86" s="148"/>
      <c r="AA86" s="149"/>
      <c r="AB86" s="150"/>
      <c r="AC86" s="148"/>
      <c r="AD86" s="148"/>
      <c r="AE86" s="149"/>
      <c r="AF86" s="150"/>
      <c r="AG86" s="148"/>
      <c r="AH86" s="148"/>
      <c r="AI86" s="149"/>
      <c r="AJ86" s="150"/>
      <c r="AK86" s="148"/>
      <c r="AL86" s="148"/>
      <c r="AM86" s="149"/>
      <c r="AN86" s="150"/>
      <c r="AO86" s="148"/>
      <c r="AP86" s="148"/>
      <c r="AQ86" s="149"/>
      <c r="AR86" s="150"/>
      <c r="AS86" s="148"/>
      <c r="AT86" s="148"/>
      <c r="AU86" s="149"/>
      <c r="AV86" s="150"/>
      <c r="AW86" s="148"/>
      <c r="AX86" s="148"/>
      <c r="AY86" s="149"/>
      <c r="AZ86" s="150"/>
      <c r="BA86" s="148"/>
      <c r="BB86" s="148"/>
      <c r="BC86" s="149"/>
      <c r="BD86" s="150"/>
      <c r="BE86" s="148"/>
      <c r="BF86" s="148"/>
      <c r="BG86" s="149"/>
      <c r="BH86" s="150"/>
      <c r="BI86" s="148"/>
      <c r="BJ86" s="148"/>
      <c r="BK86" s="149"/>
      <c r="BL86" s="150"/>
      <c r="BM86" s="148"/>
      <c r="BN86" s="148"/>
      <c r="BO86" s="149"/>
      <c r="BP86" s="150"/>
      <c r="BQ86" s="148"/>
      <c r="BR86" s="148"/>
      <c r="BS86" s="149"/>
      <c r="BT86" s="150"/>
      <c r="BU86" s="148"/>
      <c r="BV86" s="148"/>
      <c r="BW86" s="149"/>
      <c r="BX86" s="150"/>
      <c r="BY86" s="148"/>
      <c r="BZ86" s="148"/>
      <c r="CA86" s="149"/>
      <c r="CB86" s="150"/>
      <c r="CC86" s="148"/>
      <c r="CD86" s="148"/>
      <c r="CE86" s="149"/>
      <c r="CF86" s="150"/>
      <c r="CG86" s="148"/>
      <c r="CH86" s="148"/>
      <c r="CI86" s="149"/>
      <c r="CJ86" s="150"/>
      <c r="CK86" s="148"/>
      <c r="CL86" s="148"/>
      <c r="CM86" s="149"/>
      <c r="CN86" s="150"/>
      <c r="CO86" s="148"/>
      <c r="CP86" s="148"/>
      <c r="CQ86" s="149"/>
      <c r="CR86" s="150"/>
      <c r="CS86" s="148"/>
      <c r="CT86" s="148"/>
      <c r="CU86" s="149"/>
      <c r="CV86" s="150"/>
      <c r="CW86" s="148"/>
      <c r="CX86" s="148"/>
      <c r="CY86" s="149"/>
      <c r="CZ86" s="150"/>
      <c r="DA86" s="148"/>
      <c r="DB86" s="148"/>
      <c r="DC86" s="149"/>
      <c r="DD86" s="150"/>
      <c r="DE86" s="148"/>
      <c r="DF86" s="148"/>
      <c r="DG86" s="149"/>
      <c r="DH86" s="150"/>
      <c r="DI86" s="148"/>
      <c r="DJ86" s="148"/>
      <c r="DK86" s="149"/>
      <c r="DL86" s="150"/>
      <c r="DM86" s="148"/>
      <c r="DN86" s="148"/>
      <c r="DO86" s="149"/>
      <c r="DP86" s="150"/>
      <c r="DQ86" s="148"/>
      <c r="DR86" s="148"/>
      <c r="DS86" s="149"/>
      <c r="DT86" s="150"/>
      <c r="DU86" s="148"/>
      <c r="DV86" s="148"/>
      <c r="DW86" s="149"/>
      <c r="DX86" s="150"/>
      <c r="DY86" s="148"/>
      <c r="DZ86" s="148"/>
      <c r="EA86" s="149"/>
      <c r="EB86" s="150"/>
      <c r="EC86" s="148"/>
      <c r="ED86" s="148"/>
      <c r="EE86" s="149"/>
      <c r="EF86" s="150"/>
      <c r="EG86" s="148"/>
      <c r="EH86" s="148"/>
      <c r="EI86" s="149"/>
      <c r="EJ86" s="150"/>
      <c r="EK86" s="148"/>
      <c r="EL86" s="148"/>
      <c r="EM86" s="149"/>
      <c r="EN86" s="150"/>
      <c r="EO86" s="148"/>
      <c r="EP86" s="148"/>
      <c r="EQ86" s="149"/>
      <c r="ER86" s="150"/>
      <c r="ES86" s="148"/>
      <c r="ET86" s="148"/>
      <c r="EU86" s="149"/>
      <c r="EV86" s="150"/>
      <c r="EW86" s="148"/>
      <c r="EX86" s="148"/>
      <c r="EY86" s="149"/>
      <c r="EZ86" s="150"/>
      <c r="FA86" s="148"/>
      <c r="FB86" s="148"/>
      <c r="FC86" s="149"/>
      <c r="FD86" s="150"/>
      <c r="FE86" s="148"/>
      <c r="FF86" s="148"/>
      <c r="FG86" s="149"/>
      <c r="FH86" s="150"/>
      <c r="FI86" s="148"/>
      <c r="FJ86" s="148"/>
      <c r="FK86" s="149"/>
      <c r="FL86" s="150"/>
      <c r="FM86" s="148"/>
      <c r="FN86" s="148"/>
      <c r="FO86" s="149"/>
      <c r="FP86" s="150"/>
      <c r="FQ86" s="148"/>
      <c r="FR86" s="148"/>
      <c r="FS86" s="149"/>
      <c r="FT86" s="150"/>
      <c r="FU86" s="148"/>
      <c r="FV86" s="148"/>
      <c r="FW86" s="149"/>
      <c r="FX86" s="150"/>
      <c r="FY86" s="148"/>
      <c r="FZ86" s="148"/>
      <c r="GA86" s="149"/>
      <c r="GB86" s="150"/>
      <c r="GC86" s="148"/>
      <c r="GD86" s="148"/>
      <c r="GE86" s="149"/>
      <c r="GF86" s="150"/>
      <c r="GG86" s="148"/>
      <c r="GH86" s="148"/>
      <c r="GI86" s="149"/>
      <c r="GJ86" s="150"/>
      <c r="GK86" s="148"/>
      <c r="GL86" s="148"/>
      <c r="GM86" s="149"/>
      <c r="GN86" s="150"/>
      <c r="GO86" s="148"/>
      <c r="GP86" s="148"/>
      <c r="GQ86" s="149"/>
      <c r="GR86" s="150"/>
      <c r="GS86" s="148"/>
      <c r="GT86" s="148"/>
      <c r="IQ86" s="120" t="e">
        <v>#N/A</v>
      </c>
      <c r="IR86" s="120" t="e">
        <v>#N/A</v>
      </c>
      <c r="IS86" s="120" t="e">
        <v>#N/A</v>
      </c>
      <c r="IT86" s="120" t="e">
        <v>#N/A</v>
      </c>
      <c r="IU86" s="120" t="e">
        <v>#N/A</v>
      </c>
      <c r="IV86" s="120" t="e">
        <v>#N/A</v>
      </c>
      <c r="IW86" s="120" t="e">
        <v>#N/A</v>
      </c>
      <c r="IX86" s="120" t="e">
        <v>#N/A</v>
      </c>
      <c r="IY86" s="120" t="e">
        <v>#N/A</v>
      </c>
      <c r="IZ86" s="120" t="e">
        <v>#N/A</v>
      </c>
      <c r="JA86" s="120" t="e">
        <v>#N/A</v>
      </c>
      <c r="JB86" s="120" t="e">
        <v>#N/A</v>
      </c>
      <c r="JC86" s="120" t="e">
        <v>#N/A</v>
      </c>
      <c r="JD86" s="120" t="e">
        <v>#N/A</v>
      </c>
      <c r="JE86" s="120" t="e">
        <v>#N/A</v>
      </c>
      <c r="JF86" s="120" t="e">
        <v>#N/A</v>
      </c>
      <c r="JG86" s="120" t="e">
        <v>#N/A</v>
      </c>
      <c r="JH86" s="120" t="e">
        <v>#N/A</v>
      </c>
      <c r="JI86" s="120" t="e">
        <v>#N/A</v>
      </c>
      <c r="JJ86" s="120" t="e">
        <v>#N/A</v>
      </c>
      <c r="JK86" s="120" t="e">
        <v>#N/A</v>
      </c>
      <c r="JL86" s="120" t="e">
        <v>#N/A</v>
      </c>
      <c r="JM86" s="120" t="e">
        <v>#N/A</v>
      </c>
      <c r="JN86" s="120" t="e">
        <v>#N/A</v>
      </c>
      <c r="JO86" s="120" t="e">
        <v>#N/A</v>
      </c>
      <c r="JP86" s="120" t="e">
        <v>#N/A</v>
      </c>
      <c r="JQ86" s="120" t="e">
        <v>#N/A</v>
      </c>
      <c r="JR86" s="120" t="e">
        <v>#N/A</v>
      </c>
      <c r="JS86" s="120" t="e">
        <v>#N/A</v>
      </c>
      <c r="JT86" s="120" t="e">
        <v>#N/A</v>
      </c>
      <c r="JU86" s="120" t="e">
        <v>#N/A</v>
      </c>
      <c r="JV86" s="120" t="e">
        <v>#N/A</v>
      </c>
      <c r="JW86" s="120" t="e">
        <v>#N/A</v>
      </c>
      <c r="JX86" s="120" t="e">
        <v>#N/A</v>
      </c>
    </row>
    <row r="87" spans="1:284" x14ac:dyDescent="0.25">
      <c r="A87" s="146">
        <v>83</v>
      </c>
      <c r="B87" s="147"/>
      <c r="C87" s="148"/>
      <c r="D87" s="148"/>
      <c r="E87" s="149"/>
      <c r="F87" s="150"/>
      <c r="G87" s="148"/>
      <c r="H87" s="148"/>
      <c r="I87" s="148"/>
      <c r="J87" s="148"/>
      <c r="K87" s="149"/>
      <c r="L87" s="150"/>
      <c r="M87" s="148"/>
      <c r="N87" s="148"/>
      <c r="O87" s="149"/>
      <c r="P87" s="150"/>
      <c r="Q87" s="148"/>
      <c r="R87" s="148"/>
      <c r="S87" s="149"/>
      <c r="T87" s="150"/>
      <c r="U87" s="148"/>
      <c r="V87" s="148"/>
      <c r="W87" s="149"/>
      <c r="X87" s="150"/>
      <c r="Y87" s="148"/>
      <c r="Z87" s="148"/>
      <c r="AA87" s="149"/>
      <c r="AB87" s="150"/>
      <c r="AC87" s="148"/>
      <c r="AD87" s="148"/>
      <c r="AE87" s="149"/>
      <c r="AF87" s="150"/>
      <c r="AG87" s="148"/>
      <c r="AH87" s="148"/>
      <c r="AI87" s="149"/>
      <c r="AJ87" s="150"/>
      <c r="AK87" s="148"/>
      <c r="AL87" s="148"/>
      <c r="AM87" s="149"/>
      <c r="AN87" s="150"/>
      <c r="AO87" s="148"/>
      <c r="AP87" s="148"/>
      <c r="AQ87" s="149"/>
      <c r="AR87" s="150"/>
      <c r="AS87" s="148"/>
      <c r="AT87" s="148"/>
      <c r="AU87" s="149"/>
      <c r="AV87" s="150"/>
      <c r="AW87" s="148"/>
      <c r="AX87" s="148"/>
      <c r="AY87" s="149"/>
      <c r="AZ87" s="150"/>
      <c r="BA87" s="148"/>
      <c r="BB87" s="148"/>
      <c r="BC87" s="149"/>
      <c r="BD87" s="150"/>
      <c r="BE87" s="148"/>
      <c r="BF87" s="148"/>
      <c r="BG87" s="149"/>
      <c r="BH87" s="150"/>
      <c r="BI87" s="148"/>
      <c r="BJ87" s="148"/>
      <c r="BK87" s="149"/>
      <c r="BL87" s="150"/>
      <c r="BM87" s="148"/>
      <c r="BN87" s="148"/>
      <c r="BO87" s="149"/>
      <c r="BP87" s="150"/>
      <c r="BQ87" s="148"/>
      <c r="BR87" s="148"/>
      <c r="BS87" s="149"/>
      <c r="BT87" s="150"/>
      <c r="BU87" s="148"/>
      <c r="BV87" s="148"/>
      <c r="BW87" s="149"/>
      <c r="BX87" s="150"/>
      <c r="BY87" s="148"/>
      <c r="BZ87" s="148"/>
      <c r="CA87" s="149"/>
      <c r="CB87" s="150"/>
      <c r="CC87" s="148"/>
      <c r="CD87" s="148"/>
      <c r="CE87" s="149"/>
      <c r="CF87" s="150"/>
      <c r="CG87" s="148"/>
      <c r="CH87" s="148"/>
      <c r="CI87" s="149"/>
      <c r="CJ87" s="150"/>
      <c r="CK87" s="148"/>
      <c r="CL87" s="148"/>
      <c r="CM87" s="149"/>
      <c r="CN87" s="150"/>
      <c r="CO87" s="148"/>
      <c r="CP87" s="148"/>
      <c r="CQ87" s="149"/>
      <c r="CR87" s="150"/>
      <c r="CS87" s="148"/>
      <c r="CT87" s="148"/>
      <c r="CU87" s="149"/>
      <c r="CV87" s="150"/>
      <c r="CW87" s="148"/>
      <c r="CX87" s="148"/>
      <c r="CY87" s="149"/>
      <c r="CZ87" s="150"/>
      <c r="DA87" s="148"/>
      <c r="DB87" s="148"/>
      <c r="DC87" s="149"/>
      <c r="DD87" s="150"/>
      <c r="DE87" s="148"/>
      <c r="DF87" s="148"/>
      <c r="DG87" s="149"/>
      <c r="DH87" s="150"/>
      <c r="DI87" s="148"/>
      <c r="DJ87" s="148"/>
      <c r="DK87" s="149"/>
      <c r="DL87" s="150"/>
      <c r="DM87" s="148"/>
      <c r="DN87" s="148"/>
      <c r="DO87" s="149"/>
      <c r="DP87" s="150"/>
      <c r="DQ87" s="148"/>
      <c r="DR87" s="148"/>
      <c r="DS87" s="149"/>
      <c r="DT87" s="150"/>
      <c r="DU87" s="148"/>
      <c r="DV87" s="148"/>
      <c r="DW87" s="149"/>
      <c r="DX87" s="150"/>
      <c r="DY87" s="148"/>
      <c r="DZ87" s="148"/>
      <c r="EA87" s="149"/>
      <c r="EB87" s="150"/>
      <c r="EC87" s="148"/>
      <c r="ED87" s="148"/>
      <c r="EE87" s="149"/>
      <c r="EF87" s="150"/>
      <c r="EG87" s="148"/>
      <c r="EH87" s="148"/>
      <c r="EI87" s="149"/>
      <c r="EJ87" s="150"/>
      <c r="EK87" s="148"/>
      <c r="EL87" s="148"/>
      <c r="EM87" s="149"/>
      <c r="EN87" s="150"/>
      <c r="EO87" s="148"/>
      <c r="EP87" s="148"/>
      <c r="EQ87" s="149"/>
      <c r="ER87" s="150"/>
      <c r="ES87" s="148"/>
      <c r="ET87" s="148"/>
      <c r="EU87" s="149"/>
      <c r="EV87" s="150"/>
      <c r="EW87" s="148"/>
      <c r="EX87" s="148"/>
      <c r="EY87" s="149"/>
      <c r="EZ87" s="150"/>
      <c r="FA87" s="148"/>
      <c r="FB87" s="148"/>
      <c r="FC87" s="149"/>
      <c r="FD87" s="150"/>
      <c r="FE87" s="148"/>
      <c r="FF87" s="148"/>
      <c r="FG87" s="149"/>
      <c r="FH87" s="150"/>
      <c r="FI87" s="148"/>
      <c r="FJ87" s="148"/>
      <c r="FK87" s="149"/>
      <c r="FL87" s="150"/>
      <c r="FM87" s="148"/>
      <c r="FN87" s="148"/>
      <c r="FO87" s="149"/>
      <c r="FP87" s="150"/>
      <c r="FQ87" s="148"/>
      <c r="FR87" s="148"/>
      <c r="FS87" s="149"/>
      <c r="FT87" s="150"/>
      <c r="FU87" s="148"/>
      <c r="FV87" s="148"/>
      <c r="FW87" s="149"/>
      <c r="FX87" s="150"/>
      <c r="FY87" s="148"/>
      <c r="FZ87" s="148"/>
      <c r="GA87" s="149"/>
      <c r="GB87" s="150"/>
      <c r="GC87" s="148"/>
      <c r="GD87" s="148"/>
      <c r="GE87" s="149"/>
      <c r="GF87" s="150"/>
      <c r="GG87" s="148"/>
      <c r="GH87" s="148"/>
      <c r="GI87" s="149"/>
      <c r="GJ87" s="150"/>
      <c r="GK87" s="148"/>
      <c r="GL87" s="148"/>
      <c r="GM87" s="149"/>
      <c r="GN87" s="150"/>
      <c r="GO87" s="148"/>
      <c r="GP87" s="148"/>
      <c r="GQ87" s="149"/>
      <c r="GR87" s="150"/>
      <c r="GS87" s="148"/>
      <c r="GT87" s="148"/>
      <c r="IQ87" s="120" t="e">
        <v>#N/A</v>
      </c>
      <c r="IR87" s="120" t="e">
        <v>#N/A</v>
      </c>
      <c r="IS87" s="120" t="e">
        <v>#N/A</v>
      </c>
      <c r="IT87" s="120" t="e">
        <v>#N/A</v>
      </c>
      <c r="IU87" s="120" t="e">
        <v>#N/A</v>
      </c>
      <c r="IV87" s="120" t="e">
        <v>#N/A</v>
      </c>
      <c r="IW87" s="120" t="e">
        <v>#N/A</v>
      </c>
      <c r="IX87" s="120" t="e">
        <v>#N/A</v>
      </c>
      <c r="IY87" s="120" t="e">
        <v>#N/A</v>
      </c>
      <c r="IZ87" s="120" t="e">
        <v>#N/A</v>
      </c>
      <c r="JA87" s="120" t="e">
        <v>#N/A</v>
      </c>
      <c r="JB87" s="120" t="e">
        <v>#N/A</v>
      </c>
      <c r="JC87" s="120" t="e">
        <v>#N/A</v>
      </c>
      <c r="JD87" s="120" t="e">
        <v>#N/A</v>
      </c>
      <c r="JE87" s="120" t="e">
        <v>#N/A</v>
      </c>
      <c r="JF87" s="120" t="e">
        <v>#N/A</v>
      </c>
      <c r="JG87" s="120" t="e">
        <v>#N/A</v>
      </c>
      <c r="JH87" s="120" t="e">
        <v>#N/A</v>
      </c>
      <c r="JI87" s="120" t="e">
        <v>#N/A</v>
      </c>
      <c r="JJ87" s="120" t="e">
        <v>#N/A</v>
      </c>
      <c r="JK87" s="120" t="e">
        <v>#N/A</v>
      </c>
      <c r="JL87" s="120" t="e">
        <v>#N/A</v>
      </c>
      <c r="JM87" s="120" t="e">
        <v>#N/A</v>
      </c>
      <c r="JN87" s="120" t="e">
        <v>#N/A</v>
      </c>
      <c r="JO87" s="120" t="e">
        <v>#N/A</v>
      </c>
      <c r="JP87" s="120" t="e">
        <v>#N/A</v>
      </c>
      <c r="JQ87" s="120" t="e">
        <v>#N/A</v>
      </c>
      <c r="JR87" s="120" t="e">
        <v>#N/A</v>
      </c>
      <c r="JS87" s="120" t="e">
        <v>#N/A</v>
      </c>
      <c r="JT87" s="120" t="e">
        <v>#N/A</v>
      </c>
      <c r="JU87" s="120" t="e">
        <v>#N/A</v>
      </c>
      <c r="JV87" s="120" t="e">
        <v>#N/A</v>
      </c>
      <c r="JW87" s="120" t="e">
        <v>#N/A</v>
      </c>
      <c r="JX87" s="120" t="e">
        <v>#N/A</v>
      </c>
    </row>
    <row r="88" spans="1:284" x14ac:dyDescent="0.25">
      <c r="A88" s="146">
        <v>84</v>
      </c>
      <c r="B88" s="147"/>
      <c r="C88" s="148"/>
      <c r="D88" s="148"/>
      <c r="E88" s="149"/>
      <c r="F88" s="150"/>
      <c r="G88" s="148"/>
      <c r="H88" s="148"/>
      <c r="I88" s="148"/>
      <c r="J88" s="148"/>
      <c r="K88" s="149"/>
      <c r="L88" s="150"/>
      <c r="M88" s="148"/>
      <c r="N88" s="148"/>
      <c r="O88" s="149"/>
      <c r="P88" s="150"/>
      <c r="Q88" s="148"/>
      <c r="R88" s="148"/>
      <c r="S88" s="149"/>
      <c r="T88" s="150"/>
      <c r="U88" s="148"/>
      <c r="V88" s="148"/>
      <c r="W88" s="149"/>
      <c r="X88" s="150"/>
      <c r="Y88" s="148"/>
      <c r="Z88" s="148"/>
      <c r="AA88" s="149"/>
      <c r="AB88" s="150"/>
      <c r="AC88" s="148"/>
      <c r="AD88" s="148"/>
      <c r="AE88" s="149"/>
      <c r="AF88" s="150"/>
      <c r="AG88" s="148"/>
      <c r="AH88" s="148"/>
      <c r="AI88" s="149"/>
      <c r="AJ88" s="150"/>
      <c r="AK88" s="148"/>
      <c r="AL88" s="148"/>
      <c r="AM88" s="149"/>
      <c r="AN88" s="150"/>
      <c r="AO88" s="148"/>
      <c r="AP88" s="148"/>
      <c r="AQ88" s="149"/>
      <c r="AR88" s="150"/>
      <c r="AS88" s="148"/>
      <c r="AT88" s="148"/>
      <c r="AU88" s="149"/>
      <c r="AV88" s="150"/>
      <c r="AW88" s="148"/>
      <c r="AX88" s="148"/>
      <c r="AY88" s="149"/>
      <c r="AZ88" s="150"/>
      <c r="BA88" s="148"/>
      <c r="BB88" s="148"/>
      <c r="BC88" s="149"/>
      <c r="BD88" s="150"/>
      <c r="BE88" s="148"/>
      <c r="BF88" s="148"/>
      <c r="BG88" s="149"/>
      <c r="BH88" s="150"/>
      <c r="BI88" s="148"/>
      <c r="BJ88" s="148"/>
      <c r="BK88" s="149"/>
      <c r="BL88" s="150"/>
      <c r="BM88" s="148"/>
      <c r="BN88" s="148"/>
      <c r="BO88" s="149"/>
      <c r="BP88" s="150"/>
      <c r="BQ88" s="148"/>
      <c r="BR88" s="148"/>
      <c r="BS88" s="149"/>
      <c r="BT88" s="150"/>
      <c r="BU88" s="148"/>
      <c r="BV88" s="148"/>
      <c r="BW88" s="149"/>
      <c r="BX88" s="150"/>
      <c r="BY88" s="148"/>
      <c r="BZ88" s="148"/>
      <c r="CA88" s="149"/>
      <c r="CB88" s="150"/>
      <c r="CC88" s="148"/>
      <c r="CD88" s="148"/>
      <c r="CE88" s="149"/>
      <c r="CF88" s="150"/>
      <c r="CG88" s="148"/>
      <c r="CH88" s="148"/>
      <c r="CI88" s="149"/>
      <c r="CJ88" s="150"/>
      <c r="CK88" s="148"/>
      <c r="CL88" s="148"/>
      <c r="CM88" s="149"/>
      <c r="CN88" s="150"/>
      <c r="CO88" s="148"/>
      <c r="CP88" s="148"/>
      <c r="CQ88" s="149"/>
      <c r="CR88" s="150"/>
      <c r="CS88" s="148"/>
      <c r="CT88" s="148"/>
      <c r="CU88" s="149"/>
      <c r="CV88" s="150"/>
      <c r="CW88" s="148"/>
      <c r="CX88" s="148"/>
      <c r="CY88" s="149"/>
      <c r="CZ88" s="150"/>
      <c r="DA88" s="148"/>
      <c r="DB88" s="148"/>
      <c r="DC88" s="149"/>
      <c r="DD88" s="150"/>
      <c r="DE88" s="148"/>
      <c r="DF88" s="148"/>
      <c r="DG88" s="149"/>
      <c r="DH88" s="150"/>
      <c r="DI88" s="148"/>
      <c r="DJ88" s="148"/>
      <c r="DK88" s="149"/>
      <c r="DL88" s="150"/>
      <c r="DM88" s="148"/>
      <c r="DN88" s="148"/>
      <c r="DO88" s="149"/>
      <c r="DP88" s="150"/>
      <c r="DQ88" s="148"/>
      <c r="DR88" s="148"/>
      <c r="DS88" s="149"/>
      <c r="DT88" s="150"/>
      <c r="DU88" s="148"/>
      <c r="DV88" s="148"/>
      <c r="DW88" s="149"/>
      <c r="DX88" s="150"/>
      <c r="DY88" s="148"/>
      <c r="DZ88" s="148"/>
      <c r="EA88" s="149"/>
      <c r="EB88" s="150"/>
      <c r="EC88" s="148"/>
      <c r="ED88" s="148"/>
      <c r="EE88" s="149"/>
      <c r="EF88" s="150"/>
      <c r="EG88" s="148"/>
      <c r="EH88" s="148"/>
      <c r="EI88" s="149"/>
      <c r="EJ88" s="150"/>
      <c r="EK88" s="148"/>
      <c r="EL88" s="148"/>
      <c r="EM88" s="149"/>
      <c r="EN88" s="150"/>
      <c r="EO88" s="148"/>
      <c r="EP88" s="148"/>
      <c r="EQ88" s="149"/>
      <c r="ER88" s="150"/>
      <c r="ES88" s="148"/>
      <c r="ET88" s="148"/>
      <c r="EU88" s="149"/>
      <c r="EV88" s="150"/>
      <c r="EW88" s="148"/>
      <c r="EX88" s="148"/>
      <c r="EY88" s="149"/>
      <c r="EZ88" s="150"/>
      <c r="FA88" s="148"/>
      <c r="FB88" s="148"/>
      <c r="FC88" s="149"/>
      <c r="FD88" s="150"/>
      <c r="FE88" s="148"/>
      <c r="FF88" s="148"/>
      <c r="FG88" s="149"/>
      <c r="FH88" s="150"/>
      <c r="FI88" s="148"/>
      <c r="FJ88" s="148"/>
      <c r="FK88" s="149"/>
      <c r="FL88" s="150"/>
      <c r="FM88" s="148"/>
      <c r="FN88" s="148"/>
      <c r="FO88" s="149"/>
      <c r="FP88" s="150"/>
      <c r="FQ88" s="148"/>
      <c r="FR88" s="148"/>
      <c r="FS88" s="149"/>
      <c r="FT88" s="150"/>
      <c r="FU88" s="148"/>
      <c r="FV88" s="148"/>
      <c r="FW88" s="149"/>
      <c r="FX88" s="150"/>
      <c r="FY88" s="148"/>
      <c r="FZ88" s="148"/>
      <c r="GA88" s="149"/>
      <c r="GB88" s="150"/>
      <c r="GC88" s="148"/>
      <c r="GD88" s="148"/>
      <c r="GE88" s="149"/>
      <c r="GF88" s="150"/>
      <c r="GG88" s="148"/>
      <c r="GH88" s="148"/>
      <c r="GI88" s="149"/>
      <c r="GJ88" s="150"/>
      <c r="GK88" s="148"/>
      <c r="GL88" s="148"/>
      <c r="GM88" s="149"/>
      <c r="GN88" s="150"/>
      <c r="GO88" s="148"/>
      <c r="GP88" s="148"/>
      <c r="GQ88" s="149"/>
      <c r="GR88" s="150"/>
      <c r="GS88" s="148"/>
      <c r="GT88" s="148"/>
      <c r="IQ88" s="120" t="e">
        <v>#N/A</v>
      </c>
      <c r="IR88" s="120" t="e">
        <v>#N/A</v>
      </c>
      <c r="IS88" s="120" t="e">
        <v>#N/A</v>
      </c>
      <c r="IT88" s="120" t="e">
        <v>#N/A</v>
      </c>
      <c r="IU88" s="120" t="e">
        <v>#N/A</v>
      </c>
      <c r="IV88" s="120" t="e">
        <v>#N/A</v>
      </c>
      <c r="IW88" s="120" t="e">
        <v>#N/A</v>
      </c>
      <c r="IX88" s="120" t="e">
        <v>#N/A</v>
      </c>
      <c r="IY88" s="120" t="e">
        <v>#N/A</v>
      </c>
      <c r="IZ88" s="120" t="e">
        <v>#N/A</v>
      </c>
      <c r="JA88" s="120" t="e">
        <v>#N/A</v>
      </c>
      <c r="JB88" s="120" t="e">
        <v>#N/A</v>
      </c>
      <c r="JC88" s="120" t="e">
        <v>#N/A</v>
      </c>
      <c r="JD88" s="120" t="e">
        <v>#N/A</v>
      </c>
      <c r="JE88" s="120" t="e">
        <v>#N/A</v>
      </c>
      <c r="JF88" s="120" t="e">
        <v>#N/A</v>
      </c>
      <c r="JG88" s="120" t="e">
        <v>#N/A</v>
      </c>
      <c r="JH88" s="120" t="e">
        <v>#N/A</v>
      </c>
      <c r="JI88" s="120" t="e">
        <v>#N/A</v>
      </c>
      <c r="JJ88" s="120" t="e">
        <v>#N/A</v>
      </c>
      <c r="JK88" s="120" t="e">
        <v>#N/A</v>
      </c>
      <c r="JL88" s="120" t="e">
        <v>#N/A</v>
      </c>
      <c r="JM88" s="120" t="e">
        <v>#N/A</v>
      </c>
      <c r="JN88" s="120" t="e">
        <v>#N/A</v>
      </c>
      <c r="JO88" s="120" t="e">
        <v>#N/A</v>
      </c>
      <c r="JP88" s="120" t="e">
        <v>#N/A</v>
      </c>
      <c r="JQ88" s="120" t="e">
        <v>#N/A</v>
      </c>
      <c r="JR88" s="120" t="e">
        <v>#N/A</v>
      </c>
      <c r="JS88" s="120" t="e">
        <v>#N/A</v>
      </c>
      <c r="JT88" s="120" t="e">
        <v>#N/A</v>
      </c>
      <c r="JU88" s="120" t="e">
        <v>#N/A</v>
      </c>
      <c r="JV88" s="120" t="e">
        <v>#N/A</v>
      </c>
      <c r="JW88" s="120" t="e">
        <v>#N/A</v>
      </c>
      <c r="JX88" s="120" t="e">
        <v>#N/A</v>
      </c>
    </row>
    <row r="89" spans="1:284" x14ac:dyDescent="0.25">
      <c r="A89" s="146">
        <v>85</v>
      </c>
      <c r="B89" s="147"/>
      <c r="C89" s="148"/>
      <c r="D89" s="148"/>
      <c r="E89" s="149"/>
      <c r="F89" s="150"/>
      <c r="G89" s="148"/>
      <c r="H89" s="148"/>
      <c r="I89" s="148"/>
      <c r="J89" s="148"/>
      <c r="K89" s="149"/>
      <c r="L89" s="150"/>
      <c r="M89" s="148"/>
      <c r="N89" s="148"/>
      <c r="O89" s="149"/>
      <c r="P89" s="150"/>
      <c r="Q89" s="148"/>
      <c r="R89" s="148"/>
      <c r="S89" s="149"/>
      <c r="T89" s="150"/>
      <c r="U89" s="148"/>
      <c r="V89" s="148"/>
      <c r="W89" s="149"/>
      <c r="X89" s="150"/>
      <c r="Y89" s="148"/>
      <c r="Z89" s="148"/>
      <c r="AA89" s="149"/>
      <c r="AB89" s="150"/>
      <c r="AC89" s="148"/>
      <c r="AD89" s="148"/>
      <c r="AE89" s="149"/>
      <c r="AF89" s="150"/>
      <c r="AG89" s="148"/>
      <c r="AH89" s="148"/>
      <c r="AI89" s="149"/>
      <c r="AJ89" s="150"/>
      <c r="AK89" s="148"/>
      <c r="AL89" s="148"/>
      <c r="AM89" s="149"/>
      <c r="AN89" s="150"/>
      <c r="AO89" s="148"/>
      <c r="AP89" s="148"/>
      <c r="AQ89" s="149"/>
      <c r="AR89" s="150"/>
      <c r="AS89" s="148"/>
      <c r="AT89" s="148"/>
      <c r="AU89" s="149"/>
      <c r="AV89" s="150"/>
      <c r="AW89" s="148"/>
      <c r="AX89" s="148"/>
      <c r="AY89" s="149"/>
      <c r="AZ89" s="150"/>
      <c r="BA89" s="148"/>
      <c r="BB89" s="148"/>
      <c r="BC89" s="149"/>
      <c r="BD89" s="150"/>
      <c r="BE89" s="148"/>
      <c r="BF89" s="148"/>
      <c r="BG89" s="149"/>
      <c r="BH89" s="150"/>
      <c r="BI89" s="148"/>
      <c r="BJ89" s="148"/>
      <c r="BK89" s="149"/>
      <c r="BL89" s="150"/>
      <c r="BM89" s="148"/>
      <c r="BN89" s="148"/>
      <c r="BO89" s="149"/>
      <c r="BP89" s="150"/>
      <c r="BQ89" s="148"/>
      <c r="BR89" s="148"/>
      <c r="BS89" s="149"/>
      <c r="BT89" s="150"/>
      <c r="BU89" s="148"/>
      <c r="BV89" s="148"/>
      <c r="BW89" s="149"/>
      <c r="BX89" s="150"/>
      <c r="BY89" s="148"/>
      <c r="BZ89" s="148"/>
      <c r="CA89" s="149"/>
      <c r="CB89" s="150"/>
      <c r="CC89" s="148"/>
      <c r="CD89" s="148"/>
      <c r="CE89" s="149"/>
      <c r="CF89" s="150"/>
      <c r="CG89" s="148"/>
      <c r="CH89" s="148"/>
      <c r="CI89" s="149"/>
      <c r="CJ89" s="150"/>
      <c r="CK89" s="148"/>
      <c r="CL89" s="148"/>
      <c r="CM89" s="149"/>
      <c r="CN89" s="150"/>
      <c r="CO89" s="148"/>
      <c r="CP89" s="148"/>
      <c r="CQ89" s="149"/>
      <c r="CR89" s="150"/>
      <c r="CS89" s="148"/>
      <c r="CT89" s="148"/>
      <c r="CU89" s="149"/>
      <c r="CV89" s="150"/>
      <c r="CW89" s="148"/>
      <c r="CX89" s="148"/>
      <c r="CY89" s="149"/>
      <c r="CZ89" s="150"/>
      <c r="DA89" s="148"/>
      <c r="DB89" s="148"/>
      <c r="DC89" s="149"/>
      <c r="DD89" s="150"/>
      <c r="DE89" s="148"/>
      <c r="DF89" s="148"/>
      <c r="DG89" s="149"/>
      <c r="DH89" s="150"/>
      <c r="DI89" s="148"/>
      <c r="DJ89" s="148"/>
      <c r="DK89" s="149"/>
      <c r="DL89" s="150"/>
      <c r="DM89" s="148"/>
      <c r="DN89" s="148"/>
      <c r="DO89" s="149"/>
      <c r="DP89" s="150"/>
      <c r="DQ89" s="148"/>
      <c r="DR89" s="148"/>
      <c r="DS89" s="149"/>
      <c r="DT89" s="150"/>
      <c r="DU89" s="148"/>
      <c r="DV89" s="148"/>
      <c r="DW89" s="149"/>
      <c r="DX89" s="150"/>
      <c r="DY89" s="148"/>
      <c r="DZ89" s="148"/>
      <c r="EA89" s="149"/>
      <c r="EB89" s="150"/>
      <c r="EC89" s="148"/>
      <c r="ED89" s="148"/>
      <c r="EE89" s="149"/>
      <c r="EF89" s="150"/>
      <c r="EG89" s="148"/>
      <c r="EH89" s="148"/>
      <c r="EI89" s="149"/>
      <c r="EJ89" s="150"/>
      <c r="EK89" s="148"/>
      <c r="EL89" s="148"/>
      <c r="EM89" s="149"/>
      <c r="EN89" s="150"/>
      <c r="EO89" s="148"/>
      <c r="EP89" s="148"/>
      <c r="EQ89" s="149"/>
      <c r="ER89" s="150"/>
      <c r="ES89" s="148"/>
      <c r="ET89" s="148"/>
      <c r="EU89" s="149"/>
      <c r="EV89" s="150"/>
      <c r="EW89" s="148"/>
      <c r="EX89" s="148"/>
      <c r="EY89" s="149"/>
      <c r="EZ89" s="150"/>
      <c r="FA89" s="148"/>
      <c r="FB89" s="148"/>
      <c r="FC89" s="149"/>
      <c r="FD89" s="150"/>
      <c r="FE89" s="148"/>
      <c r="FF89" s="148"/>
      <c r="FG89" s="149"/>
      <c r="FH89" s="150"/>
      <c r="FI89" s="148"/>
      <c r="FJ89" s="148"/>
      <c r="FK89" s="149"/>
      <c r="FL89" s="150"/>
      <c r="FM89" s="148"/>
      <c r="FN89" s="148"/>
      <c r="FO89" s="149"/>
      <c r="FP89" s="150"/>
      <c r="FQ89" s="148"/>
      <c r="FR89" s="148"/>
      <c r="FS89" s="149"/>
      <c r="FT89" s="150"/>
      <c r="FU89" s="148"/>
      <c r="FV89" s="148"/>
      <c r="FW89" s="149"/>
      <c r="FX89" s="150"/>
      <c r="FY89" s="148"/>
      <c r="FZ89" s="148"/>
      <c r="GA89" s="149"/>
      <c r="GB89" s="150"/>
      <c r="GC89" s="148"/>
      <c r="GD89" s="148"/>
      <c r="GE89" s="149"/>
      <c r="GF89" s="150"/>
      <c r="GG89" s="148"/>
      <c r="GH89" s="148"/>
      <c r="GI89" s="149"/>
      <c r="GJ89" s="150"/>
      <c r="GK89" s="148"/>
      <c r="GL89" s="148"/>
      <c r="GM89" s="149"/>
      <c r="GN89" s="150"/>
      <c r="GO89" s="148"/>
      <c r="GP89" s="148"/>
      <c r="GQ89" s="149"/>
      <c r="GR89" s="150"/>
      <c r="GS89" s="148"/>
      <c r="GT89" s="148"/>
    </row>
    <row r="90" spans="1:284" x14ac:dyDescent="0.25">
      <c r="A90" s="146">
        <v>86</v>
      </c>
      <c r="B90" s="147"/>
      <c r="C90" s="148"/>
      <c r="D90" s="148"/>
      <c r="E90" s="149"/>
      <c r="F90" s="150"/>
      <c r="G90" s="148"/>
      <c r="H90" s="148"/>
      <c r="I90" s="148"/>
      <c r="J90" s="148"/>
      <c r="K90" s="149"/>
      <c r="L90" s="150"/>
      <c r="M90" s="148"/>
      <c r="N90" s="148"/>
      <c r="O90" s="149"/>
      <c r="P90" s="150"/>
      <c r="Q90" s="148"/>
      <c r="R90" s="148"/>
      <c r="S90" s="149"/>
      <c r="T90" s="150"/>
      <c r="U90" s="148"/>
      <c r="V90" s="148"/>
      <c r="W90" s="149"/>
      <c r="X90" s="150"/>
      <c r="Y90" s="148"/>
      <c r="Z90" s="148"/>
      <c r="AA90" s="149"/>
      <c r="AB90" s="150"/>
      <c r="AC90" s="148"/>
      <c r="AD90" s="148"/>
      <c r="AE90" s="149"/>
      <c r="AF90" s="150"/>
      <c r="AG90" s="148"/>
      <c r="AH90" s="148"/>
      <c r="AI90" s="149"/>
      <c r="AJ90" s="150"/>
      <c r="AK90" s="148"/>
      <c r="AL90" s="148"/>
      <c r="AM90" s="149"/>
      <c r="AN90" s="150"/>
      <c r="AO90" s="148"/>
      <c r="AP90" s="148"/>
      <c r="AQ90" s="149"/>
      <c r="AR90" s="150"/>
      <c r="AS90" s="148"/>
      <c r="AT90" s="148"/>
      <c r="AU90" s="149"/>
      <c r="AV90" s="150"/>
      <c r="AW90" s="148"/>
      <c r="AX90" s="148"/>
      <c r="AY90" s="149"/>
      <c r="AZ90" s="150"/>
      <c r="BA90" s="148"/>
      <c r="BB90" s="148"/>
      <c r="BC90" s="149"/>
      <c r="BD90" s="150"/>
      <c r="BE90" s="148"/>
      <c r="BF90" s="148"/>
      <c r="BG90" s="149"/>
      <c r="BH90" s="150"/>
      <c r="BI90" s="148"/>
      <c r="BJ90" s="148"/>
      <c r="BK90" s="149"/>
      <c r="BL90" s="150"/>
      <c r="BM90" s="148"/>
      <c r="BN90" s="148"/>
      <c r="BO90" s="149"/>
      <c r="BP90" s="150"/>
      <c r="BQ90" s="148"/>
      <c r="BR90" s="148"/>
      <c r="BS90" s="149"/>
      <c r="BT90" s="150"/>
      <c r="BU90" s="148"/>
      <c r="BV90" s="148"/>
      <c r="BW90" s="149"/>
      <c r="BX90" s="150"/>
      <c r="BY90" s="148"/>
      <c r="BZ90" s="148"/>
      <c r="CA90" s="149"/>
      <c r="CB90" s="150"/>
      <c r="CC90" s="148"/>
      <c r="CD90" s="148"/>
      <c r="CE90" s="149"/>
      <c r="CF90" s="150"/>
      <c r="CG90" s="148"/>
      <c r="CH90" s="148"/>
      <c r="CI90" s="149"/>
      <c r="CJ90" s="150"/>
      <c r="CK90" s="148"/>
      <c r="CL90" s="148"/>
      <c r="CM90" s="149"/>
      <c r="CN90" s="150"/>
      <c r="CO90" s="148"/>
      <c r="CP90" s="148"/>
      <c r="CQ90" s="149"/>
      <c r="CR90" s="150"/>
      <c r="CS90" s="148"/>
      <c r="CT90" s="148"/>
      <c r="CU90" s="149"/>
      <c r="CV90" s="150"/>
      <c r="CW90" s="148"/>
      <c r="CX90" s="148"/>
      <c r="CY90" s="149"/>
      <c r="CZ90" s="150"/>
      <c r="DA90" s="148"/>
      <c r="DB90" s="148"/>
      <c r="DC90" s="149"/>
      <c r="DD90" s="150"/>
      <c r="DE90" s="148"/>
      <c r="DF90" s="148"/>
      <c r="DG90" s="149"/>
      <c r="DH90" s="150"/>
      <c r="DI90" s="148"/>
      <c r="DJ90" s="148"/>
      <c r="DK90" s="149"/>
      <c r="DL90" s="150"/>
      <c r="DM90" s="148"/>
      <c r="DN90" s="148"/>
      <c r="DO90" s="149"/>
      <c r="DP90" s="150"/>
      <c r="DQ90" s="148"/>
      <c r="DR90" s="148"/>
      <c r="DS90" s="149"/>
      <c r="DT90" s="150"/>
      <c r="DU90" s="148"/>
      <c r="DV90" s="148"/>
      <c r="DW90" s="149"/>
      <c r="DX90" s="150"/>
      <c r="DY90" s="148"/>
      <c r="DZ90" s="148"/>
      <c r="EA90" s="149"/>
      <c r="EB90" s="150"/>
      <c r="EC90" s="148"/>
      <c r="ED90" s="148"/>
      <c r="EE90" s="149"/>
      <c r="EF90" s="150"/>
      <c r="EG90" s="148"/>
      <c r="EH90" s="148"/>
      <c r="EI90" s="149"/>
      <c r="EJ90" s="150"/>
      <c r="EK90" s="148"/>
      <c r="EL90" s="148"/>
      <c r="EM90" s="149"/>
      <c r="EN90" s="150"/>
      <c r="EO90" s="148"/>
      <c r="EP90" s="148"/>
      <c r="EQ90" s="149"/>
      <c r="ER90" s="150"/>
      <c r="ES90" s="148"/>
      <c r="ET90" s="148"/>
      <c r="EU90" s="149"/>
      <c r="EV90" s="150"/>
      <c r="EW90" s="148"/>
      <c r="EX90" s="148"/>
      <c r="EY90" s="149"/>
      <c r="EZ90" s="150"/>
      <c r="FA90" s="148"/>
      <c r="FB90" s="148"/>
      <c r="FC90" s="149"/>
      <c r="FD90" s="150"/>
      <c r="FE90" s="148"/>
      <c r="FF90" s="148"/>
      <c r="FG90" s="149"/>
      <c r="FH90" s="150"/>
      <c r="FI90" s="148"/>
      <c r="FJ90" s="148"/>
      <c r="FK90" s="149"/>
      <c r="FL90" s="150"/>
      <c r="FM90" s="148"/>
      <c r="FN90" s="148"/>
      <c r="FO90" s="149"/>
      <c r="FP90" s="150"/>
      <c r="FQ90" s="148"/>
      <c r="FR90" s="148"/>
      <c r="FS90" s="149"/>
      <c r="FT90" s="150"/>
      <c r="FU90" s="148"/>
      <c r="FV90" s="148"/>
      <c r="FW90" s="149"/>
      <c r="FX90" s="150"/>
      <c r="FY90" s="148"/>
      <c r="FZ90" s="148"/>
      <c r="GA90" s="149"/>
      <c r="GB90" s="150"/>
      <c r="GC90" s="148"/>
      <c r="GD90" s="148"/>
      <c r="GE90" s="149"/>
      <c r="GF90" s="150"/>
      <c r="GG90" s="148"/>
      <c r="GH90" s="148"/>
      <c r="GI90" s="149"/>
      <c r="GJ90" s="150"/>
      <c r="GK90" s="148"/>
      <c r="GL90" s="148"/>
      <c r="GM90" s="149"/>
      <c r="GN90" s="150"/>
      <c r="GO90" s="148"/>
      <c r="GP90" s="148"/>
      <c r="GQ90" s="149"/>
      <c r="GR90" s="150"/>
      <c r="GS90" s="148"/>
      <c r="GT90" s="148"/>
    </row>
    <row r="91" spans="1:284" x14ac:dyDescent="0.25">
      <c r="A91" s="146">
        <v>87</v>
      </c>
      <c r="B91" s="147"/>
      <c r="C91" s="148"/>
      <c r="D91" s="148"/>
      <c r="E91" s="149"/>
      <c r="F91" s="150"/>
      <c r="G91" s="148"/>
      <c r="H91" s="148"/>
      <c r="I91" s="148"/>
      <c r="J91" s="148"/>
      <c r="K91" s="149"/>
      <c r="L91" s="150"/>
      <c r="M91" s="148"/>
      <c r="N91" s="148"/>
      <c r="O91" s="149"/>
      <c r="P91" s="150"/>
      <c r="Q91" s="148"/>
      <c r="R91" s="148"/>
      <c r="S91" s="149"/>
      <c r="T91" s="150"/>
      <c r="U91" s="148"/>
      <c r="V91" s="148"/>
      <c r="W91" s="149"/>
      <c r="X91" s="150"/>
      <c r="Y91" s="148"/>
      <c r="Z91" s="148"/>
      <c r="AA91" s="149"/>
      <c r="AB91" s="150"/>
      <c r="AC91" s="148"/>
      <c r="AD91" s="148"/>
      <c r="AE91" s="149"/>
      <c r="AF91" s="150"/>
      <c r="AG91" s="148"/>
      <c r="AH91" s="148"/>
      <c r="AI91" s="149"/>
      <c r="AJ91" s="150"/>
      <c r="AK91" s="148"/>
      <c r="AL91" s="148"/>
      <c r="AM91" s="149"/>
      <c r="AN91" s="150"/>
      <c r="AO91" s="148"/>
      <c r="AP91" s="148"/>
      <c r="AQ91" s="149"/>
      <c r="AR91" s="150"/>
      <c r="AS91" s="148"/>
      <c r="AT91" s="148"/>
      <c r="AU91" s="149"/>
      <c r="AV91" s="150"/>
      <c r="AW91" s="148"/>
      <c r="AX91" s="148"/>
      <c r="AY91" s="149"/>
      <c r="AZ91" s="150"/>
      <c r="BA91" s="148"/>
      <c r="BB91" s="148"/>
      <c r="BC91" s="149"/>
      <c r="BD91" s="150"/>
      <c r="BE91" s="148"/>
      <c r="BF91" s="148"/>
      <c r="BG91" s="149"/>
      <c r="BH91" s="150"/>
      <c r="BI91" s="148"/>
      <c r="BJ91" s="148"/>
      <c r="BK91" s="149"/>
      <c r="BL91" s="150"/>
      <c r="BM91" s="148"/>
      <c r="BN91" s="148"/>
      <c r="BO91" s="149"/>
      <c r="BP91" s="150"/>
      <c r="BQ91" s="148"/>
      <c r="BR91" s="148"/>
      <c r="BS91" s="149"/>
      <c r="BT91" s="150"/>
      <c r="BU91" s="148"/>
      <c r="BV91" s="148"/>
      <c r="BW91" s="149"/>
      <c r="BX91" s="150"/>
      <c r="BY91" s="148"/>
      <c r="BZ91" s="148"/>
      <c r="CA91" s="149"/>
      <c r="CB91" s="150"/>
      <c r="CC91" s="148"/>
      <c r="CD91" s="148"/>
      <c r="CE91" s="149"/>
      <c r="CF91" s="150"/>
      <c r="CG91" s="148"/>
      <c r="CH91" s="148"/>
      <c r="CI91" s="149"/>
      <c r="CJ91" s="150"/>
      <c r="CK91" s="148"/>
      <c r="CL91" s="148"/>
      <c r="CM91" s="149"/>
      <c r="CN91" s="150"/>
      <c r="CO91" s="148"/>
      <c r="CP91" s="148"/>
      <c r="CQ91" s="149"/>
      <c r="CR91" s="150"/>
      <c r="CS91" s="148"/>
      <c r="CT91" s="148"/>
      <c r="CU91" s="149"/>
      <c r="CV91" s="150"/>
      <c r="CW91" s="148"/>
      <c r="CX91" s="148"/>
      <c r="CY91" s="149"/>
      <c r="CZ91" s="150"/>
      <c r="DA91" s="148"/>
      <c r="DB91" s="148"/>
      <c r="DC91" s="149"/>
      <c r="DD91" s="150"/>
      <c r="DE91" s="148"/>
      <c r="DF91" s="148"/>
      <c r="DG91" s="149"/>
      <c r="DH91" s="150"/>
      <c r="DI91" s="148"/>
      <c r="DJ91" s="148"/>
      <c r="DK91" s="149"/>
      <c r="DL91" s="150"/>
      <c r="DM91" s="148"/>
      <c r="DN91" s="148"/>
      <c r="DO91" s="149"/>
      <c r="DP91" s="150"/>
      <c r="DQ91" s="148"/>
      <c r="DR91" s="148"/>
      <c r="DS91" s="149"/>
      <c r="DT91" s="150"/>
      <c r="DU91" s="148"/>
      <c r="DV91" s="148"/>
      <c r="DW91" s="149"/>
      <c r="DX91" s="150"/>
      <c r="DY91" s="148"/>
      <c r="DZ91" s="148"/>
      <c r="EA91" s="149"/>
      <c r="EB91" s="150"/>
      <c r="EC91" s="148"/>
      <c r="ED91" s="148"/>
      <c r="EE91" s="149"/>
      <c r="EF91" s="150"/>
      <c r="EG91" s="148"/>
      <c r="EH91" s="148"/>
      <c r="EI91" s="149"/>
      <c r="EJ91" s="150"/>
      <c r="EK91" s="148"/>
      <c r="EL91" s="148"/>
      <c r="EM91" s="149"/>
      <c r="EN91" s="150"/>
      <c r="EO91" s="148"/>
      <c r="EP91" s="148"/>
      <c r="EQ91" s="149"/>
      <c r="ER91" s="150"/>
      <c r="ES91" s="148"/>
      <c r="ET91" s="148"/>
      <c r="EU91" s="149"/>
      <c r="EV91" s="150"/>
      <c r="EW91" s="148"/>
      <c r="EX91" s="148"/>
      <c r="EY91" s="149"/>
      <c r="EZ91" s="150"/>
      <c r="FA91" s="148"/>
      <c r="FB91" s="148"/>
      <c r="FC91" s="149"/>
      <c r="FD91" s="150"/>
      <c r="FE91" s="148"/>
      <c r="FF91" s="148"/>
      <c r="FG91" s="149"/>
      <c r="FH91" s="150"/>
      <c r="FI91" s="148"/>
      <c r="FJ91" s="148"/>
      <c r="FK91" s="149"/>
      <c r="FL91" s="150"/>
      <c r="FM91" s="148"/>
      <c r="FN91" s="148"/>
      <c r="FO91" s="149"/>
      <c r="FP91" s="150"/>
      <c r="FQ91" s="148"/>
      <c r="FR91" s="148"/>
      <c r="FS91" s="149"/>
      <c r="FT91" s="150"/>
      <c r="FU91" s="148"/>
      <c r="FV91" s="148"/>
      <c r="FW91" s="149"/>
      <c r="FX91" s="150"/>
      <c r="FY91" s="148"/>
      <c r="FZ91" s="148"/>
      <c r="GA91" s="149"/>
      <c r="GB91" s="150"/>
      <c r="GC91" s="148"/>
      <c r="GD91" s="148"/>
      <c r="GE91" s="149"/>
      <c r="GF91" s="150"/>
      <c r="GG91" s="148"/>
      <c r="GH91" s="148"/>
      <c r="GI91" s="149"/>
      <c r="GJ91" s="150"/>
      <c r="GK91" s="148"/>
      <c r="GL91" s="148"/>
      <c r="GM91" s="149"/>
      <c r="GN91" s="150"/>
      <c r="GO91" s="148"/>
      <c r="GP91" s="148"/>
      <c r="GQ91" s="149"/>
      <c r="GR91" s="150"/>
      <c r="GS91" s="148"/>
      <c r="GT91" s="148"/>
    </row>
    <row r="92" spans="1:284" x14ac:dyDescent="0.25">
      <c r="A92" s="146">
        <v>88</v>
      </c>
      <c r="B92" s="147"/>
      <c r="C92" s="148"/>
      <c r="D92" s="148"/>
      <c r="E92" s="149"/>
      <c r="F92" s="150"/>
      <c r="G92" s="148"/>
      <c r="H92" s="148"/>
      <c r="I92" s="148"/>
      <c r="J92" s="148"/>
      <c r="K92" s="149"/>
      <c r="L92" s="150"/>
      <c r="M92" s="148"/>
      <c r="N92" s="148"/>
      <c r="O92" s="149"/>
      <c r="P92" s="150"/>
      <c r="Q92" s="148"/>
      <c r="R92" s="148"/>
      <c r="S92" s="149"/>
      <c r="T92" s="150"/>
      <c r="U92" s="148"/>
      <c r="V92" s="148"/>
      <c r="W92" s="149"/>
      <c r="X92" s="150"/>
      <c r="Y92" s="148"/>
      <c r="Z92" s="148"/>
      <c r="AA92" s="149"/>
      <c r="AB92" s="150"/>
      <c r="AC92" s="148"/>
      <c r="AD92" s="148"/>
      <c r="AE92" s="149"/>
      <c r="AF92" s="150"/>
      <c r="AG92" s="148"/>
      <c r="AH92" s="148"/>
      <c r="AI92" s="149"/>
      <c r="AJ92" s="150"/>
      <c r="AK92" s="148"/>
      <c r="AL92" s="148"/>
      <c r="AM92" s="149"/>
      <c r="AN92" s="150"/>
      <c r="AO92" s="148"/>
      <c r="AP92" s="148"/>
      <c r="AQ92" s="149"/>
      <c r="AR92" s="150"/>
      <c r="AS92" s="148"/>
      <c r="AT92" s="148"/>
      <c r="AU92" s="149"/>
      <c r="AV92" s="150"/>
      <c r="AW92" s="148"/>
      <c r="AX92" s="148"/>
      <c r="AY92" s="149"/>
      <c r="AZ92" s="150"/>
      <c r="BA92" s="148"/>
      <c r="BB92" s="148"/>
      <c r="BC92" s="149"/>
      <c r="BD92" s="150"/>
      <c r="BE92" s="148"/>
      <c r="BF92" s="148"/>
      <c r="BG92" s="149"/>
      <c r="BH92" s="150"/>
      <c r="BI92" s="148"/>
      <c r="BJ92" s="148"/>
      <c r="BK92" s="149"/>
      <c r="BL92" s="150"/>
      <c r="BM92" s="148"/>
      <c r="BN92" s="148"/>
      <c r="BO92" s="149"/>
      <c r="BP92" s="150"/>
      <c r="BQ92" s="148"/>
      <c r="BR92" s="148"/>
      <c r="BS92" s="149"/>
      <c r="BT92" s="150"/>
      <c r="BU92" s="148"/>
      <c r="BV92" s="148"/>
      <c r="BW92" s="149"/>
      <c r="BX92" s="150"/>
      <c r="BY92" s="148"/>
      <c r="BZ92" s="148"/>
      <c r="CA92" s="149"/>
      <c r="CB92" s="150"/>
      <c r="CC92" s="148"/>
      <c r="CD92" s="148"/>
      <c r="CE92" s="149"/>
      <c r="CF92" s="150"/>
      <c r="CG92" s="148"/>
      <c r="CH92" s="148"/>
      <c r="CI92" s="149"/>
      <c r="CJ92" s="150"/>
      <c r="CK92" s="148"/>
      <c r="CL92" s="148"/>
      <c r="CM92" s="149"/>
      <c r="CN92" s="150"/>
      <c r="CO92" s="148"/>
      <c r="CP92" s="148"/>
      <c r="CQ92" s="149"/>
      <c r="CR92" s="150"/>
      <c r="CS92" s="148"/>
      <c r="CT92" s="148"/>
      <c r="CU92" s="149"/>
      <c r="CV92" s="150"/>
      <c r="CW92" s="148"/>
      <c r="CX92" s="148"/>
      <c r="CY92" s="149"/>
      <c r="CZ92" s="150"/>
      <c r="DA92" s="148"/>
      <c r="DB92" s="148"/>
      <c r="DC92" s="149"/>
      <c r="DD92" s="150"/>
      <c r="DE92" s="148"/>
      <c r="DF92" s="148"/>
      <c r="DG92" s="149"/>
      <c r="DH92" s="150"/>
      <c r="DI92" s="148"/>
      <c r="DJ92" s="148"/>
      <c r="DK92" s="149"/>
      <c r="DL92" s="150"/>
      <c r="DM92" s="148"/>
      <c r="DN92" s="148"/>
      <c r="DO92" s="149"/>
      <c r="DP92" s="150"/>
      <c r="DQ92" s="148"/>
      <c r="DR92" s="148"/>
      <c r="DS92" s="149"/>
      <c r="DT92" s="150"/>
      <c r="DU92" s="148"/>
      <c r="DV92" s="148"/>
      <c r="DW92" s="149"/>
      <c r="DX92" s="150"/>
      <c r="DY92" s="148"/>
      <c r="DZ92" s="148"/>
      <c r="EA92" s="149"/>
      <c r="EB92" s="150"/>
      <c r="EC92" s="148"/>
      <c r="ED92" s="148"/>
      <c r="EE92" s="149"/>
      <c r="EF92" s="150"/>
      <c r="EG92" s="148"/>
      <c r="EH92" s="148"/>
      <c r="EI92" s="149"/>
      <c r="EJ92" s="150"/>
      <c r="EK92" s="148"/>
      <c r="EL92" s="148"/>
      <c r="EM92" s="149"/>
      <c r="EN92" s="150"/>
      <c r="EO92" s="148"/>
      <c r="EP92" s="148"/>
      <c r="EQ92" s="149"/>
      <c r="ER92" s="150"/>
      <c r="ES92" s="148"/>
      <c r="ET92" s="148"/>
      <c r="EU92" s="149"/>
      <c r="EV92" s="150"/>
      <c r="EW92" s="148"/>
      <c r="EX92" s="148"/>
      <c r="EY92" s="149"/>
      <c r="EZ92" s="150"/>
      <c r="FA92" s="148"/>
      <c r="FB92" s="148"/>
      <c r="FC92" s="149"/>
      <c r="FD92" s="150"/>
      <c r="FE92" s="148"/>
      <c r="FF92" s="148"/>
      <c r="FG92" s="149"/>
      <c r="FH92" s="150"/>
      <c r="FI92" s="148"/>
      <c r="FJ92" s="148"/>
      <c r="FK92" s="149"/>
      <c r="FL92" s="150"/>
      <c r="FM92" s="148"/>
      <c r="FN92" s="148"/>
      <c r="FO92" s="149"/>
      <c r="FP92" s="150"/>
      <c r="FQ92" s="148"/>
      <c r="FR92" s="148"/>
      <c r="FS92" s="149"/>
      <c r="FT92" s="150"/>
      <c r="FU92" s="148"/>
      <c r="FV92" s="148"/>
      <c r="FW92" s="149"/>
      <c r="FX92" s="150"/>
      <c r="FY92" s="148"/>
      <c r="FZ92" s="148"/>
      <c r="GA92" s="149"/>
      <c r="GB92" s="150"/>
      <c r="GC92" s="148"/>
      <c r="GD92" s="148"/>
      <c r="GE92" s="149"/>
      <c r="GF92" s="150"/>
      <c r="GG92" s="148"/>
      <c r="GH92" s="148"/>
      <c r="GI92" s="149"/>
      <c r="GJ92" s="150"/>
      <c r="GK92" s="148"/>
      <c r="GL92" s="148"/>
      <c r="GM92" s="149"/>
      <c r="GN92" s="150"/>
      <c r="GO92" s="148"/>
      <c r="GP92" s="148"/>
      <c r="GQ92" s="149"/>
      <c r="GR92" s="150"/>
      <c r="GS92" s="148"/>
      <c r="GT92" s="148"/>
    </row>
    <row r="93" spans="1:284" x14ac:dyDescent="0.25">
      <c r="A93" s="146">
        <v>89</v>
      </c>
      <c r="B93" s="147"/>
      <c r="C93" s="148"/>
      <c r="D93" s="148"/>
      <c r="E93" s="149"/>
      <c r="F93" s="150"/>
      <c r="G93" s="148"/>
      <c r="H93" s="148"/>
      <c r="I93" s="148"/>
      <c r="J93" s="148"/>
      <c r="K93" s="149"/>
      <c r="L93" s="150"/>
      <c r="M93" s="148"/>
      <c r="N93" s="148"/>
      <c r="O93" s="149"/>
      <c r="P93" s="150"/>
      <c r="Q93" s="148"/>
      <c r="R93" s="148"/>
      <c r="S93" s="149"/>
      <c r="T93" s="150"/>
      <c r="U93" s="148"/>
      <c r="V93" s="148"/>
      <c r="W93" s="149"/>
      <c r="X93" s="150"/>
      <c r="Y93" s="148"/>
      <c r="Z93" s="148"/>
      <c r="AA93" s="149"/>
      <c r="AB93" s="150"/>
      <c r="AC93" s="148"/>
      <c r="AD93" s="148"/>
      <c r="AE93" s="149"/>
      <c r="AF93" s="150"/>
      <c r="AG93" s="148"/>
      <c r="AH93" s="148"/>
      <c r="AI93" s="149"/>
      <c r="AJ93" s="150"/>
      <c r="AK93" s="148"/>
      <c r="AL93" s="148"/>
      <c r="AM93" s="149"/>
      <c r="AN93" s="150"/>
      <c r="AO93" s="148"/>
      <c r="AP93" s="148"/>
      <c r="AQ93" s="149"/>
      <c r="AR93" s="150"/>
      <c r="AS93" s="148"/>
      <c r="AT93" s="148"/>
      <c r="AU93" s="149"/>
      <c r="AV93" s="150"/>
      <c r="AW93" s="148"/>
      <c r="AX93" s="148"/>
      <c r="AY93" s="149"/>
      <c r="AZ93" s="150"/>
      <c r="BA93" s="148"/>
      <c r="BB93" s="148"/>
      <c r="BC93" s="149"/>
      <c r="BD93" s="150"/>
      <c r="BE93" s="148"/>
      <c r="BF93" s="148"/>
      <c r="BG93" s="149"/>
      <c r="BH93" s="150"/>
      <c r="BI93" s="148"/>
      <c r="BJ93" s="148"/>
      <c r="BK93" s="149"/>
      <c r="BL93" s="150"/>
      <c r="BM93" s="148"/>
      <c r="BN93" s="148"/>
      <c r="BO93" s="149"/>
      <c r="BP93" s="150"/>
      <c r="BQ93" s="148"/>
      <c r="BR93" s="148"/>
      <c r="BS93" s="149"/>
      <c r="BT93" s="150"/>
      <c r="BU93" s="148"/>
      <c r="BV93" s="148"/>
      <c r="BW93" s="149"/>
      <c r="BX93" s="150"/>
      <c r="BY93" s="148"/>
      <c r="BZ93" s="148"/>
      <c r="CA93" s="149"/>
      <c r="CB93" s="150"/>
      <c r="CC93" s="148"/>
      <c r="CD93" s="148"/>
      <c r="CE93" s="149"/>
      <c r="CF93" s="150"/>
      <c r="CG93" s="148"/>
      <c r="CH93" s="148"/>
      <c r="CI93" s="149"/>
      <c r="CJ93" s="150"/>
      <c r="CK93" s="148"/>
      <c r="CL93" s="148"/>
      <c r="CM93" s="149"/>
      <c r="CN93" s="150"/>
      <c r="CO93" s="148"/>
      <c r="CP93" s="148"/>
      <c r="CQ93" s="149"/>
      <c r="CR93" s="150"/>
      <c r="CS93" s="148"/>
      <c r="CT93" s="148"/>
      <c r="CU93" s="149"/>
      <c r="CV93" s="150"/>
      <c r="CW93" s="148"/>
      <c r="CX93" s="148"/>
      <c r="CY93" s="149"/>
      <c r="CZ93" s="150"/>
      <c r="DA93" s="148"/>
      <c r="DB93" s="148"/>
      <c r="DC93" s="149"/>
      <c r="DD93" s="150"/>
      <c r="DE93" s="148"/>
      <c r="DF93" s="148"/>
      <c r="DG93" s="149"/>
      <c r="DH93" s="150"/>
      <c r="DI93" s="148"/>
      <c r="DJ93" s="148"/>
      <c r="DK93" s="149"/>
      <c r="DL93" s="150"/>
      <c r="DM93" s="148"/>
      <c r="DN93" s="148"/>
      <c r="DO93" s="149"/>
      <c r="DP93" s="150"/>
      <c r="DQ93" s="148"/>
      <c r="DR93" s="148"/>
      <c r="DS93" s="149"/>
      <c r="DT93" s="150"/>
      <c r="DU93" s="148"/>
      <c r="DV93" s="148"/>
      <c r="DW93" s="149"/>
      <c r="DX93" s="150"/>
      <c r="DY93" s="148"/>
      <c r="DZ93" s="148"/>
      <c r="EA93" s="149"/>
      <c r="EB93" s="150"/>
      <c r="EC93" s="148"/>
      <c r="ED93" s="148"/>
      <c r="EE93" s="149"/>
      <c r="EF93" s="150"/>
      <c r="EG93" s="148"/>
      <c r="EH93" s="148"/>
      <c r="EI93" s="149"/>
      <c r="EJ93" s="150"/>
      <c r="EK93" s="148"/>
      <c r="EL93" s="148"/>
      <c r="EM93" s="149"/>
      <c r="EN93" s="150"/>
      <c r="EO93" s="148"/>
      <c r="EP93" s="148"/>
      <c r="EQ93" s="149"/>
      <c r="ER93" s="150"/>
      <c r="ES93" s="148"/>
      <c r="ET93" s="148"/>
      <c r="EU93" s="149"/>
      <c r="EV93" s="150"/>
      <c r="EW93" s="148"/>
      <c r="EX93" s="148"/>
      <c r="EY93" s="149"/>
      <c r="EZ93" s="150"/>
      <c r="FA93" s="148"/>
      <c r="FB93" s="148"/>
      <c r="FC93" s="149"/>
      <c r="FD93" s="150"/>
      <c r="FE93" s="148"/>
      <c r="FF93" s="148"/>
      <c r="FG93" s="149"/>
      <c r="FH93" s="150"/>
      <c r="FI93" s="148"/>
      <c r="FJ93" s="148"/>
      <c r="FK93" s="149"/>
      <c r="FL93" s="150"/>
      <c r="FM93" s="148"/>
      <c r="FN93" s="148"/>
      <c r="FO93" s="149"/>
      <c r="FP93" s="150"/>
      <c r="FQ93" s="148"/>
      <c r="FR93" s="148"/>
      <c r="FS93" s="149"/>
      <c r="FT93" s="150"/>
      <c r="FU93" s="148"/>
      <c r="FV93" s="148"/>
      <c r="FW93" s="149"/>
      <c r="FX93" s="150"/>
      <c r="FY93" s="148"/>
      <c r="FZ93" s="148"/>
      <c r="GA93" s="149"/>
      <c r="GB93" s="150"/>
      <c r="GC93" s="148"/>
      <c r="GD93" s="148"/>
      <c r="GE93" s="149"/>
      <c r="GF93" s="150"/>
      <c r="GG93" s="148"/>
      <c r="GH93" s="148"/>
      <c r="GI93" s="149"/>
      <c r="GJ93" s="150"/>
      <c r="GK93" s="148"/>
      <c r="GL93" s="148"/>
      <c r="GM93" s="149"/>
      <c r="GN93" s="150"/>
      <c r="GO93" s="148"/>
      <c r="GP93" s="148"/>
      <c r="GQ93" s="149"/>
      <c r="GR93" s="150"/>
      <c r="GS93" s="148"/>
      <c r="GT93" s="148"/>
    </row>
    <row r="94" spans="1:284" x14ac:dyDescent="0.25">
      <c r="A94" s="146">
        <v>90</v>
      </c>
      <c r="B94" s="147"/>
      <c r="C94" s="148"/>
      <c r="D94" s="148"/>
      <c r="E94" s="149"/>
      <c r="F94" s="150"/>
      <c r="G94" s="148"/>
      <c r="H94" s="148"/>
      <c r="I94" s="148"/>
      <c r="J94" s="148"/>
      <c r="K94" s="149"/>
      <c r="L94" s="150"/>
      <c r="M94" s="148"/>
      <c r="N94" s="148"/>
      <c r="O94" s="149"/>
      <c r="P94" s="150"/>
      <c r="Q94" s="148"/>
      <c r="R94" s="148"/>
      <c r="S94" s="149"/>
      <c r="T94" s="150"/>
      <c r="U94" s="148"/>
      <c r="V94" s="148"/>
      <c r="W94" s="149"/>
      <c r="X94" s="150"/>
      <c r="Y94" s="148"/>
      <c r="Z94" s="148"/>
      <c r="AA94" s="149"/>
      <c r="AB94" s="150"/>
      <c r="AC94" s="148"/>
      <c r="AD94" s="148"/>
      <c r="AE94" s="149"/>
      <c r="AF94" s="150"/>
      <c r="AG94" s="148"/>
      <c r="AH94" s="148"/>
      <c r="AI94" s="149"/>
      <c r="AJ94" s="150"/>
      <c r="AK94" s="148"/>
      <c r="AL94" s="148"/>
      <c r="AM94" s="149"/>
      <c r="AN94" s="150"/>
      <c r="AO94" s="148"/>
      <c r="AP94" s="148"/>
      <c r="AQ94" s="149"/>
      <c r="AR94" s="150"/>
      <c r="AS94" s="148"/>
      <c r="AT94" s="148"/>
      <c r="AU94" s="149"/>
      <c r="AV94" s="150"/>
      <c r="AW94" s="148"/>
      <c r="AX94" s="148"/>
      <c r="AY94" s="149"/>
      <c r="AZ94" s="150"/>
      <c r="BA94" s="148"/>
      <c r="BB94" s="148"/>
      <c r="BC94" s="149"/>
      <c r="BD94" s="150"/>
      <c r="BE94" s="148"/>
      <c r="BF94" s="148"/>
      <c r="BG94" s="149"/>
      <c r="BH94" s="150"/>
      <c r="BI94" s="148"/>
      <c r="BJ94" s="148"/>
      <c r="BK94" s="149"/>
      <c r="BL94" s="150"/>
      <c r="BM94" s="148"/>
      <c r="BN94" s="148"/>
      <c r="BO94" s="149"/>
      <c r="BP94" s="150"/>
      <c r="BQ94" s="148"/>
      <c r="BR94" s="148"/>
      <c r="BS94" s="149"/>
      <c r="BT94" s="150"/>
      <c r="BU94" s="148"/>
      <c r="BV94" s="148"/>
      <c r="BW94" s="149"/>
      <c r="BX94" s="150"/>
      <c r="BY94" s="148"/>
      <c r="BZ94" s="148"/>
      <c r="CA94" s="149"/>
      <c r="CB94" s="150"/>
      <c r="CC94" s="148"/>
      <c r="CD94" s="148"/>
      <c r="CE94" s="149"/>
      <c r="CF94" s="150"/>
      <c r="CG94" s="148"/>
      <c r="CH94" s="148"/>
      <c r="CI94" s="149"/>
      <c r="CJ94" s="150"/>
      <c r="CK94" s="148"/>
      <c r="CL94" s="148"/>
      <c r="CM94" s="149"/>
      <c r="CN94" s="150"/>
      <c r="CO94" s="148"/>
      <c r="CP94" s="148"/>
      <c r="CQ94" s="149"/>
      <c r="CR94" s="150"/>
      <c r="CS94" s="148"/>
      <c r="CT94" s="148"/>
      <c r="CU94" s="149"/>
      <c r="CV94" s="150"/>
      <c r="CW94" s="148"/>
      <c r="CX94" s="148"/>
      <c r="CY94" s="149"/>
      <c r="CZ94" s="150"/>
      <c r="DA94" s="148"/>
      <c r="DB94" s="148"/>
      <c r="DC94" s="149"/>
      <c r="DD94" s="150"/>
      <c r="DE94" s="148"/>
      <c r="DF94" s="148"/>
      <c r="DG94" s="149"/>
      <c r="DH94" s="150"/>
      <c r="DI94" s="148"/>
      <c r="DJ94" s="148"/>
      <c r="DK94" s="149"/>
      <c r="DL94" s="150"/>
      <c r="DM94" s="148"/>
      <c r="DN94" s="148"/>
      <c r="DO94" s="149"/>
      <c r="DP94" s="150"/>
      <c r="DQ94" s="148"/>
      <c r="DR94" s="148"/>
      <c r="DS94" s="149"/>
      <c r="DT94" s="150"/>
      <c r="DU94" s="148"/>
      <c r="DV94" s="148"/>
      <c r="DW94" s="149"/>
      <c r="DX94" s="150"/>
      <c r="DY94" s="148"/>
      <c r="DZ94" s="148"/>
      <c r="EA94" s="149"/>
      <c r="EB94" s="150"/>
      <c r="EC94" s="148"/>
      <c r="ED94" s="148"/>
      <c r="EE94" s="149"/>
      <c r="EF94" s="150"/>
      <c r="EG94" s="148"/>
      <c r="EH94" s="148"/>
      <c r="EI94" s="149"/>
      <c r="EJ94" s="150"/>
      <c r="EK94" s="148"/>
      <c r="EL94" s="148"/>
      <c r="EM94" s="149"/>
      <c r="EN94" s="150"/>
      <c r="EO94" s="148"/>
      <c r="EP94" s="148"/>
      <c r="EQ94" s="149"/>
      <c r="ER94" s="150"/>
      <c r="ES94" s="148"/>
      <c r="ET94" s="148"/>
      <c r="EU94" s="149"/>
      <c r="EV94" s="150"/>
      <c r="EW94" s="148"/>
      <c r="EX94" s="148"/>
      <c r="EY94" s="149"/>
      <c r="EZ94" s="150"/>
      <c r="FA94" s="148"/>
      <c r="FB94" s="148"/>
      <c r="FC94" s="149"/>
      <c r="FD94" s="150"/>
      <c r="FE94" s="148"/>
      <c r="FF94" s="148"/>
      <c r="FG94" s="149"/>
      <c r="FH94" s="150"/>
      <c r="FI94" s="148"/>
      <c r="FJ94" s="148"/>
      <c r="FK94" s="149"/>
      <c r="FL94" s="150"/>
      <c r="FM94" s="148"/>
      <c r="FN94" s="148"/>
      <c r="FO94" s="149"/>
      <c r="FP94" s="150"/>
      <c r="FQ94" s="148"/>
      <c r="FR94" s="148"/>
      <c r="FS94" s="149"/>
      <c r="FT94" s="150"/>
      <c r="FU94" s="148"/>
      <c r="FV94" s="148"/>
      <c r="FW94" s="149"/>
      <c r="FX94" s="150"/>
      <c r="FY94" s="148"/>
      <c r="FZ94" s="148"/>
      <c r="GA94" s="149"/>
      <c r="GB94" s="150"/>
      <c r="GC94" s="148"/>
      <c r="GD94" s="148"/>
      <c r="GE94" s="149"/>
      <c r="GF94" s="150"/>
      <c r="GG94" s="148"/>
      <c r="GH94" s="148"/>
      <c r="GI94" s="149"/>
      <c r="GJ94" s="150"/>
      <c r="GK94" s="148"/>
      <c r="GL94" s="148"/>
      <c r="GM94" s="149"/>
      <c r="GN94" s="150"/>
      <c r="GO94" s="148"/>
      <c r="GP94" s="148"/>
      <c r="GQ94" s="149"/>
      <c r="GR94" s="150"/>
      <c r="GS94" s="148"/>
      <c r="GT94" s="148"/>
    </row>
    <row r="95" spans="1:284" x14ac:dyDescent="0.25">
      <c r="A95" s="146">
        <v>91</v>
      </c>
      <c r="B95" s="147"/>
      <c r="C95" s="148"/>
      <c r="D95" s="148"/>
      <c r="E95" s="149"/>
      <c r="F95" s="150"/>
      <c r="G95" s="148"/>
      <c r="H95" s="148"/>
      <c r="I95" s="148"/>
      <c r="J95" s="148"/>
      <c r="K95" s="149"/>
      <c r="L95" s="150"/>
      <c r="M95" s="148"/>
      <c r="N95" s="148"/>
      <c r="O95" s="149"/>
      <c r="P95" s="150"/>
      <c r="Q95" s="148"/>
      <c r="R95" s="148"/>
      <c r="S95" s="149"/>
      <c r="T95" s="150"/>
      <c r="U95" s="148"/>
      <c r="V95" s="148"/>
      <c r="W95" s="149"/>
      <c r="X95" s="150"/>
      <c r="Y95" s="148"/>
      <c r="Z95" s="148"/>
      <c r="AA95" s="149"/>
      <c r="AB95" s="150"/>
      <c r="AC95" s="148"/>
      <c r="AD95" s="148"/>
      <c r="AE95" s="149"/>
      <c r="AF95" s="150"/>
      <c r="AG95" s="148"/>
      <c r="AH95" s="148"/>
      <c r="AI95" s="149"/>
      <c r="AJ95" s="150"/>
      <c r="AK95" s="148"/>
      <c r="AL95" s="148"/>
      <c r="AM95" s="149"/>
      <c r="AN95" s="150"/>
      <c r="AO95" s="148"/>
      <c r="AP95" s="148"/>
      <c r="AQ95" s="149"/>
      <c r="AR95" s="150"/>
      <c r="AS95" s="148"/>
      <c r="AT95" s="148"/>
      <c r="AU95" s="149"/>
      <c r="AV95" s="150"/>
      <c r="AW95" s="148"/>
      <c r="AX95" s="148"/>
      <c r="AY95" s="149"/>
      <c r="AZ95" s="150"/>
      <c r="BA95" s="148"/>
      <c r="BB95" s="148"/>
      <c r="BC95" s="149"/>
      <c r="BD95" s="150"/>
      <c r="BE95" s="148"/>
      <c r="BF95" s="148"/>
      <c r="BG95" s="149"/>
      <c r="BH95" s="150"/>
      <c r="BI95" s="148"/>
      <c r="BJ95" s="148"/>
      <c r="BK95" s="149"/>
      <c r="BL95" s="150"/>
      <c r="BM95" s="148"/>
      <c r="BN95" s="148"/>
      <c r="BO95" s="149"/>
      <c r="BP95" s="150"/>
      <c r="BQ95" s="148"/>
      <c r="BR95" s="148"/>
      <c r="BS95" s="149"/>
      <c r="BT95" s="150"/>
      <c r="BU95" s="148"/>
      <c r="BV95" s="148"/>
      <c r="BW95" s="149"/>
      <c r="BX95" s="150"/>
      <c r="BY95" s="148"/>
      <c r="BZ95" s="148"/>
      <c r="CA95" s="149"/>
      <c r="CB95" s="150"/>
      <c r="CC95" s="148"/>
      <c r="CD95" s="148"/>
      <c r="CE95" s="149"/>
      <c r="CF95" s="150"/>
      <c r="CG95" s="148"/>
      <c r="CH95" s="148"/>
      <c r="CI95" s="149"/>
      <c r="CJ95" s="150"/>
      <c r="CK95" s="148"/>
      <c r="CL95" s="148"/>
      <c r="CM95" s="149"/>
      <c r="CN95" s="150"/>
      <c r="CO95" s="148"/>
      <c r="CP95" s="148"/>
      <c r="CQ95" s="149"/>
      <c r="CR95" s="150"/>
      <c r="CS95" s="148"/>
      <c r="CT95" s="148"/>
      <c r="CU95" s="149"/>
      <c r="CV95" s="150"/>
      <c r="CW95" s="148"/>
      <c r="CX95" s="148"/>
      <c r="CY95" s="149"/>
      <c r="CZ95" s="150"/>
      <c r="DA95" s="148"/>
      <c r="DB95" s="148"/>
      <c r="DC95" s="149"/>
      <c r="DD95" s="150"/>
      <c r="DE95" s="148"/>
      <c r="DF95" s="148"/>
      <c r="DG95" s="149"/>
      <c r="DH95" s="150"/>
      <c r="DI95" s="148"/>
      <c r="DJ95" s="148"/>
      <c r="DK95" s="149"/>
      <c r="DL95" s="150"/>
      <c r="DM95" s="148"/>
      <c r="DN95" s="148"/>
      <c r="DO95" s="149"/>
      <c r="DP95" s="150"/>
      <c r="DQ95" s="148"/>
      <c r="DR95" s="148"/>
      <c r="DS95" s="149"/>
      <c r="DT95" s="150"/>
      <c r="DU95" s="148"/>
      <c r="DV95" s="148"/>
      <c r="DW95" s="149"/>
      <c r="DX95" s="150"/>
      <c r="DY95" s="148"/>
      <c r="DZ95" s="148"/>
      <c r="EA95" s="149"/>
      <c r="EB95" s="150"/>
      <c r="EC95" s="148"/>
      <c r="ED95" s="148"/>
      <c r="EE95" s="149"/>
      <c r="EF95" s="150"/>
      <c r="EG95" s="148"/>
      <c r="EH95" s="148"/>
      <c r="EI95" s="149"/>
      <c r="EJ95" s="150"/>
      <c r="EK95" s="148"/>
      <c r="EL95" s="148"/>
      <c r="EM95" s="149"/>
      <c r="EN95" s="150"/>
      <c r="EO95" s="148"/>
      <c r="EP95" s="148"/>
      <c r="EQ95" s="149"/>
      <c r="ER95" s="150"/>
      <c r="ES95" s="148"/>
      <c r="ET95" s="148"/>
      <c r="EU95" s="149"/>
      <c r="EV95" s="150"/>
      <c r="EW95" s="148"/>
      <c r="EX95" s="148"/>
      <c r="EY95" s="149"/>
      <c r="EZ95" s="150"/>
      <c r="FA95" s="148"/>
      <c r="FB95" s="148"/>
      <c r="FC95" s="149"/>
      <c r="FD95" s="150"/>
      <c r="FE95" s="148"/>
      <c r="FF95" s="148"/>
      <c r="FG95" s="149"/>
      <c r="FH95" s="150"/>
      <c r="FI95" s="148"/>
      <c r="FJ95" s="148"/>
      <c r="FK95" s="149"/>
      <c r="FL95" s="150"/>
      <c r="FM95" s="148"/>
      <c r="FN95" s="148"/>
      <c r="FO95" s="149"/>
      <c r="FP95" s="150"/>
      <c r="FQ95" s="148"/>
      <c r="FR95" s="148"/>
      <c r="FS95" s="149"/>
      <c r="FT95" s="150"/>
      <c r="FU95" s="148"/>
      <c r="FV95" s="148"/>
      <c r="FW95" s="149"/>
      <c r="FX95" s="150"/>
      <c r="FY95" s="148"/>
      <c r="FZ95" s="148"/>
      <c r="GA95" s="149"/>
      <c r="GB95" s="150"/>
      <c r="GC95" s="148"/>
      <c r="GD95" s="148"/>
      <c r="GE95" s="149"/>
      <c r="GF95" s="150"/>
      <c r="GG95" s="148"/>
      <c r="GH95" s="148"/>
      <c r="GI95" s="149"/>
      <c r="GJ95" s="150"/>
      <c r="GK95" s="148"/>
      <c r="GL95" s="148"/>
      <c r="GM95" s="149"/>
      <c r="GN95" s="150"/>
      <c r="GO95" s="148"/>
      <c r="GP95" s="148"/>
      <c r="GQ95" s="149"/>
      <c r="GR95" s="150"/>
      <c r="GS95" s="148"/>
      <c r="GT95" s="148"/>
    </row>
    <row r="96" spans="1:284" x14ac:dyDescent="0.25">
      <c r="A96" s="146">
        <v>92</v>
      </c>
      <c r="B96" s="147"/>
      <c r="C96" s="148"/>
      <c r="D96" s="148"/>
      <c r="E96" s="149"/>
      <c r="F96" s="150"/>
      <c r="G96" s="148"/>
      <c r="H96" s="148"/>
      <c r="I96" s="148"/>
      <c r="J96" s="148"/>
      <c r="K96" s="149"/>
      <c r="L96" s="150"/>
      <c r="M96" s="148"/>
      <c r="N96" s="148"/>
      <c r="O96" s="149"/>
      <c r="P96" s="150"/>
      <c r="Q96" s="148"/>
      <c r="R96" s="148"/>
      <c r="S96" s="149"/>
      <c r="T96" s="150"/>
      <c r="U96" s="148"/>
      <c r="V96" s="148"/>
      <c r="W96" s="149"/>
      <c r="X96" s="150"/>
      <c r="Y96" s="148"/>
      <c r="Z96" s="148"/>
      <c r="AA96" s="149"/>
      <c r="AB96" s="150"/>
      <c r="AC96" s="148"/>
      <c r="AD96" s="148"/>
      <c r="AE96" s="149"/>
      <c r="AF96" s="150"/>
      <c r="AG96" s="148"/>
      <c r="AH96" s="148"/>
      <c r="AI96" s="149"/>
      <c r="AJ96" s="150"/>
      <c r="AK96" s="148"/>
      <c r="AL96" s="148"/>
      <c r="AM96" s="149"/>
      <c r="AN96" s="150"/>
      <c r="AO96" s="148"/>
      <c r="AP96" s="148"/>
      <c r="AQ96" s="149"/>
      <c r="AR96" s="150"/>
      <c r="AS96" s="148"/>
      <c r="AT96" s="148"/>
      <c r="AU96" s="149"/>
      <c r="AV96" s="150"/>
      <c r="AW96" s="148"/>
      <c r="AX96" s="148"/>
      <c r="AY96" s="149"/>
      <c r="AZ96" s="150"/>
      <c r="BA96" s="148"/>
      <c r="BB96" s="148"/>
      <c r="BC96" s="149"/>
      <c r="BD96" s="150"/>
      <c r="BE96" s="148"/>
      <c r="BF96" s="148"/>
      <c r="BG96" s="149"/>
      <c r="BH96" s="150"/>
      <c r="BI96" s="148"/>
      <c r="BJ96" s="148"/>
      <c r="BK96" s="149"/>
      <c r="BL96" s="150"/>
      <c r="BM96" s="148"/>
      <c r="BN96" s="148"/>
      <c r="BO96" s="149"/>
      <c r="BP96" s="150"/>
      <c r="BQ96" s="148"/>
      <c r="BR96" s="148"/>
      <c r="BS96" s="149"/>
      <c r="BT96" s="150"/>
      <c r="BU96" s="148"/>
      <c r="BV96" s="148"/>
      <c r="BW96" s="149"/>
      <c r="BX96" s="150"/>
      <c r="BY96" s="148"/>
      <c r="BZ96" s="148"/>
      <c r="CA96" s="149"/>
      <c r="CB96" s="150"/>
      <c r="CC96" s="148"/>
      <c r="CD96" s="148"/>
      <c r="CE96" s="149"/>
      <c r="CF96" s="150"/>
      <c r="CG96" s="148"/>
      <c r="CH96" s="148"/>
      <c r="CI96" s="149"/>
      <c r="CJ96" s="150"/>
      <c r="CK96" s="148"/>
      <c r="CL96" s="148"/>
      <c r="CM96" s="149"/>
      <c r="CN96" s="150"/>
      <c r="CO96" s="148"/>
      <c r="CP96" s="148"/>
      <c r="CQ96" s="149"/>
      <c r="CR96" s="150"/>
      <c r="CS96" s="148"/>
      <c r="CT96" s="148"/>
      <c r="CU96" s="149"/>
      <c r="CV96" s="150"/>
      <c r="CW96" s="148"/>
      <c r="CX96" s="148"/>
      <c r="CY96" s="149"/>
      <c r="CZ96" s="150"/>
      <c r="DA96" s="148"/>
      <c r="DB96" s="148"/>
      <c r="DC96" s="149"/>
      <c r="DD96" s="150"/>
      <c r="DE96" s="148"/>
      <c r="DF96" s="148"/>
      <c r="DG96" s="149"/>
      <c r="DH96" s="150"/>
      <c r="DI96" s="148"/>
      <c r="DJ96" s="148"/>
      <c r="DK96" s="149"/>
      <c r="DL96" s="150"/>
      <c r="DM96" s="148"/>
      <c r="DN96" s="148"/>
      <c r="DO96" s="149"/>
      <c r="DP96" s="150"/>
      <c r="DQ96" s="148"/>
      <c r="DR96" s="148"/>
      <c r="DS96" s="149"/>
      <c r="DT96" s="150"/>
      <c r="DU96" s="148"/>
      <c r="DV96" s="148"/>
      <c r="DW96" s="149"/>
      <c r="DX96" s="150"/>
      <c r="DY96" s="148"/>
      <c r="DZ96" s="148"/>
      <c r="EA96" s="149"/>
      <c r="EB96" s="150"/>
      <c r="EC96" s="148"/>
      <c r="ED96" s="148"/>
      <c r="EE96" s="149"/>
      <c r="EF96" s="150"/>
      <c r="EG96" s="148"/>
      <c r="EH96" s="148"/>
      <c r="EI96" s="149"/>
      <c r="EJ96" s="150"/>
      <c r="EK96" s="148"/>
      <c r="EL96" s="148"/>
      <c r="EM96" s="149"/>
      <c r="EN96" s="150"/>
      <c r="EO96" s="148"/>
      <c r="EP96" s="148"/>
      <c r="EQ96" s="149"/>
      <c r="ER96" s="150"/>
      <c r="ES96" s="148"/>
      <c r="ET96" s="148"/>
      <c r="EU96" s="149"/>
      <c r="EV96" s="150"/>
      <c r="EW96" s="148"/>
      <c r="EX96" s="148"/>
      <c r="EY96" s="149"/>
      <c r="EZ96" s="150"/>
      <c r="FA96" s="148"/>
      <c r="FB96" s="148"/>
      <c r="FC96" s="149"/>
      <c r="FD96" s="150"/>
      <c r="FE96" s="148"/>
      <c r="FF96" s="148"/>
      <c r="FG96" s="149"/>
      <c r="FH96" s="150"/>
      <c r="FI96" s="148"/>
      <c r="FJ96" s="148"/>
      <c r="FK96" s="149"/>
      <c r="FL96" s="150"/>
      <c r="FM96" s="148"/>
      <c r="FN96" s="148"/>
      <c r="FO96" s="149"/>
      <c r="FP96" s="150"/>
      <c r="FQ96" s="148"/>
      <c r="FR96" s="148"/>
      <c r="FS96" s="149"/>
      <c r="FT96" s="150"/>
      <c r="FU96" s="148"/>
      <c r="FV96" s="148"/>
      <c r="FW96" s="149"/>
      <c r="FX96" s="150"/>
      <c r="FY96" s="148"/>
      <c r="FZ96" s="148"/>
      <c r="GA96" s="149"/>
      <c r="GB96" s="150"/>
      <c r="GC96" s="148"/>
      <c r="GD96" s="148"/>
      <c r="GE96" s="149"/>
      <c r="GF96" s="150"/>
      <c r="GG96" s="148"/>
      <c r="GH96" s="148"/>
      <c r="GI96" s="149"/>
      <c r="GJ96" s="150"/>
      <c r="GK96" s="148"/>
      <c r="GL96" s="148"/>
      <c r="GM96" s="149"/>
      <c r="GN96" s="150"/>
      <c r="GO96" s="148"/>
      <c r="GP96" s="148"/>
      <c r="GQ96" s="149"/>
      <c r="GR96" s="150"/>
      <c r="GS96" s="148"/>
      <c r="GT96" s="148"/>
    </row>
    <row r="97" spans="1:202" x14ac:dyDescent="0.25">
      <c r="A97" s="146">
        <v>93</v>
      </c>
      <c r="B97" s="147"/>
      <c r="C97" s="148"/>
      <c r="D97" s="148"/>
      <c r="E97" s="149"/>
      <c r="F97" s="150"/>
      <c r="G97" s="148"/>
      <c r="H97" s="148"/>
      <c r="I97" s="148"/>
      <c r="J97" s="148"/>
      <c r="K97" s="149"/>
      <c r="L97" s="150"/>
      <c r="M97" s="148"/>
      <c r="N97" s="148"/>
      <c r="O97" s="149"/>
      <c r="P97" s="150"/>
      <c r="Q97" s="148"/>
      <c r="R97" s="148"/>
      <c r="S97" s="149"/>
      <c r="T97" s="150"/>
      <c r="U97" s="148"/>
      <c r="V97" s="148"/>
      <c r="W97" s="149"/>
      <c r="X97" s="150"/>
      <c r="Y97" s="148"/>
      <c r="Z97" s="148"/>
      <c r="AA97" s="149"/>
      <c r="AB97" s="150"/>
      <c r="AC97" s="148"/>
      <c r="AD97" s="148"/>
      <c r="AE97" s="149"/>
      <c r="AF97" s="150"/>
      <c r="AG97" s="148"/>
      <c r="AH97" s="148"/>
      <c r="AI97" s="149"/>
      <c r="AJ97" s="150"/>
      <c r="AK97" s="148"/>
      <c r="AL97" s="148"/>
      <c r="AM97" s="149"/>
      <c r="AN97" s="150"/>
      <c r="AO97" s="148"/>
      <c r="AP97" s="148"/>
      <c r="AQ97" s="149"/>
      <c r="AR97" s="150"/>
      <c r="AS97" s="148"/>
      <c r="AT97" s="148"/>
      <c r="AU97" s="149"/>
      <c r="AV97" s="150"/>
      <c r="AW97" s="148"/>
      <c r="AX97" s="148"/>
      <c r="AY97" s="149"/>
      <c r="AZ97" s="150"/>
      <c r="BA97" s="148"/>
      <c r="BB97" s="148"/>
      <c r="BC97" s="149"/>
      <c r="BD97" s="150"/>
      <c r="BE97" s="148"/>
      <c r="BF97" s="148"/>
      <c r="BG97" s="149"/>
      <c r="BH97" s="150"/>
      <c r="BI97" s="148"/>
      <c r="BJ97" s="148"/>
      <c r="BK97" s="149"/>
      <c r="BL97" s="150"/>
      <c r="BM97" s="148"/>
      <c r="BN97" s="148"/>
      <c r="BO97" s="149"/>
      <c r="BP97" s="150"/>
      <c r="BQ97" s="148"/>
      <c r="BR97" s="148"/>
      <c r="BS97" s="149"/>
      <c r="BT97" s="150"/>
      <c r="BU97" s="148"/>
      <c r="BV97" s="148"/>
      <c r="BW97" s="149"/>
      <c r="BX97" s="150"/>
      <c r="BY97" s="148"/>
      <c r="BZ97" s="148"/>
      <c r="CA97" s="149"/>
      <c r="CB97" s="150"/>
      <c r="CC97" s="148"/>
      <c r="CD97" s="148"/>
      <c r="CE97" s="149"/>
      <c r="CF97" s="150"/>
      <c r="CG97" s="148"/>
      <c r="CH97" s="148"/>
      <c r="CI97" s="149"/>
      <c r="CJ97" s="150"/>
      <c r="CK97" s="148"/>
      <c r="CL97" s="148"/>
      <c r="CM97" s="149"/>
      <c r="CN97" s="150"/>
      <c r="CO97" s="148"/>
      <c r="CP97" s="148"/>
      <c r="CQ97" s="149"/>
      <c r="CR97" s="150"/>
      <c r="CS97" s="148"/>
      <c r="CT97" s="148"/>
      <c r="CU97" s="149"/>
      <c r="CV97" s="150"/>
      <c r="CW97" s="148"/>
      <c r="CX97" s="148"/>
      <c r="CY97" s="149"/>
      <c r="CZ97" s="150"/>
      <c r="DA97" s="148"/>
      <c r="DB97" s="148"/>
      <c r="DC97" s="149"/>
      <c r="DD97" s="150"/>
      <c r="DE97" s="148"/>
      <c r="DF97" s="148"/>
      <c r="DG97" s="149"/>
      <c r="DH97" s="150"/>
      <c r="DI97" s="148"/>
      <c r="DJ97" s="148"/>
      <c r="DK97" s="149"/>
      <c r="DL97" s="150"/>
      <c r="DM97" s="148"/>
      <c r="DN97" s="148"/>
      <c r="DO97" s="149"/>
      <c r="DP97" s="150"/>
      <c r="DQ97" s="148"/>
      <c r="DR97" s="148"/>
      <c r="DS97" s="149"/>
      <c r="DT97" s="150"/>
      <c r="DU97" s="148"/>
      <c r="DV97" s="148"/>
      <c r="DW97" s="149"/>
      <c r="DX97" s="150"/>
      <c r="DY97" s="148"/>
      <c r="DZ97" s="148"/>
      <c r="EA97" s="149"/>
      <c r="EB97" s="150"/>
      <c r="EC97" s="148"/>
      <c r="ED97" s="148"/>
      <c r="EE97" s="149"/>
      <c r="EF97" s="150"/>
      <c r="EG97" s="148"/>
      <c r="EH97" s="148"/>
      <c r="EI97" s="149"/>
      <c r="EJ97" s="150"/>
      <c r="EK97" s="148"/>
      <c r="EL97" s="148"/>
      <c r="EM97" s="149"/>
      <c r="EN97" s="150"/>
      <c r="EO97" s="148"/>
      <c r="EP97" s="148"/>
      <c r="EQ97" s="149"/>
      <c r="ER97" s="150"/>
      <c r="ES97" s="148"/>
      <c r="ET97" s="148"/>
      <c r="EU97" s="149"/>
      <c r="EV97" s="150"/>
      <c r="EW97" s="148"/>
      <c r="EX97" s="148"/>
      <c r="EY97" s="149"/>
      <c r="EZ97" s="150"/>
      <c r="FA97" s="148"/>
      <c r="FB97" s="148"/>
      <c r="FC97" s="149"/>
      <c r="FD97" s="150"/>
      <c r="FE97" s="148"/>
      <c r="FF97" s="148"/>
      <c r="FG97" s="149"/>
      <c r="FH97" s="150"/>
      <c r="FI97" s="148"/>
      <c r="FJ97" s="148"/>
      <c r="FK97" s="149"/>
      <c r="FL97" s="150"/>
      <c r="FM97" s="148"/>
      <c r="FN97" s="148"/>
      <c r="FO97" s="149"/>
      <c r="FP97" s="150"/>
      <c r="FQ97" s="148"/>
      <c r="FR97" s="148"/>
      <c r="FS97" s="149"/>
      <c r="FT97" s="150"/>
      <c r="FU97" s="148"/>
      <c r="FV97" s="148"/>
      <c r="FW97" s="149"/>
      <c r="FX97" s="150"/>
      <c r="FY97" s="148"/>
      <c r="FZ97" s="148"/>
      <c r="GA97" s="149"/>
      <c r="GB97" s="150"/>
      <c r="GC97" s="148"/>
      <c r="GD97" s="148"/>
      <c r="GE97" s="149"/>
      <c r="GF97" s="150"/>
      <c r="GG97" s="148"/>
      <c r="GH97" s="148"/>
      <c r="GI97" s="149"/>
      <c r="GJ97" s="150"/>
      <c r="GK97" s="148"/>
      <c r="GL97" s="148"/>
      <c r="GM97" s="149"/>
      <c r="GN97" s="150"/>
      <c r="GO97" s="148"/>
      <c r="GP97" s="148"/>
      <c r="GQ97" s="149"/>
      <c r="GR97" s="150"/>
      <c r="GS97" s="148"/>
      <c r="GT97" s="148"/>
    </row>
    <row r="98" spans="1:202" x14ac:dyDescent="0.25">
      <c r="A98" s="146">
        <v>94</v>
      </c>
      <c r="B98" s="147"/>
      <c r="C98" s="148"/>
      <c r="D98" s="148"/>
      <c r="E98" s="149"/>
      <c r="F98" s="150"/>
      <c r="G98" s="148"/>
      <c r="H98" s="148"/>
      <c r="I98" s="148"/>
      <c r="J98" s="148"/>
      <c r="K98" s="149"/>
      <c r="L98" s="150"/>
      <c r="M98" s="148"/>
      <c r="N98" s="148"/>
      <c r="O98" s="149"/>
      <c r="P98" s="150"/>
      <c r="Q98" s="148"/>
      <c r="R98" s="148"/>
      <c r="S98" s="149"/>
      <c r="T98" s="150"/>
      <c r="U98" s="148"/>
      <c r="V98" s="148"/>
      <c r="W98" s="149"/>
      <c r="X98" s="150"/>
      <c r="Y98" s="148"/>
      <c r="Z98" s="148"/>
      <c r="AA98" s="149"/>
      <c r="AB98" s="150"/>
      <c r="AC98" s="148"/>
      <c r="AD98" s="148"/>
      <c r="AE98" s="149"/>
      <c r="AF98" s="150"/>
      <c r="AG98" s="148"/>
      <c r="AH98" s="148"/>
      <c r="AI98" s="149"/>
      <c r="AJ98" s="150"/>
      <c r="AK98" s="148"/>
      <c r="AL98" s="148"/>
      <c r="AM98" s="149"/>
      <c r="AN98" s="150"/>
      <c r="AO98" s="148"/>
      <c r="AP98" s="148"/>
      <c r="AQ98" s="149"/>
      <c r="AR98" s="150"/>
      <c r="AS98" s="148"/>
      <c r="AT98" s="148"/>
      <c r="AU98" s="149"/>
      <c r="AV98" s="150"/>
      <c r="AW98" s="148"/>
      <c r="AX98" s="148"/>
      <c r="AY98" s="149"/>
      <c r="AZ98" s="150"/>
      <c r="BA98" s="148"/>
      <c r="BB98" s="148"/>
      <c r="BC98" s="149"/>
      <c r="BD98" s="150"/>
      <c r="BE98" s="148"/>
      <c r="BF98" s="148"/>
      <c r="BG98" s="149"/>
      <c r="BH98" s="150"/>
      <c r="BI98" s="148"/>
      <c r="BJ98" s="148"/>
      <c r="BK98" s="149"/>
      <c r="BL98" s="150"/>
      <c r="BM98" s="148"/>
      <c r="BN98" s="148"/>
      <c r="BO98" s="149"/>
      <c r="BP98" s="150"/>
      <c r="BQ98" s="148"/>
      <c r="BR98" s="148"/>
      <c r="BS98" s="149"/>
      <c r="BT98" s="150"/>
      <c r="BU98" s="148"/>
      <c r="BV98" s="148"/>
      <c r="BW98" s="149"/>
      <c r="BX98" s="150"/>
      <c r="BY98" s="148"/>
      <c r="BZ98" s="148"/>
      <c r="CA98" s="149"/>
      <c r="CB98" s="150"/>
      <c r="CC98" s="148"/>
      <c r="CD98" s="148"/>
      <c r="CE98" s="149"/>
      <c r="CF98" s="150"/>
      <c r="CG98" s="148"/>
      <c r="CH98" s="148"/>
      <c r="CI98" s="149"/>
      <c r="CJ98" s="150"/>
      <c r="CK98" s="148"/>
      <c r="CL98" s="148"/>
      <c r="CM98" s="149"/>
      <c r="CN98" s="150"/>
      <c r="CO98" s="148"/>
      <c r="CP98" s="148"/>
      <c r="CQ98" s="149"/>
      <c r="CR98" s="150"/>
      <c r="CS98" s="148"/>
      <c r="CT98" s="148"/>
      <c r="CU98" s="149"/>
      <c r="CV98" s="150"/>
      <c r="CW98" s="148"/>
      <c r="CX98" s="148"/>
      <c r="CY98" s="149"/>
      <c r="CZ98" s="150"/>
      <c r="DA98" s="148"/>
      <c r="DB98" s="148"/>
      <c r="DC98" s="149"/>
      <c r="DD98" s="150"/>
      <c r="DE98" s="148"/>
      <c r="DF98" s="148"/>
      <c r="DG98" s="149"/>
      <c r="DH98" s="150"/>
      <c r="DI98" s="148"/>
      <c r="DJ98" s="148"/>
      <c r="DK98" s="149"/>
      <c r="DL98" s="150"/>
      <c r="DM98" s="148"/>
      <c r="DN98" s="148"/>
      <c r="DO98" s="149"/>
      <c r="DP98" s="150"/>
      <c r="DQ98" s="148"/>
      <c r="DR98" s="148"/>
      <c r="DS98" s="149"/>
      <c r="DT98" s="150"/>
      <c r="DU98" s="148"/>
      <c r="DV98" s="148"/>
      <c r="DW98" s="149"/>
      <c r="DX98" s="150"/>
      <c r="DY98" s="148"/>
      <c r="DZ98" s="148"/>
      <c r="EA98" s="149"/>
      <c r="EB98" s="150"/>
      <c r="EC98" s="148"/>
      <c r="ED98" s="148"/>
      <c r="EE98" s="149"/>
      <c r="EF98" s="150"/>
      <c r="EG98" s="148"/>
      <c r="EH98" s="148"/>
      <c r="EI98" s="149"/>
      <c r="EJ98" s="150"/>
      <c r="EK98" s="148"/>
      <c r="EL98" s="148"/>
      <c r="EM98" s="149"/>
      <c r="EN98" s="150"/>
      <c r="EO98" s="148"/>
      <c r="EP98" s="148"/>
      <c r="EQ98" s="149"/>
      <c r="ER98" s="150"/>
      <c r="ES98" s="148"/>
      <c r="ET98" s="148"/>
      <c r="EU98" s="149"/>
      <c r="EV98" s="150"/>
      <c r="EW98" s="148"/>
      <c r="EX98" s="148"/>
      <c r="EY98" s="149"/>
      <c r="EZ98" s="150"/>
      <c r="FA98" s="148"/>
      <c r="FB98" s="148"/>
      <c r="FC98" s="149"/>
      <c r="FD98" s="150"/>
      <c r="FE98" s="148"/>
      <c r="FF98" s="148"/>
      <c r="FG98" s="149"/>
      <c r="FH98" s="150"/>
      <c r="FI98" s="148"/>
      <c r="FJ98" s="148"/>
      <c r="FK98" s="149"/>
      <c r="FL98" s="150"/>
      <c r="FM98" s="148"/>
      <c r="FN98" s="148"/>
      <c r="FO98" s="149"/>
      <c r="FP98" s="150"/>
      <c r="FQ98" s="148"/>
      <c r="FR98" s="148"/>
      <c r="FS98" s="149"/>
      <c r="FT98" s="150"/>
      <c r="FU98" s="148"/>
      <c r="FV98" s="148"/>
      <c r="FW98" s="149"/>
      <c r="FX98" s="150"/>
      <c r="FY98" s="148"/>
      <c r="FZ98" s="148"/>
      <c r="GA98" s="149"/>
      <c r="GB98" s="150"/>
      <c r="GC98" s="148"/>
      <c r="GD98" s="148"/>
      <c r="GE98" s="149"/>
      <c r="GF98" s="150"/>
      <c r="GG98" s="148"/>
      <c r="GH98" s="148"/>
      <c r="GI98" s="149"/>
      <c r="GJ98" s="150"/>
      <c r="GK98" s="148"/>
      <c r="GL98" s="148"/>
      <c r="GM98" s="149"/>
      <c r="GN98" s="150"/>
      <c r="GO98" s="148"/>
      <c r="GP98" s="148"/>
      <c r="GQ98" s="149"/>
      <c r="GR98" s="150"/>
      <c r="GS98" s="148"/>
      <c r="GT98" s="148"/>
    </row>
    <row r="99" spans="1:202" x14ac:dyDescent="0.25">
      <c r="A99" s="146">
        <v>95</v>
      </c>
      <c r="B99" s="147"/>
      <c r="C99" s="148"/>
      <c r="D99" s="148"/>
      <c r="E99" s="149"/>
      <c r="F99" s="150"/>
      <c r="G99" s="148"/>
      <c r="H99" s="148"/>
      <c r="I99" s="148"/>
      <c r="J99" s="148"/>
      <c r="K99" s="149"/>
      <c r="L99" s="150"/>
      <c r="M99" s="148"/>
      <c r="N99" s="148"/>
      <c r="O99" s="149"/>
      <c r="P99" s="150"/>
      <c r="Q99" s="148"/>
      <c r="R99" s="148"/>
      <c r="S99" s="149"/>
      <c r="T99" s="150"/>
      <c r="U99" s="148"/>
      <c r="V99" s="148"/>
      <c r="W99" s="149"/>
      <c r="X99" s="150"/>
      <c r="Y99" s="148"/>
      <c r="Z99" s="148"/>
      <c r="AA99" s="149"/>
      <c r="AB99" s="150"/>
      <c r="AC99" s="148"/>
      <c r="AD99" s="148"/>
      <c r="AE99" s="149"/>
      <c r="AF99" s="150"/>
      <c r="AG99" s="148"/>
      <c r="AH99" s="148"/>
      <c r="AI99" s="149"/>
      <c r="AJ99" s="150"/>
      <c r="AK99" s="148"/>
      <c r="AL99" s="148"/>
      <c r="AM99" s="149"/>
      <c r="AN99" s="150"/>
      <c r="AO99" s="148"/>
      <c r="AP99" s="148"/>
      <c r="AQ99" s="149"/>
      <c r="AR99" s="150"/>
      <c r="AS99" s="148"/>
      <c r="AT99" s="148"/>
      <c r="AU99" s="149"/>
      <c r="AV99" s="150"/>
      <c r="AW99" s="148"/>
      <c r="AX99" s="148"/>
      <c r="AY99" s="149"/>
      <c r="AZ99" s="150"/>
      <c r="BA99" s="148"/>
      <c r="BB99" s="148"/>
      <c r="BC99" s="149"/>
      <c r="BD99" s="150"/>
      <c r="BE99" s="148"/>
      <c r="BF99" s="148"/>
      <c r="BG99" s="149"/>
      <c r="BH99" s="150"/>
      <c r="BI99" s="148"/>
      <c r="BJ99" s="148"/>
      <c r="BK99" s="149"/>
      <c r="BL99" s="150"/>
      <c r="BM99" s="148"/>
      <c r="BN99" s="148"/>
      <c r="BO99" s="149"/>
      <c r="BP99" s="150"/>
      <c r="BQ99" s="148"/>
      <c r="BR99" s="148"/>
      <c r="BS99" s="149"/>
      <c r="BT99" s="150"/>
      <c r="BU99" s="148"/>
      <c r="BV99" s="148"/>
      <c r="BW99" s="149"/>
      <c r="BX99" s="150"/>
      <c r="BY99" s="148"/>
      <c r="BZ99" s="148"/>
      <c r="CA99" s="149"/>
      <c r="CB99" s="150"/>
      <c r="CC99" s="148"/>
      <c r="CD99" s="148"/>
      <c r="CE99" s="149"/>
      <c r="CF99" s="150"/>
      <c r="CG99" s="148"/>
      <c r="CH99" s="148"/>
      <c r="CI99" s="149"/>
      <c r="CJ99" s="150"/>
      <c r="CK99" s="148"/>
      <c r="CL99" s="148"/>
      <c r="CM99" s="149"/>
      <c r="CN99" s="150"/>
      <c r="CO99" s="148"/>
      <c r="CP99" s="148"/>
      <c r="CQ99" s="149"/>
      <c r="CR99" s="150"/>
      <c r="CS99" s="148"/>
      <c r="CT99" s="148"/>
      <c r="CU99" s="149"/>
      <c r="CV99" s="150"/>
      <c r="CW99" s="148"/>
      <c r="CX99" s="148"/>
      <c r="CY99" s="149"/>
      <c r="CZ99" s="150"/>
      <c r="DA99" s="148"/>
      <c r="DB99" s="148"/>
      <c r="DC99" s="149"/>
      <c r="DD99" s="150"/>
      <c r="DE99" s="148"/>
      <c r="DF99" s="148"/>
      <c r="DG99" s="149"/>
      <c r="DH99" s="150"/>
      <c r="DI99" s="148"/>
      <c r="DJ99" s="148"/>
      <c r="DK99" s="149"/>
      <c r="DL99" s="150"/>
      <c r="DM99" s="148"/>
      <c r="DN99" s="148"/>
      <c r="DO99" s="149"/>
      <c r="DP99" s="150"/>
      <c r="DQ99" s="148"/>
      <c r="DR99" s="148"/>
      <c r="DS99" s="149"/>
      <c r="DT99" s="150"/>
      <c r="DU99" s="148"/>
      <c r="DV99" s="148"/>
      <c r="DW99" s="149"/>
      <c r="DX99" s="150"/>
      <c r="DY99" s="148"/>
      <c r="DZ99" s="148"/>
      <c r="EA99" s="149"/>
      <c r="EB99" s="150"/>
      <c r="EC99" s="148"/>
      <c r="ED99" s="148"/>
      <c r="EE99" s="149"/>
      <c r="EF99" s="150"/>
      <c r="EG99" s="148"/>
      <c r="EH99" s="148"/>
      <c r="EI99" s="149"/>
      <c r="EJ99" s="150"/>
      <c r="EK99" s="148"/>
      <c r="EL99" s="148"/>
      <c r="EM99" s="149"/>
      <c r="EN99" s="150"/>
      <c r="EO99" s="148"/>
      <c r="EP99" s="148"/>
      <c r="EQ99" s="149"/>
      <c r="ER99" s="150"/>
      <c r="ES99" s="148"/>
      <c r="ET99" s="148"/>
      <c r="EU99" s="149"/>
      <c r="EV99" s="150"/>
      <c r="EW99" s="148"/>
      <c r="EX99" s="148"/>
      <c r="EY99" s="149"/>
      <c r="EZ99" s="150"/>
      <c r="FA99" s="148"/>
      <c r="FB99" s="148"/>
      <c r="FC99" s="149"/>
      <c r="FD99" s="150"/>
      <c r="FE99" s="148"/>
      <c r="FF99" s="148"/>
      <c r="FG99" s="149"/>
      <c r="FH99" s="150"/>
      <c r="FI99" s="148"/>
      <c r="FJ99" s="148"/>
      <c r="FK99" s="149"/>
      <c r="FL99" s="150"/>
      <c r="FM99" s="148"/>
      <c r="FN99" s="148"/>
      <c r="FO99" s="149"/>
      <c r="FP99" s="150"/>
      <c r="FQ99" s="148"/>
      <c r="FR99" s="148"/>
      <c r="FS99" s="149"/>
      <c r="FT99" s="150"/>
      <c r="FU99" s="148"/>
      <c r="FV99" s="148"/>
      <c r="FW99" s="149"/>
      <c r="FX99" s="150"/>
      <c r="FY99" s="148"/>
      <c r="FZ99" s="148"/>
      <c r="GA99" s="149"/>
      <c r="GB99" s="150"/>
      <c r="GC99" s="148"/>
      <c r="GD99" s="148"/>
      <c r="GE99" s="149"/>
      <c r="GF99" s="150"/>
      <c r="GG99" s="148"/>
      <c r="GH99" s="148"/>
      <c r="GI99" s="149"/>
      <c r="GJ99" s="150"/>
      <c r="GK99" s="148"/>
      <c r="GL99" s="148"/>
      <c r="GM99" s="149"/>
      <c r="GN99" s="150"/>
      <c r="GO99" s="148"/>
      <c r="GP99" s="148"/>
      <c r="GQ99" s="149"/>
      <c r="GR99" s="150"/>
      <c r="GS99" s="148"/>
      <c r="GT99" s="148"/>
    </row>
    <row r="100" spans="1:202" x14ac:dyDescent="0.25">
      <c r="A100" s="146">
        <v>96</v>
      </c>
      <c r="B100" s="147"/>
      <c r="C100" s="148"/>
      <c r="D100" s="148"/>
      <c r="E100" s="149"/>
      <c r="F100" s="150"/>
      <c r="G100" s="148"/>
      <c r="H100" s="148"/>
      <c r="I100" s="148"/>
      <c r="J100" s="148"/>
      <c r="K100" s="149"/>
      <c r="L100" s="150"/>
      <c r="M100" s="148"/>
      <c r="N100" s="148"/>
      <c r="O100" s="149"/>
      <c r="P100" s="150"/>
      <c r="Q100" s="148"/>
      <c r="R100" s="148"/>
      <c r="S100" s="149"/>
      <c r="T100" s="150"/>
      <c r="U100" s="148"/>
      <c r="V100" s="148"/>
      <c r="W100" s="149"/>
      <c r="X100" s="150"/>
      <c r="Y100" s="148"/>
      <c r="Z100" s="148"/>
      <c r="AA100" s="149"/>
      <c r="AB100" s="150"/>
      <c r="AC100" s="148"/>
      <c r="AD100" s="148"/>
      <c r="AE100" s="149"/>
      <c r="AF100" s="150"/>
      <c r="AG100" s="148"/>
      <c r="AH100" s="148"/>
      <c r="AI100" s="149"/>
      <c r="AJ100" s="150"/>
      <c r="AK100" s="148"/>
      <c r="AL100" s="148"/>
      <c r="AM100" s="149"/>
      <c r="AN100" s="150"/>
      <c r="AO100" s="148"/>
      <c r="AP100" s="148"/>
      <c r="AQ100" s="149"/>
      <c r="AR100" s="150"/>
      <c r="AS100" s="148"/>
      <c r="AT100" s="148"/>
      <c r="AU100" s="149"/>
      <c r="AV100" s="150"/>
      <c r="AW100" s="148"/>
      <c r="AX100" s="148"/>
      <c r="AY100" s="149"/>
      <c r="AZ100" s="150"/>
      <c r="BA100" s="148"/>
      <c r="BB100" s="148"/>
      <c r="BC100" s="149"/>
      <c r="BD100" s="150"/>
      <c r="BE100" s="148"/>
      <c r="BF100" s="148"/>
      <c r="BG100" s="149"/>
      <c r="BH100" s="150"/>
      <c r="BI100" s="148"/>
      <c r="BJ100" s="148"/>
      <c r="BK100" s="149"/>
      <c r="BL100" s="150"/>
      <c r="BM100" s="148"/>
      <c r="BN100" s="148"/>
      <c r="BO100" s="149"/>
      <c r="BP100" s="150"/>
      <c r="BQ100" s="148"/>
      <c r="BR100" s="148"/>
      <c r="BS100" s="149"/>
      <c r="BT100" s="150"/>
      <c r="BU100" s="148"/>
      <c r="BV100" s="148"/>
      <c r="BW100" s="149"/>
      <c r="BX100" s="150"/>
      <c r="BY100" s="148"/>
      <c r="BZ100" s="148"/>
      <c r="CA100" s="149"/>
      <c r="CB100" s="150"/>
      <c r="CC100" s="148"/>
      <c r="CD100" s="148"/>
      <c r="CE100" s="149"/>
      <c r="CF100" s="150"/>
      <c r="CG100" s="148"/>
      <c r="CH100" s="148"/>
      <c r="CI100" s="149"/>
      <c r="CJ100" s="150"/>
      <c r="CK100" s="148"/>
      <c r="CL100" s="148"/>
      <c r="CM100" s="149"/>
      <c r="CN100" s="150"/>
      <c r="CO100" s="148"/>
      <c r="CP100" s="148"/>
      <c r="CQ100" s="149"/>
      <c r="CR100" s="150"/>
      <c r="CS100" s="148"/>
      <c r="CT100" s="148"/>
      <c r="CU100" s="149"/>
      <c r="CV100" s="150"/>
      <c r="CW100" s="148"/>
      <c r="CX100" s="148"/>
      <c r="CY100" s="149"/>
      <c r="CZ100" s="150"/>
      <c r="DA100" s="148"/>
      <c r="DB100" s="148"/>
      <c r="DC100" s="149"/>
      <c r="DD100" s="150"/>
      <c r="DE100" s="148"/>
      <c r="DF100" s="148"/>
      <c r="DG100" s="149"/>
      <c r="DH100" s="150"/>
      <c r="DI100" s="148"/>
      <c r="DJ100" s="148"/>
      <c r="DK100" s="149"/>
      <c r="DL100" s="150"/>
      <c r="DM100" s="148"/>
      <c r="DN100" s="148"/>
      <c r="DO100" s="149"/>
      <c r="DP100" s="150"/>
      <c r="DQ100" s="148"/>
      <c r="DR100" s="148"/>
      <c r="DS100" s="149"/>
      <c r="DT100" s="150"/>
      <c r="DU100" s="148"/>
      <c r="DV100" s="148"/>
      <c r="DW100" s="149"/>
      <c r="DX100" s="150"/>
      <c r="DY100" s="148"/>
      <c r="DZ100" s="148"/>
      <c r="EA100" s="149"/>
      <c r="EB100" s="150"/>
      <c r="EC100" s="148"/>
      <c r="ED100" s="148"/>
      <c r="EE100" s="149"/>
      <c r="EF100" s="150"/>
      <c r="EG100" s="148"/>
      <c r="EH100" s="148"/>
      <c r="EI100" s="149"/>
      <c r="EJ100" s="150"/>
      <c r="EK100" s="148"/>
      <c r="EL100" s="148"/>
      <c r="EM100" s="149"/>
      <c r="EN100" s="150"/>
      <c r="EO100" s="148"/>
      <c r="EP100" s="148"/>
      <c r="EQ100" s="149"/>
      <c r="ER100" s="150"/>
      <c r="ES100" s="148"/>
      <c r="ET100" s="148"/>
      <c r="EU100" s="149"/>
      <c r="EV100" s="150"/>
      <c r="EW100" s="148"/>
      <c r="EX100" s="148"/>
      <c r="EY100" s="149"/>
      <c r="EZ100" s="150"/>
      <c r="FA100" s="148"/>
      <c r="FB100" s="148"/>
      <c r="FC100" s="149"/>
      <c r="FD100" s="150"/>
      <c r="FE100" s="148"/>
      <c r="FF100" s="148"/>
      <c r="FG100" s="149"/>
      <c r="FH100" s="150"/>
      <c r="FI100" s="148"/>
      <c r="FJ100" s="148"/>
      <c r="FK100" s="149"/>
      <c r="FL100" s="150"/>
      <c r="FM100" s="148"/>
      <c r="FN100" s="148"/>
      <c r="FO100" s="149"/>
      <c r="FP100" s="150"/>
      <c r="FQ100" s="148"/>
      <c r="FR100" s="148"/>
      <c r="FS100" s="149"/>
      <c r="FT100" s="150"/>
      <c r="FU100" s="148"/>
      <c r="FV100" s="148"/>
      <c r="FW100" s="149"/>
      <c r="FX100" s="150"/>
      <c r="FY100" s="148"/>
      <c r="FZ100" s="148"/>
      <c r="GA100" s="149"/>
      <c r="GB100" s="150"/>
      <c r="GC100" s="148"/>
      <c r="GD100" s="148"/>
      <c r="GE100" s="149"/>
      <c r="GF100" s="150"/>
      <c r="GG100" s="148"/>
      <c r="GH100" s="148"/>
      <c r="GI100" s="149"/>
      <c r="GJ100" s="150"/>
      <c r="GK100" s="148"/>
      <c r="GL100" s="148"/>
      <c r="GM100" s="149"/>
      <c r="GN100" s="150"/>
      <c r="GO100" s="148"/>
      <c r="GP100" s="148"/>
      <c r="GQ100" s="149"/>
      <c r="GR100" s="150"/>
      <c r="GS100" s="148"/>
      <c r="GT100" s="148"/>
    </row>
    <row r="101" spans="1:202" x14ac:dyDescent="0.25">
      <c r="A101" s="146">
        <v>97</v>
      </c>
      <c r="B101" s="147"/>
      <c r="C101" s="148"/>
      <c r="D101" s="148"/>
      <c r="E101" s="149"/>
      <c r="F101" s="150"/>
      <c r="G101" s="148"/>
      <c r="H101" s="148"/>
      <c r="I101" s="148"/>
      <c r="J101" s="148"/>
      <c r="K101" s="149"/>
      <c r="L101" s="150"/>
      <c r="M101" s="148"/>
      <c r="N101" s="148"/>
      <c r="O101" s="149"/>
      <c r="P101" s="150"/>
      <c r="Q101" s="148"/>
      <c r="R101" s="148"/>
      <c r="S101" s="149"/>
      <c r="T101" s="150"/>
      <c r="U101" s="148"/>
      <c r="V101" s="148"/>
      <c r="W101" s="149"/>
      <c r="X101" s="150"/>
      <c r="Y101" s="148"/>
      <c r="Z101" s="148"/>
      <c r="AA101" s="149"/>
      <c r="AB101" s="150"/>
      <c r="AC101" s="148"/>
      <c r="AD101" s="148"/>
      <c r="AE101" s="149"/>
      <c r="AF101" s="150"/>
      <c r="AG101" s="148"/>
      <c r="AH101" s="148"/>
      <c r="AI101" s="149"/>
      <c r="AJ101" s="150"/>
      <c r="AK101" s="148"/>
      <c r="AL101" s="148"/>
      <c r="AM101" s="149"/>
      <c r="AN101" s="150"/>
      <c r="AO101" s="148"/>
      <c r="AP101" s="148"/>
      <c r="AQ101" s="149"/>
      <c r="AR101" s="150"/>
      <c r="AS101" s="148"/>
      <c r="AT101" s="148"/>
      <c r="AU101" s="149"/>
      <c r="AV101" s="150"/>
      <c r="AW101" s="148"/>
      <c r="AX101" s="148"/>
      <c r="AY101" s="149"/>
      <c r="AZ101" s="150"/>
      <c r="BA101" s="148"/>
      <c r="BB101" s="148"/>
      <c r="BC101" s="149"/>
      <c r="BD101" s="150"/>
      <c r="BE101" s="148"/>
      <c r="BF101" s="148"/>
      <c r="BG101" s="149"/>
      <c r="BH101" s="150"/>
      <c r="BI101" s="148"/>
      <c r="BJ101" s="148"/>
      <c r="BK101" s="149"/>
      <c r="BL101" s="150"/>
      <c r="BM101" s="148"/>
      <c r="BN101" s="148"/>
      <c r="BO101" s="149"/>
      <c r="BP101" s="150"/>
      <c r="BQ101" s="148"/>
      <c r="BR101" s="148"/>
      <c r="BS101" s="149"/>
      <c r="BT101" s="150"/>
      <c r="BU101" s="148"/>
      <c r="BV101" s="148"/>
      <c r="BW101" s="149"/>
      <c r="BX101" s="150"/>
      <c r="BY101" s="148"/>
      <c r="BZ101" s="148"/>
      <c r="CA101" s="149"/>
      <c r="CB101" s="150"/>
      <c r="CC101" s="148"/>
      <c r="CD101" s="148"/>
      <c r="CE101" s="149"/>
      <c r="CF101" s="150"/>
      <c r="CG101" s="148"/>
      <c r="CH101" s="148"/>
      <c r="CI101" s="149"/>
      <c r="CJ101" s="150"/>
      <c r="CK101" s="148"/>
      <c r="CL101" s="148"/>
      <c r="CM101" s="149"/>
      <c r="CN101" s="150"/>
      <c r="CO101" s="148"/>
      <c r="CP101" s="148"/>
      <c r="CQ101" s="149"/>
      <c r="CR101" s="150"/>
      <c r="CS101" s="148"/>
      <c r="CT101" s="148"/>
      <c r="CU101" s="149"/>
      <c r="CV101" s="150"/>
      <c r="CW101" s="148"/>
      <c r="CX101" s="148"/>
      <c r="CY101" s="149"/>
      <c r="CZ101" s="150"/>
      <c r="DA101" s="148"/>
      <c r="DB101" s="148"/>
      <c r="DC101" s="149"/>
      <c r="DD101" s="150"/>
      <c r="DE101" s="148"/>
      <c r="DF101" s="148"/>
      <c r="DG101" s="149"/>
      <c r="DH101" s="150"/>
      <c r="DI101" s="148"/>
      <c r="DJ101" s="148"/>
      <c r="DK101" s="149"/>
      <c r="DL101" s="150"/>
      <c r="DM101" s="148"/>
      <c r="DN101" s="148"/>
      <c r="DO101" s="149"/>
      <c r="DP101" s="150"/>
      <c r="DQ101" s="148"/>
      <c r="DR101" s="148"/>
      <c r="DS101" s="149"/>
      <c r="DT101" s="150"/>
      <c r="DU101" s="148"/>
      <c r="DV101" s="148"/>
      <c r="DW101" s="149"/>
      <c r="DX101" s="150"/>
      <c r="DY101" s="148"/>
      <c r="DZ101" s="148"/>
      <c r="EA101" s="149"/>
      <c r="EB101" s="150"/>
      <c r="EC101" s="148"/>
      <c r="ED101" s="148"/>
      <c r="EE101" s="149"/>
      <c r="EF101" s="150"/>
      <c r="EG101" s="148"/>
      <c r="EH101" s="148"/>
      <c r="EI101" s="149"/>
      <c r="EJ101" s="150"/>
      <c r="EK101" s="148"/>
      <c r="EL101" s="148"/>
      <c r="EM101" s="149"/>
      <c r="EN101" s="150"/>
      <c r="EO101" s="148"/>
      <c r="EP101" s="148"/>
      <c r="EQ101" s="149"/>
      <c r="ER101" s="150"/>
      <c r="ES101" s="148"/>
      <c r="ET101" s="148"/>
      <c r="EU101" s="149"/>
      <c r="EV101" s="150"/>
      <c r="EW101" s="148"/>
      <c r="EX101" s="148"/>
      <c r="EY101" s="149"/>
      <c r="EZ101" s="150"/>
      <c r="FA101" s="148"/>
      <c r="FB101" s="148"/>
      <c r="FC101" s="149"/>
      <c r="FD101" s="150"/>
      <c r="FE101" s="148"/>
      <c r="FF101" s="148"/>
      <c r="FG101" s="149"/>
      <c r="FH101" s="150"/>
      <c r="FI101" s="148"/>
      <c r="FJ101" s="148"/>
      <c r="FK101" s="149"/>
      <c r="FL101" s="150"/>
      <c r="FM101" s="148"/>
      <c r="FN101" s="148"/>
      <c r="FO101" s="149"/>
      <c r="FP101" s="150"/>
      <c r="FQ101" s="148"/>
      <c r="FR101" s="148"/>
      <c r="FS101" s="149"/>
      <c r="FT101" s="150"/>
      <c r="FU101" s="148"/>
      <c r="FV101" s="148"/>
      <c r="FW101" s="149"/>
      <c r="FX101" s="150"/>
      <c r="FY101" s="148"/>
      <c r="FZ101" s="148"/>
      <c r="GA101" s="149"/>
      <c r="GB101" s="150"/>
      <c r="GC101" s="148"/>
      <c r="GD101" s="148"/>
      <c r="GE101" s="149"/>
      <c r="GF101" s="150"/>
      <c r="GG101" s="148"/>
      <c r="GH101" s="148"/>
      <c r="GI101" s="149"/>
      <c r="GJ101" s="150"/>
      <c r="GK101" s="148"/>
      <c r="GL101" s="148"/>
      <c r="GM101" s="149"/>
      <c r="GN101" s="150"/>
      <c r="GO101" s="148"/>
      <c r="GP101" s="148"/>
      <c r="GQ101" s="149"/>
      <c r="GR101" s="150"/>
      <c r="GS101" s="148"/>
      <c r="GT101" s="148"/>
    </row>
    <row r="102" spans="1:202" x14ac:dyDescent="0.25">
      <c r="A102" s="146">
        <v>98</v>
      </c>
      <c r="B102" s="147"/>
      <c r="C102" s="148"/>
      <c r="D102" s="148"/>
      <c r="E102" s="149"/>
      <c r="F102" s="150"/>
      <c r="G102" s="148"/>
      <c r="H102" s="148"/>
      <c r="I102" s="148"/>
      <c r="J102" s="148"/>
      <c r="K102" s="149"/>
      <c r="L102" s="150"/>
      <c r="M102" s="148"/>
      <c r="N102" s="148"/>
      <c r="O102" s="149"/>
      <c r="P102" s="150"/>
      <c r="Q102" s="148"/>
      <c r="R102" s="148"/>
      <c r="S102" s="149"/>
      <c r="T102" s="150"/>
      <c r="U102" s="148"/>
      <c r="V102" s="148"/>
      <c r="W102" s="149"/>
      <c r="X102" s="150"/>
      <c r="Y102" s="148"/>
      <c r="Z102" s="148"/>
      <c r="AA102" s="149"/>
      <c r="AB102" s="150"/>
      <c r="AC102" s="148"/>
      <c r="AD102" s="148"/>
      <c r="AE102" s="149"/>
      <c r="AF102" s="150"/>
      <c r="AG102" s="148"/>
      <c r="AH102" s="148"/>
      <c r="AI102" s="149"/>
      <c r="AJ102" s="150"/>
      <c r="AK102" s="148"/>
      <c r="AL102" s="148"/>
      <c r="AM102" s="149"/>
      <c r="AN102" s="150"/>
      <c r="AO102" s="148"/>
      <c r="AP102" s="148"/>
      <c r="AQ102" s="149"/>
      <c r="AR102" s="150"/>
      <c r="AS102" s="148"/>
      <c r="AT102" s="148"/>
      <c r="AU102" s="149"/>
      <c r="AV102" s="150"/>
      <c r="AW102" s="148"/>
      <c r="AX102" s="148"/>
      <c r="AY102" s="149"/>
      <c r="AZ102" s="150"/>
      <c r="BA102" s="148"/>
      <c r="BB102" s="148"/>
      <c r="BC102" s="149"/>
      <c r="BD102" s="150"/>
      <c r="BE102" s="148"/>
      <c r="BF102" s="148"/>
      <c r="BG102" s="149"/>
      <c r="BH102" s="150"/>
      <c r="BI102" s="148"/>
      <c r="BJ102" s="148"/>
      <c r="BK102" s="149"/>
      <c r="BL102" s="150"/>
      <c r="BM102" s="148"/>
      <c r="BN102" s="148"/>
      <c r="BO102" s="149"/>
      <c r="BP102" s="150"/>
      <c r="BQ102" s="148"/>
      <c r="BR102" s="148"/>
      <c r="BS102" s="149"/>
      <c r="BT102" s="150"/>
      <c r="BU102" s="148"/>
      <c r="BV102" s="148"/>
      <c r="BW102" s="149"/>
      <c r="BX102" s="150"/>
      <c r="BY102" s="148"/>
      <c r="BZ102" s="148"/>
      <c r="CA102" s="149"/>
      <c r="CB102" s="150"/>
      <c r="CC102" s="148"/>
      <c r="CD102" s="148"/>
      <c r="CE102" s="149"/>
      <c r="CF102" s="150"/>
      <c r="CG102" s="148"/>
      <c r="CH102" s="148"/>
      <c r="CI102" s="149"/>
      <c r="CJ102" s="150"/>
      <c r="CK102" s="148"/>
      <c r="CL102" s="148"/>
      <c r="CM102" s="149"/>
      <c r="CN102" s="150"/>
      <c r="CO102" s="148"/>
      <c r="CP102" s="148"/>
      <c r="CQ102" s="149"/>
      <c r="CR102" s="150"/>
      <c r="CS102" s="148"/>
      <c r="CT102" s="148"/>
      <c r="CU102" s="149"/>
      <c r="CV102" s="150"/>
      <c r="CW102" s="148"/>
      <c r="CX102" s="148"/>
      <c r="CY102" s="149"/>
      <c r="CZ102" s="150"/>
      <c r="DA102" s="148"/>
      <c r="DB102" s="148"/>
      <c r="DC102" s="149"/>
      <c r="DD102" s="150"/>
      <c r="DE102" s="148"/>
      <c r="DF102" s="148"/>
      <c r="DG102" s="149"/>
      <c r="DH102" s="150"/>
      <c r="DI102" s="148"/>
      <c r="DJ102" s="148"/>
      <c r="DK102" s="149"/>
      <c r="DL102" s="150"/>
      <c r="DM102" s="148"/>
      <c r="DN102" s="148"/>
      <c r="DO102" s="149"/>
      <c r="DP102" s="150"/>
      <c r="DQ102" s="148"/>
      <c r="DR102" s="148"/>
      <c r="DS102" s="149"/>
      <c r="DT102" s="150"/>
      <c r="DU102" s="148"/>
      <c r="DV102" s="148"/>
      <c r="DW102" s="149"/>
      <c r="DX102" s="150"/>
      <c r="DY102" s="148"/>
      <c r="DZ102" s="148"/>
      <c r="EA102" s="149"/>
      <c r="EB102" s="150"/>
      <c r="EC102" s="148"/>
      <c r="ED102" s="148"/>
      <c r="EE102" s="149"/>
      <c r="EF102" s="150"/>
      <c r="EG102" s="148"/>
      <c r="EH102" s="148"/>
      <c r="EI102" s="149"/>
      <c r="EJ102" s="150"/>
      <c r="EK102" s="148"/>
      <c r="EL102" s="148"/>
      <c r="EM102" s="149"/>
      <c r="EN102" s="150"/>
      <c r="EO102" s="148"/>
      <c r="EP102" s="148"/>
      <c r="EQ102" s="149"/>
      <c r="ER102" s="150"/>
      <c r="ES102" s="148"/>
      <c r="ET102" s="148"/>
      <c r="EU102" s="149"/>
      <c r="EV102" s="150"/>
      <c r="EW102" s="148"/>
      <c r="EX102" s="148"/>
      <c r="EY102" s="149"/>
      <c r="EZ102" s="150"/>
      <c r="FA102" s="148"/>
      <c r="FB102" s="148"/>
      <c r="FC102" s="149"/>
      <c r="FD102" s="150"/>
      <c r="FE102" s="148"/>
      <c r="FF102" s="148"/>
      <c r="FG102" s="149"/>
      <c r="FH102" s="150"/>
      <c r="FI102" s="148"/>
      <c r="FJ102" s="148"/>
      <c r="FK102" s="149"/>
      <c r="FL102" s="150"/>
      <c r="FM102" s="148"/>
      <c r="FN102" s="148"/>
      <c r="FO102" s="149"/>
      <c r="FP102" s="150"/>
      <c r="FQ102" s="148"/>
      <c r="FR102" s="148"/>
      <c r="FS102" s="149"/>
      <c r="FT102" s="150"/>
      <c r="FU102" s="148"/>
      <c r="FV102" s="148"/>
      <c r="FW102" s="149"/>
      <c r="FX102" s="150"/>
      <c r="FY102" s="148"/>
      <c r="FZ102" s="148"/>
      <c r="GA102" s="149"/>
      <c r="GB102" s="150"/>
      <c r="GC102" s="148"/>
      <c r="GD102" s="148"/>
      <c r="GE102" s="149"/>
      <c r="GF102" s="150"/>
      <c r="GG102" s="148"/>
      <c r="GH102" s="148"/>
      <c r="GI102" s="149"/>
      <c r="GJ102" s="150"/>
      <c r="GK102" s="148"/>
      <c r="GL102" s="148"/>
      <c r="GM102" s="149"/>
      <c r="GN102" s="150"/>
      <c r="GO102" s="148"/>
      <c r="GP102" s="148"/>
      <c r="GQ102" s="149"/>
      <c r="GR102" s="150"/>
      <c r="GS102" s="148"/>
      <c r="GT102" s="148"/>
    </row>
    <row r="103" spans="1:202" x14ac:dyDescent="0.25">
      <c r="A103" s="146">
        <v>99</v>
      </c>
      <c r="B103" s="147"/>
      <c r="C103" s="148"/>
      <c r="D103" s="148"/>
      <c r="E103" s="149"/>
      <c r="F103" s="150"/>
      <c r="G103" s="148"/>
      <c r="H103" s="148"/>
      <c r="I103" s="148"/>
      <c r="J103" s="148"/>
      <c r="K103" s="149"/>
      <c r="L103" s="150"/>
      <c r="M103" s="148"/>
      <c r="N103" s="148"/>
      <c r="O103" s="149"/>
      <c r="P103" s="150"/>
      <c r="Q103" s="148"/>
      <c r="R103" s="148"/>
      <c r="S103" s="149"/>
      <c r="T103" s="150"/>
      <c r="U103" s="148"/>
      <c r="V103" s="148"/>
      <c r="W103" s="149"/>
      <c r="X103" s="150"/>
      <c r="Y103" s="148"/>
      <c r="Z103" s="148"/>
      <c r="AA103" s="149"/>
      <c r="AB103" s="150"/>
      <c r="AC103" s="148"/>
      <c r="AD103" s="148"/>
      <c r="AE103" s="149"/>
      <c r="AF103" s="150"/>
      <c r="AG103" s="148"/>
      <c r="AH103" s="148"/>
      <c r="AI103" s="149"/>
      <c r="AJ103" s="150"/>
      <c r="AK103" s="148"/>
      <c r="AL103" s="148"/>
      <c r="AM103" s="149"/>
      <c r="AN103" s="150"/>
      <c r="AO103" s="148"/>
      <c r="AP103" s="148"/>
      <c r="AQ103" s="149"/>
      <c r="AR103" s="150"/>
      <c r="AS103" s="148"/>
      <c r="AT103" s="148"/>
      <c r="AU103" s="149"/>
      <c r="AV103" s="150"/>
      <c r="AW103" s="148"/>
      <c r="AX103" s="148"/>
      <c r="AY103" s="149"/>
      <c r="AZ103" s="150"/>
      <c r="BA103" s="148"/>
      <c r="BB103" s="148"/>
      <c r="BC103" s="149"/>
      <c r="BD103" s="150"/>
      <c r="BE103" s="148"/>
      <c r="BF103" s="148"/>
      <c r="BG103" s="149"/>
      <c r="BH103" s="150"/>
      <c r="BI103" s="148"/>
      <c r="BJ103" s="148"/>
      <c r="BK103" s="149"/>
      <c r="BL103" s="150"/>
      <c r="BM103" s="148"/>
      <c r="BN103" s="148"/>
      <c r="BO103" s="149"/>
      <c r="BP103" s="150"/>
      <c r="BQ103" s="148"/>
      <c r="BR103" s="148"/>
      <c r="BS103" s="149"/>
      <c r="BT103" s="150"/>
      <c r="BU103" s="148"/>
      <c r="BV103" s="148"/>
      <c r="BW103" s="149"/>
      <c r="BX103" s="150"/>
      <c r="BY103" s="148"/>
      <c r="BZ103" s="148"/>
      <c r="CA103" s="149"/>
      <c r="CB103" s="150"/>
      <c r="CC103" s="148"/>
      <c r="CD103" s="148"/>
      <c r="CE103" s="149"/>
      <c r="CF103" s="150"/>
      <c r="CG103" s="148"/>
      <c r="CH103" s="148"/>
      <c r="CI103" s="149"/>
      <c r="CJ103" s="150"/>
      <c r="CK103" s="148"/>
      <c r="CL103" s="148"/>
      <c r="CM103" s="149"/>
      <c r="CN103" s="150"/>
      <c r="CO103" s="148"/>
      <c r="CP103" s="148"/>
      <c r="CQ103" s="149"/>
      <c r="CR103" s="150"/>
      <c r="CS103" s="148"/>
      <c r="CT103" s="148"/>
      <c r="CU103" s="149"/>
      <c r="CV103" s="150"/>
      <c r="CW103" s="148"/>
      <c r="CX103" s="148"/>
      <c r="CY103" s="149"/>
      <c r="CZ103" s="150"/>
      <c r="DA103" s="148"/>
      <c r="DB103" s="148"/>
      <c r="DC103" s="149"/>
      <c r="DD103" s="150"/>
      <c r="DE103" s="148"/>
      <c r="DF103" s="148"/>
      <c r="DG103" s="149"/>
      <c r="DH103" s="150"/>
      <c r="DI103" s="148"/>
      <c r="DJ103" s="148"/>
      <c r="DK103" s="149"/>
      <c r="DL103" s="150"/>
      <c r="DM103" s="148"/>
      <c r="DN103" s="148"/>
      <c r="DO103" s="149"/>
      <c r="DP103" s="150"/>
      <c r="DQ103" s="148"/>
      <c r="DR103" s="148"/>
      <c r="DS103" s="149"/>
      <c r="DT103" s="150"/>
      <c r="DU103" s="148"/>
      <c r="DV103" s="148"/>
      <c r="DW103" s="149"/>
      <c r="DX103" s="150"/>
      <c r="DY103" s="148"/>
      <c r="DZ103" s="148"/>
      <c r="EA103" s="149"/>
      <c r="EB103" s="150"/>
      <c r="EC103" s="148"/>
      <c r="ED103" s="148"/>
      <c r="EE103" s="149"/>
      <c r="EF103" s="150"/>
      <c r="EG103" s="148"/>
      <c r="EH103" s="148"/>
      <c r="EI103" s="149"/>
      <c r="EJ103" s="150"/>
      <c r="EK103" s="148"/>
      <c r="EL103" s="148"/>
      <c r="EM103" s="149"/>
      <c r="EN103" s="150"/>
      <c r="EO103" s="148"/>
      <c r="EP103" s="148"/>
      <c r="EQ103" s="149"/>
      <c r="ER103" s="150"/>
      <c r="ES103" s="148"/>
      <c r="ET103" s="148"/>
      <c r="EU103" s="149"/>
      <c r="EV103" s="150"/>
      <c r="EW103" s="148"/>
      <c r="EX103" s="148"/>
      <c r="EY103" s="149"/>
      <c r="EZ103" s="150"/>
      <c r="FA103" s="148"/>
      <c r="FB103" s="148"/>
      <c r="FC103" s="149"/>
      <c r="FD103" s="150"/>
      <c r="FE103" s="148"/>
      <c r="FF103" s="148"/>
      <c r="FG103" s="149"/>
      <c r="FH103" s="150"/>
      <c r="FI103" s="148"/>
      <c r="FJ103" s="148"/>
      <c r="FK103" s="149"/>
      <c r="FL103" s="150"/>
      <c r="FM103" s="148"/>
      <c r="FN103" s="148"/>
      <c r="FO103" s="149"/>
      <c r="FP103" s="150"/>
      <c r="FQ103" s="148"/>
      <c r="FR103" s="148"/>
      <c r="FS103" s="149"/>
      <c r="FT103" s="150"/>
      <c r="FU103" s="148"/>
      <c r="FV103" s="148"/>
      <c r="FW103" s="149"/>
      <c r="FX103" s="150"/>
      <c r="FY103" s="148"/>
      <c r="FZ103" s="148"/>
      <c r="GA103" s="149"/>
      <c r="GB103" s="150"/>
      <c r="GC103" s="148"/>
      <c r="GD103" s="148"/>
      <c r="GE103" s="149"/>
      <c r="GF103" s="150"/>
      <c r="GG103" s="148"/>
      <c r="GH103" s="148"/>
      <c r="GI103" s="149"/>
      <c r="GJ103" s="150"/>
      <c r="GK103" s="148"/>
      <c r="GL103" s="148"/>
      <c r="GM103" s="149"/>
      <c r="GN103" s="150"/>
      <c r="GO103" s="148"/>
      <c r="GP103" s="148"/>
      <c r="GQ103" s="149"/>
      <c r="GR103" s="150"/>
      <c r="GS103" s="148"/>
      <c r="GT103" s="148"/>
    </row>
    <row r="104" spans="1:202" x14ac:dyDescent="0.25">
      <c r="A104" s="146">
        <v>100</v>
      </c>
      <c r="B104" s="147"/>
      <c r="C104" s="148"/>
      <c r="D104" s="148"/>
      <c r="E104" s="149"/>
      <c r="F104" s="150"/>
      <c r="G104" s="148"/>
      <c r="H104" s="148"/>
      <c r="I104" s="148"/>
      <c r="J104" s="148"/>
      <c r="K104" s="149"/>
      <c r="L104" s="150"/>
      <c r="M104" s="148"/>
      <c r="N104" s="148"/>
      <c r="O104" s="149"/>
      <c r="P104" s="150"/>
      <c r="Q104" s="148"/>
      <c r="R104" s="148"/>
      <c r="S104" s="149"/>
      <c r="T104" s="150"/>
      <c r="U104" s="148"/>
      <c r="V104" s="148"/>
      <c r="W104" s="149"/>
      <c r="X104" s="150"/>
      <c r="Y104" s="148"/>
      <c r="Z104" s="148"/>
      <c r="AA104" s="149"/>
      <c r="AB104" s="150"/>
      <c r="AC104" s="148"/>
      <c r="AD104" s="148"/>
      <c r="AE104" s="149"/>
      <c r="AF104" s="150"/>
      <c r="AG104" s="148"/>
      <c r="AH104" s="148"/>
      <c r="AI104" s="149"/>
      <c r="AJ104" s="150"/>
      <c r="AK104" s="148"/>
      <c r="AL104" s="148"/>
      <c r="AM104" s="149"/>
      <c r="AN104" s="150"/>
      <c r="AO104" s="148"/>
      <c r="AP104" s="148"/>
      <c r="AQ104" s="149"/>
      <c r="AR104" s="150"/>
      <c r="AS104" s="148"/>
      <c r="AT104" s="148"/>
      <c r="AU104" s="149"/>
      <c r="AV104" s="150"/>
      <c r="AW104" s="148"/>
      <c r="AX104" s="148"/>
      <c r="AY104" s="149"/>
      <c r="AZ104" s="150"/>
      <c r="BA104" s="148"/>
      <c r="BB104" s="148"/>
      <c r="BC104" s="149"/>
      <c r="BD104" s="150"/>
      <c r="BE104" s="148"/>
      <c r="BF104" s="148"/>
      <c r="BG104" s="149"/>
      <c r="BH104" s="150"/>
      <c r="BI104" s="148"/>
      <c r="BJ104" s="148"/>
      <c r="BK104" s="149"/>
      <c r="BL104" s="150"/>
      <c r="BM104" s="148"/>
      <c r="BN104" s="148"/>
      <c r="BO104" s="149"/>
      <c r="BP104" s="150"/>
      <c r="BQ104" s="148"/>
      <c r="BR104" s="148"/>
      <c r="BS104" s="149"/>
      <c r="BT104" s="150"/>
      <c r="BU104" s="148"/>
      <c r="BV104" s="148"/>
      <c r="BW104" s="149"/>
      <c r="BX104" s="150"/>
      <c r="BY104" s="148"/>
      <c r="BZ104" s="148"/>
      <c r="CA104" s="149"/>
      <c r="CB104" s="150"/>
      <c r="CC104" s="148"/>
      <c r="CD104" s="148"/>
      <c r="CE104" s="149"/>
      <c r="CF104" s="150"/>
      <c r="CG104" s="148"/>
      <c r="CH104" s="148"/>
      <c r="CI104" s="149"/>
      <c r="CJ104" s="150"/>
      <c r="CK104" s="148"/>
      <c r="CL104" s="148"/>
      <c r="CM104" s="149"/>
      <c r="CN104" s="150"/>
      <c r="CO104" s="148"/>
      <c r="CP104" s="148"/>
      <c r="CQ104" s="149"/>
      <c r="CR104" s="150"/>
      <c r="CS104" s="148"/>
      <c r="CT104" s="148"/>
      <c r="CU104" s="149"/>
      <c r="CV104" s="150"/>
      <c r="CW104" s="148"/>
      <c r="CX104" s="148"/>
      <c r="CY104" s="149"/>
      <c r="CZ104" s="150"/>
      <c r="DA104" s="148"/>
      <c r="DB104" s="148"/>
      <c r="DC104" s="149"/>
      <c r="DD104" s="150"/>
      <c r="DE104" s="148"/>
      <c r="DF104" s="148"/>
      <c r="DG104" s="149"/>
      <c r="DH104" s="150"/>
      <c r="DI104" s="148"/>
      <c r="DJ104" s="148"/>
      <c r="DK104" s="149"/>
      <c r="DL104" s="150"/>
      <c r="DM104" s="148"/>
      <c r="DN104" s="148"/>
      <c r="DO104" s="149"/>
      <c r="DP104" s="150"/>
      <c r="DQ104" s="148"/>
      <c r="DR104" s="148"/>
      <c r="DS104" s="149"/>
      <c r="DT104" s="150"/>
      <c r="DU104" s="148"/>
      <c r="DV104" s="148"/>
      <c r="DW104" s="149"/>
      <c r="DX104" s="150"/>
      <c r="DY104" s="148"/>
      <c r="DZ104" s="148"/>
      <c r="EA104" s="149"/>
      <c r="EB104" s="150"/>
      <c r="EC104" s="148"/>
      <c r="ED104" s="148"/>
      <c r="EE104" s="149"/>
      <c r="EF104" s="150"/>
      <c r="EG104" s="148"/>
      <c r="EH104" s="148"/>
      <c r="EI104" s="149"/>
      <c r="EJ104" s="150"/>
      <c r="EK104" s="148"/>
      <c r="EL104" s="148"/>
      <c r="EM104" s="149"/>
      <c r="EN104" s="150"/>
      <c r="EO104" s="148"/>
      <c r="EP104" s="148"/>
      <c r="EQ104" s="149"/>
      <c r="ER104" s="150"/>
      <c r="ES104" s="148"/>
      <c r="ET104" s="148"/>
      <c r="EU104" s="149"/>
      <c r="EV104" s="150"/>
      <c r="EW104" s="148"/>
      <c r="EX104" s="148"/>
      <c r="EY104" s="149"/>
      <c r="EZ104" s="150"/>
      <c r="FA104" s="148"/>
      <c r="FB104" s="148"/>
      <c r="FC104" s="149"/>
      <c r="FD104" s="150"/>
      <c r="FE104" s="148"/>
      <c r="FF104" s="148"/>
      <c r="FG104" s="149"/>
      <c r="FH104" s="150"/>
      <c r="FI104" s="148"/>
      <c r="FJ104" s="148"/>
      <c r="FK104" s="149"/>
      <c r="FL104" s="150"/>
      <c r="FM104" s="148"/>
      <c r="FN104" s="148"/>
      <c r="FO104" s="149"/>
      <c r="FP104" s="150"/>
      <c r="FQ104" s="148"/>
      <c r="FR104" s="148"/>
      <c r="FS104" s="149"/>
      <c r="FT104" s="150"/>
      <c r="FU104" s="148"/>
      <c r="FV104" s="148"/>
      <c r="FW104" s="149"/>
      <c r="FX104" s="150"/>
      <c r="FY104" s="148"/>
      <c r="FZ104" s="148"/>
      <c r="GA104" s="149"/>
      <c r="GB104" s="150"/>
      <c r="GC104" s="148"/>
      <c r="GD104" s="148"/>
      <c r="GE104" s="149"/>
      <c r="GF104" s="150"/>
      <c r="GG104" s="148"/>
      <c r="GH104" s="148"/>
      <c r="GI104" s="149"/>
      <c r="GJ104" s="150"/>
      <c r="GK104" s="148"/>
      <c r="GL104" s="148"/>
      <c r="GM104" s="149"/>
      <c r="GN104" s="150"/>
      <c r="GO104" s="148"/>
      <c r="GP104" s="148"/>
      <c r="GQ104" s="149"/>
      <c r="GR104" s="150"/>
      <c r="GS104" s="148"/>
      <c r="GT104" s="148"/>
    </row>
    <row r="105" spans="1:202" x14ac:dyDescent="0.25">
      <c r="A105" s="146">
        <v>101</v>
      </c>
      <c r="B105" s="147"/>
      <c r="C105" s="148"/>
      <c r="D105" s="148"/>
      <c r="E105" s="149"/>
      <c r="F105" s="150"/>
      <c r="G105" s="148"/>
      <c r="H105" s="148"/>
      <c r="I105" s="148"/>
      <c r="J105" s="148"/>
      <c r="K105" s="149"/>
      <c r="L105" s="150"/>
      <c r="M105" s="148"/>
      <c r="N105" s="148"/>
      <c r="O105" s="149"/>
      <c r="P105" s="150"/>
      <c r="Q105" s="148"/>
      <c r="R105" s="148"/>
      <c r="S105" s="149"/>
      <c r="T105" s="150"/>
      <c r="U105" s="148"/>
      <c r="V105" s="148"/>
      <c r="W105" s="149"/>
      <c r="X105" s="150"/>
      <c r="Y105" s="148"/>
      <c r="Z105" s="148"/>
      <c r="AA105" s="149"/>
      <c r="AB105" s="150"/>
      <c r="AC105" s="148"/>
      <c r="AD105" s="148"/>
      <c r="AE105" s="149"/>
      <c r="AF105" s="150"/>
      <c r="AG105" s="148"/>
      <c r="AH105" s="148"/>
      <c r="AI105" s="149"/>
      <c r="AJ105" s="150"/>
      <c r="AK105" s="148"/>
      <c r="AL105" s="148"/>
      <c r="AM105" s="149"/>
      <c r="AN105" s="150"/>
      <c r="AO105" s="148"/>
      <c r="AP105" s="148"/>
      <c r="AQ105" s="149"/>
      <c r="AR105" s="150"/>
      <c r="AS105" s="148"/>
      <c r="AT105" s="148"/>
      <c r="AU105" s="149"/>
      <c r="AV105" s="150"/>
      <c r="AW105" s="148"/>
      <c r="AX105" s="148"/>
      <c r="AY105" s="149"/>
      <c r="AZ105" s="150"/>
      <c r="BA105" s="148"/>
      <c r="BB105" s="148"/>
      <c r="BC105" s="149"/>
      <c r="BD105" s="150"/>
      <c r="BE105" s="148"/>
      <c r="BF105" s="148"/>
      <c r="BG105" s="149"/>
      <c r="BH105" s="150"/>
      <c r="BI105" s="148"/>
      <c r="BJ105" s="148"/>
      <c r="BK105" s="149"/>
      <c r="BL105" s="150"/>
      <c r="BM105" s="148"/>
      <c r="BN105" s="148"/>
      <c r="BO105" s="149"/>
      <c r="BP105" s="150"/>
      <c r="BQ105" s="148"/>
      <c r="BR105" s="148"/>
      <c r="BS105" s="149"/>
      <c r="BT105" s="150"/>
      <c r="BU105" s="148"/>
      <c r="BV105" s="148"/>
      <c r="BW105" s="149"/>
      <c r="BX105" s="150"/>
      <c r="BY105" s="148"/>
      <c r="BZ105" s="148"/>
      <c r="CA105" s="149"/>
      <c r="CB105" s="150"/>
      <c r="CC105" s="148"/>
      <c r="CD105" s="148"/>
      <c r="CE105" s="149"/>
      <c r="CF105" s="150"/>
      <c r="CG105" s="148"/>
      <c r="CH105" s="148"/>
      <c r="CI105" s="149"/>
      <c r="CJ105" s="150"/>
      <c r="CK105" s="148"/>
      <c r="CL105" s="148"/>
      <c r="CM105" s="149"/>
      <c r="CN105" s="150"/>
      <c r="CO105" s="148"/>
      <c r="CP105" s="148"/>
      <c r="CQ105" s="149"/>
      <c r="CR105" s="150"/>
      <c r="CS105" s="148"/>
      <c r="CT105" s="148"/>
      <c r="CU105" s="149"/>
      <c r="CV105" s="150"/>
      <c r="CW105" s="148"/>
      <c r="CX105" s="148"/>
      <c r="CY105" s="149"/>
      <c r="CZ105" s="150"/>
      <c r="DA105" s="148"/>
      <c r="DB105" s="148"/>
      <c r="DC105" s="149"/>
      <c r="DD105" s="150"/>
      <c r="DE105" s="148"/>
      <c r="DF105" s="148"/>
      <c r="DG105" s="149"/>
      <c r="DH105" s="150"/>
      <c r="DI105" s="148"/>
      <c r="DJ105" s="148"/>
      <c r="DK105" s="149"/>
      <c r="DL105" s="150"/>
      <c r="DM105" s="148"/>
      <c r="DN105" s="148"/>
      <c r="DO105" s="149"/>
      <c r="DP105" s="150"/>
      <c r="DQ105" s="148"/>
      <c r="DR105" s="148"/>
      <c r="DS105" s="149"/>
      <c r="DT105" s="150"/>
      <c r="DU105" s="148"/>
      <c r="DV105" s="148"/>
      <c r="DW105" s="149"/>
      <c r="DX105" s="150"/>
      <c r="DY105" s="148"/>
      <c r="DZ105" s="148"/>
      <c r="EA105" s="149"/>
      <c r="EB105" s="150"/>
      <c r="EC105" s="148"/>
      <c r="ED105" s="148"/>
      <c r="EE105" s="149"/>
      <c r="EF105" s="150"/>
      <c r="EG105" s="148"/>
      <c r="EH105" s="148"/>
      <c r="EI105" s="149"/>
      <c r="EJ105" s="150"/>
      <c r="EK105" s="148"/>
      <c r="EL105" s="148"/>
      <c r="EM105" s="149"/>
      <c r="EN105" s="150"/>
      <c r="EO105" s="148"/>
      <c r="EP105" s="148"/>
      <c r="EQ105" s="149"/>
      <c r="ER105" s="150"/>
      <c r="ES105" s="148"/>
      <c r="ET105" s="148"/>
      <c r="EU105" s="149"/>
      <c r="EV105" s="150"/>
      <c r="EW105" s="148"/>
      <c r="EX105" s="148"/>
      <c r="EY105" s="149"/>
      <c r="EZ105" s="150"/>
      <c r="FA105" s="148"/>
      <c r="FB105" s="148"/>
      <c r="FC105" s="149"/>
      <c r="FD105" s="150"/>
      <c r="FE105" s="148"/>
      <c r="FF105" s="148"/>
      <c r="FG105" s="149"/>
      <c r="FH105" s="150"/>
      <c r="FI105" s="148"/>
      <c r="FJ105" s="148"/>
      <c r="FK105" s="149"/>
      <c r="FL105" s="150"/>
      <c r="FM105" s="148"/>
      <c r="FN105" s="148"/>
      <c r="FO105" s="149"/>
      <c r="FP105" s="150"/>
      <c r="FQ105" s="148"/>
      <c r="FR105" s="148"/>
      <c r="FS105" s="149"/>
      <c r="FT105" s="150"/>
      <c r="FU105" s="148"/>
      <c r="FV105" s="148"/>
      <c r="FW105" s="149"/>
      <c r="FX105" s="150"/>
      <c r="FY105" s="148"/>
      <c r="FZ105" s="148"/>
      <c r="GA105" s="149"/>
      <c r="GB105" s="150"/>
      <c r="GC105" s="148"/>
      <c r="GD105" s="148"/>
      <c r="GE105" s="149"/>
      <c r="GF105" s="150"/>
      <c r="GG105" s="148"/>
      <c r="GH105" s="148"/>
      <c r="GI105" s="149"/>
      <c r="GJ105" s="150"/>
      <c r="GK105" s="148"/>
      <c r="GL105" s="148"/>
      <c r="GM105" s="149"/>
      <c r="GN105" s="150"/>
      <c r="GO105" s="148"/>
      <c r="GP105" s="148"/>
      <c r="GQ105" s="149"/>
      <c r="GR105" s="150"/>
      <c r="GS105" s="148"/>
      <c r="GT105" s="148"/>
    </row>
    <row r="106" spans="1:202" x14ac:dyDescent="0.25">
      <c r="A106" s="146">
        <v>102</v>
      </c>
      <c r="B106" s="147"/>
      <c r="C106" s="148"/>
      <c r="D106" s="148"/>
      <c r="E106" s="149"/>
      <c r="F106" s="150"/>
      <c r="G106" s="148"/>
      <c r="H106" s="148"/>
      <c r="I106" s="148"/>
      <c r="J106" s="148"/>
      <c r="K106" s="149"/>
      <c r="L106" s="150"/>
      <c r="M106" s="148"/>
      <c r="N106" s="148"/>
      <c r="O106" s="149"/>
      <c r="P106" s="150"/>
      <c r="Q106" s="148"/>
      <c r="R106" s="148"/>
      <c r="S106" s="149"/>
      <c r="T106" s="150"/>
      <c r="U106" s="148"/>
      <c r="V106" s="148"/>
      <c r="W106" s="149"/>
      <c r="X106" s="150"/>
      <c r="Y106" s="148"/>
      <c r="Z106" s="148"/>
      <c r="AA106" s="149"/>
      <c r="AB106" s="150"/>
      <c r="AC106" s="148"/>
      <c r="AD106" s="148"/>
      <c r="AE106" s="149"/>
      <c r="AF106" s="150"/>
      <c r="AG106" s="148"/>
      <c r="AH106" s="148"/>
      <c r="AI106" s="149"/>
      <c r="AJ106" s="150"/>
      <c r="AK106" s="148"/>
      <c r="AL106" s="148"/>
      <c r="AM106" s="149"/>
      <c r="AN106" s="150"/>
      <c r="AO106" s="148"/>
      <c r="AP106" s="148"/>
      <c r="AQ106" s="149"/>
      <c r="AR106" s="150"/>
      <c r="AS106" s="148"/>
      <c r="AT106" s="148"/>
      <c r="AU106" s="149"/>
      <c r="AV106" s="150"/>
      <c r="AW106" s="148"/>
      <c r="AX106" s="148"/>
      <c r="AY106" s="149"/>
      <c r="AZ106" s="150"/>
      <c r="BA106" s="148"/>
      <c r="BB106" s="148"/>
      <c r="BC106" s="149"/>
      <c r="BD106" s="150"/>
      <c r="BE106" s="148"/>
      <c r="BF106" s="148"/>
      <c r="BG106" s="149"/>
      <c r="BH106" s="150"/>
      <c r="BI106" s="148"/>
      <c r="BJ106" s="148"/>
      <c r="BK106" s="149"/>
      <c r="BL106" s="150"/>
      <c r="BM106" s="148"/>
      <c r="BN106" s="148"/>
      <c r="BO106" s="149"/>
      <c r="BP106" s="150"/>
      <c r="BQ106" s="148"/>
      <c r="BR106" s="148"/>
      <c r="BS106" s="149"/>
      <c r="BT106" s="150"/>
      <c r="BU106" s="148"/>
      <c r="BV106" s="148"/>
      <c r="BW106" s="149"/>
      <c r="BX106" s="150"/>
      <c r="BY106" s="148"/>
      <c r="BZ106" s="148"/>
      <c r="CA106" s="149"/>
      <c r="CB106" s="150"/>
      <c r="CC106" s="148"/>
      <c r="CD106" s="148"/>
      <c r="CE106" s="149"/>
      <c r="CF106" s="150"/>
      <c r="CG106" s="148"/>
      <c r="CH106" s="148"/>
      <c r="CI106" s="149"/>
      <c r="CJ106" s="150"/>
      <c r="CK106" s="148"/>
      <c r="CL106" s="148"/>
      <c r="CM106" s="149"/>
      <c r="CN106" s="150"/>
      <c r="CO106" s="148"/>
      <c r="CP106" s="148"/>
      <c r="CQ106" s="149"/>
      <c r="CR106" s="150"/>
      <c r="CS106" s="148"/>
      <c r="CT106" s="148"/>
      <c r="CU106" s="149"/>
      <c r="CV106" s="150"/>
      <c r="CW106" s="148"/>
      <c r="CX106" s="148"/>
      <c r="CY106" s="149"/>
      <c r="CZ106" s="150"/>
      <c r="DA106" s="148"/>
      <c r="DB106" s="148"/>
      <c r="DC106" s="149"/>
      <c r="DD106" s="150"/>
      <c r="DE106" s="148"/>
      <c r="DF106" s="148"/>
      <c r="DG106" s="149"/>
      <c r="DH106" s="150"/>
      <c r="DI106" s="148"/>
      <c r="DJ106" s="148"/>
      <c r="DK106" s="149"/>
      <c r="DL106" s="150"/>
      <c r="DM106" s="148"/>
      <c r="DN106" s="148"/>
      <c r="DO106" s="149"/>
      <c r="DP106" s="150"/>
      <c r="DQ106" s="148"/>
      <c r="DR106" s="148"/>
      <c r="DS106" s="149"/>
      <c r="DT106" s="150"/>
      <c r="DU106" s="148"/>
      <c r="DV106" s="148"/>
      <c r="DW106" s="149"/>
      <c r="DX106" s="150"/>
      <c r="DY106" s="148"/>
      <c r="DZ106" s="148"/>
      <c r="EA106" s="149"/>
      <c r="EB106" s="150"/>
      <c r="EC106" s="148"/>
      <c r="ED106" s="148"/>
      <c r="EE106" s="149"/>
      <c r="EF106" s="150"/>
      <c r="EG106" s="148"/>
      <c r="EH106" s="148"/>
      <c r="EI106" s="149"/>
      <c r="EJ106" s="150"/>
      <c r="EK106" s="148"/>
      <c r="EL106" s="148"/>
      <c r="EM106" s="149"/>
      <c r="EN106" s="150"/>
      <c r="EO106" s="148"/>
      <c r="EP106" s="148"/>
      <c r="EQ106" s="149"/>
      <c r="ER106" s="150"/>
      <c r="ES106" s="148"/>
      <c r="ET106" s="148"/>
      <c r="EU106" s="149"/>
      <c r="EV106" s="150"/>
      <c r="EW106" s="148"/>
      <c r="EX106" s="148"/>
      <c r="EY106" s="149"/>
      <c r="EZ106" s="150"/>
      <c r="FA106" s="148"/>
      <c r="FB106" s="148"/>
      <c r="FC106" s="149"/>
      <c r="FD106" s="150"/>
      <c r="FE106" s="148"/>
      <c r="FF106" s="148"/>
      <c r="FG106" s="149"/>
      <c r="FH106" s="150"/>
      <c r="FI106" s="148"/>
      <c r="FJ106" s="148"/>
      <c r="FK106" s="149"/>
      <c r="FL106" s="150"/>
      <c r="FM106" s="148"/>
      <c r="FN106" s="148"/>
      <c r="FO106" s="149"/>
      <c r="FP106" s="150"/>
      <c r="FQ106" s="148"/>
      <c r="FR106" s="148"/>
      <c r="FS106" s="149"/>
      <c r="FT106" s="150"/>
      <c r="FU106" s="148"/>
      <c r="FV106" s="148"/>
      <c r="FW106" s="149"/>
      <c r="FX106" s="150"/>
      <c r="FY106" s="148"/>
      <c r="FZ106" s="148"/>
      <c r="GA106" s="149"/>
      <c r="GB106" s="150"/>
      <c r="GC106" s="148"/>
      <c r="GD106" s="148"/>
      <c r="GE106" s="149"/>
      <c r="GF106" s="150"/>
      <c r="GG106" s="148"/>
      <c r="GH106" s="148"/>
      <c r="GI106" s="149"/>
      <c r="GJ106" s="150"/>
      <c r="GK106" s="148"/>
      <c r="GL106" s="148"/>
      <c r="GM106" s="149"/>
      <c r="GN106" s="150"/>
      <c r="GO106" s="148"/>
      <c r="GP106" s="148"/>
      <c r="GQ106" s="149"/>
      <c r="GR106" s="150"/>
      <c r="GS106" s="148"/>
      <c r="GT106" s="148"/>
    </row>
    <row r="110" spans="1:202" x14ac:dyDescent="0.25">
      <c r="C110" s="132"/>
      <c r="D110" s="133"/>
      <c r="E110" s="132"/>
      <c r="F110" s="133"/>
      <c r="G110" s="132"/>
      <c r="H110" s="133"/>
      <c r="I110" s="132"/>
      <c r="J110" s="133"/>
      <c r="K110" s="132"/>
      <c r="L110" s="133"/>
      <c r="M110" s="132"/>
      <c r="N110" s="133"/>
      <c r="O110" s="132"/>
      <c r="P110" s="133"/>
      <c r="Q110" s="132"/>
      <c r="R110" s="133"/>
      <c r="S110" s="132"/>
      <c r="T110" s="133"/>
      <c r="U110" s="132"/>
      <c r="V110" s="133"/>
      <c r="W110" s="132"/>
      <c r="X110" s="133"/>
      <c r="Y110" s="132"/>
      <c r="Z110" s="133"/>
      <c r="AA110" s="132"/>
      <c r="AB110" s="133"/>
      <c r="AC110" s="132"/>
      <c r="AD110" s="133"/>
      <c r="AE110" s="132"/>
      <c r="AF110" s="133"/>
      <c r="AG110" s="132"/>
      <c r="AH110" s="133"/>
      <c r="AI110" s="132"/>
      <c r="AJ110" s="133"/>
      <c r="AK110" s="132"/>
      <c r="AL110" s="133"/>
      <c r="AM110" s="132"/>
      <c r="AN110" s="133"/>
      <c r="AO110" s="132"/>
      <c r="AP110" s="133"/>
      <c r="AQ110" s="132"/>
      <c r="AR110" s="133"/>
      <c r="AS110" s="132"/>
      <c r="AT110" s="133"/>
      <c r="AU110" s="132"/>
      <c r="AV110" s="133"/>
      <c r="AW110" s="132"/>
      <c r="AX110" s="133"/>
      <c r="AY110" s="132"/>
      <c r="AZ110" s="133"/>
      <c r="BA110" s="132"/>
      <c r="BB110" s="133"/>
      <c r="BC110" s="132"/>
      <c r="BD110" s="133"/>
      <c r="BE110" s="132"/>
      <c r="BF110" s="133"/>
      <c r="BG110" s="132"/>
      <c r="BH110" s="133"/>
      <c r="BI110" s="132"/>
      <c r="BJ110" s="133"/>
      <c r="BK110" s="132"/>
      <c r="BL110" s="133"/>
      <c r="BM110" s="132"/>
      <c r="BN110" s="133"/>
      <c r="BO110" s="132"/>
      <c r="BP110" s="133"/>
      <c r="BQ110" s="132"/>
      <c r="BR110" s="133"/>
      <c r="BS110" s="132"/>
      <c r="BT110" s="133"/>
      <c r="BU110" s="132"/>
      <c r="BV110" s="133"/>
      <c r="BW110" s="132"/>
      <c r="BX110" s="133"/>
      <c r="BY110" s="132"/>
      <c r="BZ110" s="133"/>
      <c r="CA110" s="132"/>
      <c r="CB110" s="133"/>
      <c r="CC110" s="132"/>
      <c r="CD110" s="133"/>
      <c r="CE110" s="132"/>
      <c r="CF110" s="133"/>
      <c r="CG110" s="132"/>
      <c r="CH110" s="133"/>
      <c r="CI110" s="132"/>
      <c r="CJ110" s="133"/>
      <c r="CK110" s="132"/>
      <c r="CL110" s="133"/>
      <c r="CM110" s="132"/>
      <c r="CN110" s="133"/>
      <c r="CO110" s="132"/>
      <c r="CP110" s="133"/>
      <c r="CQ110" s="132"/>
      <c r="CR110" s="133"/>
      <c r="CS110" s="132"/>
      <c r="CT110" s="133"/>
      <c r="CU110" s="132"/>
      <c r="CV110" s="133"/>
      <c r="CW110" s="132"/>
      <c r="CX110" s="133"/>
      <c r="CY110" s="132"/>
      <c r="CZ110" s="133"/>
      <c r="DA110" s="132"/>
      <c r="DB110" s="133"/>
      <c r="DC110" s="132"/>
      <c r="DD110" s="133"/>
      <c r="DE110" s="132"/>
      <c r="DF110" s="133"/>
      <c r="DG110" s="132"/>
      <c r="DH110" s="133"/>
      <c r="DI110" s="132"/>
      <c r="DJ110" s="133"/>
      <c r="DK110" s="132"/>
      <c r="DL110" s="133"/>
      <c r="DM110" s="132"/>
      <c r="DN110" s="133"/>
      <c r="DO110" s="132"/>
      <c r="DP110" s="133"/>
      <c r="DQ110" s="132"/>
      <c r="DR110" s="133"/>
      <c r="DS110" s="132"/>
      <c r="DT110" s="133"/>
      <c r="DU110" s="132"/>
      <c r="DV110" s="133"/>
      <c r="DW110" s="132"/>
      <c r="DX110" s="133"/>
      <c r="DY110" s="132"/>
      <c r="DZ110" s="133"/>
      <c r="EA110" s="132"/>
      <c r="EB110" s="133"/>
      <c r="EC110" s="132"/>
      <c r="ED110" s="133"/>
      <c r="EE110" s="132"/>
      <c r="EF110" s="133"/>
      <c r="EG110" s="132"/>
      <c r="EH110" s="133"/>
      <c r="EI110" s="132"/>
      <c r="EJ110" s="133"/>
      <c r="EK110" s="132"/>
      <c r="EL110" s="133"/>
      <c r="EM110" s="132"/>
      <c r="EN110" s="133"/>
      <c r="EO110" s="132"/>
      <c r="EP110" s="133"/>
      <c r="EQ110" s="132"/>
      <c r="ER110" s="133"/>
      <c r="ES110" s="132"/>
      <c r="ET110" s="133"/>
      <c r="EU110" s="132"/>
      <c r="EV110" s="133"/>
      <c r="EW110" s="132"/>
      <c r="EX110" s="133"/>
      <c r="EY110" s="132"/>
      <c r="EZ110" s="133"/>
      <c r="FA110" s="132"/>
      <c r="FB110" s="133"/>
      <c r="FC110" s="132"/>
      <c r="FD110" s="133"/>
      <c r="FE110" s="132"/>
      <c r="FF110" s="133"/>
      <c r="FG110" s="132"/>
      <c r="FH110" s="133"/>
      <c r="FI110" s="132"/>
      <c r="FJ110" s="133"/>
      <c r="FK110" s="132"/>
      <c r="FL110" s="133"/>
      <c r="FM110" s="132"/>
      <c r="FN110" s="133"/>
      <c r="FO110" s="132"/>
      <c r="FP110" s="133"/>
      <c r="FQ110" s="132"/>
      <c r="FR110" s="133"/>
      <c r="FS110" s="132"/>
      <c r="FT110" s="133"/>
      <c r="FU110" s="132"/>
      <c r="FV110" s="133"/>
      <c r="FW110" s="132"/>
      <c r="FX110" s="133"/>
      <c r="FY110" s="132"/>
      <c r="FZ110" s="133"/>
      <c r="GA110" s="132"/>
      <c r="GB110" s="133"/>
      <c r="GC110" s="132"/>
      <c r="GD110" s="133"/>
      <c r="GE110" s="132"/>
      <c r="GF110" s="133"/>
      <c r="GG110" s="132"/>
      <c r="GH110" s="133"/>
      <c r="GI110" s="132"/>
      <c r="GJ110" s="133"/>
      <c r="GK110" s="132"/>
      <c r="GL110" s="133"/>
      <c r="GM110" s="132"/>
      <c r="GN110" s="133"/>
      <c r="GO110" s="132"/>
      <c r="GP110" s="133"/>
      <c r="GQ110" s="132"/>
      <c r="GR110" s="133"/>
      <c r="GS110" s="132"/>
      <c r="GT110" s="13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66AE5-FBA3-42C6-B815-9200A63720A3}">
  <sheetPr codeName="Hoja3"/>
  <dimension ref="A1:G198"/>
  <sheetViews>
    <sheetView workbookViewId="0">
      <selection activeCell="G1" sqref="G1"/>
    </sheetView>
  </sheetViews>
  <sheetFormatPr baseColWidth="10" defaultRowHeight="14.4" x14ac:dyDescent="0.3"/>
  <cols>
    <col min="2" max="2" width="15.5546875" bestFit="1" customWidth="1"/>
    <col min="3" max="4" width="14.5546875" bestFit="1" customWidth="1"/>
    <col min="6" max="7" width="14.5546875" bestFit="1" customWidth="1"/>
  </cols>
  <sheetData>
    <row r="1" spans="1:7" x14ac:dyDescent="0.3">
      <c r="A1" t="s">
        <v>116</v>
      </c>
      <c r="C1">
        <v>0.5</v>
      </c>
      <c r="D1">
        <v>29</v>
      </c>
      <c r="F1">
        <v>0.5</v>
      </c>
      <c r="G1">
        <v>29</v>
      </c>
    </row>
    <row r="2" spans="1:7" x14ac:dyDescent="0.3">
      <c r="A2" t="s">
        <v>117</v>
      </c>
      <c r="B2" t="s">
        <v>118</v>
      </c>
      <c r="C2" t="str">
        <f>"Desp RAW a "&amp;C$1</f>
        <v>Desp RAW a 0,5</v>
      </c>
      <c r="D2" t="str">
        <f>"Desp RAW a "&amp;D$1</f>
        <v>Desp RAW a 29</v>
      </c>
      <c r="F2" t="str">
        <f>"Desp CALC a "&amp;F$1</f>
        <v>Desp CALC a 0,5</v>
      </c>
      <c r="G2" t="str">
        <f>"Desp CALC a "&amp;G$1</f>
        <v>Desp CALC a 29</v>
      </c>
    </row>
    <row r="3" spans="1:7" x14ac:dyDescent="0.3">
      <c r="A3">
        <v>1</v>
      </c>
      <c r="B3" s="2">
        <f>IF(ISERROR(VLOOKUP($A3,Tabla1[#All],2,FALSE)),NA(),VLOOKUP($A3,Tabla1[#All],2,FALSE))</f>
        <v>45642.552106481482</v>
      </c>
      <c r="C3" s="104">
        <f>IF(ISERROR(VLOOKUP($A3,Tabla1[#All],2,FALSE)),NA(),SUMIFS(RAW!$T:$T,RAW!$C:$C,$B3,RAW!$F:$F,C$1))</f>
        <v>0</v>
      </c>
      <c r="D3" s="104">
        <f>IF(ISERROR(VLOOKUP($A3,Tabla1[#All],2,FALSE)),NA(),SUMIFS(RAW!$T:$T,RAW!$C:$C,$B3,RAW!$F:$F,D$1))</f>
        <v>0</v>
      </c>
      <c r="F3" s="104">
        <f>IF(ISERROR(VLOOKUP($A3,Tabla1[#All],2,FALSE)),NA(),SUMIFS(CALC!$T:$T,CALC!$C:$C,$B3,CALC!$F:$F,F$1))</f>
        <v>0</v>
      </c>
      <c r="G3" s="104">
        <f>IF(ISERROR(VLOOKUP($A3,Tabla1[#All],2,FALSE)),NA(),SUMIFS(CALC!$T:$T,CALC!$C:$C,$B3,CALC!$F:$F,G$1))</f>
        <v>0</v>
      </c>
    </row>
    <row r="4" spans="1:7" x14ac:dyDescent="0.3">
      <c r="A4">
        <v>2</v>
      </c>
      <c r="B4" s="2">
        <f>IF(ISERROR(VLOOKUP($A4,Tabla1[#All],2,FALSE)),NA(),VLOOKUP($A4,Tabla1[#All],2,FALSE))</f>
        <v>45642.560081018521</v>
      </c>
      <c r="C4" s="104">
        <f>IF(ISERROR(VLOOKUP($A4,Tabla1[#All],2,FALSE)),NA(),SUMIFS(RAW!$T:$T,RAW!$C:$C,$B4,RAW!$F:$F,C$1))</f>
        <v>-1.3050000000001774</v>
      </c>
      <c r="D4" s="104">
        <f>IF(ISERROR(VLOOKUP($A4,Tabla1[#All],2,FALSE)),NA(),SUMIFS(RAW!$T:$T,RAW!$C:$C,$B4,RAW!$F:$F,D$1))</f>
        <v>-0.27750000000000341</v>
      </c>
      <c r="F4" s="104">
        <f>IF(ISERROR(VLOOKUP($A4,Tabla1[#All],2,FALSE)),NA(),SUMIFS(CALC!$T:$T,CALC!$C:$C,$B4,CALC!$F:$F,F$1))</f>
        <v>-1.3050000000001774</v>
      </c>
      <c r="G4" s="104">
        <f>IF(ISERROR(VLOOKUP($A4,Tabla1[#All],2,FALSE)),NA(),SUMIFS(CALC!$T:$T,CALC!$C:$C,$B4,CALC!$F:$F,G$1))</f>
        <v>-0.27750000000000341</v>
      </c>
    </row>
    <row r="5" spans="1:7" x14ac:dyDescent="0.3">
      <c r="A5">
        <v>3</v>
      </c>
      <c r="B5" s="2">
        <f>IF(ISERROR(VLOOKUP($A5,Tabla1[#All],2,FALSE)),NA(),VLOOKUP($A5,Tabla1[#All],2,FALSE))</f>
        <v>45677.67864583333</v>
      </c>
      <c r="C5" s="104">
        <f>IF(ISERROR(VLOOKUP($A5,Tabla1[#All],2,FALSE)),NA(),SUMIFS(RAW!$T:$T,RAW!$C:$C,$B5,RAW!$F:$F,C$1))</f>
        <v>-0.29500000000024329</v>
      </c>
      <c r="D5" s="104">
        <f>IF(ISERROR(VLOOKUP($A5,Tabla1[#All],2,FALSE)),NA(),SUMIFS(RAW!$T:$T,RAW!$C:$C,$B5,RAW!$F:$F,D$1))</f>
        <v>-8.2500000000010232E-2</v>
      </c>
      <c r="F5" s="104">
        <f>IF(ISERROR(VLOOKUP($A5,Tabla1[#All],2,FALSE)),NA(),SUMIFS(CALC!$T:$T,CALC!$C:$C,$B5,CALC!$F:$F,F$1))</f>
        <v>-0.29500000000024329</v>
      </c>
      <c r="G5" s="104">
        <f>IF(ISERROR(VLOOKUP($A5,Tabla1[#All],2,FALSE)),NA(),SUMIFS(CALC!$T:$T,CALC!$C:$C,$B5,CALC!$F:$F,G$1))</f>
        <v>-8.2500000000010232E-2</v>
      </c>
    </row>
    <row r="6" spans="1:7" x14ac:dyDescent="0.3">
      <c r="A6">
        <v>4</v>
      </c>
      <c r="B6" s="2">
        <f>IF(ISERROR(VLOOKUP($A6,Tabla1[#All],2,FALSE)),NA(),VLOOKUP($A6,Tabla1[#All],2,FALSE))</f>
        <v>45691.391168981485</v>
      </c>
      <c r="C6" s="104">
        <f>IF(ISERROR(VLOOKUP($A6,Tabla1[#All],2,FALSE)),NA(),SUMIFS(RAW!$T:$T,RAW!$C:$C,$B6,RAW!$F:$F,C$1))</f>
        <v>-1.9749999999999659</v>
      </c>
      <c r="D6" s="104">
        <f>IF(ISERROR(VLOOKUP($A6,Tabla1[#All],2,FALSE)),NA(),SUMIFS(RAW!$T:$T,RAW!$C:$C,$B6,RAW!$F:$F,D$1))</f>
        <v>-0.69000000000001194</v>
      </c>
      <c r="F6" s="104">
        <f>IF(ISERROR(VLOOKUP($A6,Tabla1[#All],2,FALSE)),NA(),SUMIFS(CALC!$T:$T,CALC!$C:$C,$B6,CALC!$F:$F,F$1))</f>
        <v>-1.9749999999999659</v>
      </c>
      <c r="G6" s="104">
        <f>IF(ISERROR(VLOOKUP($A6,Tabla1[#All],2,FALSE)),NA(),SUMIFS(CALC!$T:$T,CALC!$C:$C,$B6,CALC!$F:$F,G$1))</f>
        <v>-0.69000000000001194</v>
      </c>
    </row>
    <row r="7" spans="1:7" x14ac:dyDescent="0.3">
      <c r="A7">
        <v>5</v>
      </c>
      <c r="B7" s="2">
        <f>IF(ISERROR(VLOOKUP($A7,Tabla1[#All],2,FALSE)),NA(),VLOOKUP($A7,Tabla1[#All],2,FALSE))</f>
        <v>45699.424861111111</v>
      </c>
      <c r="C7" s="104">
        <f>IF(ISERROR(VLOOKUP($A7,Tabla1[#All],2,FALSE)),NA(),SUMIFS(RAW!$T:$T,RAW!$C:$C,$B7,RAW!$F:$F,C$1))</f>
        <v>-2.7650000000001</v>
      </c>
      <c r="D7" s="104">
        <f>IF(ISERROR(VLOOKUP($A7,Tabla1[#All],2,FALSE)),NA(),SUMIFS(RAW!$T:$T,RAW!$C:$C,$B7,RAW!$F:$F,D$1))</f>
        <v>-0.49750000000000227</v>
      </c>
      <c r="F7" s="104">
        <f>IF(ISERROR(VLOOKUP($A7,Tabla1[#All],2,FALSE)),NA(),SUMIFS(CALC!$T:$T,CALC!$C:$C,$B7,CALC!$F:$F,F$1))</f>
        <v>-2.7650000000001</v>
      </c>
      <c r="G7" s="104">
        <f>IF(ISERROR(VLOOKUP($A7,Tabla1[#All],2,FALSE)),NA(),SUMIFS(CALC!$T:$T,CALC!$C:$C,$B7,CALC!$F:$F,G$1))</f>
        <v>-0.49750000000000227</v>
      </c>
    </row>
    <row r="8" spans="1:7" x14ac:dyDescent="0.3">
      <c r="A8">
        <v>6</v>
      </c>
      <c r="B8" s="2">
        <f>IF(ISERROR(VLOOKUP($A8,Tabla1[#All],2,FALSE)),NA(),VLOOKUP($A8,Tabla1[#All],2,FALSE))</f>
        <v>45700.411168981482</v>
      </c>
      <c r="C8" s="104">
        <f>IF(ISERROR(VLOOKUP($A8,Tabla1[#All],2,FALSE)),NA(),SUMIFS(RAW!$T:$T,RAW!$C:$C,$B8,RAW!$F:$F,C$1))</f>
        <v>-1.7575000000001069</v>
      </c>
      <c r="D8" s="104">
        <f>IF(ISERROR(VLOOKUP($A8,Tabla1[#All],2,FALSE)),NA(),SUMIFS(RAW!$T:$T,RAW!$C:$C,$B8,RAW!$F:$F,D$1))</f>
        <v>-0.34250000000001535</v>
      </c>
      <c r="F8" s="104">
        <f>IF(ISERROR(VLOOKUP($A8,Tabla1[#All],2,FALSE)),NA(),SUMIFS(CALC!$T:$T,CALC!$C:$C,$B8,CALC!$F:$F,F$1))</f>
        <v>-1.7575000000001069</v>
      </c>
      <c r="G8" s="104">
        <f>IF(ISERROR(VLOOKUP($A8,Tabla1[#All],2,FALSE)),NA(),SUMIFS(CALC!$T:$T,CALC!$C:$C,$B8,CALC!$F:$F,G$1))</f>
        <v>-0.34250000000001535</v>
      </c>
    </row>
    <row r="9" spans="1:7" x14ac:dyDescent="0.3">
      <c r="A9">
        <v>7</v>
      </c>
      <c r="B9" s="2">
        <f>IF(ISERROR(VLOOKUP($A9,Tabla1[#All],2,FALSE)),NA(),VLOOKUP($A9,Tabla1[#All],2,FALSE))</f>
        <v>45701.619583333333</v>
      </c>
      <c r="C9" s="104">
        <f>IF(ISERROR(VLOOKUP($A9,Tabla1[#All],2,FALSE)),NA(),SUMIFS(RAW!$T:$T,RAW!$C:$C,$B9,RAW!$F:$F,C$1))</f>
        <v>-1.9749999999999659</v>
      </c>
      <c r="D9" s="104">
        <f>IF(ISERROR(VLOOKUP($A9,Tabla1[#All],2,FALSE)),NA(),SUMIFS(RAW!$T:$T,RAW!$C:$C,$B9,RAW!$F:$F,D$1))</f>
        <v>-0.69000000000001194</v>
      </c>
      <c r="F9" s="104">
        <f>IF(ISERROR(VLOOKUP($A9,Tabla1[#All],2,FALSE)),NA(),SUMIFS(CALC!$T:$T,CALC!$C:$C,$B9,CALC!$F:$F,F$1))</f>
        <v>-1.9749999999999659</v>
      </c>
      <c r="G9" s="104">
        <f>IF(ISERROR(VLOOKUP($A9,Tabla1[#All],2,FALSE)),NA(),SUMIFS(CALC!$T:$T,CALC!$C:$C,$B9,CALC!$F:$F,G$1))</f>
        <v>-0.69000000000001194</v>
      </c>
    </row>
    <row r="10" spans="1:7" x14ac:dyDescent="0.3">
      <c r="A10">
        <v>8</v>
      </c>
      <c r="B10" s="2">
        <f>IF(ISERROR(VLOOKUP($A10,Tabla1[#All],2,FALSE)),NA(),VLOOKUP($A10,Tabla1[#All],2,FALSE))</f>
        <v>45702.442187499997</v>
      </c>
      <c r="C10" s="104">
        <f>IF(ISERROR(VLOOKUP($A10,Tabla1[#All],2,FALSE)),NA(),SUMIFS(RAW!$T:$T,RAW!$C:$C,$B10,RAW!$F:$F,C$1))</f>
        <v>-2.002499999999884</v>
      </c>
      <c r="D10" s="104">
        <f>IF(ISERROR(VLOOKUP($A10,Tabla1[#All],2,FALSE)),NA(),SUMIFS(RAW!$T:$T,RAW!$C:$C,$B10,RAW!$F:$F,D$1))</f>
        <v>-0.73499999999999943</v>
      </c>
      <c r="F10" s="104">
        <f>IF(ISERROR(VLOOKUP($A10,Tabla1[#All],2,FALSE)),NA(),SUMIFS(CALC!$T:$T,CALC!$C:$C,$B10,CALC!$F:$F,F$1))</f>
        <v>-2.002499999999884</v>
      </c>
      <c r="G10" s="104">
        <f>IF(ISERROR(VLOOKUP($A10,Tabla1[#All],2,FALSE)),NA(),SUMIFS(CALC!$T:$T,CALC!$C:$C,$B10,CALC!$F:$F,G$1))</f>
        <v>-0.73499999999999943</v>
      </c>
    </row>
    <row r="11" spans="1:7" x14ac:dyDescent="0.3">
      <c r="A11">
        <v>9</v>
      </c>
      <c r="B11" s="2">
        <f>IF(ISERROR(VLOOKUP($A11,Tabla1[#All],2,FALSE)),NA(),VLOOKUP($A11,Tabla1[#All],2,FALSE))</f>
        <v>45702.452523148146</v>
      </c>
      <c r="C11" s="104">
        <f>IF(ISERROR(VLOOKUP($A11,Tabla1[#All],2,FALSE)),NA(),SUMIFS(RAW!$T:$T,RAW!$C:$C,$B11,RAW!$F:$F,C$1))</f>
        <v>-2.027499999999975</v>
      </c>
      <c r="D11" s="104">
        <f>IF(ISERROR(VLOOKUP($A11,Tabla1[#All],2,FALSE)),NA(),SUMIFS(RAW!$T:$T,RAW!$C:$C,$B11,RAW!$F:$F,D$1))</f>
        <v>-0.70749999999999602</v>
      </c>
      <c r="F11" s="104">
        <f>IF(ISERROR(VLOOKUP($A11,Tabla1[#All],2,FALSE)),NA(),SUMIFS(CALC!$T:$T,CALC!$C:$C,$B11,CALC!$F:$F,F$1))</f>
        <v>-2.027499999999975</v>
      </c>
      <c r="G11" s="104">
        <f>IF(ISERROR(VLOOKUP($A11,Tabla1[#All],2,FALSE)),NA(),SUMIFS(CALC!$T:$T,CALC!$C:$C,$B11,CALC!$F:$F,G$1))</f>
        <v>-0.70749999999999602</v>
      </c>
    </row>
    <row r="12" spans="1:7" x14ac:dyDescent="0.3">
      <c r="A12">
        <v>10</v>
      </c>
      <c r="B12" s="2">
        <f>IF(ISERROR(VLOOKUP($A12,Tabla1[#All],2,FALSE)),NA(),VLOOKUP($A12,Tabla1[#All],2,FALSE))</f>
        <v>45705.398518518516</v>
      </c>
      <c r="C12" s="104">
        <f>IF(ISERROR(VLOOKUP($A12,Tabla1[#All],2,FALSE)),NA(),SUMIFS(RAW!$T:$T,RAW!$C:$C,$B12,RAW!$F:$F,C$1))</f>
        <v>-1.4374999999999432</v>
      </c>
      <c r="D12" s="104">
        <f>IF(ISERROR(VLOOKUP($A12,Tabla1[#All],2,FALSE)),NA(),SUMIFS(RAW!$T:$T,RAW!$C:$C,$B12,RAW!$F:$F,D$1))</f>
        <v>-0.53249999999999886</v>
      </c>
      <c r="F12" s="104">
        <f>IF(ISERROR(VLOOKUP($A12,Tabla1[#All],2,FALSE)),NA(),SUMIFS(CALC!$T:$T,CALC!$C:$C,$B12,CALC!$F:$F,F$1))</f>
        <v>-1.4374999999999432</v>
      </c>
      <c r="G12" s="104">
        <f>IF(ISERROR(VLOOKUP($A12,Tabla1[#All],2,FALSE)),NA(),SUMIFS(CALC!$T:$T,CALC!$C:$C,$B12,CALC!$F:$F,G$1))</f>
        <v>-0.53249999999999886</v>
      </c>
    </row>
    <row r="13" spans="1:7" x14ac:dyDescent="0.3">
      <c r="A13">
        <v>11</v>
      </c>
      <c r="B13" s="2">
        <f>IF(ISERROR(VLOOKUP($A13,Tabla1[#All],2,FALSE)),NA(),VLOOKUP($A13,Tabla1[#All],2,FALSE))</f>
        <v>45708.410405092596</v>
      </c>
      <c r="C13" s="104">
        <f>IF(ISERROR(VLOOKUP($A13,Tabla1[#All],2,FALSE)),NA(),SUMIFS(RAW!$T:$T,RAW!$C:$C,$B13,RAW!$F:$F,C$1))</f>
        <v>-1.7599999999998204</v>
      </c>
      <c r="D13" s="104">
        <f>IF(ISERROR(VLOOKUP($A13,Tabla1[#All],2,FALSE)),NA(),SUMIFS(RAW!$T:$T,RAW!$C:$C,$B13,RAW!$F:$F,D$1))</f>
        <v>-0.66749999999998977</v>
      </c>
      <c r="F13" s="104">
        <f>IF(ISERROR(VLOOKUP($A13,Tabla1[#All],2,FALSE)),NA(),SUMIFS(CALC!$T:$T,CALC!$C:$C,$B13,CALC!$F:$F,F$1))</f>
        <v>-1.7599999999998204</v>
      </c>
      <c r="G13" s="104">
        <f>IF(ISERROR(VLOOKUP($A13,Tabla1[#All],2,FALSE)),NA(),SUMIFS(CALC!$T:$T,CALC!$C:$C,$B13,CALC!$F:$F,G$1))</f>
        <v>-0.66749999999998977</v>
      </c>
    </row>
    <row r="14" spans="1:7" x14ac:dyDescent="0.3">
      <c r="A14">
        <v>12</v>
      </c>
      <c r="B14" s="2">
        <f>IF(ISERROR(VLOOKUP($A14,Tabla1[#All],2,FALSE)),NA(),VLOOKUP($A14,Tabla1[#All],2,FALSE))</f>
        <v>45712.389293981483</v>
      </c>
      <c r="C14" s="104">
        <f>IF(ISERROR(VLOOKUP($A14,Tabla1[#All],2,FALSE)),NA(),SUMIFS(RAW!$T:$T,RAW!$C:$C,$B14,RAW!$F:$F,C$1))</f>
        <v>0.15249999999991815</v>
      </c>
      <c r="D14" s="104">
        <f>IF(ISERROR(VLOOKUP($A14,Tabla1[#All],2,FALSE)),NA(),SUMIFS(RAW!$T:$T,RAW!$C:$C,$B14,RAW!$F:$F,D$1))</f>
        <v>-0.2850000000000108</v>
      </c>
      <c r="F14" s="104">
        <f>IF(ISERROR(VLOOKUP($A14,Tabla1[#All],2,FALSE)),NA(),SUMIFS(CALC!$T:$T,CALC!$C:$C,$B14,CALC!$F:$F,F$1))</f>
        <v>0.15249999999991815</v>
      </c>
      <c r="G14" s="104">
        <f>IF(ISERROR(VLOOKUP($A14,Tabla1[#All],2,FALSE)),NA(),SUMIFS(CALC!$T:$T,CALC!$C:$C,$B14,CALC!$F:$F,G$1))</f>
        <v>-0.2850000000000108</v>
      </c>
    </row>
    <row r="15" spans="1:7" x14ac:dyDescent="0.3">
      <c r="A15">
        <v>13</v>
      </c>
      <c r="B15" s="2">
        <f>IF(ISERROR(VLOOKUP($A15,Tabla1[#All],2,FALSE)),NA(),VLOOKUP($A15,Tabla1[#All],2,FALSE))</f>
        <v>45715.412465277775</v>
      </c>
      <c r="C15" s="104">
        <f>IF(ISERROR(VLOOKUP($A15,Tabla1[#All],2,FALSE)),NA(),SUMIFS(RAW!$T:$T,RAW!$C:$C,$B15,RAW!$F:$F,C$1))</f>
        <v>-1.7675000000000409</v>
      </c>
      <c r="D15" s="104">
        <f>IF(ISERROR(VLOOKUP($A15,Tabla1[#All],2,FALSE)),NA(),SUMIFS(RAW!$T:$T,RAW!$C:$C,$B15,RAW!$F:$F,D$1))</f>
        <v>-0.7850000000000108</v>
      </c>
      <c r="F15" s="104">
        <f>IF(ISERROR(VLOOKUP($A15,Tabla1[#All],2,FALSE)),NA(),SUMIFS(CALC!$T:$T,CALC!$C:$C,$B15,CALC!$F:$F,F$1))</f>
        <v>-1.7675000000000409</v>
      </c>
      <c r="G15" s="104">
        <f>IF(ISERROR(VLOOKUP($A15,Tabla1[#All],2,FALSE)),NA(),SUMIFS(CALC!$T:$T,CALC!$C:$C,$B15,CALC!$F:$F,G$1))</f>
        <v>-0.7850000000000108</v>
      </c>
    </row>
    <row r="16" spans="1:7" x14ac:dyDescent="0.3">
      <c r="A16">
        <v>14</v>
      </c>
      <c r="B16" s="2" t="e">
        <f>IF(ISERROR(VLOOKUP($A16,Tabla1[#All],2,FALSE)),NA(),VLOOKUP($A16,Tabla1[#All],2,FALSE))</f>
        <v>#N/A</v>
      </c>
      <c r="C16" s="104" t="e">
        <f>IF(ISERROR(VLOOKUP($A16,Tabla1[#All],2,FALSE)),NA(),SUMIFS(RAW!$T:$T,RAW!$C:$C,$B16,RAW!$F:$F,C$1))</f>
        <v>#N/A</v>
      </c>
      <c r="D16" s="104" t="e">
        <f>IF(ISERROR(VLOOKUP($A16,Tabla1[#All],2,FALSE)),NA(),SUMIFS(RAW!$T:$T,RAW!$C:$C,$B16,RAW!$F:$F,D$1))</f>
        <v>#N/A</v>
      </c>
      <c r="F16" s="104" t="e">
        <f>IF(ISERROR(VLOOKUP($A16,Tabla1[#All],2,FALSE)),NA(),SUMIFS(CALC!$T:$T,CALC!$C:$C,$B16,CALC!$F:$F,F$1))</f>
        <v>#N/A</v>
      </c>
      <c r="G16" s="104" t="e">
        <f>IF(ISERROR(VLOOKUP($A16,Tabla1[#All],2,FALSE)),NA(),SUMIFS(CALC!$T:$T,CALC!$C:$C,$B16,CALC!$F:$F,G$1))</f>
        <v>#N/A</v>
      </c>
    </row>
    <row r="17" spans="1:7" x14ac:dyDescent="0.3">
      <c r="A17">
        <v>15</v>
      </c>
      <c r="B17" s="2" t="e">
        <f>IF(ISERROR(VLOOKUP($A17,Tabla1[#All],2,FALSE)),NA(),VLOOKUP($A17,Tabla1[#All],2,FALSE))</f>
        <v>#N/A</v>
      </c>
      <c r="C17" s="104" t="e">
        <f>IF(ISERROR(VLOOKUP($A17,Tabla1[#All],2,FALSE)),NA(),SUMIFS(RAW!$T:$T,RAW!$C:$C,$B17,RAW!$F:$F,C$1))</f>
        <v>#N/A</v>
      </c>
      <c r="D17" s="104" t="e">
        <f>IF(ISERROR(VLOOKUP($A17,Tabla1[#All],2,FALSE)),NA(),SUMIFS(RAW!$T:$T,RAW!$C:$C,$B17,RAW!$F:$F,D$1))</f>
        <v>#N/A</v>
      </c>
      <c r="F17" s="104" t="e">
        <f>IF(ISERROR(VLOOKUP($A17,Tabla1[#All],2,FALSE)),NA(),SUMIFS(CALC!$T:$T,CALC!$C:$C,$B17,CALC!$F:$F,F$1))</f>
        <v>#N/A</v>
      </c>
      <c r="G17" s="104" t="e">
        <f>IF(ISERROR(VLOOKUP($A17,Tabla1[#All],2,FALSE)),NA(),SUMIFS(CALC!$T:$T,CALC!$C:$C,$B17,CALC!$F:$F,G$1))</f>
        <v>#N/A</v>
      </c>
    </row>
    <row r="18" spans="1:7" x14ac:dyDescent="0.3">
      <c r="A18">
        <v>16</v>
      </c>
      <c r="B18" s="2" t="e">
        <f>IF(ISERROR(VLOOKUP($A18,Tabla1[#All],2,FALSE)),NA(),VLOOKUP($A18,Tabla1[#All],2,FALSE))</f>
        <v>#N/A</v>
      </c>
      <c r="C18" s="104" t="e">
        <f>IF(ISERROR(VLOOKUP($A18,Tabla1[#All],2,FALSE)),NA(),SUMIFS(RAW!$T:$T,RAW!$C:$C,$B18,RAW!$F:$F,C$1))</f>
        <v>#N/A</v>
      </c>
      <c r="D18" s="104" t="e">
        <f>IF(ISERROR(VLOOKUP($A18,Tabla1[#All],2,FALSE)),NA(),SUMIFS(RAW!$T:$T,RAW!$C:$C,$B18,RAW!$F:$F,D$1))</f>
        <v>#N/A</v>
      </c>
      <c r="F18" s="104" t="e">
        <f>IF(ISERROR(VLOOKUP($A18,Tabla1[#All],2,FALSE)),NA(),SUMIFS(CALC!$T:$T,CALC!$C:$C,$B18,CALC!$F:$F,F$1))</f>
        <v>#N/A</v>
      </c>
      <c r="G18" s="104" t="e">
        <f>IF(ISERROR(VLOOKUP($A18,Tabla1[#All],2,FALSE)),NA(),SUMIFS(CALC!$T:$T,CALC!$C:$C,$B18,CALC!$F:$F,G$1))</f>
        <v>#N/A</v>
      </c>
    </row>
    <row r="19" spans="1:7" x14ac:dyDescent="0.3">
      <c r="A19">
        <v>17</v>
      </c>
      <c r="B19" s="2" t="e">
        <f>IF(ISERROR(VLOOKUP($A19,Tabla1[#All],2,FALSE)),NA(),VLOOKUP($A19,Tabla1[#All],2,FALSE))</f>
        <v>#N/A</v>
      </c>
      <c r="C19" s="104" t="e">
        <f>IF(ISERROR(VLOOKUP($A19,Tabla1[#All],2,FALSE)),NA(),SUMIFS(RAW!$T:$T,RAW!$C:$C,$B19,RAW!$F:$F,C$1))</f>
        <v>#N/A</v>
      </c>
      <c r="D19" s="104" t="e">
        <f>IF(ISERROR(VLOOKUP($A19,Tabla1[#All],2,FALSE)),NA(),SUMIFS(RAW!$T:$T,RAW!$C:$C,$B19,RAW!$F:$F,D$1))</f>
        <v>#N/A</v>
      </c>
      <c r="F19" s="104" t="e">
        <f>IF(ISERROR(VLOOKUP($A19,Tabla1[#All],2,FALSE)),NA(),SUMIFS(CALC!$T:$T,CALC!$C:$C,$B19,CALC!$F:$F,F$1))</f>
        <v>#N/A</v>
      </c>
      <c r="G19" s="104" t="e">
        <f>IF(ISERROR(VLOOKUP($A19,Tabla1[#All],2,FALSE)),NA(),SUMIFS(CALC!$T:$T,CALC!$C:$C,$B19,CALC!$F:$F,G$1))</f>
        <v>#N/A</v>
      </c>
    </row>
    <row r="20" spans="1:7" x14ac:dyDescent="0.3">
      <c r="A20">
        <v>18</v>
      </c>
      <c r="B20" s="2" t="e">
        <f>IF(ISERROR(VLOOKUP($A20,Tabla1[#All],2,FALSE)),NA(),VLOOKUP($A20,Tabla1[#All],2,FALSE))</f>
        <v>#N/A</v>
      </c>
      <c r="C20" s="104" t="e">
        <f>IF(ISERROR(VLOOKUP($A20,Tabla1[#All],2,FALSE)),NA(),SUMIFS(RAW!$T:$T,RAW!$C:$C,$B20,RAW!$F:$F,C$1))</f>
        <v>#N/A</v>
      </c>
      <c r="D20" s="104" t="e">
        <f>IF(ISERROR(VLOOKUP($A20,Tabla1[#All],2,FALSE)),NA(),SUMIFS(RAW!$T:$T,RAW!$C:$C,$B20,RAW!$F:$F,D$1))</f>
        <v>#N/A</v>
      </c>
      <c r="F20" s="104" t="e">
        <f>IF(ISERROR(VLOOKUP($A20,Tabla1[#All],2,FALSE)),NA(),SUMIFS(CALC!$T:$T,CALC!$C:$C,$B20,CALC!$F:$F,F$1))</f>
        <v>#N/A</v>
      </c>
      <c r="G20" s="104" t="e">
        <f>IF(ISERROR(VLOOKUP($A20,Tabla1[#All],2,FALSE)),NA(),SUMIFS(CALC!$T:$T,CALC!$C:$C,$B20,CALC!$F:$F,G$1))</f>
        <v>#N/A</v>
      </c>
    </row>
    <row r="21" spans="1:7" x14ac:dyDescent="0.3">
      <c r="A21">
        <v>19</v>
      </c>
      <c r="B21" s="2" t="e">
        <f>IF(ISERROR(VLOOKUP($A21,Tabla1[#All],2,FALSE)),NA(),VLOOKUP($A21,Tabla1[#All],2,FALSE))</f>
        <v>#N/A</v>
      </c>
      <c r="C21" s="104" t="e">
        <f>IF(ISERROR(VLOOKUP($A21,Tabla1[#All],2,FALSE)),NA(),SUMIFS(RAW!$T:$T,RAW!$C:$C,$B21,RAW!$F:$F,C$1))</f>
        <v>#N/A</v>
      </c>
      <c r="D21" s="104" t="e">
        <f>IF(ISERROR(VLOOKUP($A21,Tabla1[#All],2,FALSE)),NA(),SUMIFS(RAW!$T:$T,RAW!$C:$C,$B21,RAW!$F:$F,D$1))</f>
        <v>#N/A</v>
      </c>
      <c r="F21" s="104" t="e">
        <f>IF(ISERROR(VLOOKUP($A21,Tabla1[#All],2,FALSE)),NA(),SUMIFS(CALC!$T:$T,CALC!$C:$C,$B21,CALC!$F:$F,F$1))</f>
        <v>#N/A</v>
      </c>
      <c r="G21" s="104" t="e">
        <f>IF(ISERROR(VLOOKUP($A21,Tabla1[#All],2,FALSE)),NA(),SUMIFS(CALC!$T:$T,CALC!$C:$C,$B21,CALC!$F:$F,G$1))</f>
        <v>#N/A</v>
      </c>
    </row>
    <row r="22" spans="1:7" x14ac:dyDescent="0.3">
      <c r="A22">
        <v>20</v>
      </c>
      <c r="B22" s="2" t="e">
        <f>IF(ISERROR(VLOOKUP($A22,Tabla1[#All],2,FALSE)),NA(),VLOOKUP($A22,Tabla1[#All],2,FALSE))</f>
        <v>#N/A</v>
      </c>
      <c r="C22" s="104" t="e">
        <f>IF(ISERROR(VLOOKUP($A22,Tabla1[#All],2,FALSE)),NA(),SUMIFS(RAW!$T:$T,RAW!$C:$C,$B22,RAW!$F:$F,C$1))</f>
        <v>#N/A</v>
      </c>
      <c r="D22" s="104" t="e">
        <f>IF(ISERROR(VLOOKUP($A22,Tabla1[#All],2,FALSE)),NA(),SUMIFS(RAW!$T:$T,RAW!$C:$C,$B22,RAW!$F:$F,D$1))</f>
        <v>#N/A</v>
      </c>
      <c r="F22" s="104" t="e">
        <f>IF(ISERROR(VLOOKUP($A22,Tabla1[#All],2,FALSE)),NA(),SUMIFS(CALC!$T:$T,CALC!$C:$C,$B22,CALC!$F:$F,F$1))</f>
        <v>#N/A</v>
      </c>
      <c r="G22" s="104" t="e">
        <f>IF(ISERROR(VLOOKUP($A22,Tabla1[#All],2,FALSE)),NA(),SUMIFS(CALC!$T:$T,CALC!$C:$C,$B22,CALC!$F:$F,G$1))</f>
        <v>#N/A</v>
      </c>
    </row>
    <row r="23" spans="1:7" x14ac:dyDescent="0.3">
      <c r="A23">
        <v>21</v>
      </c>
      <c r="B23" s="2" t="e">
        <f>IF(ISERROR(VLOOKUP($A23,Tabla1[#All],2,FALSE)),NA(),VLOOKUP($A23,Tabla1[#All],2,FALSE))</f>
        <v>#N/A</v>
      </c>
      <c r="C23" s="104" t="e">
        <f>IF(ISERROR(VLOOKUP($A23,Tabla1[#All],2,FALSE)),NA(),SUMIFS(RAW!$T:$T,RAW!$C:$C,$B23,RAW!$F:$F,C$1))</f>
        <v>#N/A</v>
      </c>
      <c r="D23" s="104" t="e">
        <f>IF(ISERROR(VLOOKUP($A23,Tabla1[#All],2,FALSE)),NA(),SUMIFS(RAW!$T:$T,RAW!$C:$C,$B23,RAW!$F:$F,D$1))</f>
        <v>#N/A</v>
      </c>
      <c r="F23" s="104" t="e">
        <f>IF(ISERROR(VLOOKUP($A23,Tabla1[#All],2,FALSE)),NA(),SUMIFS(CALC!$T:$T,CALC!$C:$C,$B23,CALC!$F:$F,F$1))</f>
        <v>#N/A</v>
      </c>
      <c r="G23" s="104" t="e">
        <f>IF(ISERROR(VLOOKUP($A23,Tabla1[#All],2,FALSE)),NA(),SUMIFS(CALC!$T:$T,CALC!$C:$C,$B23,CALC!$F:$F,G$1))</f>
        <v>#N/A</v>
      </c>
    </row>
    <row r="24" spans="1:7" x14ac:dyDescent="0.3">
      <c r="A24">
        <v>22</v>
      </c>
      <c r="B24" s="2" t="e">
        <f>IF(ISERROR(VLOOKUP($A24,Tabla1[#All],2,FALSE)),NA(),VLOOKUP($A24,Tabla1[#All],2,FALSE))</f>
        <v>#N/A</v>
      </c>
      <c r="C24" s="104" t="e">
        <f>IF(ISERROR(VLOOKUP($A24,Tabla1[#All],2,FALSE)),NA(),SUMIFS(RAW!$T:$T,RAW!$C:$C,$B24,RAW!$F:$F,C$1))</f>
        <v>#N/A</v>
      </c>
      <c r="D24" s="104" t="e">
        <f>IF(ISERROR(VLOOKUP($A24,Tabla1[#All],2,FALSE)),NA(),SUMIFS(RAW!$T:$T,RAW!$C:$C,$B24,RAW!$F:$F,D$1))</f>
        <v>#N/A</v>
      </c>
      <c r="F24" s="104" t="e">
        <f>IF(ISERROR(VLOOKUP($A24,Tabla1[#All],2,FALSE)),NA(),SUMIFS(CALC!$T:$T,CALC!$C:$C,$B24,CALC!$F:$F,F$1))</f>
        <v>#N/A</v>
      </c>
      <c r="G24" s="104" t="e">
        <f>IF(ISERROR(VLOOKUP($A24,Tabla1[#All],2,FALSE)),NA(),SUMIFS(CALC!$T:$T,CALC!$C:$C,$B24,CALC!$F:$F,G$1))</f>
        <v>#N/A</v>
      </c>
    </row>
    <row r="25" spans="1:7" x14ac:dyDescent="0.3">
      <c r="A25">
        <v>23</v>
      </c>
      <c r="B25" s="2" t="e">
        <f>IF(ISERROR(VLOOKUP($A25,Tabla1[#All],2,FALSE)),NA(),VLOOKUP($A25,Tabla1[#All],2,FALSE))</f>
        <v>#N/A</v>
      </c>
      <c r="C25" s="104" t="e">
        <f>IF(ISERROR(VLOOKUP($A25,Tabla1[#All],2,FALSE)),NA(),SUMIFS(RAW!$T:$T,RAW!$C:$C,$B25,RAW!$F:$F,C$1))</f>
        <v>#N/A</v>
      </c>
      <c r="D25" s="104" t="e">
        <f>IF(ISERROR(VLOOKUP($A25,Tabla1[#All],2,FALSE)),NA(),SUMIFS(RAW!$T:$T,RAW!$C:$C,$B25,RAW!$F:$F,D$1))</f>
        <v>#N/A</v>
      </c>
      <c r="F25" s="104" t="e">
        <f>IF(ISERROR(VLOOKUP($A25,Tabla1[#All],2,FALSE)),NA(),SUMIFS(CALC!$T:$T,CALC!$C:$C,$B25,CALC!$F:$F,F$1))</f>
        <v>#N/A</v>
      </c>
      <c r="G25" s="104" t="e">
        <f>IF(ISERROR(VLOOKUP($A25,Tabla1[#All],2,FALSE)),NA(),SUMIFS(CALC!$T:$T,CALC!$C:$C,$B25,CALC!$F:$F,G$1))</f>
        <v>#N/A</v>
      </c>
    </row>
    <row r="26" spans="1:7" x14ac:dyDescent="0.3">
      <c r="A26">
        <v>24</v>
      </c>
      <c r="B26" s="2" t="e">
        <f>IF(ISERROR(VLOOKUP($A26,Tabla1[#All],2,FALSE)),NA(),VLOOKUP($A26,Tabla1[#All],2,FALSE))</f>
        <v>#N/A</v>
      </c>
      <c r="C26" s="104" t="e">
        <f>IF(ISERROR(VLOOKUP($A26,Tabla1[#All],2,FALSE)),NA(),SUMIFS(RAW!$T:$T,RAW!$C:$C,$B26,RAW!$F:$F,C$1))</f>
        <v>#N/A</v>
      </c>
      <c r="D26" s="104" t="e">
        <f>IF(ISERROR(VLOOKUP($A26,Tabla1[#All],2,FALSE)),NA(),SUMIFS(RAW!$T:$T,RAW!$C:$C,$B26,RAW!$F:$F,D$1))</f>
        <v>#N/A</v>
      </c>
      <c r="F26" s="104" t="e">
        <f>IF(ISERROR(VLOOKUP($A26,Tabla1[#All],2,FALSE)),NA(),SUMIFS(CALC!$T:$T,CALC!$C:$C,$B26,CALC!$F:$F,F$1))</f>
        <v>#N/A</v>
      </c>
      <c r="G26" s="104" t="e">
        <f>IF(ISERROR(VLOOKUP($A26,Tabla1[#All],2,FALSE)),NA(),SUMIFS(CALC!$T:$T,CALC!$C:$C,$B26,CALC!$F:$F,G$1))</f>
        <v>#N/A</v>
      </c>
    </row>
    <row r="27" spans="1:7" x14ac:dyDescent="0.3">
      <c r="A27">
        <v>25</v>
      </c>
      <c r="B27" s="2" t="e">
        <f>IF(ISERROR(VLOOKUP($A27,Tabla1[#All],2,FALSE)),NA(),VLOOKUP($A27,Tabla1[#All],2,FALSE))</f>
        <v>#N/A</v>
      </c>
      <c r="C27" s="104" t="e">
        <f>IF(ISERROR(VLOOKUP($A27,Tabla1[#All],2,FALSE)),NA(),SUMIFS(RAW!$T:$T,RAW!$C:$C,$B27,RAW!$F:$F,C$1))</f>
        <v>#N/A</v>
      </c>
      <c r="D27" s="104" t="e">
        <f>IF(ISERROR(VLOOKUP($A27,Tabla1[#All],2,FALSE)),NA(),SUMIFS(RAW!$T:$T,RAW!$C:$C,$B27,RAW!$F:$F,D$1))</f>
        <v>#N/A</v>
      </c>
      <c r="F27" s="104" t="e">
        <f>IF(ISERROR(VLOOKUP($A27,Tabla1[#All],2,FALSE)),NA(),SUMIFS(CALC!$T:$T,CALC!$C:$C,$B27,CALC!$F:$F,F$1))</f>
        <v>#N/A</v>
      </c>
      <c r="G27" s="104" t="e">
        <f>IF(ISERROR(VLOOKUP($A27,Tabla1[#All],2,FALSE)),NA(),SUMIFS(CALC!$T:$T,CALC!$C:$C,$B27,CALC!$F:$F,G$1))</f>
        <v>#N/A</v>
      </c>
    </row>
    <row r="28" spans="1:7" x14ac:dyDescent="0.3">
      <c r="A28">
        <v>26</v>
      </c>
      <c r="B28" s="2" t="e">
        <f>IF(ISERROR(VLOOKUP($A28,Tabla1[#All],2,FALSE)),NA(),VLOOKUP($A28,Tabla1[#All],2,FALSE))</f>
        <v>#N/A</v>
      </c>
      <c r="C28" s="104" t="e">
        <f>IF(ISERROR(VLOOKUP($A28,Tabla1[#All],2,FALSE)),NA(),SUMIFS(RAW!$T:$T,RAW!$C:$C,$B28,RAW!$F:$F,C$1))</f>
        <v>#N/A</v>
      </c>
      <c r="D28" s="104" t="e">
        <f>IF(ISERROR(VLOOKUP($A28,Tabla1[#All],2,FALSE)),NA(),SUMIFS(RAW!$T:$T,RAW!$C:$C,$B28,RAW!$F:$F,D$1))</f>
        <v>#N/A</v>
      </c>
      <c r="F28" s="104" t="e">
        <f>IF(ISERROR(VLOOKUP($A28,Tabla1[#All],2,FALSE)),NA(),SUMIFS(CALC!$T:$T,CALC!$C:$C,$B28,CALC!$F:$F,F$1))</f>
        <v>#N/A</v>
      </c>
      <c r="G28" s="104" t="e">
        <f>IF(ISERROR(VLOOKUP($A28,Tabla1[#All],2,FALSE)),NA(),SUMIFS(CALC!$T:$T,CALC!$C:$C,$B28,CALC!$F:$F,G$1))</f>
        <v>#N/A</v>
      </c>
    </row>
    <row r="29" spans="1:7" x14ac:dyDescent="0.3">
      <c r="A29">
        <v>27</v>
      </c>
      <c r="B29" s="2" t="e">
        <f>IF(ISERROR(VLOOKUP($A29,Tabla1[#All],2,FALSE)),NA(),VLOOKUP($A29,Tabla1[#All],2,FALSE))</f>
        <v>#N/A</v>
      </c>
      <c r="C29" s="104" t="e">
        <f>IF(ISERROR(VLOOKUP($A29,Tabla1[#All],2,FALSE)),NA(),SUMIFS(RAW!$T:$T,RAW!$C:$C,$B29,RAW!$F:$F,C$1))</f>
        <v>#N/A</v>
      </c>
      <c r="D29" s="104" t="e">
        <f>IF(ISERROR(VLOOKUP($A29,Tabla1[#All],2,FALSE)),NA(),SUMIFS(RAW!$T:$T,RAW!$C:$C,$B29,RAW!$F:$F,D$1))</f>
        <v>#N/A</v>
      </c>
      <c r="F29" s="104" t="e">
        <f>IF(ISERROR(VLOOKUP($A29,Tabla1[#All],2,FALSE)),NA(),SUMIFS(CALC!$T:$T,CALC!$C:$C,$B29,CALC!$F:$F,F$1))</f>
        <v>#N/A</v>
      </c>
      <c r="G29" s="104" t="e">
        <f>IF(ISERROR(VLOOKUP($A29,Tabla1[#All],2,FALSE)),NA(),SUMIFS(CALC!$T:$T,CALC!$C:$C,$B29,CALC!$F:$F,G$1))</f>
        <v>#N/A</v>
      </c>
    </row>
    <row r="30" spans="1:7" x14ac:dyDescent="0.3">
      <c r="A30">
        <v>28</v>
      </c>
      <c r="B30" s="2" t="e">
        <f>IF(ISERROR(VLOOKUP($A30,Tabla1[#All],2,FALSE)),NA(),VLOOKUP($A30,Tabla1[#All],2,FALSE))</f>
        <v>#N/A</v>
      </c>
      <c r="C30" s="104" t="e">
        <f>IF(ISERROR(VLOOKUP($A30,Tabla1[#All],2,FALSE)),NA(),SUMIFS(RAW!$T:$T,RAW!$C:$C,$B30,RAW!$F:$F,C$1))</f>
        <v>#N/A</v>
      </c>
      <c r="D30" s="104" t="e">
        <f>IF(ISERROR(VLOOKUP($A30,Tabla1[#All],2,FALSE)),NA(),SUMIFS(RAW!$T:$T,RAW!$C:$C,$B30,RAW!$F:$F,D$1))</f>
        <v>#N/A</v>
      </c>
      <c r="F30" s="104" t="e">
        <f>IF(ISERROR(VLOOKUP($A30,Tabla1[#All],2,FALSE)),NA(),SUMIFS(CALC!$T:$T,CALC!$C:$C,$B30,CALC!$F:$F,F$1))</f>
        <v>#N/A</v>
      </c>
      <c r="G30" s="104" t="e">
        <f>IF(ISERROR(VLOOKUP($A30,Tabla1[#All],2,FALSE)),NA(),SUMIFS(CALC!$T:$T,CALC!$C:$C,$B30,CALC!$F:$F,G$1))</f>
        <v>#N/A</v>
      </c>
    </row>
    <row r="31" spans="1:7" x14ac:dyDescent="0.3">
      <c r="A31">
        <v>29</v>
      </c>
      <c r="B31" s="2" t="e">
        <f>IF(ISERROR(VLOOKUP($A31,Tabla1[#All],2,FALSE)),NA(),VLOOKUP($A31,Tabla1[#All],2,FALSE))</f>
        <v>#N/A</v>
      </c>
      <c r="C31" s="104" t="e">
        <f>IF(ISERROR(VLOOKUP($A31,Tabla1[#All],2,FALSE)),NA(),SUMIFS(RAW!$T:$T,RAW!$C:$C,$B31,RAW!$F:$F,C$1))</f>
        <v>#N/A</v>
      </c>
      <c r="D31" s="104" t="e">
        <f>IF(ISERROR(VLOOKUP($A31,Tabla1[#All],2,FALSE)),NA(),SUMIFS(RAW!$T:$T,RAW!$C:$C,$B31,RAW!$F:$F,D$1))</f>
        <v>#N/A</v>
      </c>
      <c r="F31" s="104" t="e">
        <f>IF(ISERROR(VLOOKUP($A31,Tabla1[#All],2,FALSE)),NA(),SUMIFS(CALC!$T:$T,CALC!$C:$C,$B31,CALC!$F:$F,F$1))</f>
        <v>#N/A</v>
      </c>
      <c r="G31" s="104" t="e">
        <f>IF(ISERROR(VLOOKUP($A31,Tabla1[#All],2,FALSE)),NA(),SUMIFS(CALC!$T:$T,CALC!$C:$C,$B31,CALC!$F:$F,G$1))</f>
        <v>#N/A</v>
      </c>
    </row>
    <row r="32" spans="1:7" x14ac:dyDescent="0.3">
      <c r="A32">
        <v>30</v>
      </c>
      <c r="B32" s="2" t="e">
        <f>IF(ISERROR(VLOOKUP($A32,Tabla1[#All],2,FALSE)),NA(),VLOOKUP($A32,Tabla1[#All],2,FALSE))</f>
        <v>#N/A</v>
      </c>
      <c r="C32" s="104" t="e">
        <f>IF(ISERROR(VLOOKUP($A32,Tabla1[#All],2,FALSE)),NA(),SUMIFS(RAW!$T:$T,RAW!$C:$C,$B32,RAW!$F:$F,C$1))</f>
        <v>#N/A</v>
      </c>
      <c r="D32" s="104" t="e">
        <f>IF(ISERROR(VLOOKUP($A32,Tabla1[#All],2,FALSE)),NA(),SUMIFS(RAW!$T:$T,RAW!$C:$C,$B32,RAW!$F:$F,D$1))</f>
        <v>#N/A</v>
      </c>
      <c r="F32" s="104" t="e">
        <f>IF(ISERROR(VLOOKUP($A32,Tabla1[#All],2,FALSE)),NA(),SUMIFS(CALC!$T:$T,CALC!$C:$C,$B32,CALC!$F:$F,F$1))</f>
        <v>#N/A</v>
      </c>
      <c r="G32" s="104" t="e">
        <f>IF(ISERROR(VLOOKUP($A32,Tabla1[#All],2,FALSE)),NA(),SUMIFS(CALC!$T:$T,CALC!$C:$C,$B32,CALC!$F:$F,G$1))</f>
        <v>#N/A</v>
      </c>
    </row>
    <row r="33" spans="1:7" x14ac:dyDescent="0.3">
      <c r="A33">
        <v>31</v>
      </c>
      <c r="B33" s="2" t="e">
        <f>IF(ISERROR(VLOOKUP($A33,Tabla1[#All],2,FALSE)),NA(),VLOOKUP($A33,Tabla1[#All],2,FALSE))</f>
        <v>#N/A</v>
      </c>
      <c r="C33" s="104" t="e">
        <f>IF(ISERROR(VLOOKUP($A33,Tabla1[#All],2,FALSE)),NA(),SUMIFS(RAW!$T:$T,RAW!$C:$C,$B33,RAW!$F:$F,C$1))</f>
        <v>#N/A</v>
      </c>
      <c r="D33" s="104" t="e">
        <f>IF(ISERROR(VLOOKUP($A33,Tabla1[#All],2,FALSE)),NA(),SUMIFS(RAW!$T:$T,RAW!$C:$C,$B33,RAW!$F:$F,D$1))</f>
        <v>#N/A</v>
      </c>
      <c r="F33" s="104" t="e">
        <f>IF(ISERROR(VLOOKUP($A33,Tabla1[#All],2,FALSE)),NA(),SUMIFS(CALC!$T:$T,CALC!$C:$C,$B33,CALC!$F:$F,F$1))</f>
        <v>#N/A</v>
      </c>
      <c r="G33" s="104" t="e">
        <f>IF(ISERROR(VLOOKUP($A33,Tabla1[#All],2,FALSE)),NA(),SUMIFS(CALC!$T:$T,CALC!$C:$C,$B33,CALC!$F:$F,G$1))</f>
        <v>#N/A</v>
      </c>
    </row>
    <row r="34" spans="1:7" x14ac:dyDescent="0.3">
      <c r="A34">
        <v>32</v>
      </c>
      <c r="B34" s="2" t="e">
        <f>IF(ISERROR(VLOOKUP($A34,Tabla1[#All],2,FALSE)),NA(),VLOOKUP($A34,Tabla1[#All],2,FALSE))</f>
        <v>#N/A</v>
      </c>
      <c r="C34" s="104" t="e">
        <f>IF(ISERROR(VLOOKUP($A34,Tabla1[#All],2,FALSE)),NA(),SUMIFS(RAW!$T:$T,RAW!$C:$C,$B34,RAW!$F:$F,C$1))</f>
        <v>#N/A</v>
      </c>
      <c r="D34" s="104" t="e">
        <f>IF(ISERROR(VLOOKUP($A34,Tabla1[#All],2,FALSE)),NA(),SUMIFS(RAW!$T:$T,RAW!$C:$C,$B34,RAW!$F:$F,D$1))</f>
        <v>#N/A</v>
      </c>
      <c r="F34" s="104" t="e">
        <f>IF(ISERROR(VLOOKUP($A34,Tabla1[#All],2,FALSE)),NA(),SUMIFS(CALC!$T:$T,CALC!$C:$C,$B34,CALC!$F:$F,F$1))</f>
        <v>#N/A</v>
      </c>
      <c r="G34" s="104" t="e">
        <f>IF(ISERROR(VLOOKUP($A34,Tabla1[#All],2,FALSE)),NA(),SUMIFS(CALC!$T:$T,CALC!$C:$C,$B34,CALC!$F:$F,G$1))</f>
        <v>#N/A</v>
      </c>
    </row>
    <row r="35" spans="1:7" x14ac:dyDescent="0.3">
      <c r="A35">
        <v>33</v>
      </c>
      <c r="B35" s="2" t="e">
        <f>IF(ISERROR(VLOOKUP($A35,Tabla1[#All],2,FALSE)),NA(),VLOOKUP($A35,Tabla1[#All],2,FALSE))</f>
        <v>#N/A</v>
      </c>
      <c r="C35" s="104" t="e">
        <f>IF(ISERROR(VLOOKUP($A35,Tabla1[#All],2,FALSE)),NA(),SUMIFS(RAW!$T:$T,RAW!$C:$C,$B35,RAW!$F:$F,C$1))</f>
        <v>#N/A</v>
      </c>
      <c r="D35" s="104" t="e">
        <f>IF(ISERROR(VLOOKUP($A35,Tabla1[#All],2,FALSE)),NA(),SUMIFS(RAW!$T:$T,RAW!$C:$C,$B35,RAW!$F:$F,D$1))</f>
        <v>#N/A</v>
      </c>
      <c r="F35" s="104" t="e">
        <f>IF(ISERROR(VLOOKUP($A35,Tabla1[#All],2,FALSE)),NA(),SUMIFS(CALC!$T:$T,CALC!$C:$C,$B35,CALC!$F:$F,F$1))</f>
        <v>#N/A</v>
      </c>
      <c r="G35" s="104" t="e">
        <f>IF(ISERROR(VLOOKUP($A35,Tabla1[#All],2,FALSE)),NA(),SUMIFS(CALC!$T:$T,CALC!$C:$C,$B35,CALC!$F:$F,G$1))</f>
        <v>#N/A</v>
      </c>
    </row>
    <row r="36" spans="1:7" x14ac:dyDescent="0.3">
      <c r="A36">
        <v>34</v>
      </c>
      <c r="B36" s="2" t="e">
        <f>IF(ISERROR(VLOOKUP($A36,Tabla1[#All],2,FALSE)),NA(),VLOOKUP($A36,Tabla1[#All],2,FALSE))</f>
        <v>#N/A</v>
      </c>
      <c r="C36" s="104" t="e">
        <f>IF(ISERROR(VLOOKUP($A36,Tabla1[#All],2,FALSE)),NA(),SUMIFS(RAW!$T:$T,RAW!$C:$C,$B36,RAW!$F:$F,C$1))</f>
        <v>#N/A</v>
      </c>
      <c r="D36" s="104" t="e">
        <f>IF(ISERROR(VLOOKUP($A36,Tabla1[#All],2,FALSE)),NA(),SUMIFS(RAW!$T:$T,RAW!$C:$C,$B36,RAW!$F:$F,D$1))</f>
        <v>#N/A</v>
      </c>
      <c r="F36" s="104" t="e">
        <f>IF(ISERROR(VLOOKUP($A36,Tabla1[#All],2,FALSE)),NA(),SUMIFS(CALC!$T:$T,CALC!$C:$C,$B36,CALC!$F:$F,F$1))</f>
        <v>#N/A</v>
      </c>
      <c r="G36" s="104" t="e">
        <f>IF(ISERROR(VLOOKUP($A36,Tabla1[#All],2,FALSE)),NA(),SUMIFS(CALC!$T:$T,CALC!$C:$C,$B36,CALC!$F:$F,G$1))</f>
        <v>#N/A</v>
      </c>
    </row>
    <row r="37" spans="1:7" x14ac:dyDescent="0.3">
      <c r="A37">
        <v>35</v>
      </c>
      <c r="B37" s="2" t="e">
        <f>IF(ISERROR(VLOOKUP($A37,Tabla1[#All],2,FALSE)),NA(),VLOOKUP($A37,Tabla1[#All],2,FALSE))</f>
        <v>#N/A</v>
      </c>
      <c r="C37" s="104" t="e">
        <f>IF(ISERROR(VLOOKUP($A37,Tabla1[#All],2,FALSE)),NA(),SUMIFS(RAW!$T:$T,RAW!$C:$C,$B37,RAW!$F:$F,C$1))</f>
        <v>#N/A</v>
      </c>
      <c r="D37" s="104" t="e">
        <f>IF(ISERROR(VLOOKUP($A37,Tabla1[#All],2,FALSE)),NA(),SUMIFS(RAW!$T:$T,RAW!$C:$C,$B37,RAW!$F:$F,D$1))</f>
        <v>#N/A</v>
      </c>
      <c r="F37" s="104" t="e">
        <f>IF(ISERROR(VLOOKUP($A37,Tabla1[#All],2,FALSE)),NA(),SUMIFS(CALC!$T:$T,CALC!$C:$C,$B37,CALC!$F:$F,F$1))</f>
        <v>#N/A</v>
      </c>
      <c r="G37" s="104" t="e">
        <f>IF(ISERROR(VLOOKUP($A37,Tabla1[#All],2,FALSE)),NA(),SUMIFS(CALC!$T:$T,CALC!$C:$C,$B37,CALC!$F:$F,G$1))</f>
        <v>#N/A</v>
      </c>
    </row>
    <row r="38" spans="1:7" x14ac:dyDescent="0.3">
      <c r="A38">
        <v>36</v>
      </c>
      <c r="B38" s="2" t="e">
        <f>IF(ISERROR(VLOOKUP($A38,Tabla1[#All],2,FALSE)),NA(),VLOOKUP($A38,Tabla1[#All],2,FALSE))</f>
        <v>#N/A</v>
      </c>
      <c r="C38" s="104" t="e">
        <f>IF(ISERROR(VLOOKUP($A38,Tabla1[#All],2,FALSE)),NA(),SUMIFS(RAW!$T:$T,RAW!$C:$C,$B38,RAW!$F:$F,C$1))</f>
        <v>#N/A</v>
      </c>
      <c r="D38" s="104" t="e">
        <f>IF(ISERROR(VLOOKUP($A38,Tabla1[#All],2,FALSE)),NA(),SUMIFS(RAW!$T:$T,RAW!$C:$C,$B38,RAW!$F:$F,D$1))</f>
        <v>#N/A</v>
      </c>
      <c r="F38" s="104" t="e">
        <f>IF(ISERROR(VLOOKUP($A38,Tabla1[#All],2,FALSE)),NA(),SUMIFS(CALC!$T:$T,CALC!$C:$C,$B38,CALC!$F:$F,F$1))</f>
        <v>#N/A</v>
      </c>
      <c r="G38" s="104" t="e">
        <f>IF(ISERROR(VLOOKUP($A38,Tabla1[#All],2,FALSE)),NA(),SUMIFS(CALC!$T:$T,CALC!$C:$C,$B38,CALC!$F:$F,G$1))</f>
        <v>#N/A</v>
      </c>
    </row>
    <row r="39" spans="1:7" x14ac:dyDescent="0.3">
      <c r="A39">
        <v>37</v>
      </c>
      <c r="B39" s="2" t="e">
        <f>IF(ISERROR(VLOOKUP($A39,Tabla1[#All],2,FALSE)),NA(),VLOOKUP($A39,Tabla1[#All],2,FALSE))</f>
        <v>#N/A</v>
      </c>
      <c r="C39" s="104" t="e">
        <f>IF(ISERROR(VLOOKUP($A39,Tabla1[#All],2,FALSE)),NA(),SUMIFS(RAW!$T:$T,RAW!$C:$C,$B39,RAW!$F:$F,C$1))</f>
        <v>#N/A</v>
      </c>
      <c r="D39" s="104" t="e">
        <f>IF(ISERROR(VLOOKUP($A39,Tabla1[#All],2,FALSE)),NA(),SUMIFS(RAW!$T:$T,RAW!$C:$C,$B39,RAW!$F:$F,D$1))</f>
        <v>#N/A</v>
      </c>
      <c r="F39" s="104" t="e">
        <f>IF(ISERROR(VLOOKUP($A39,Tabla1[#All],2,FALSE)),NA(),SUMIFS(CALC!$T:$T,CALC!$C:$C,$B39,CALC!$F:$F,F$1))</f>
        <v>#N/A</v>
      </c>
      <c r="G39" s="104" t="e">
        <f>IF(ISERROR(VLOOKUP($A39,Tabla1[#All],2,FALSE)),NA(),SUMIFS(CALC!$T:$T,CALC!$C:$C,$B39,CALC!$F:$F,G$1))</f>
        <v>#N/A</v>
      </c>
    </row>
    <row r="40" spans="1:7" x14ac:dyDescent="0.3">
      <c r="A40">
        <v>38</v>
      </c>
      <c r="B40" s="2" t="e">
        <f>IF(ISERROR(VLOOKUP($A40,Tabla1[#All],2,FALSE)),NA(),VLOOKUP($A40,Tabla1[#All],2,FALSE))</f>
        <v>#N/A</v>
      </c>
      <c r="C40" s="104" t="e">
        <f>IF(ISERROR(VLOOKUP($A40,Tabla1[#All],2,FALSE)),NA(),SUMIFS(RAW!$T:$T,RAW!$C:$C,$B40,RAW!$F:$F,C$1))</f>
        <v>#N/A</v>
      </c>
      <c r="D40" s="104" t="e">
        <f>IF(ISERROR(VLOOKUP($A40,Tabla1[#All],2,FALSE)),NA(),SUMIFS(RAW!$T:$T,RAW!$C:$C,$B40,RAW!$F:$F,D$1))</f>
        <v>#N/A</v>
      </c>
      <c r="F40" s="104" t="e">
        <f>IF(ISERROR(VLOOKUP($A40,Tabla1[#All],2,FALSE)),NA(),SUMIFS(CALC!$T:$T,CALC!$C:$C,$B40,CALC!$F:$F,F$1))</f>
        <v>#N/A</v>
      </c>
      <c r="G40" s="104" t="e">
        <f>IF(ISERROR(VLOOKUP($A40,Tabla1[#All],2,FALSE)),NA(),SUMIFS(CALC!$T:$T,CALC!$C:$C,$B40,CALC!$F:$F,G$1))</f>
        <v>#N/A</v>
      </c>
    </row>
    <row r="41" spans="1:7" x14ac:dyDescent="0.3">
      <c r="A41">
        <v>39</v>
      </c>
      <c r="B41" s="2" t="e">
        <f>IF(ISERROR(VLOOKUP($A41,Tabla1[#All],2,FALSE)),NA(),VLOOKUP($A41,Tabla1[#All],2,FALSE))</f>
        <v>#N/A</v>
      </c>
      <c r="C41" s="104" t="e">
        <f>IF(ISERROR(VLOOKUP($A41,Tabla1[#All],2,FALSE)),NA(),SUMIFS(RAW!$T:$T,RAW!$C:$C,$B41,RAW!$F:$F,C$1))</f>
        <v>#N/A</v>
      </c>
      <c r="D41" s="104" t="e">
        <f>IF(ISERROR(VLOOKUP($A41,Tabla1[#All],2,FALSE)),NA(),SUMIFS(RAW!$T:$T,RAW!$C:$C,$B41,RAW!$F:$F,D$1))</f>
        <v>#N/A</v>
      </c>
      <c r="F41" s="104" t="e">
        <f>IF(ISERROR(VLOOKUP($A41,Tabla1[#All],2,FALSE)),NA(),SUMIFS(CALC!$T:$T,CALC!$C:$C,$B41,CALC!$F:$F,F$1))</f>
        <v>#N/A</v>
      </c>
      <c r="G41" s="104" t="e">
        <f>IF(ISERROR(VLOOKUP($A41,Tabla1[#All],2,FALSE)),NA(),SUMIFS(CALC!$T:$T,CALC!$C:$C,$B41,CALC!$F:$F,G$1))</f>
        <v>#N/A</v>
      </c>
    </row>
    <row r="42" spans="1:7" x14ac:dyDescent="0.3">
      <c r="A42">
        <v>40</v>
      </c>
      <c r="B42" s="2" t="e">
        <f>IF(ISERROR(VLOOKUP($A42,Tabla1[#All],2,FALSE)),NA(),VLOOKUP($A42,Tabla1[#All],2,FALSE))</f>
        <v>#N/A</v>
      </c>
      <c r="C42" s="104" t="e">
        <f>IF(ISERROR(VLOOKUP($A42,Tabla1[#All],2,FALSE)),NA(),SUMIFS(RAW!$T:$T,RAW!$C:$C,$B42,RAW!$F:$F,C$1))</f>
        <v>#N/A</v>
      </c>
      <c r="D42" s="104" t="e">
        <f>IF(ISERROR(VLOOKUP($A42,Tabla1[#All],2,FALSE)),NA(),SUMIFS(RAW!$T:$T,RAW!$C:$C,$B42,RAW!$F:$F,D$1))</f>
        <v>#N/A</v>
      </c>
      <c r="F42" s="104" t="e">
        <f>IF(ISERROR(VLOOKUP($A42,Tabla1[#All],2,FALSE)),NA(),SUMIFS(CALC!$T:$T,CALC!$C:$C,$B42,CALC!$F:$F,F$1))</f>
        <v>#N/A</v>
      </c>
      <c r="G42" s="104" t="e">
        <f>IF(ISERROR(VLOOKUP($A42,Tabla1[#All],2,FALSE)),NA(),SUMIFS(CALC!$T:$T,CALC!$C:$C,$B42,CALC!$F:$F,G$1))</f>
        <v>#N/A</v>
      </c>
    </row>
    <row r="43" spans="1:7" x14ac:dyDescent="0.3">
      <c r="A43">
        <v>41</v>
      </c>
      <c r="B43" s="2" t="e">
        <f>IF(ISERROR(VLOOKUP($A43,Tabla1[#All],2,FALSE)),NA(),VLOOKUP($A43,Tabla1[#All],2,FALSE))</f>
        <v>#N/A</v>
      </c>
      <c r="C43" s="104" t="e">
        <f>IF(ISERROR(VLOOKUP($A43,Tabla1[#All],2,FALSE)),NA(),SUMIFS(RAW!$T:$T,RAW!$C:$C,$B43,RAW!$F:$F,C$1))</f>
        <v>#N/A</v>
      </c>
      <c r="D43" s="104" t="e">
        <f>IF(ISERROR(VLOOKUP($A43,Tabla1[#All],2,FALSE)),NA(),SUMIFS(RAW!$T:$T,RAW!$C:$C,$B43,RAW!$F:$F,D$1))</f>
        <v>#N/A</v>
      </c>
      <c r="F43" s="104" t="e">
        <f>IF(ISERROR(VLOOKUP($A43,Tabla1[#All],2,FALSE)),NA(),SUMIFS(CALC!$T:$T,CALC!$C:$C,$B43,CALC!$F:$F,F$1))</f>
        <v>#N/A</v>
      </c>
      <c r="G43" s="104" t="e">
        <f>IF(ISERROR(VLOOKUP($A43,Tabla1[#All],2,FALSE)),NA(),SUMIFS(CALC!$T:$T,CALC!$C:$C,$B43,CALC!$F:$F,G$1))</f>
        <v>#N/A</v>
      </c>
    </row>
    <row r="44" spans="1:7" x14ac:dyDescent="0.3">
      <c r="A44">
        <v>42</v>
      </c>
      <c r="B44" s="2" t="e">
        <f>IF(ISERROR(VLOOKUP($A44,Tabla1[#All],2,FALSE)),NA(),VLOOKUP($A44,Tabla1[#All],2,FALSE))</f>
        <v>#N/A</v>
      </c>
      <c r="C44" s="104" t="e">
        <f>IF(ISERROR(VLOOKUP($A44,Tabla1[#All],2,FALSE)),NA(),SUMIFS(RAW!$T:$T,RAW!$C:$C,$B44,RAW!$F:$F,C$1))</f>
        <v>#N/A</v>
      </c>
      <c r="D44" s="104" t="e">
        <f>IF(ISERROR(VLOOKUP($A44,Tabla1[#All],2,FALSE)),NA(),SUMIFS(RAW!$T:$T,RAW!$C:$C,$B44,RAW!$F:$F,D$1))</f>
        <v>#N/A</v>
      </c>
      <c r="F44" s="104" t="e">
        <f>IF(ISERROR(VLOOKUP($A44,Tabla1[#All],2,FALSE)),NA(),SUMIFS(CALC!$T:$T,CALC!$C:$C,$B44,CALC!$F:$F,F$1))</f>
        <v>#N/A</v>
      </c>
      <c r="G44" s="104" t="e">
        <f>IF(ISERROR(VLOOKUP($A44,Tabla1[#All],2,FALSE)),NA(),SUMIFS(CALC!$T:$T,CALC!$C:$C,$B44,CALC!$F:$F,G$1))</f>
        <v>#N/A</v>
      </c>
    </row>
    <row r="45" spans="1:7" x14ac:dyDescent="0.3">
      <c r="A45">
        <v>43</v>
      </c>
      <c r="B45" s="2" t="e">
        <f>IF(ISERROR(VLOOKUP($A45,Tabla1[#All],2,FALSE)),NA(),VLOOKUP($A45,Tabla1[#All],2,FALSE))</f>
        <v>#N/A</v>
      </c>
      <c r="C45" s="104" t="e">
        <f>IF(ISERROR(VLOOKUP($A45,Tabla1[#All],2,FALSE)),NA(),SUMIFS(RAW!$T:$T,RAW!$C:$C,$B45,RAW!$F:$F,C$1))</f>
        <v>#N/A</v>
      </c>
      <c r="D45" s="104" t="e">
        <f>IF(ISERROR(VLOOKUP($A45,Tabla1[#All],2,FALSE)),NA(),SUMIFS(RAW!$T:$T,RAW!$C:$C,$B45,RAW!$F:$F,D$1))</f>
        <v>#N/A</v>
      </c>
      <c r="F45" s="104" t="e">
        <f>IF(ISERROR(VLOOKUP($A45,Tabla1[#All],2,FALSE)),NA(),SUMIFS(CALC!$T:$T,CALC!$C:$C,$B45,CALC!$F:$F,F$1))</f>
        <v>#N/A</v>
      </c>
      <c r="G45" s="104" t="e">
        <f>IF(ISERROR(VLOOKUP($A45,Tabla1[#All],2,FALSE)),NA(),SUMIFS(CALC!$T:$T,CALC!$C:$C,$B45,CALC!$F:$F,G$1))</f>
        <v>#N/A</v>
      </c>
    </row>
    <row r="46" spans="1:7" x14ac:dyDescent="0.3">
      <c r="A46">
        <v>44</v>
      </c>
      <c r="B46" s="2" t="e">
        <f>IF(ISERROR(VLOOKUP($A46,Tabla1[#All],2,FALSE)),NA(),VLOOKUP($A46,Tabla1[#All],2,FALSE))</f>
        <v>#N/A</v>
      </c>
      <c r="C46" s="104" t="e">
        <f>IF(ISERROR(VLOOKUP($A46,Tabla1[#All],2,FALSE)),NA(),SUMIFS(RAW!$T:$T,RAW!$C:$C,$B46,RAW!$F:$F,C$1))</f>
        <v>#N/A</v>
      </c>
      <c r="D46" s="104" t="e">
        <f>IF(ISERROR(VLOOKUP($A46,Tabla1[#All],2,FALSE)),NA(),SUMIFS(RAW!$T:$T,RAW!$C:$C,$B46,RAW!$F:$F,D$1))</f>
        <v>#N/A</v>
      </c>
      <c r="F46" s="104" t="e">
        <f>IF(ISERROR(VLOOKUP($A46,Tabla1[#All],2,FALSE)),NA(),SUMIFS(CALC!$T:$T,CALC!$C:$C,$B46,CALC!$F:$F,F$1))</f>
        <v>#N/A</v>
      </c>
      <c r="G46" s="104" t="e">
        <f>IF(ISERROR(VLOOKUP($A46,Tabla1[#All],2,FALSE)),NA(),SUMIFS(CALC!$T:$T,CALC!$C:$C,$B46,CALC!$F:$F,G$1))</f>
        <v>#N/A</v>
      </c>
    </row>
    <row r="47" spans="1:7" x14ac:dyDescent="0.3">
      <c r="A47">
        <v>45</v>
      </c>
      <c r="B47" s="2" t="e">
        <f>IF(ISERROR(VLOOKUP($A47,Tabla1[#All],2,FALSE)),NA(),VLOOKUP($A47,Tabla1[#All],2,FALSE))</f>
        <v>#N/A</v>
      </c>
      <c r="C47" s="104" t="e">
        <f>IF(ISERROR(VLOOKUP($A47,Tabla1[#All],2,FALSE)),NA(),SUMIFS(RAW!$T:$T,RAW!$C:$C,$B47,RAW!$F:$F,C$1))</f>
        <v>#N/A</v>
      </c>
      <c r="D47" s="104" t="e">
        <f>IF(ISERROR(VLOOKUP($A47,Tabla1[#All],2,FALSE)),NA(),SUMIFS(RAW!$T:$T,RAW!$C:$C,$B47,RAW!$F:$F,D$1))</f>
        <v>#N/A</v>
      </c>
      <c r="F47" s="104" t="e">
        <f>IF(ISERROR(VLOOKUP($A47,Tabla1[#All],2,FALSE)),NA(),SUMIFS(CALC!$T:$T,CALC!$C:$C,$B47,CALC!$F:$F,F$1))</f>
        <v>#N/A</v>
      </c>
      <c r="G47" s="104" t="e">
        <f>IF(ISERROR(VLOOKUP($A47,Tabla1[#All],2,FALSE)),NA(),SUMIFS(CALC!$T:$T,CALC!$C:$C,$B47,CALC!$F:$F,G$1))</f>
        <v>#N/A</v>
      </c>
    </row>
    <row r="48" spans="1:7" x14ac:dyDescent="0.3">
      <c r="A48">
        <v>46</v>
      </c>
      <c r="B48" s="2" t="e">
        <f>IF(ISERROR(VLOOKUP($A48,Tabla1[#All],2,FALSE)),NA(),VLOOKUP($A48,Tabla1[#All],2,FALSE))</f>
        <v>#N/A</v>
      </c>
      <c r="C48" s="104" t="e">
        <f>IF(ISERROR(VLOOKUP($A48,Tabla1[#All],2,FALSE)),NA(),SUMIFS(RAW!$T:$T,RAW!$C:$C,$B48,RAW!$F:$F,C$1))</f>
        <v>#N/A</v>
      </c>
      <c r="D48" s="104" t="e">
        <f>IF(ISERROR(VLOOKUP($A48,Tabla1[#All],2,FALSE)),NA(),SUMIFS(RAW!$T:$T,RAW!$C:$C,$B48,RAW!$F:$F,D$1))</f>
        <v>#N/A</v>
      </c>
      <c r="F48" s="104" t="e">
        <f>IF(ISERROR(VLOOKUP($A48,Tabla1[#All],2,FALSE)),NA(),SUMIFS(CALC!$T:$T,CALC!$C:$C,$B48,CALC!$F:$F,F$1))</f>
        <v>#N/A</v>
      </c>
      <c r="G48" s="104" t="e">
        <f>IF(ISERROR(VLOOKUP($A48,Tabla1[#All],2,FALSE)),NA(),SUMIFS(CALC!$T:$T,CALC!$C:$C,$B48,CALC!$F:$F,G$1))</f>
        <v>#N/A</v>
      </c>
    </row>
    <row r="49" spans="1:7" x14ac:dyDescent="0.3">
      <c r="A49">
        <v>47</v>
      </c>
      <c r="B49" s="2" t="e">
        <f>IF(ISERROR(VLOOKUP($A49,Tabla1[#All],2,FALSE)),NA(),VLOOKUP($A49,Tabla1[#All],2,FALSE))</f>
        <v>#N/A</v>
      </c>
      <c r="C49" s="104" t="e">
        <f>IF(ISERROR(VLOOKUP($A49,Tabla1[#All],2,FALSE)),NA(),SUMIFS(RAW!$T:$T,RAW!$C:$C,$B49,RAW!$F:$F,C$1))</f>
        <v>#N/A</v>
      </c>
      <c r="D49" s="104" t="e">
        <f>IF(ISERROR(VLOOKUP($A49,Tabla1[#All],2,FALSE)),NA(),SUMIFS(RAW!$T:$T,RAW!$C:$C,$B49,RAW!$F:$F,D$1))</f>
        <v>#N/A</v>
      </c>
      <c r="F49" s="104" t="e">
        <f>IF(ISERROR(VLOOKUP($A49,Tabla1[#All],2,FALSE)),NA(),SUMIFS(CALC!$T:$T,CALC!$C:$C,$B49,CALC!$F:$F,F$1))</f>
        <v>#N/A</v>
      </c>
      <c r="G49" s="104" t="e">
        <f>IF(ISERROR(VLOOKUP($A49,Tabla1[#All],2,FALSE)),NA(),SUMIFS(CALC!$T:$T,CALC!$C:$C,$B49,CALC!$F:$F,G$1))</f>
        <v>#N/A</v>
      </c>
    </row>
    <row r="50" spans="1:7" x14ac:dyDescent="0.3">
      <c r="A50">
        <v>48</v>
      </c>
      <c r="B50" s="2" t="e">
        <f>IF(ISERROR(VLOOKUP($A50,Tabla1[#All],2,FALSE)),NA(),VLOOKUP($A50,Tabla1[#All],2,FALSE))</f>
        <v>#N/A</v>
      </c>
      <c r="C50" s="104" t="e">
        <f>IF(ISERROR(VLOOKUP($A50,Tabla1[#All],2,FALSE)),NA(),SUMIFS(RAW!$T:$T,RAW!$C:$C,$B50,RAW!$F:$F,C$1))</f>
        <v>#N/A</v>
      </c>
      <c r="D50" s="104" t="e">
        <f>IF(ISERROR(VLOOKUP($A50,Tabla1[#All],2,FALSE)),NA(),SUMIFS(RAW!$T:$T,RAW!$C:$C,$B50,RAW!$F:$F,D$1))</f>
        <v>#N/A</v>
      </c>
      <c r="F50" s="104" t="e">
        <f>IF(ISERROR(VLOOKUP($A50,Tabla1[#All],2,FALSE)),NA(),SUMIFS(CALC!$T:$T,CALC!$C:$C,$B50,CALC!$F:$F,F$1))</f>
        <v>#N/A</v>
      </c>
      <c r="G50" s="104" t="e">
        <f>IF(ISERROR(VLOOKUP($A50,Tabla1[#All],2,FALSE)),NA(),SUMIFS(CALC!$T:$T,CALC!$C:$C,$B50,CALC!$F:$F,G$1))</f>
        <v>#N/A</v>
      </c>
    </row>
    <row r="51" spans="1:7" x14ac:dyDescent="0.3">
      <c r="A51">
        <v>49</v>
      </c>
      <c r="B51" s="2" t="e">
        <f>IF(ISERROR(VLOOKUP($A51,Tabla1[#All],2,FALSE)),NA(),VLOOKUP($A51,Tabla1[#All],2,FALSE))</f>
        <v>#N/A</v>
      </c>
      <c r="C51" s="104" t="e">
        <f>IF(ISERROR(VLOOKUP($A51,Tabla1[#All],2,FALSE)),NA(),SUMIFS(RAW!$T:$T,RAW!$C:$C,$B51,RAW!$F:$F,C$1))</f>
        <v>#N/A</v>
      </c>
      <c r="D51" s="104" t="e">
        <f>IF(ISERROR(VLOOKUP($A51,Tabla1[#All],2,FALSE)),NA(),SUMIFS(RAW!$T:$T,RAW!$C:$C,$B51,RAW!$F:$F,D$1))</f>
        <v>#N/A</v>
      </c>
      <c r="F51" s="104" t="e">
        <f>IF(ISERROR(VLOOKUP($A51,Tabla1[#All],2,FALSE)),NA(),SUMIFS(CALC!$T:$T,CALC!$C:$C,$B51,CALC!$F:$F,F$1))</f>
        <v>#N/A</v>
      </c>
      <c r="G51" s="104" t="e">
        <f>IF(ISERROR(VLOOKUP($A51,Tabla1[#All],2,FALSE)),NA(),SUMIFS(CALC!$T:$T,CALC!$C:$C,$B51,CALC!$F:$F,G$1))</f>
        <v>#N/A</v>
      </c>
    </row>
    <row r="52" spans="1:7" x14ac:dyDescent="0.3">
      <c r="A52">
        <v>50</v>
      </c>
      <c r="B52" s="2" t="e">
        <f>IF(ISERROR(VLOOKUP($A52,Tabla1[#All],2,FALSE)),NA(),VLOOKUP($A52,Tabla1[#All],2,FALSE))</f>
        <v>#N/A</v>
      </c>
      <c r="C52" s="104" t="e">
        <f>IF(ISERROR(VLOOKUP($A52,Tabla1[#All],2,FALSE)),NA(),SUMIFS(RAW!$T:$T,RAW!$C:$C,$B52,RAW!$F:$F,C$1))</f>
        <v>#N/A</v>
      </c>
      <c r="D52" s="104" t="e">
        <f>IF(ISERROR(VLOOKUP($A52,Tabla1[#All],2,FALSE)),NA(),SUMIFS(RAW!$T:$T,RAW!$C:$C,$B52,RAW!$F:$F,D$1))</f>
        <v>#N/A</v>
      </c>
      <c r="F52" s="104" t="e">
        <f>IF(ISERROR(VLOOKUP($A52,Tabla1[#All],2,FALSE)),NA(),SUMIFS(CALC!$T:$T,CALC!$C:$C,$B52,CALC!$F:$F,F$1))</f>
        <v>#N/A</v>
      </c>
      <c r="G52" s="104" t="e">
        <f>IF(ISERROR(VLOOKUP($A52,Tabla1[#All],2,FALSE)),NA(),SUMIFS(CALC!$T:$T,CALC!$C:$C,$B52,CALC!$F:$F,G$1))</f>
        <v>#N/A</v>
      </c>
    </row>
    <row r="53" spans="1:7" x14ac:dyDescent="0.3">
      <c r="A53">
        <v>51</v>
      </c>
      <c r="B53" s="2" t="e">
        <f>IF(ISERROR(VLOOKUP($A53,Tabla1[#All],2,FALSE)),NA(),VLOOKUP($A53,Tabla1[#All],2,FALSE))</f>
        <v>#N/A</v>
      </c>
      <c r="C53" s="104" t="e">
        <f>IF(ISERROR(VLOOKUP($A53,Tabla1[#All],2,FALSE)),NA(),SUMIFS(RAW!$T:$T,RAW!$C:$C,$B53,RAW!$F:$F,C$1))</f>
        <v>#N/A</v>
      </c>
      <c r="D53" s="104" t="e">
        <f>IF(ISERROR(VLOOKUP($A53,Tabla1[#All],2,FALSE)),NA(),SUMIFS(RAW!$T:$T,RAW!$C:$C,$B53,RAW!$F:$F,D$1))</f>
        <v>#N/A</v>
      </c>
      <c r="F53" s="104" t="e">
        <f>IF(ISERROR(VLOOKUP($A53,Tabla1[#All],2,FALSE)),NA(),SUMIFS(CALC!$T:$T,CALC!$C:$C,$B53,CALC!$F:$F,F$1))</f>
        <v>#N/A</v>
      </c>
      <c r="G53" s="104" t="e">
        <f>IF(ISERROR(VLOOKUP($A53,Tabla1[#All],2,FALSE)),NA(),SUMIFS(CALC!$T:$T,CALC!$C:$C,$B53,CALC!$F:$F,G$1))</f>
        <v>#N/A</v>
      </c>
    </row>
    <row r="54" spans="1:7" x14ac:dyDescent="0.3">
      <c r="A54">
        <v>52</v>
      </c>
      <c r="B54" s="2" t="e">
        <f>IF(ISERROR(VLOOKUP($A54,Tabla1[#All],2,FALSE)),NA(),VLOOKUP($A54,Tabla1[#All],2,FALSE))</f>
        <v>#N/A</v>
      </c>
      <c r="C54" s="104" t="e">
        <f>IF(ISERROR(VLOOKUP($A54,Tabla1[#All],2,FALSE)),NA(),SUMIFS(RAW!$T:$T,RAW!$C:$C,$B54,RAW!$F:$F,C$1))</f>
        <v>#N/A</v>
      </c>
      <c r="D54" s="104" t="e">
        <f>IF(ISERROR(VLOOKUP($A54,Tabla1[#All],2,FALSE)),NA(),SUMIFS(RAW!$T:$T,RAW!$C:$C,$B54,RAW!$F:$F,D$1))</f>
        <v>#N/A</v>
      </c>
      <c r="F54" s="104" t="e">
        <f>IF(ISERROR(VLOOKUP($A54,Tabla1[#All],2,FALSE)),NA(),SUMIFS(CALC!$T:$T,CALC!$C:$C,$B54,CALC!$F:$F,F$1))</f>
        <v>#N/A</v>
      </c>
      <c r="G54" s="104" t="e">
        <f>IF(ISERROR(VLOOKUP($A54,Tabla1[#All],2,FALSE)),NA(),SUMIFS(CALC!$T:$T,CALC!$C:$C,$B54,CALC!$F:$F,G$1))</f>
        <v>#N/A</v>
      </c>
    </row>
    <row r="55" spans="1:7" x14ac:dyDescent="0.3">
      <c r="A55">
        <v>53</v>
      </c>
      <c r="B55" s="2" t="e">
        <f>IF(ISERROR(VLOOKUP($A55,Tabla1[#All],2,FALSE)),NA(),VLOOKUP($A55,Tabla1[#All],2,FALSE))</f>
        <v>#N/A</v>
      </c>
      <c r="C55" s="104" t="e">
        <f>IF(ISERROR(VLOOKUP($A55,Tabla1[#All],2,FALSE)),NA(),SUMIFS(RAW!$T:$T,RAW!$C:$C,$B55,RAW!$F:$F,C$1))</f>
        <v>#N/A</v>
      </c>
      <c r="D55" s="104" t="e">
        <f>IF(ISERROR(VLOOKUP($A55,Tabla1[#All],2,FALSE)),NA(),SUMIFS(RAW!$T:$T,RAW!$C:$C,$B55,RAW!$F:$F,D$1))</f>
        <v>#N/A</v>
      </c>
      <c r="F55" s="104" t="e">
        <f>IF(ISERROR(VLOOKUP($A55,Tabla1[#All],2,FALSE)),NA(),SUMIFS(CALC!$T:$T,CALC!$C:$C,$B55,CALC!$F:$F,F$1))</f>
        <v>#N/A</v>
      </c>
      <c r="G55" s="104" t="e">
        <f>IF(ISERROR(VLOOKUP($A55,Tabla1[#All],2,FALSE)),NA(),SUMIFS(CALC!$T:$T,CALC!$C:$C,$B55,CALC!$F:$F,G$1))</f>
        <v>#N/A</v>
      </c>
    </row>
    <row r="56" spans="1:7" x14ac:dyDescent="0.3">
      <c r="A56">
        <v>54</v>
      </c>
      <c r="B56" s="2" t="e">
        <f>IF(ISERROR(VLOOKUP($A56,Tabla1[#All],2,FALSE)),NA(),VLOOKUP($A56,Tabla1[#All],2,FALSE))</f>
        <v>#N/A</v>
      </c>
      <c r="C56" s="104" t="e">
        <f>IF(ISERROR(VLOOKUP($A56,Tabla1[#All],2,FALSE)),NA(),SUMIFS(RAW!$T:$T,RAW!$C:$C,$B56,RAW!$F:$F,C$1))</f>
        <v>#N/A</v>
      </c>
      <c r="D56" s="104" t="e">
        <f>IF(ISERROR(VLOOKUP($A56,Tabla1[#All],2,FALSE)),NA(),SUMIFS(RAW!$T:$T,RAW!$C:$C,$B56,RAW!$F:$F,D$1))</f>
        <v>#N/A</v>
      </c>
      <c r="F56" s="104" t="e">
        <f>IF(ISERROR(VLOOKUP($A56,Tabla1[#All],2,FALSE)),NA(),SUMIFS(CALC!$T:$T,CALC!$C:$C,$B56,CALC!$F:$F,F$1))</f>
        <v>#N/A</v>
      </c>
      <c r="G56" s="104" t="e">
        <f>IF(ISERROR(VLOOKUP($A56,Tabla1[#All],2,FALSE)),NA(),SUMIFS(CALC!$T:$T,CALC!$C:$C,$B56,CALC!$F:$F,G$1))</f>
        <v>#N/A</v>
      </c>
    </row>
    <row r="57" spans="1:7" x14ac:dyDescent="0.3">
      <c r="A57">
        <v>55</v>
      </c>
      <c r="B57" s="2" t="e">
        <f>IF(ISERROR(VLOOKUP($A57,Tabla1[#All],2,FALSE)),NA(),VLOOKUP($A57,Tabla1[#All],2,FALSE))</f>
        <v>#N/A</v>
      </c>
      <c r="C57" s="104" t="e">
        <f>IF(ISERROR(VLOOKUP($A57,Tabla1[#All],2,FALSE)),NA(),SUMIFS(RAW!$T:$T,RAW!$C:$C,$B57,RAW!$F:$F,C$1))</f>
        <v>#N/A</v>
      </c>
      <c r="D57" s="104" t="e">
        <f>IF(ISERROR(VLOOKUP($A57,Tabla1[#All],2,FALSE)),NA(),SUMIFS(RAW!$T:$T,RAW!$C:$C,$B57,RAW!$F:$F,D$1))</f>
        <v>#N/A</v>
      </c>
      <c r="F57" s="104" t="e">
        <f>IF(ISERROR(VLOOKUP($A57,Tabla1[#All],2,FALSE)),NA(),SUMIFS(CALC!$T:$T,CALC!$C:$C,$B57,CALC!$F:$F,F$1))</f>
        <v>#N/A</v>
      </c>
      <c r="G57" s="104" t="e">
        <f>IF(ISERROR(VLOOKUP($A57,Tabla1[#All],2,FALSE)),NA(),SUMIFS(CALC!$T:$T,CALC!$C:$C,$B57,CALC!$F:$F,G$1))</f>
        <v>#N/A</v>
      </c>
    </row>
    <row r="58" spans="1:7" x14ac:dyDescent="0.3">
      <c r="A58">
        <v>56</v>
      </c>
      <c r="B58" s="2" t="e">
        <f>IF(ISERROR(VLOOKUP($A58,Tabla1[#All],2,FALSE)),NA(),VLOOKUP($A58,Tabla1[#All],2,FALSE))</f>
        <v>#N/A</v>
      </c>
      <c r="C58" s="104" t="e">
        <f>IF(ISERROR(VLOOKUP($A58,Tabla1[#All],2,FALSE)),NA(),SUMIFS(RAW!$T:$T,RAW!$C:$C,$B58,RAW!$F:$F,C$1))</f>
        <v>#N/A</v>
      </c>
      <c r="D58" s="104" t="e">
        <f>IF(ISERROR(VLOOKUP($A58,Tabla1[#All],2,FALSE)),NA(),SUMIFS(RAW!$T:$T,RAW!$C:$C,$B58,RAW!$F:$F,D$1))</f>
        <v>#N/A</v>
      </c>
      <c r="F58" s="104" t="e">
        <f>IF(ISERROR(VLOOKUP($A58,Tabla1[#All],2,FALSE)),NA(),SUMIFS(CALC!$T:$T,CALC!$C:$C,$B58,CALC!$F:$F,F$1))</f>
        <v>#N/A</v>
      </c>
      <c r="G58" s="104" t="e">
        <f>IF(ISERROR(VLOOKUP($A58,Tabla1[#All],2,FALSE)),NA(),SUMIFS(CALC!$T:$T,CALC!$C:$C,$B58,CALC!$F:$F,G$1))</f>
        <v>#N/A</v>
      </c>
    </row>
    <row r="59" spans="1:7" x14ac:dyDescent="0.3">
      <c r="A59">
        <v>57</v>
      </c>
      <c r="B59" s="2" t="e">
        <f>IF(ISERROR(VLOOKUP($A59,Tabla1[#All],2,FALSE)),NA(),VLOOKUP($A59,Tabla1[#All],2,FALSE))</f>
        <v>#N/A</v>
      </c>
      <c r="C59" s="104" t="e">
        <f>IF(ISERROR(VLOOKUP($A59,Tabla1[#All],2,FALSE)),NA(),SUMIFS(RAW!$T:$T,RAW!$C:$C,$B59,RAW!$F:$F,C$1))</f>
        <v>#N/A</v>
      </c>
      <c r="D59" s="104" t="e">
        <f>IF(ISERROR(VLOOKUP($A59,Tabla1[#All],2,FALSE)),NA(),SUMIFS(RAW!$T:$T,RAW!$C:$C,$B59,RAW!$F:$F,D$1))</f>
        <v>#N/A</v>
      </c>
      <c r="F59" s="104" t="e">
        <f>IF(ISERROR(VLOOKUP($A59,Tabla1[#All],2,FALSE)),NA(),SUMIFS(CALC!$T:$T,CALC!$C:$C,$B59,CALC!$F:$F,F$1))</f>
        <v>#N/A</v>
      </c>
      <c r="G59" s="104" t="e">
        <f>IF(ISERROR(VLOOKUP($A59,Tabla1[#All],2,FALSE)),NA(),SUMIFS(CALC!$T:$T,CALC!$C:$C,$B59,CALC!$F:$F,G$1))</f>
        <v>#N/A</v>
      </c>
    </row>
    <row r="60" spans="1:7" x14ac:dyDescent="0.3">
      <c r="A60">
        <v>58</v>
      </c>
      <c r="B60" s="2" t="e">
        <f>IF(ISERROR(VLOOKUP($A60,Tabla1[#All],2,FALSE)),NA(),VLOOKUP($A60,Tabla1[#All],2,FALSE))</f>
        <v>#N/A</v>
      </c>
      <c r="C60" s="104" t="e">
        <f>IF(ISERROR(VLOOKUP($A60,Tabla1[#All],2,FALSE)),NA(),SUMIFS(RAW!$T:$T,RAW!$C:$C,$B60,RAW!$F:$F,C$1))</f>
        <v>#N/A</v>
      </c>
      <c r="D60" s="104" t="e">
        <f>IF(ISERROR(VLOOKUP($A60,Tabla1[#All],2,FALSE)),NA(),SUMIFS(RAW!$T:$T,RAW!$C:$C,$B60,RAW!$F:$F,D$1))</f>
        <v>#N/A</v>
      </c>
      <c r="F60" s="104" t="e">
        <f>IF(ISERROR(VLOOKUP($A60,Tabla1[#All],2,FALSE)),NA(),SUMIFS(CALC!$T:$T,CALC!$C:$C,$B60,CALC!$F:$F,F$1))</f>
        <v>#N/A</v>
      </c>
      <c r="G60" s="104" t="e">
        <f>IF(ISERROR(VLOOKUP($A60,Tabla1[#All],2,FALSE)),NA(),SUMIFS(CALC!$T:$T,CALC!$C:$C,$B60,CALC!$F:$F,G$1))</f>
        <v>#N/A</v>
      </c>
    </row>
    <row r="61" spans="1:7" x14ac:dyDescent="0.3">
      <c r="A61">
        <v>59</v>
      </c>
      <c r="B61" s="2" t="e">
        <f>IF(ISERROR(VLOOKUP($A61,Tabla1[#All],2,FALSE)),NA(),VLOOKUP($A61,Tabla1[#All],2,FALSE))</f>
        <v>#N/A</v>
      </c>
      <c r="C61" s="104" t="e">
        <f>IF(ISERROR(VLOOKUP($A61,Tabla1[#All],2,FALSE)),NA(),SUMIFS(RAW!$T:$T,RAW!$C:$C,$B61,RAW!$F:$F,C$1))</f>
        <v>#N/A</v>
      </c>
      <c r="D61" s="104" t="e">
        <f>IF(ISERROR(VLOOKUP($A61,Tabla1[#All],2,FALSE)),NA(),SUMIFS(RAW!$T:$T,RAW!$C:$C,$B61,RAW!$F:$F,D$1))</f>
        <v>#N/A</v>
      </c>
      <c r="F61" s="104" t="e">
        <f>IF(ISERROR(VLOOKUP($A61,Tabla1[#All],2,FALSE)),NA(),SUMIFS(CALC!$T:$T,CALC!$C:$C,$B61,CALC!$F:$F,F$1))</f>
        <v>#N/A</v>
      </c>
      <c r="G61" s="104" t="e">
        <f>IF(ISERROR(VLOOKUP($A61,Tabla1[#All],2,FALSE)),NA(),SUMIFS(CALC!$T:$T,CALC!$C:$C,$B61,CALC!$F:$F,G$1))</f>
        <v>#N/A</v>
      </c>
    </row>
    <row r="62" spans="1:7" x14ac:dyDescent="0.3">
      <c r="A62">
        <v>60</v>
      </c>
      <c r="B62" s="2" t="e">
        <f>IF(ISERROR(VLOOKUP($A62,Tabla1[#All],2,FALSE)),NA(),VLOOKUP($A62,Tabla1[#All],2,FALSE))</f>
        <v>#N/A</v>
      </c>
      <c r="C62" s="104" t="e">
        <f>IF(ISERROR(VLOOKUP($A62,Tabla1[#All],2,FALSE)),NA(),SUMIFS(RAW!$T:$T,RAW!$C:$C,$B62,RAW!$F:$F,C$1))</f>
        <v>#N/A</v>
      </c>
      <c r="D62" s="104" t="e">
        <f>IF(ISERROR(VLOOKUP($A62,Tabla1[#All],2,FALSE)),NA(),SUMIFS(RAW!$T:$T,RAW!$C:$C,$B62,RAW!$F:$F,D$1))</f>
        <v>#N/A</v>
      </c>
      <c r="F62" s="104" t="e">
        <f>IF(ISERROR(VLOOKUP($A62,Tabla1[#All],2,FALSE)),NA(),SUMIFS(CALC!$T:$T,CALC!$C:$C,$B62,CALC!$F:$F,F$1))</f>
        <v>#N/A</v>
      </c>
      <c r="G62" s="104" t="e">
        <f>IF(ISERROR(VLOOKUP($A62,Tabla1[#All],2,FALSE)),NA(),SUMIFS(CALC!$T:$T,CALC!$C:$C,$B62,CALC!$F:$F,G$1))</f>
        <v>#N/A</v>
      </c>
    </row>
    <row r="63" spans="1:7" x14ac:dyDescent="0.3">
      <c r="A63">
        <v>61</v>
      </c>
      <c r="B63" s="2" t="e">
        <f>IF(ISERROR(VLOOKUP($A63,Tabla1[#All],2,FALSE)),NA(),VLOOKUP($A63,Tabla1[#All],2,FALSE))</f>
        <v>#N/A</v>
      </c>
      <c r="C63" s="104" t="e">
        <f>IF(ISERROR(VLOOKUP($A63,Tabla1[#All],2,FALSE)),NA(),SUMIFS(RAW!$T:$T,RAW!$C:$C,$B63,RAW!$F:$F,C$1))</f>
        <v>#N/A</v>
      </c>
      <c r="D63" s="104" t="e">
        <f>IF(ISERROR(VLOOKUP($A63,Tabla1[#All],2,FALSE)),NA(),SUMIFS(RAW!$T:$T,RAW!$C:$C,$B63,RAW!$F:$F,D$1))</f>
        <v>#N/A</v>
      </c>
      <c r="F63" s="104" t="e">
        <f>IF(ISERROR(VLOOKUP($A63,Tabla1[#All],2,FALSE)),NA(),SUMIFS(CALC!$T:$T,CALC!$C:$C,$B63,CALC!$F:$F,F$1))</f>
        <v>#N/A</v>
      </c>
      <c r="G63" s="104" t="e">
        <f>IF(ISERROR(VLOOKUP($A63,Tabla1[#All],2,FALSE)),NA(),SUMIFS(CALC!$T:$T,CALC!$C:$C,$B63,CALC!$F:$F,G$1))</f>
        <v>#N/A</v>
      </c>
    </row>
    <row r="64" spans="1:7" x14ac:dyDescent="0.3">
      <c r="A64">
        <v>62</v>
      </c>
      <c r="B64" s="2" t="e">
        <f>IF(ISERROR(VLOOKUP($A64,Tabla1[#All],2,FALSE)),NA(),VLOOKUP($A64,Tabla1[#All],2,FALSE))</f>
        <v>#N/A</v>
      </c>
      <c r="C64" s="104" t="e">
        <f>IF(ISERROR(VLOOKUP($A64,Tabla1[#All],2,FALSE)),NA(),SUMIFS(RAW!$T:$T,RAW!$C:$C,$B64,RAW!$F:$F,C$1))</f>
        <v>#N/A</v>
      </c>
      <c r="D64" s="104" t="e">
        <f>IF(ISERROR(VLOOKUP($A64,Tabla1[#All],2,FALSE)),NA(),SUMIFS(RAW!$T:$T,RAW!$C:$C,$B64,RAW!$F:$F,D$1))</f>
        <v>#N/A</v>
      </c>
      <c r="F64" s="104" t="e">
        <f>IF(ISERROR(VLOOKUP($A64,Tabla1[#All],2,FALSE)),NA(),SUMIFS(CALC!$T:$T,CALC!$C:$C,$B64,CALC!$F:$F,F$1))</f>
        <v>#N/A</v>
      </c>
      <c r="G64" s="104" t="e">
        <f>IF(ISERROR(VLOOKUP($A64,Tabla1[#All],2,FALSE)),NA(),SUMIFS(CALC!$T:$T,CALC!$C:$C,$B64,CALC!$F:$F,G$1))</f>
        <v>#N/A</v>
      </c>
    </row>
    <row r="65" spans="1:7" x14ac:dyDescent="0.3">
      <c r="A65">
        <v>63</v>
      </c>
      <c r="B65" s="2" t="e">
        <f>IF(ISERROR(VLOOKUP($A65,Tabla1[#All],2,FALSE)),NA(),VLOOKUP($A65,Tabla1[#All],2,FALSE))</f>
        <v>#N/A</v>
      </c>
      <c r="C65" s="104" t="e">
        <f>IF(ISERROR(VLOOKUP($A65,Tabla1[#All],2,FALSE)),NA(),SUMIFS(RAW!$T:$T,RAW!$C:$C,$B65,RAW!$F:$F,C$1))</f>
        <v>#N/A</v>
      </c>
      <c r="D65" s="104" t="e">
        <f>IF(ISERROR(VLOOKUP($A65,Tabla1[#All],2,FALSE)),NA(),SUMIFS(RAW!$T:$T,RAW!$C:$C,$B65,RAW!$F:$F,D$1))</f>
        <v>#N/A</v>
      </c>
      <c r="F65" s="104" t="e">
        <f>IF(ISERROR(VLOOKUP($A65,Tabla1[#All],2,FALSE)),NA(),SUMIFS(CALC!$T:$T,CALC!$C:$C,$B65,CALC!$F:$F,F$1))</f>
        <v>#N/A</v>
      </c>
      <c r="G65" s="104" t="e">
        <f>IF(ISERROR(VLOOKUP($A65,Tabla1[#All],2,FALSE)),NA(),SUMIFS(CALC!$T:$T,CALC!$C:$C,$B65,CALC!$F:$F,G$1))</f>
        <v>#N/A</v>
      </c>
    </row>
    <row r="66" spans="1:7" x14ac:dyDescent="0.3">
      <c r="A66">
        <v>64</v>
      </c>
      <c r="B66" s="2" t="e">
        <f>IF(ISERROR(VLOOKUP($A66,Tabla1[#All],2,FALSE)),NA(),VLOOKUP($A66,Tabla1[#All],2,FALSE))</f>
        <v>#N/A</v>
      </c>
      <c r="C66" s="104" t="e">
        <f>IF(ISERROR(VLOOKUP($A66,Tabla1[#All],2,FALSE)),NA(),SUMIFS(RAW!$T:$T,RAW!$C:$C,$B66,RAW!$F:$F,C$1))</f>
        <v>#N/A</v>
      </c>
      <c r="D66" s="104" t="e">
        <f>IF(ISERROR(VLOOKUP($A66,Tabla1[#All],2,FALSE)),NA(),SUMIFS(RAW!$T:$T,RAW!$C:$C,$B66,RAW!$F:$F,D$1))</f>
        <v>#N/A</v>
      </c>
      <c r="F66" s="104" t="e">
        <f>IF(ISERROR(VLOOKUP($A66,Tabla1[#All],2,FALSE)),NA(),SUMIFS(CALC!$T:$T,CALC!$C:$C,$B66,CALC!$F:$F,F$1))</f>
        <v>#N/A</v>
      </c>
      <c r="G66" s="104" t="e">
        <f>IF(ISERROR(VLOOKUP($A66,Tabla1[#All],2,FALSE)),NA(),SUMIFS(CALC!$T:$T,CALC!$C:$C,$B66,CALC!$F:$F,G$1))</f>
        <v>#N/A</v>
      </c>
    </row>
    <row r="67" spans="1:7" x14ac:dyDescent="0.3">
      <c r="A67">
        <v>65</v>
      </c>
      <c r="B67" s="2" t="e">
        <f>IF(ISERROR(VLOOKUP($A67,Tabla1[#All],2,FALSE)),NA(),VLOOKUP($A67,Tabla1[#All],2,FALSE))</f>
        <v>#N/A</v>
      </c>
      <c r="C67" s="104" t="e">
        <f>IF(ISERROR(VLOOKUP($A67,Tabla1[#All],2,FALSE)),NA(),SUMIFS(RAW!$T:$T,RAW!$C:$C,$B67,RAW!$F:$F,C$1))</f>
        <v>#N/A</v>
      </c>
      <c r="D67" s="104" t="e">
        <f>IF(ISERROR(VLOOKUP($A67,Tabla1[#All],2,FALSE)),NA(),SUMIFS(RAW!$T:$T,RAW!$C:$C,$B67,RAW!$F:$F,D$1))</f>
        <v>#N/A</v>
      </c>
      <c r="F67" s="104" t="e">
        <f>IF(ISERROR(VLOOKUP($A67,Tabla1[#All],2,FALSE)),NA(),SUMIFS(CALC!$T:$T,CALC!$C:$C,$B67,CALC!$F:$F,F$1))</f>
        <v>#N/A</v>
      </c>
      <c r="G67" s="104" t="e">
        <f>IF(ISERROR(VLOOKUP($A67,Tabla1[#All],2,FALSE)),NA(),SUMIFS(CALC!$T:$T,CALC!$C:$C,$B67,CALC!$F:$F,G$1))</f>
        <v>#N/A</v>
      </c>
    </row>
    <row r="68" spans="1:7" x14ac:dyDescent="0.3">
      <c r="A68">
        <v>66</v>
      </c>
      <c r="B68" s="2" t="e">
        <f>IF(ISERROR(VLOOKUP($A68,Tabla1[#All],2,FALSE)),NA(),VLOOKUP($A68,Tabla1[#All],2,FALSE))</f>
        <v>#N/A</v>
      </c>
      <c r="C68" s="104" t="e">
        <f>IF(ISERROR(VLOOKUP($A68,Tabla1[#All],2,FALSE)),NA(),SUMIFS(RAW!$T:$T,RAW!$C:$C,$B68,RAW!$F:$F,C$1))</f>
        <v>#N/A</v>
      </c>
      <c r="D68" s="104" t="e">
        <f>IF(ISERROR(VLOOKUP($A68,Tabla1[#All],2,FALSE)),NA(),SUMIFS(RAW!$T:$T,RAW!$C:$C,$B68,RAW!$F:$F,D$1))</f>
        <v>#N/A</v>
      </c>
      <c r="F68" s="104" t="e">
        <f>IF(ISERROR(VLOOKUP($A68,Tabla1[#All],2,FALSE)),NA(),SUMIFS(CALC!$T:$T,CALC!$C:$C,$B68,CALC!$F:$F,F$1))</f>
        <v>#N/A</v>
      </c>
      <c r="G68" s="104" t="e">
        <f>IF(ISERROR(VLOOKUP($A68,Tabla1[#All],2,FALSE)),NA(),SUMIFS(CALC!$T:$T,CALC!$C:$C,$B68,CALC!$F:$F,G$1))</f>
        <v>#N/A</v>
      </c>
    </row>
    <row r="69" spans="1:7" x14ac:dyDescent="0.3">
      <c r="A69">
        <v>67</v>
      </c>
      <c r="B69" s="2" t="e">
        <f>IF(ISERROR(VLOOKUP($A69,Tabla1[#All],2,FALSE)),NA(),VLOOKUP($A69,Tabla1[#All],2,FALSE))</f>
        <v>#N/A</v>
      </c>
      <c r="C69" s="104" t="e">
        <f>IF(ISERROR(VLOOKUP($A69,Tabla1[#All],2,FALSE)),NA(),SUMIFS(RAW!$T:$T,RAW!$C:$C,$B69,RAW!$F:$F,C$1))</f>
        <v>#N/A</v>
      </c>
      <c r="D69" s="104" t="e">
        <f>IF(ISERROR(VLOOKUP($A69,Tabla1[#All],2,FALSE)),NA(),SUMIFS(RAW!$T:$T,RAW!$C:$C,$B69,RAW!$F:$F,D$1))</f>
        <v>#N/A</v>
      </c>
      <c r="F69" s="104" t="e">
        <f>IF(ISERROR(VLOOKUP($A69,Tabla1[#All],2,FALSE)),NA(),SUMIFS(CALC!$T:$T,CALC!$C:$C,$B69,CALC!$F:$F,F$1))</f>
        <v>#N/A</v>
      </c>
      <c r="G69" s="104" t="e">
        <f>IF(ISERROR(VLOOKUP($A69,Tabla1[#All],2,FALSE)),NA(),SUMIFS(CALC!$T:$T,CALC!$C:$C,$B69,CALC!$F:$F,G$1))</f>
        <v>#N/A</v>
      </c>
    </row>
    <row r="70" spans="1:7" x14ac:dyDescent="0.3">
      <c r="A70">
        <v>68</v>
      </c>
      <c r="B70" s="2" t="e">
        <f>IF(ISERROR(VLOOKUP($A70,Tabla1[#All],2,FALSE)),NA(),VLOOKUP($A70,Tabla1[#All],2,FALSE))</f>
        <v>#N/A</v>
      </c>
      <c r="C70" s="104" t="e">
        <f>IF(ISERROR(VLOOKUP($A70,Tabla1[#All],2,FALSE)),NA(),SUMIFS(RAW!$T:$T,RAW!$C:$C,$B70,RAW!$F:$F,C$1))</f>
        <v>#N/A</v>
      </c>
      <c r="D70" s="104" t="e">
        <f>IF(ISERROR(VLOOKUP($A70,Tabla1[#All],2,FALSE)),NA(),SUMIFS(RAW!$T:$T,RAW!$C:$C,$B70,RAW!$F:$F,D$1))</f>
        <v>#N/A</v>
      </c>
      <c r="F70" s="104" t="e">
        <f>IF(ISERROR(VLOOKUP($A70,Tabla1[#All],2,FALSE)),NA(),SUMIFS(CALC!$T:$T,CALC!$C:$C,$B70,CALC!$F:$F,F$1))</f>
        <v>#N/A</v>
      </c>
      <c r="G70" s="104" t="e">
        <f>IF(ISERROR(VLOOKUP($A70,Tabla1[#All],2,FALSE)),NA(),SUMIFS(CALC!$T:$T,CALC!$C:$C,$B70,CALC!$F:$F,G$1))</f>
        <v>#N/A</v>
      </c>
    </row>
    <row r="71" spans="1:7" x14ac:dyDescent="0.3">
      <c r="A71">
        <v>69</v>
      </c>
      <c r="B71" s="2" t="e">
        <f>IF(ISERROR(VLOOKUP($A71,Tabla1[#All],2,FALSE)),NA(),VLOOKUP($A71,Tabla1[#All],2,FALSE))</f>
        <v>#N/A</v>
      </c>
      <c r="C71" s="104" t="e">
        <f>IF(ISERROR(VLOOKUP($A71,Tabla1[#All],2,FALSE)),NA(),SUMIFS(RAW!$T:$T,RAW!$C:$C,$B71,RAW!$F:$F,C$1))</f>
        <v>#N/A</v>
      </c>
      <c r="D71" s="104" t="e">
        <f>IF(ISERROR(VLOOKUP($A71,Tabla1[#All],2,FALSE)),NA(),SUMIFS(RAW!$T:$T,RAW!$C:$C,$B71,RAW!$F:$F,D$1))</f>
        <v>#N/A</v>
      </c>
      <c r="F71" s="104" t="e">
        <f>IF(ISERROR(VLOOKUP($A71,Tabla1[#All],2,FALSE)),NA(),SUMIFS(CALC!$T:$T,CALC!$C:$C,$B71,CALC!$F:$F,F$1))</f>
        <v>#N/A</v>
      </c>
      <c r="G71" s="104" t="e">
        <f>IF(ISERROR(VLOOKUP($A71,Tabla1[#All],2,FALSE)),NA(),SUMIFS(CALC!$T:$T,CALC!$C:$C,$B71,CALC!$F:$F,G$1))</f>
        <v>#N/A</v>
      </c>
    </row>
    <row r="72" spans="1:7" x14ac:dyDescent="0.3">
      <c r="A72">
        <v>70</v>
      </c>
      <c r="B72" s="2" t="e">
        <f>IF(ISERROR(VLOOKUP($A72,Tabla1[#All],2,FALSE)),NA(),VLOOKUP($A72,Tabla1[#All],2,FALSE))</f>
        <v>#N/A</v>
      </c>
      <c r="C72" s="104" t="e">
        <f>IF(ISERROR(VLOOKUP($A72,Tabla1[#All],2,FALSE)),NA(),SUMIFS(RAW!$T:$T,RAW!$C:$C,$B72,RAW!$F:$F,C$1))</f>
        <v>#N/A</v>
      </c>
      <c r="D72" s="104" t="e">
        <f>IF(ISERROR(VLOOKUP($A72,Tabla1[#All],2,FALSE)),NA(),SUMIFS(RAW!$T:$T,RAW!$C:$C,$B72,RAW!$F:$F,D$1))</f>
        <v>#N/A</v>
      </c>
      <c r="F72" s="104" t="e">
        <f>IF(ISERROR(VLOOKUP($A72,Tabla1[#All],2,FALSE)),NA(),SUMIFS(CALC!$T:$T,CALC!$C:$C,$B72,CALC!$F:$F,F$1))</f>
        <v>#N/A</v>
      </c>
      <c r="G72" s="104" t="e">
        <f>IF(ISERROR(VLOOKUP($A72,Tabla1[#All],2,FALSE)),NA(),SUMIFS(CALC!$T:$T,CALC!$C:$C,$B72,CALC!$F:$F,G$1))</f>
        <v>#N/A</v>
      </c>
    </row>
    <row r="73" spans="1:7" x14ac:dyDescent="0.3">
      <c r="A73">
        <v>71</v>
      </c>
      <c r="B73" s="2" t="e">
        <f>IF(ISERROR(VLOOKUP($A73,Tabla1[#All],2,FALSE)),NA(),VLOOKUP($A73,Tabla1[#All],2,FALSE))</f>
        <v>#N/A</v>
      </c>
      <c r="C73" s="104" t="e">
        <f>IF(ISERROR(VLOOKUP($A73,Tabla1[#All],2,FALSE)),NA(),SUMIFS(RAW!$T:$T,RAW!$C:$C,$B73,RAW!$F:$F,C$1))</f>
        <v>#N/A</v>
      </c>
      <c r="D73" s="104" t="e">
        <f>IF(ISERROR(VLOOKUP($A73,Tabla1[#All],2,FALSE)),NA(),SUMIFS(RAW!$T:$T,RAW!$C:$C,$B73,RAW!$F:$F,D$1))</f>
        <v>#N/A</v>
      </c>
      <c r="F73" s="104" t="e">
        <f>IF(ISERROR(VLOOKUP($A73,Tabla1[#All],2,FALSE)),NA(),SUMIFS(CALC!$T:$T,CALC!$C:$C,$B73,CALC!$F:$F,F$1))</f>
        <v>#N/A</v>
      </c>
      <c r="G73" s="104" t="e">
        <f>IF(ISERROR(VLOOKUP($A73,Tabla1[#All],2,FALSE)),NA(),SUMIFS(CALC!$T:$T,CALC!$C:$C,$B73,CALC!$F:$F,G$1))</f>
        <v>#N/A</v>
      </c>
    </row>
    <row r="74" spans="1:7" x14ac:dyDescent="0.3">
      <c r="A74">
        <v>72</v>
      </c>
      <c r="B74" s="2" t="e">
        <f>IF(ISERROR(VLOOKUP($A74,Tabla1[#All],2,FALSE)),NA(),VLOOKUP($A74,Tabla1[#All],2,FALSE))</f>
        <v>#N/A</v>
      </c>
      <c r="C74" s="104" t="e">
        <f>IF(ISERROR(VLOOKUP($A74,Tabla1[#All],2,FALSE)),NA(),SUMIFS(RAW!$T:$T,RAW!$C:$C,$B74,RAW!$F:$F,C$1))</f>
        <v>#N/A</v>
      </c>
      <c r="D74" s="104" t="e">
        <f>IF(ISERROR(VLOOKUP($A74,Tabla1[#All],2,FALSE)),NA(),SUMIFS(RAW!$T:$T,RAW!$C:$C,$B74,RAW!$F:$F,D$1))</f>
        <v>#N/A</v>
      </c>
      <c r="F74" s="104" t="e">
        <f>IF(ISERROR(VLOOKUP($A74,Tabla1[#All],2,FALSE)),NA(),SUMIFS(CALC!$T:$T,CALC!$C:$C,$B74,CALC!$F:$F,F$1))</f>
        <v>#N/A</v>
      </c>
      <c r="G74" s="104" t="e">
        <f>IF(ISERROR(VLOOKUP($A74,Tabla1[#All],2,FALSE)),NA(),SUMIFS(CALC!$T:$T,CALC!$C:$C,$B74,CALC!$F:$F,G$1))</f>
        <v>#N/A</v>
      </c>
    </row>
    <row r="75" spans="1:7" x14ac:dyDescent="0.3">
      <c r="A75">
        <v>73</v>
      </c>
      <c r="B75" s="2" t="e">
        <f>IF(ISERROR(VLOOKUP($A75,Tabla1[#All],2,FALSE)),NA(),VLOOKUP($A75,Tabla1[#All],2,FALSE))</f>
        <v>#N/A</v>
      </c>
      <c r="C75" s="104" t="e">
        <f>IF(ISERROR(VLOOKUP($A75,Tabla1[#All],2,FALSE)),NA(),SUMIFS(RAW!$T:$T,RAW!$C:$C,$B75,RAW!$F:$F,C$1))</f>
        <v>#N/A</v>
      </c>
      <c r="D75" s="104" t="e">
        <f>IF(ISERROR(VLOOKUP($A75,Tabla1[#All],2,FALSE)),NA(),SUMIFS(RAW!$T:$T,RAW!$C:$C,$B75,RAW!$F:$F,D$1))</f>
        <v>#N/A</v>
      </c>
      <c r="F75" s="104" t="e">
        <f>IF(ISERROR(VLOOKUP($A75,Tabla1[#All],2,FALSE)),NA(),SUMIFS(CALC!$T:$T,CALC!$C:$C,$B75,CALC!$F:$F,F$1))</f>
        <v>#N/A</v>
      </c>
      <c r="G75" s="104" t="e">
        <f>IF(ISERROR(VLOOKUP($A75,Tabla1[#All],2,FALSE)),NA(),SUMIFS(CALC!$T:$T,CALC!$C:$C,$B75,CALC!$F:$F,G$1))</f>
        <v>#N/A</v>
      </c>
    </row>
    <row r="76" spans="1:7" x14ac:dyDescent="0.3">
      <c r="A76">
        <v>74</v>
      </c>
      <c r="B76" s="2" t="e">
        <f>IF(ISERROR(VLOOKUP($A76,Tabla1[#All],2,FALSE)),NA(),VLOOKUP($A76,Tabla1[#All],2,FALSE))</f>
        <v>#N/A</v>
      </c>
      <c r="C76" s="104" t="e">
        <f>IF(ISERROR(VLOOKUP($A76,Tabla1[#All],2,FALSE)),NA(),SUMIFS(RAW!$T:$T,RAW!$C:$C,$B76,RAW!$F:$F,C$1))</f>
        <v>#N/A</v>
      </c>
      <c r="D76" s="104" t="e">
        <f>IF(ISERROR(VLOOKUP($A76,Tabla1[#All],2,FALSE)),NA(),SUMIFS(RAW!$T:$T,RAW!$C:$C,$B76,RAW!$F:$F,D$1))</f>
        <v>#N/A</v>
      </c>
      <c r="F76" s="104" t="e">
        <f>IF(ISERROR(VLOOKUP($A76,Tabla1[#All],2,FALSE)),NA(),SUMIFS(CALC!$T:$T,CALC!$C:$C,$B76,CALC!$F:$F,F$1))</f>
        <v>#N/A</v>
      </c>
      <c r="G76" s="104" t="e">
        <f>IF(ISERROR(VLOOKUP($A76,Tabla1[#All],2,FALSE)),NA(),SUMIFS(CALC!$T:$T,CALC!$C:$C,$B76,CALC!$F:$F,G$1))</f>
        <v>#N/A</v>
      </c>
    </row>
    <row r="77" spans="1:7" x14ac:dyDescent="0.3">
      <c r="A77">
        <v>75</v>
      </c>
      <c r="B77" s="2" t="e">
        <f>IF(ISERROR(VLOOKUP($A77,Tabla1[#All],2,FALSE)),NA(),VLOOKUP($A77,Tabla1[#All],2,FALSE))</f>
        <v>#N/A</v>
      </c>
      <c r="C77" s="104" t="e">
        <f>IF(ISERROR(VLOOKUP($A77,Tabla1[#All],2,FALSE)),NA(),SUMIFS(RAW!$T:$T,RAW!$C:$C,$B77,RAW!$F:$F,C$1))</f>
        <v>#N/A</v>
      </c>
      <c r="D77" s="104" t="e">
        <f>IF(ISERROR(VLOOKUP($A77,Tabla1[#All],2,FALSE)),NA(),SUMIFS(RAW!$T:$T,RAW!$C:$C,$B77,RAW!$F:$F,D$1))</f>
        <v>#N/A</v>
      </c>
      <c r="F77" s="104" t="e">
        <f>IF(ISERROR(VLOOKUP($A77,Tabla1[#All],2,FALSE)),NA(),SUMIFS(CALC!$T:$T,CALC!$C:$C,$B77,CALC!$F:$F,F$1))</f>
        <v>#N/A</v>
      </c>
      <c r="G77" s="104" t="e">
        <f>IF(ISERROR(VLOOKUP($A77,Tabla1[#All],2,FALSE)),NA(),SUMIFS(CALC!$T:$T,CALC!$C:$C,$B77,CALC!$F:$F,G$1))</f>
        <v>#N/A</v>
      </c>
    </row>
    <row r="78" spans="1:7" x14ac:dyDescent="0.3">
      <c r="A78">
        <v>76</v>
      </c>
      <c r="B78" s="2" t="e">
        <f>IF(ISERROR(VLOOKUP($A78,Tabla1[#All],2,FALSE)),NA(),VLOOKUP($A78,Tabla1[#All],2,FALSE))</f>
        <v>#N/A</v>
      </c>
      <c r="C78" s="104" t="e">
        <f>IF(ISERROR(VLOOKUP($A78,Tabla1[#All],2,FALSE)),NA(),SUMIFS(RAW!$T:$T,RAW!$C:$C,$B78,RAW!$F:$F,C$1))</f>
        <v>#N/A</v>
      </c>
      <c r="D78" s="104" t="e">
        <f>IF(ISERROR(VLOOKUP($A78,Tabla1[#All],2,FALSE)),NA(),SUMIFS(RAW!$T:$T,RAW!$C:$C,$B78,RAW!$F:$F,D$1))</f>
        <v>#N/A</v>
      </c>
      <c r="F78" s="104" t="e">
        <f>IF(ISERROR(VLOOKUP($A78,Tabla1[#All],2,FALSE)),NA(),SUMIFS(CALC!$T:$T,CALC!$C:$C,$B78,CALC!$F:$F,F$1))</f>
        <v>#N/A</v>
      </c>
      <c r="G78" s="104" t="e">
        <f>IF(ISERROR(VLOOKUP($A78,Tabla1[#All],2,FALSE)),NA(),SUMIFS(CALC!$T:$T,CALC!$C:$C,$B78,CALC!$F:$F,G$1))</f>
        <v>#N/A</v>
      </c>
    </row>
    <row r="79" spans="1:7" x14ac:dyDescent="0.3">
      <c r="A79">
        <v>77</v>
      </c>
      <c r="B79" s="2" t="e">
        <f>IF(ISERROR(VLOOKUP($A79,Tabla1[#All],2,FALSE)),NA(),VLOOKUP($A79,Tabla1[#All],2,FALSE))</f>
        <v>#N/A</v>
      </c>
      <c r="C79" s="104" t="e">
        <f>IF(ISERROR(VLOOKUP($A79,Tabla1[#All],2,FALSE)),NA(),SUMIFS(RAW!$T:$T,RAW!$C:$C,$B79,RAW!$F:$F,C$1))</f>
        <v>#N/A</v>
      </c>
      <c r="D79" s="104" t="e">
        <f>IF(ISERROR(VLOOKUP($A79,Tabla1[#All],2,FALSE)),NA(),SUMIFS(RAW!$T:$T,RAW!$C:$C,$B79,RAW!$F:$F,D$1))</f>
        <v>#N/A</v>
      </c>
      <c r="F79" s="104" t="e">
        <f>IF(ISERROR(VLOOKUP($A79,Tabla1[#All],2,FALSE)),NA(),SUMIFS(CALC!$T:$T,CALC!$C:$C,$B79,CALC!$F:$F,F$1))</f>
        <v>#N/A</v>
      </c>
      <c r="G79" s="104" t="e">
        <f>IF(ISERROR(VLOOKUP($A79,Tabla1[#All],2,FALSE)),NA(),SUMIFS(CALC!$T:$T,CALC!$C:$C,$B79,CALC!$F:$F,G$1))</f>
        <v>#N/A</v>
      </c>
    </row>
    <row r="80" spans="1:7" x14ac:dyDescent="0.3">
      <c r="A80">
        <v>78</v>
      </c>
      <c r="B80" s="2" t="e">
        <f>IF(ISERROR(VLOOKUP($A80,Tabla1[#All],2,FALSE)),NA(),VLOOKUP($A80,Tabla1[#All],2,FALSE))</f>
        <v>#N/A</v>
      </c>
      <c r="C80" s="104" t="e">
        <f>IF(ISERROR(VLOOKUP($A80,Tabla1[#All],2,FALSE)),NA(),SUMIFS(RAW!$T:$T,RAW!$C:$C,$B80,RAW!$F:$F,C$1))</f>
        <v>#N/A</v>
      </c>
      <c r="D80" s="104" t="e">
        <f>IF(ISERROR(VLOOKUP($A80,Tabla1[#All],2,FALSE)),NA(),SUMIFS(RAW!$T:$T,RAW!$C:$C,$B80,RAW!$F:$F,D$1))</f>
        <v>#N/A</v>
      </c>
      <c r="F80" s="104" t="e">
        <f>IF(ISERROR(VLOOKUP($A80,Tabla1[#All],2,FALSE)),NA(),SUMIFS(CALC!$T:$T,CALC!$C:$C,$B80,CALC!$F:$F,F$1))</f>
        <v>#N/A</v>
      </c>
      <c r="G80" s="104" t="e">
        <f>IF(ISERROR(VLOOKUP($A80,Tabla1[#All],2,FALSE)),NA(),SUMIFS(CALC!$T:$T,CALC!$C:$C,$B80,CALC!$F:$F,G$1))</f>
        <v>#N/A</v>
      </c>
    </row>
    <row r="81" spans="1:7" x14ac:dyDescent="0.3">
      <c r="A81">
        <v>79</v>
      </c>
      <c r="B81" s="2" t="e">
        <f>IF(ISERROR(VLOOKUP($A81,Tabla1[#All],2,FALSE)),NA(),VLOOKUP($A81,Tabla1[#All],2,FALSE))</f>
        <v>#N/A</v>
      </c>
      <c r="C81" s="104" t="e">
        <f>IF(ISERROR(VLOOKUP($A81,Tabla1[#All],2,FALSE)),NA(),SUMIFS(RAW!$T:$T,RAW!$C:$C,$B81,RAW!$F:$F,C$1))</f>
        <v>#N/A</v>
      </c>
      <c r="D81" s="104" t="e">
        <f>IF(ISERROR(VLOOKUP($A81,Tabla1[#All],2,FALSE)),NA(),SUMIFS(RAW!$T:$T,RAW!$C:$C,$B81,RAW!$F:$F,D$1))</f>
        <v>#N/A</v>
      </c>
      <c r="F81" s="104" t="e">
        <f>IF(ISERROR(VLOOKUP($A81,Tabla1[#All],2,FALSE)),NA(),SUMIFS(CALC!$T:$T,CALC!$C:$C,$B81,CALC!$F:$F,F$1))</f>
        <v>#N/A</v>
      </c>
      <c r="G81" s="104" t="e">
        <f>IF(ISERROR(VLOOKUP($A81,Tabla1[#All],2,FALSE)),NA(),SUMIFS(CALC!$T:$T,CALC!$C:$C,$B81,CALC!$F:$F,G$1))</f>
        <v>#N/A</v>
      </c>
    </row>
    <row r="82" spans="1:7" x14ac:dyDescent="0.3">
      <c r="A82">
        <v>80</v>
      </c>
      <c r="B82" s="2" t="e">
        <f>IF(ISERROR(VLOOKUP($A82,Tabla1[#All],2,FALSE)),NA(),VLOOKUP($A82,Tabla1[#All],2,FALSE))</f>
        <v>#N/A</v>
      </c>
      <c r="C82" s="104" t="e">
        <f>IF(ISERROR(VLOOKUP($A82,Tabla1[#All],2,FALSE)),NA(),SUMIFS(RAW!$T:$T,RAW!$C:$C,$B82,RAW!$F:$F,C$1))</f>
        <v>#N/A</v>
      </c>
      <c r="D82" s="104" t="e">
        <f>IF(ISERROR(VLOOKUP($A82,Tabla1[#All],2,FALSE)),NA(),SUMIFS(RAW!$T:$T,RAW!$C:$C,$B82,RAW!$F:$F,D$1))</f>
        <v>#N/A</v>
      </c>
      <c r="F82" s="104" t="e">
        <f>IF(ISERROR(VLOOKUP($A82,Tabla1[#All],2,FALSE)),NA(),SUMIFS(CALC!$T:$T,CALC!$C:$C,$B82,CALC!$F:$F,F$1))</f>
        <v>#N/A</v>
      </c>
      <c r="G82" s="104" t="e">
        <f>IF(ISERROR(VLOOKUP($A82,Tabla1[#All],2,FALSE)),NA(),SUMIFS(CALC!$T:$T,CALC!$C:$C,$B82,CALC!$F:$F,G$1))</f>
        <v>#N/A</v>
      </c>
    </row>
    <row r="83" spans="1:7" x14ac:dyDescent="0.3">
      <c r="A83">
        <v>81</v>
      </c>
      <c r="B83" s="2" t="e">
        <f>IF(ISERROR(VLOOKUP($A83,Tabla1[#All],2,FALSE)),NA(),VLOOKUP($A83,Tabla1[#All],2,FALSE))</f>
        <v>#N/A</v>
      </c>
      <c r="C83" s="104" t="e">
        <f>IF(ISERROR(VLOOKUP($A83,Tabla1[#All],2,FALSE)),NA(),SUMIFS(RAW!$T:$T,RAW!$C:$C,$B83,RAW!$F:$F,C$1))</f>
        <v>#N/A</v>
      </c>
      <c r="D83" s="104" t="e">
        <f>IF(ISERROR(VLOOKUP($A83,Tabla1[#All],2,FALSE)),NA(),SUMIFS(RAW!$T:$T,RAW!$C:$C,$B83,RAW!$F:$F,D$1))</f>
        <v>#N/A</v>
      </c>
      <c r="F83" s="104" t="e">
        <f>IF(ISERROR(VLOOKUP($A83,Tabla1[#All],2,FALSE)),NA(),SUMIFS(CALC!$T:$T,CALC!$C:$C,$B83,CALC!$F:$F,F$1))</f>
        <v>#N/A</v>
      </c>
      <c r="G83" s="104" t="e">
        <f>IF(ISERROR(VLOOKUP($A83,Tabla1[#All],2,FALSE)),NA(),SUMIFS(CALC!$T:$T,CALC!$C:$C,$B83,CALC!$F:$F,G$1))</f>
        <v>#N/A</v>
      </c>
    </row>
    <row r="84" spans="1:7" x14ac:dyDescent="0.3">
      <c r="A84">
        <v>82</v>
      </c>
      <c r="B84" s="2" t="e">
        <f>IF(ISERROR(VLOOKUP($A84,Tabla1[#All],2,FALSE)),NA(),VLOOKUP($A84,Tabla1[#All],2,FALSE))</f>
        <v>#N/A</v>
      </c>
      <c r="C84" s="104" t="e">
        <f>IF(ISERROR(VLOOKUP($A84,Tabla1[#All],2,FALSE)),NA(),SUMIFS(RAW!$T:$T,RAW!$C:$C,$B84,RAW!$F:$F,C$1))</f>
        <v>#N/A</v>
      </c>
      <c r="D84" s="104" t="e">
        <f>IF(ISERROR(VLOOKUP($A84,Tabla1[#All],2,FALSE)),NA(),SUMIFS(RAW!$T:$T,RAW!$C:$C,$B84,RAW!$F:$F,D$1))</f>
        <v>#N/A</v>
      </c>
      <c r="F84" s="104" t="e">
        <f>IF(ISERROR(VLOOKUP($A84,Tabla1[#All],2,FALSE)),NA(),SUMIFS(CALC!$T:$T,CALC!$C:$C,$B84,CALC!$F:$F,F$1))</f>
        <v>#N/A</v>
      </c>
      <c r="G84" s="104" t="e">
        <f>IF(ISERROR(VLOOKUP($A84,Tabla1[#All],2,FALSE)),NA(),SUMIFS(CALC!$T:$T,CALC!$C:$C,$B84,CALC!$F:$F,G$1))</f>
        <v>#N/A</v>
      </c>
    </row>
    <row r="85" spans="1:7" x14ac:dyDescent="0.3">
      <c r="A85">
        <v>83</v>
      </c>
      <c r="B85" s="2" t="e">
        <f>IF(ISERROR(VLOOKUP($A85,Tabla1[#All],2,FALSE)),NA(),VLOOKUP($A85,Tabla1[#All],2,FALSE))</f>
        <v>#N/A</v>
      </c>
      <c r="C85" s="104" t="e">
        <f>IF(ISERROR(VLOOKUP($A85,Tabla1[#All],2,FALSE)),NA(),SUMIFS(RAW!$T:$T,RAW!$C:$C,$B85,RAW!$F:$F,C$1))</f>
        <v>#N/A</v>
      </c>
      <c r="D85" s="104" t="e">
        <f>IF(ISERROR(VLOOKUP($A85,Tabla1[#All],2,FALSE)),NA(),SUMIFS(RAW!$T:$T,RAW!$C:$C,$B85,RAW!$F:$F,D$1))</f>
        <v>#N/A</v>
      </c>
      <c r="F85" s="104" t="e">
        <f>IF(ISERROR(VLOOKUP($A85,Tabla1[#All],2,FALSE)),NA(),SUMIFS(CALC!$T:$T,CALC!$C:$C,$B85,CALC!$F:$F,F$1))</f>
        <v>#N/A</v>
      </c>
      <c r="G85" s="104" t="e">
        <f>IF(ISERROR(VLOOKUP($A85,Tabla1[#All],2,FALSE)),NA(),SUMIFS(CALC!$T:$T,CALC!$C:$C,$B85,CALC!$F:$F,G$1))</f>
        <v>#N/A</v>
      </c>
    </row>
    <row r="86" spans="1:7" x14ac:dyDescent="0.3">
      <c r="A86">
        <v>84</v>
      </c>
      <c r="B86" s="2" t="e">
        <f>IF(ISERROR(VLOOKUP($A86,Tabla1[#All],2,FALSE)),NA(),VLOOKUP($A86,Tabla1[#All],2,FALSE))</f>
        <v>#N/A</v>
      </c>
      <c r="C86" s="104" t="e">
        <f>IF(ISERROR(VLOOKUP($A86,Tabla1[#All],2,FALSE)),NA(),SUMIFS(RAW!$T:$T,RAW!$C:$C,$B86,RAW!$F:$F,C$1))</f>
        <v>#N/A</v>
      </c>
      <c r="D86" s="104" t="e">
        <f>IF(ISERROR(VLOOKUP($A86,Tabla1[#All],2,FALSE)),NA(),SUMIFS(RAW!$T:$T,RAW!$C:$C,$B86,RAW!$F:$F,D$1))</f>
        <v>#N/A</v>
      </c>
      <c r="F86" s="104" t="e">
        <f>IF(ISERROR(VLOOKUP($A86,Tabla1[#All],2,FALSE)),NA(),SUMIFS(CALC!$T:$T,CALC!$C:$C,$B86,CALC!$F:$F,F$1))</f>
        <v>#N/A</v>
      </c>
      <c r="G86" s="104" t="e">
        <f>IF(ISERROR(VLOOKUP($A86,Tabla1[#All],2,FALSE)),NA(),SUMIFS(CALC!$T:$T,CALC!$C:$C,$B86,CALC!$F:$F,G$1))</f>
        <v>#N/A</v>
      </c>
    </row>
    <row r="87" spans="1:7" x14ac:dyDescent="0.3">
      <c r="A87">
        <v>85</v>
      </c>
      <c r="B87" s="2" t="e">
        <f>IF(ISERROR(VLOOKUP($A87,Tabla1[#All],2,FALSE)),NA(),VLOOKUP($A87,Tabla1[#All],2,FALSE))</f>
        <v>#N/A</v>
      </c>
      <c r="C87" s="104" t="e">
        <f>IF(ISERROR(VLOOKUP($A87,Tabla1[#All],2,FALSE)),NA(),SUMIFS(RAW!$T:$T,RAW!$C:$C,$B87,RAW!$F:$F,C$1))</f>
        <v>#N/A</v>
      </c>
      <c r="D87" s="104" t="e">
        <f>IF(ISERROR(VLOOKUP($A87,Tabla1[#All],2,FALSE)),NA(),SUMIFS(RAW!$T:$T,RAW!$C:$C,$B87,RAW!$F:$F,D$1))</f>
        <v>#N/A</v>
      </c>
      <c r="F87" s="104" t="e">
        <f>IF(ISERROR(VLOOKUP($A87,Tabla1[#All],2,FALSE)),NA(),SUMIFS(CALC!$T:$T,CALC!$C:$C,$B87,CALC!$F:$F,F$1))</f>
        <v>#N/A</v>
      </c>
      <c r="G87" s="104" t="e">
        <f>IF(ISERROR(VLOOKUP($A87,Tabla1[#All],2,FALSE)),NA(),SUMIFS(CALC!$T:$T,CALC!$C:$C,$B87,CALC!$F:$F,G$1))</f>
        <v>#N/A</v>
      </c>
    </row>
    <row r="88" spans="1:7" x14ac:dyDescent="0.3">
      <c r="A88">
        <v>86</v>
      </c>
      <c r="B88" s="2" t="e">
        <f>IF(ISERROR(VLOOKUP($A88,Tabla1[#All],2,FALSE)),NA(),VLOOKUP($A88,Tabla1[#All],2,FALSE))</f>
        <v>#N/A</v>
      </c>
      <c r="C88" s="104" t="e">
        <f>IF(ISERROR(VLOOKUP($A88,Tabla1[#All],2,FALSE)),NA(),SUMIFS(RAW!$T:$T,RAW!$C:$C,$B88,RAW!$F:$F,C$1))</f>
        <v>#N/A</v>
      </c>
      <c r="D88" s="104" t="e">
        <f>IF(ISERROR(VLOOKUP($A88,Tabla1[#All],2,FALSE)),NA(),SUMIFS(RAW!$T:$T,RAW!$C:$C,$B88,RAW!$F:$F,D$1))</f>
        <v>#N/A</v>
      </c>
      <c r="F88" s="104" t="e">
        <f>IF(ISERROR(VLOOKUP($A88,Tabla1[#All],2,FALSE)),NA(),SUMIFS(CALC!$T:$T,CALC!$C:$C,$B88,CALC!$F:$F,F$1))</f>
        <v>#N/A</v>
      </c>
      <c r="G88" s="104" t="e">
        <f>IF(ISERROR(VLOOKUP($A88,Tabla1[#All],2,FALSE)),NA(),SUMIFS(CALC!$T:$T,CALC!$C:$C,$B88,CALC!$F:$F,G$1))</f>
        <v>#N/A</v>
      </c>
    </row>
    <row r="89" spans="1:7" x14ac:dyDescent="0.3">
      <c r="A89">
        <v>87</v>
      </c>
      <c r="B89" s="2" t="e">
        <f>IF(ISERROR(VLOOKUP($A89,Tabla1[#All],2,FALSE)),NA(),VLOOKUP($A89,Tabla1[#All],2,FALSE))</f>
        <v>#N/A</v>
      </c>
      <c r="C89" s="104" t="e">
        <f>IF(ISERROR(VLOOKUP($A89,Tabla1[#All],2,FALSE)),NA(),SUMIFS(RAW!$T:$T,RAW!$C:$C,$B89,RAW!$F:$F,C$1))</f>
        <v>#N/A</v>
      </c>
      <c r="D89" s="104" t="e">
        <f>IF(ISERROR(VLOOKUP($A89,Tabla1[#All],2,FALSE)),NA(),SUMIFS(RAW!$T:$T,RAW!$C:$C,$B89,RAW!$F:$F,D$1))</f>
        <v>#N/A</v>
      </c>
      <c r="F89" s="104" t="e">
        <f>IF(ISERROR(VLOOKUP($A89,Tabla1[#All],2,FALSE)),NA(),SUMIFS(CALC!$T:$T,CALC!$C:$C,$B89,CALC!$F:$F,F$1))</f>
        <v>#N/A</v>
      </c>
      <c r="G89" s="104" t="e">
        <f>IF(ISERROR(VLOOKUP($A89,Tabla1[#All],2,FALSE)),NA(),SUMIFS(CALC!$T:$T,CALC!$C:$C,$B89,CALC!$F:$F,G$1))</f>
        <v>#N/A</v>
      </c>
    </row>
    <row r="90" spans="1:7" x14ac:dyDescent="0.3">
      <c r="A90">
        <v>88</v>
      </c>
      <c r="B90" s="2" t="e">
        <f>IF(ISERROR(VLOOKUP($A90,Tabla1[#All],2,FALSE)),NA(),VLOOKUP($A90,Tabla1[#All],2,FALSE))</f>
        <v>#N/A</v>
      </c>
      <c r="C90" s="104" t="e">
        <f>IF(ISERROR(VLOOKUP($A90,Tabla1[#All],2,FALSE)),NA(),SUMIFS(RAW!$T:$T,RAW!$C:$C,$B90,RAW!$F:$F,C$1))</f>
        <v>#N/A</v>
      </c>
      <c r="D90" s="104" t="e">
        <f>IF(ISERROR(VLOOKUP($A90,Tabla1[#All],2,FALSE)),NA(),SUMIFS(RAW!$T:$T,RAW!$C:$C,$B90,RAW!$F:$F,D$1))</f>
        <v>#N/A</v>
      </c>
      <c r="F90" s="104" t="e">
        <f>IF(ISERROR(VLOOKUP($A90,Tabla1[#All],2,FALSE)),NA(),SUMIFS(CALC!$T:$T,CALC!$C:$C,$B90,CALC!$F:$F,F$1))</f>
        <v>#N/A</v>
      </c>
      <c r="G90" s="104" t="e">
        <f>IF(ISERROR(VLOOKUP($A90,Tabla1[#All],2,FALSE)),NA(),SUMIFS(CALC!$T:$T,CALC!$C:$C,$B90,CALC!$F:$F,G$1))</f>
        <v>#N/A</v>
      </c>
    </row>
    <row r="91" spans="1:7" x14ac:dyDescent="0.3">
      <c r="A91">
        <v>89</v>
      </c>
      <c r="B91" s="2" t="e">
        <f>IF(ISERROR(VLOOKUP($A91,Tabla1[#All],2,FALSE)),NA(),VLOOKUP($A91,Tabla1[#All],2,FALSE))</f>
        <v>#N/A</v>
      </c>
      <c r="C91" s="104" t="e">
        <f>IF(ISERROR(VLOOKUP($A91,Tabla1[#All],2,FALSE)),NA(),SUMIFS(RAW!$T:$T,RAW!$C:$C,$B91,RAW!$F:$F,C$1))</f>
        <v>#N/A</v>
      </c>
      <c r="D91" s="104" t="e">
        <f>IF(ISERROR(VLOOKUP($A91,Tabla1[#All],2,FALSE)),NA(),SUMIFS(RAW!$T:$T,RAW!$C:$C,$B91,RAW!$F:$F,D$1))</f>
        <v>#N/A</v>
      </c>
      <c r="F91" s="104" t="e">
        <f>IF(ISERROR(VLOOKUP($A91,Tabla1[#All],2,FALSE)),NA(),SUMIFS(CALC!$T:$T,CALC!$C:$C,$B91,CALC!$F:$F,F$1))</f>
        <v>#N/A</v>
      </c>
      <c r="G91" s="104" t="e">
        <f>IF(ISERROR(VLOOKUP($A91,Tabla1[#All],2,FALSE)),NA(),SUMIFS(CALC!$T:$T,CALC!$C:$C,$B91,CALC!$F:$F,G$1))</f>
        <v>#N/A</v>
      </c>
    </row>
    <row r="92" spans="1:7" x14ac:dyDescent="0.3">
      <c r="A92">
        <v>90</v>
      </c>
      <c r="B92" s="2" t="e">
        <f>IF(ISERROR(VLOOKUP($A92,Tabla1[#All],2,FALSE)),NA(),VLOOKUP($A92,Tabla1[#All],2,FALSE))</f>
        <v>#N/A</v>
      </c>
      <c r="C92" s="104" t="e">
        <f>IF(ISERROR(VLOOKUP($A92,Tabla1[#All],2,FALSE)),NA(),SUMIFS(RAW!$T:$T,RAW!$C:$C,$B92,RAW!$F:$F,C$1))</f>
        <v>#N/A</v>
      </c>
      <c r="D92" s="104" t="e">
        <f>IF(ISERROR(VLOOKUP($A92,Tabla1[#All],2,FALSE)),NA(),SUMIFS(RAW!$T:$T,RAW!$C:$C,$B92,RAW!$F:$F,D$1))</f>
        <v>#N/A</v>
      </c>
      <c r="F92" s="104" t="e">
        <f>IF(ISERROR(VLOOKUP($A92,Tabla1[#All],2,FALSE)),NA(),SUMIFS(CALC!$T:$T,CALC!$C:$C,$B92,CALC!$F:$F,F$1))</f>
        <v>#N/A</v>
      </c>
      <c r="G92" s="104" t="e">
        <f>IF(ISERROR(VLOOKUP($A92,Tabla1[#All],2,FALSE)),NA(),SUMIFS(CALC!$T:$T,CALC!$C:$C,$B92,CALC!$F:$F,G$1))</f>
        <v>#N/A</v>
      </c>
    </row>
    <row r="93" spans="1:7" x14ac:dyDescent="0.3">
      <c r="A93">
        <v>91</v>
      </c>
      <c r="B93" s="2" t="e">
        <f>IF(ISERROR(VLOOKUP($A93,Tabla1[#All],2,FALSE)),NA(),VLOOKUP($A93,Tabla1[#All],2,FALSE))</f>
        <v>#N/A</v>
      </c>
      <c r="C93" s="104" t="e">
        <f>IF(ISERROR(VLOOKUP($A93,Tabla1[#All],2,FALSE)),NA(),SUMIFS(RAW!$T:$T,RAW!$C:$C,$B93,RAW!$F:$F,C$1))</f>
        <v>#N/A</v>
      </c>
      <c r="D93" s="104" t="e">
        <f>IF(ISERROR(VLOOKUP($A93,Tabla1[#All],2,FALSE)),NA(),SUMIFS(RAW!$T:$T,RAW!$C:$C,$B93,RAW!$F:$F,D$1))</f>
        <v>#N/A</v>
      </c>
      <c r="F93" s="104" t="e">
        <f>IF(ISERROR(VLOOKUP($A93,Tabla1[#All],2,FALSE)),NA(),SUMIFS(CALC!$T:$T,CALC!$C:$C,$B93,CALC!$F:$F,F$1))</f>
        <v>#N/A</v>
      </c>
      <c r="G93" s="104" t="e">
        <f>IF(ISERROR(VLOOKUP($A93,Tabla1[#All],2,FALSE)),NA(),SUMIFS(CALC!$T:$T,CALC!$C:$C,$B93,CALC!$F:$F,G$1))</f>
        <v>#N/A</v>
      </c>
    </row>
    <row r="94" spans="1:7" x14ac:dyDescent="0.3">
      <c r="A94">
        <v>92</v>
      </c>
      <c r="B94" s="2" t="e">
        <f>IF(ISERROR(VLOOKUP($A94,Tabla1[#All],2,FALSE)),NA(),VLOOKUP($A94,Tabla1[#All],2,FALSE))</f>
        <v>#N/A</v>
      </c>
      <c r="C94" s="104" t="e">
        <f>IF(ISERROR(VLOOKUP($A94,Tabla1[#All],2,FALSE)),NA(),SUMIFS(RAW!$T:$T,RAW!$C:$C,$B94,RAW!$F:$F,C$1))</f>
        <v>#N/A</v>
      </c>
      <c r="D94" s="104" t="e">
        <f>IF(ISERROR(VLOOKUP($A94,Tabla1[#All],2,FALSE)),NA(),SUMIFS(RAW!$T:$T,RAW!$C:$C,$B94,RAW!$F:$F,D$1))</f>
        <v>#N/A</v>
      </c>
      <c r="F94" s="104" t="e">
        <f>IF(ISERROR(VLOOKUP($A94,Tabla1[#All],2,FALSE)),NA(),SUMIFS(CALC!$T:$T,CALC!$C:$C,$B94,CALC!$F:$F,F$1))</f>
        <v>#N/A</v>
      </c>
      <c r="G94" s="104" t="e">
        <f>IF(ISERROR(VLOOKUP($A94,Tabla1[#All],2,FALSE)),NA(),SUMIFS(CALC!$T:$T,CALC!$C:$C,$B94,CALC!$F:$F,G$1))</f>
        <v>#N/A</v>
      </c>
    </row>
    <row r="95" spans="1:7" x14ac:dyDescent="0.3">
      <c r="A95">
        <v>93</v>
      </c>
      <c r="B95" s="2" t="e">
        <f>IF(ISERROR(VLOOKUP($A95,Tabla1[#All],2,FALSE)),NA(),VLOOKUP($A95,Tabla1[#All],2,FALSE))</f>
        <v>#N/A</v>
      </c>
      <c r="C95" s="104" t="e">
        <f>IF(ISERROR(VLOOKUP($A95,Tabla1[#All],2,FALSE)),NA(),SUMIFS(RAW!$T:$T,RAW!$C:$C,$B95,RAW!$F:$F,C$1))</f>
        <v>#N/A</v>
      </c>
      <c r="D95" s="104" t="e">
        <f>IF(ISERROR(VLOOKUP($A95,Tabla1[#All],2,FALSE)),NA(),SUMIFS(RAW!$T:$T,RAW!$C:$C,$B95,RAW!$F:$F,D$1))</f>
        <v>#N/A</v>
      </c>
      <c r="F95" s="104" t="e">
        <f>IF(ISERROR(VLOOKUP($A95,Tabla1[#All],2,FALSE)),NA(),SUMIFS(CALC!$T:$T,CALC!$C:$C,$B95,CALC!$F:$F,F$1))</f>
        <v>#N/A</v>
      </c>
      <c r="G95" s="104" t="e">
        <f>IF(ISERROR(VLOOKUP($A95,Tabla1[#All],2,FALSE)),NA(),SUMIFS(CALC!$T:$T,CALC!$C:$C,$B95,CALC!$F:$F,G$1))</f>
        <v>#N/A</v>
      </c>
    </row>
    <row r="96" spans="1:7" x14ac:dyDescent="0.3">
      <c r="A96">
        <v>94</v>
      </c>
      <c r="B96" s="2" t="e">
        <f>IF(ISERROR(VLOOKUP($A96,Tabla1[#All],2,FALSE)),NA(),VLOOKUP($A96,Tabla1[#All],2,FALSE))</f>
        <v>#N/A</v>
      </c>
      <c r="C96" s="104" t="e">
        <f>IF(ISERROR(VLOOKUP($A96,Tabla1[#All],2,FALSE)),NA(),SUMIFS(RAW!$T:$T,RAW!$C:$C,$B96,RAW!$F:$F,C$1))</f>
        <v>#N/A</v>
      </c>
      <c r="D96" s="104" t="e">
        <f>IF(ISERROR(VLOOKUP($A96,Tabla1[#All],2,FALSE)),NA(),SUMIFS(RAW!$T:$T,RAW!$C:$C,$B96,RAW!$F:$F,D$1))</f>
        <v>#N/A</v>
      </c>
      <c r="F96" s="104" t="e">
        <f>IF(ISERROR(VLOOKUP($A96,Tabla1[#All],2,FALSE)),NA(),SUMIFS(CALC!$T:$T,CALC!$C:$C,$B96,CALC!$F:$F,F$1))</f>
        <v>#N/A</v>
      </c>
      <c r="G96" s="104" t="e">
        <f>IF(ISERROR(VLOOKUP($A96,Tabla1[#All],2,FALSE)),NA(),SUMIFS(CALC!$T:$T,CALC!$C:$C,$B96,CALC!$F:$F,G$1))</f>
        <v>#N/A</v>
      </c>
    </row>
    <row r="97" spans="1:7" x14ac:dyDescent="0.3">
      <c r="A97">
        <v>95</v>
      </c>
      <c r="B97" s="2" t="e">
        <f>IF(ISERROR(VLOOKUP($A97,Tabla1[#All],2,FALSE)),NA(),VLOOKUP($A97,Tabla1[#All],2,FALSE))</f>
        <v>#N/A</v>
      </c>
      <c r="C97" s="104" t="e">
        <f>IF(ISERROR(VLOOKUP($A97,Tabla1[#All],2,FALSE)),NA(),SUMIFS(RAW!$T:$T,RAW!$C:$C,$B97,RAW!$F:$F,C$1))</f>
        <v>#N/A</v>
      </c>
      <c r="D97" s="104" t="e">
        <f>IF(ISERROR(VLOOKUP($A97,Tabla1[#All],2,FALSE)),NA(),SUMIFS(RAW!$T:$T,RAW!$C:$C,$B97,RAW!$F:$F,D$1))</f>
        <v>#N/A</v>
      </c>
      <c r="F97" s="104" t="e">
        <f>IF(ISERROR(VLOOKUP($A97,Tabla1[#All],2,FALSE)),NA(),SUMIFS(CALC!$T:$T,CALC!$C:$C,$B97,CALC!$F:$F,F$1))</f>
        <v>#N/A</v>
      </c>
      <c r="G97" s="104" t="e">
        <f>IF(ISERROR(VLOOKUP($A97,Tabla1[#All],2,FALSE)),NA(),SUMIFS(CALC!$T:$T,CALC!$C:$C,$B97,CALC!$F:$F,G$1))</f>
        <v>#N/A</v>
      </c>
    </row>
    <row r="98" spans="1:7" x14ac:dyDescent="0.3">
      <c r="A98">
        <v>96</v>
      </c>
      <c r="B98" s="2" t="e">
        <f>IF(ISERROR(VLOOKUP($A98,Tabla1[#All],2,FALSE)),NA(),VLOOKUP($A98,Tabla1[#All],2,FALSE))</f>
        <v>#N/A</v>
      </c>
      <c r="C98" s="104" t="e">
        <f>IF(ISERROR(VLOOKUP($A98,Tabla1[#All],2,FALSE)),NA(),SUMIFS(RAW!$T:$T,RAW!$C:$C,$B98,RAW!$F:$F,C$1))</f>
        <v>#N/A</v>
      </c>
      <c r="D98" s="104" t="e">
        <f>IF(ISERROR(VLOOKUP($A98,Tabla1[#All],2,FALSE)),NA(),SUMIFS(RAW!$T:$T,RAW!$C:$C,$B98,RAW!$F:$F,D$1))</f>
        <v>#N/A</v>
      </c>
      <c r="F98" s="104" t="e">
        <f>IF(ISERROR(VLOOKUP($A98,Tabla1[#All],2,FALSE)),NA(),SUMIFS(CALC!$T:$T,CALC!$C:$C,$B98,CALC!$F:$F,F$1))</f>
        <v>#N/A</v>
      </c>
      <c r="G98" s="104" t="e">
        <f>IF(ISERROR(VLOOKUP($A98,Tabla1[#All],2,FALSE)),NA(),SUMIFS(CALC!$T:$T,CALC!$C:$C,$B98,CALC!$F:$F,G$1))</f>
        <v>#N/A</v>
      </c>
    </row>
    <row r="99" spans="1:7" x14ac:dyDescent="0.3">
      <c r="A99">
        <v>97</v>
      </c>
      <c r="B99" s="2" t="e">
        <f>IF(ISERROR(VLOOKUP($A99,Tabla1[#All],2,FALSE)),NA(),VLOOKUP($A99,Tabla1[#All],2,FALSE))</f>
        <v>#N/A</v>
      </c>
      <c r="C99" s="104" t="e">
        <f>IF(ISERROR(VLOOKUP($A99,Tabla1[#All],2,FALSE)),NA(),SUMIFS(RAW!$T:$T,RAW!$C:$C,$B99,RAW!$F:$F,C$1))</f>
        <v>#N/A</v>
      </c>
      <c r="D99" s="104" t="e">
        <f>IF(ISERROR(VLOOKUP($A99,Tabla1[#All],2,FALSE)),NA(),SUMIFS(RAW!$T:$T,RAW!$C:$C,$B99,RAW!$F:$F,D$1))</f>
        <v>#N/A</v>
      </c>
      <c r="F99" s="104" t="e">
        <f>IF(ISERROR(VLOOKUP($A99,Tabla1[#All],2,FALSE)),NA(),SUMIFS(CALC!$T:$T,CALC!$C:$C,$B99,CALC!$F:$F,F$1))</f>
        <v>#N/A</v>
      </c>
      <c r="G99" s="104" t="e">
        <f>IF(ISERROR(VLOOKUP($A99,Tabla1[#All],2,FALSE)),NA(),SUMIFS(CALC!$T:$T,CALC!$C:$C,$B99,CALC!$F:$F,G$1))</f>
        <v>#N/A</v>
      </c>
    </row>
    <row r="100" spans="1:7" x14ac:dyDescent="0.3">
      <c r="A100">
        <v>98</v>
      </c>
      <c r="B100" s="2" t="e">
        <f>IF(ISERROR(VLOOKUP($A100,Tabla1[#All],2,FALSE)),NA(),VLOOKUP($A100,Tabla1[#All],2,FALSE))</f>
        <v>#N/A</v>
      </c>
      <c r="C100" s="104" t="e">
        <f>IF(ISERROR(VLOOKUP($A100,Tabla1[#All],2,FALSE)),NA(),SUMIFS(RAW!$T:$T,RAW!$C:$C,$B100,RAW!$F:$F,C$1))</f>
        <v>#N/A</v>
      </c>
      <c r="D100" s="104" t="e">
        <f>IF(ISERROR(VLOOKUP($A100,Tabla1[#All],2,FALSE)),NA(),SUMIFS(RAW!$T:$T,RAW!$C:$C,$B100,RAW!$F:$F,D$1))</f>
        <v>#N/A</v>
      </c>
      <c r="F100" s="104" t="e">
        <f>IF(ISERROR(VLOOKUP($A100,Tabla1[#All],2,FALSE)),NA(),SUMIFS(CALC!$T:$T,CALC!$C:$C,$B100,CALC!$F:$F,F$1))</f>
        <v>#N/A</v>
      </c>
      <c r="G100" s="104" t="e">
        <f>IF(ISERROR(VLOOKUP($A100,Tabla1[#All],2,FALSE)),NA(),SUMIFS(CALC!$T:$T,CALC!$C:$C,$B100,CALC!$F:$F,G$1))</f>
        <v>#N/A</v>
      </c>
    </row>
    <row r="101" spans="1:7" x14ac:dyDescent="0.3">
      <c r="A101">
        <v>99</v>
      </c>
      <c r="B101" s="2" t="e">
        <f>IF(ISERROR(VLOOKUP($A101,Tabla1[#All],2,FALSE)),NA(),VLOOKUP($A101,Tabla1[#All],2,FALSE))</f>
        <v>#N/A</v>
      </c>
      <c r="C101" s="104" t="e">
        <f>IF(ISERROR(VLOOKUP($A101,Tabla1[#All],2,FALSE)),NA(),SUMIFS(RAW!$T:$T,RAW!$C:$C,$B101,RAW!$F:$F,C$1))</f>
        <v>#N/A</v>
      </c>
      <c r="D101" s="104" t="e">
        <f>IF(ISERROR(VLOOKUP($A101,Tabla1[#All],2,FALSE)),NA(),SUMIFS(RAW!$T:$T,RAW!$C:$C,$B101,RAW!$F:$F,D$1))</f>
        <v>#N/A</v>
      </c>
      <c r="F101" s="104" t="e">
        <f>IF(ISERROR(VLOOKUP($A101,Tabla1[#All],2,FALSE)),NA(),SUMIFS(CALC!$T:$T,CALC!$C:$C,$B101,CALC!$F:$F,F$1))</f>
        <v>#N/A</v>
      </c>
      <c r="G101" s="104" t="e">
        <f>IF(ISERROR(VLOOKUP($A101,Tabla1[#All],2,FALSE)),NA(),SUMIFS(CALC!$T:$T,CALC!$C:$C,$B101,CALC!$F:$F,G$1))</f>
        <v>#N/A</v>
      </c>
    </row>
    <row r="102" spans="1:7" x14ac:dyDescent="0.3">
      <c r="A102">
        <v>100</v>
      </c>
      <c r="B102" s="2" t="e">
        <f>IF(ISERROR(VLOOKUP($A102,Tabla1[#All],2,FALSE)),NA(),VLOOKUP($A102,Tabla1[#All],2,FALSE))</f>
        <v>#N/A</v>
      </c>
      <c r="C102" s="104" t="e">
        <f>IF(ISERROR(VLOOKUP($A102,Tabla1[#All],2,FALSE)),NA(),SUMIFS(RAW!$T:$T,RAW!$C:$C,$B102,RAW!$F:$F,C$1))</f>
        <v>#N/A</v>
      </c>
      <c r="D102" s="104" t="e">
        <f>IF(ISERROR(VLOOKUP($A102,Tabla1[#All],2,FALSE)),NA(),SUMIFS(RAW!$T:$T,RAW!$C:$C,$B102,RAW!$F:$F,D$1))</f>
        <v>#N/A</v>
      </c>
      <c r="F102" s="104" t="e">
        <f>IF(ISERROR(VLOOKUP($A102,Tabla1[#All],2,FALSE)),NA(),SUMIFS(CALC!$T:$T,CALC!$C:$C,$B102,CALC!$F:$F,F$1))</f>
        <v>#N/A</v>
      </c>
      <c r="G102" s="104" t="e">
        <f>IF(ISERROR(VLOOKUP($A102,Tabla1[#All],2,FALSE)),NA(),SUMIFS(CALC!$T:$T,CALC!$C:$C,$B102,CALC!$F:$F,G$1))</f>
        <v>#N/A</v>
      </c>
    </row>
    <row r="103" spans="1:7" x14ac:dyDescent="0.3">
      <c r="A103">
        <v>101</v>
      </c>
      <c r="B103" s="2" t="e">
        <f>IF(ISERROR(VLOOKUP($A103,Tabla1[#All],2,FALSE)),NA(),VLOOKUP($A103,Tabla1[#All],2,FALSE))</f>
        <v>#N/A</v>
      </c>
      <c r="C103" s="104" t="e">
        <f>IF(ISERROR(VLOOKUP($A103,Tabla1[#All],2,FALSE)),NA(),SUMIFS(RAW!$T:$T,RAW!$C:$C,$B103,RAW!$F:$F,C$1))</f>
        <v>#N/A</v>
      </c>
      <c r="D103" s="104" t="e">
        <f>IF(ISERROR(VLOOKUP($A103,Tabla1[#All],2,FALSE)),NA(),SUMIFS(RAW!$T:$T,RAW!$C:$C,$B103,RAW!$F:$F,D$1))</f>
        <v>#N/A</v>
      </c>
      <c r="F103" s="104" t="e">
        <f>IF(ISERROR(VLOOKUP($A103,Tabla1[#All],2,FALSE)),NA(),SUMIFS(CALC!$T:$T,CALC!$C:$C,$B103,CALC!$F:$F,F$1))</f>
        <v>#N/A</v>
      </c>
      <c r="G103" s="104" t="e">
        <f>IF(ISERROR(VLOOKUP($A103,Tabla1[#All],2,FALSE)),NA(),SUMIFS(CALC!$T:$T,CALC!$C:$C,$B103,CALC!$F:$F,G$1))</f>
        <v>#N/A</v>
      </c>
    </row>
    <row r="104" spans="1:7" x14ac:dyDescent="0.3">
      <c r="A104">
        <v>102</v>
      </c>
      <c r="B104" s="2" t="e">
        <f>IF(ISERROR(VLOOKUP($A104,Tabla1[#All],2,FALSE)),NA(),VLOOKUP($A104,Tabla1[#All],2,FALSE))</f>
        <v>#N/A</v>
      </c>
      <c r="C104" s="104" t="e">
        <f>IF(ISERROR(VLOOKUP($A104,Tabla1[#All],2,FALSE)),NA(),SUMIFS(RAW!$T:$T,RAW!$C:$C,$B104,RAW!$F:$F,C$1))</f>
        <v>#N/A</v>
      </c>
      <c r="D104" s="104" t="e">
        <f>IF(ISERROR(VLOOKUP($A104,Tabla1[#All],2,FALSE)),NA(),SUMIFS(RAW!$T:$T,RAW!$C:$C,$B104,RAW!$F:$F,D$1))</f>
        <v>#N/A</v>
      </c>
      <c r="F104" s="104" t="e">
        <f>IF(ISERROR(VLOOKUP($A104,Tabla1[#All],2,FALSE)),NA(),SUMIFS(CALC!$T:$T,CALC!$C:$C,$B104,CALC!$F:$F,F$1))</f>
        <v>#N/A</v>
      </c>
      <c r="G104" s="104" t="e">
        <f>IF(ISERROR(VLOOKUP($A104,Tabla1[#All],2,FALSE)),NA(),SUMIFS(CALC!$T:$T,CALC!$C:$C,$B104,CALC!$F:$F,G$1))</f>
        <v>#N/A</v>
      </c>
    </row>
    <row r="105" spans="1:7" x14ac:dyDescent="0.3">
      <c r="A105">
        <v>103</v>
      </c>
      <c r="B105" s="2" t="e">
        <f>IF(ISERROR(VLOOKUP($A105,Tabla1[#All],2,FALSE)),NA(),VLOOKUP($A105,Tabla1[#All],2,FALSE))</f>
        <v>#N/A</v>
      </c>
      <c r="C105" s="104" t="e">
        <f>IF(ISERROR(VLOOKUP($A105,Tabla1[#All],2,FALSE)),NA(),SUMIFS(RAW!$T:$T,RAW!$C:$C,$B105,RAW!$F:$F,C$1))</f>
        <v>#N/A</v>
      </c>
      <c r="D105" s="104" t="e">
        <f>IF(ISERROR(VLOOKUP($A105,Tabla1[#All],2,FALSE)),NA(),SUMIFS(RAW!$T:$T,RAW!$C:$C,$B105,RAW!$F:$F,D$1))</f>
        <v>#N/A</v>
      </c>
      <c r="F105" s="104" t="e">
        <f>IF(ISERROR(VLOOKUP($A105,Tabla1[#All],2,FALSE)),NA(),SUMIFS(CALC!$T:$T,CALC!$C:$C,$B105,CALC!$F:$F,F$1))</f>
        <v>#N/A</v>
      </c>
      <c r="G105" s="104" t="e">
        <f>IF(ISERROR(VLOOKUP($A105,Tabla1[#All],2,FALSE)),NA(),SUMIFS(CALC!$T:$T,CALC!$C:$C,$B105,CALC!$F:$F,G$1))</f>
        <v>#N/A</v>
      </c>
    </row>
    <row r="106" spans="1:7" x14ac:dyDescent="0.3">
      <c r="A106">
        <v>104</v>
      </c>
      <c r="B106" s="2" t="e">
        <f>IF(ISERROR(VLOOKUP($A106,Tabla1[#All],2,FALSE)),NA(),VLOOKUP($A106,Tabla1[#All],2,FALSE))</f>
        <v>#N/A</v>
      </c>
      <c r="C106" s="104" t="e">
        <f>IF(ISERROR(VLOOKUP($A106,Tabla1[#All],2,FALSE)),NA(),SUMIFS(RAW!$T:$T,RAW!$C:$C,$B106,RAW!$F:$F,C$1))</f>
        <v>#N/A</v>
      </c>
      <c r="D106" s="104" t="e">
        <f>IF(ISERROR(VLOOKUP($A106,Tabla1[#All],2,FALSE)),NA(),SUMIFS(RAW!$T:$T,RAW!$C:$C,$B106,RAW!$F:$F,D$1))</f>
        <v>#N/A</v>
      </c>
      <c r="F106" s="104" t="e">
        <f>IF(ISERROR(VLOOKUP($A106,Tabla1[#All],2,FALSE)),NA(),SUMIFS(CALC!$T:$T,CALC!$C:$C,$B106,CALC!$F:$F,F$1))</f>
        <v>#N/A</v>
      </c>
      <c r="G106" s="104" t="e">
        <f>IF(ISERROR(VLOOKUP($A106,Tabla1[#All],2,FALSE)),NA(),SUMIFS(CALC!$T:$T,CALC!$C:$C,$B106,CALC!$F:$F,G$1))</f>
        <v>#N/A</v>
      </c>
    </row>
    <row r="107" spans="1:7" x14ac:dyDescent="0.3">
      <c r="A107">
        <v>105</v>
      </c>
      <c r="B107" s="2" t="e">
        <f>IF(ISERROR(VLOOKUP($A107,Tabla1[#All],2,FALSE)),NA(),VLOOKUP($A107,Tabla1[#All],2,FALSE))</f>
        <v>#N/A</v>
      </c>
      <c r="C107" s="104" t="e">
        <f>IF(ISERROR(VLOOKUP($A107,Tabla1[#All],2,FALSE)),NA(),SUMIFS(RAW!$T:$T,RAW!$C:$C,$B107,RAW!$F:$F,C$1))</f>
        <v>#N/A</v>
      </c>
      <c r="D107" s="104" t="e">
        <f>IF(ISERROR(VLOOKUP($A107,Tabla1[#All],2,FALSE)),NA(),SUMIFS(RAW!$T:$T,RAW!$C:$C,$B107,RAW!$F:$F,D$1))</f>
        <v>#N/A</v>
      </c>
      <c r="F107" s="104" t="e">
        <f>IF(ISERROR(VLOOKUP($A107,Tabla1[#All],2,FALSE)),NA(),SUMIFS(CALC!$T:$T,CALC!$C:$C,$B107,CALC!$F:$F,F$1))</f>
        <v>#N/A</v>
      </c>
      <c r="G107" s="104" t="e">
        <f>IF(ISERROR(VLOOKUP($A107,Tabla1[#All],2,FALSE)),NA(),SUMIFS(CALC!$T:$T,CALC!$C:$C,$B107,CALC!$F:$F,G$1))</f>
        <v>#N/A</v>
      </c>
    </row>
    <row r="108" spans="1:7" x14ac:dyDescent="0.3">
      <c r="A108">
        <v>106</v>
      </c>
      <c r="B108" s="2" t="e">
        <f>IF(ISERROR(VLOOKUP($A108,Tabla1[#All],2,FALSE)),NA(),VLOOKUP($A108,Tabla1[#All],2,FALSE))</f>
        <v>#N/A</v>
      </c>
      <c r="C108" s="104" t="e">
        <f>IF(ISERROR(VLOOKUP($A108,Tabla1[#All],2,FALSE)),NA(),SUMIFS(RAW!$T:$T,RAW!$C:$C,$B108,RAW!$F:$F,C$1))</f>
        <v>#N/A</v>
      </c>
      <c r="D108" s="104" t="e">
        <f>IF(ISERROR(VLOOKUP($A108,Tabla1[#All],2,FALSE)),NA(),SUMIFS(RAW!$T:$T,RAW!$C:$C,$B108,RAW!$F:$F,D$1))</f>
        <v>#N/A</v>
      </c>
      <c r="F108" s="104" t="e">
        <f>IF(ISERROR(VLOOKUP($A108,Tabla1[#All],2,FALSE)),NA(),SUMIFS(CALC!$T:$T,CALC!$C:$C,$B108,CALC!$F:$F,F$1))</f>
        <v>#N/A</v>
      </c>
      <c r="G108" s="104" t="e">
        <f>IF(ISERROR(VLOOKUP($A108,Tabla1[#All],2,FALSE)),NA(),SUMIFS(CALC!$T:$T,CALC!$C:$C,$B108,CALC!$F:$F,G$1))</f>
        <v>#N/A</v>
      </c>
    </row>
    <row r="109" spans="1:7" x14ac:dyDescent="0.3">
      <c r="A109">
        <v>107</v>
      </c>
      <c r="B109" s="2" t="e">
        <f>IF(ISERROR(VLOOKUP($A109,Tabla1[#All],2,FALSE)),NA(),VLOOKUP($A109,Tabla1[#All],2,FALSE))</f>
        <v>#N/A</v>
      </c>
      <c r="C109" s="104" t="e">
        <f>IF(ISERROR(VLOOKUP($A109,Tabla1[#All],2,FALSE)),NA(),SUMIFS(RAW!$T:$T,RAW!$C:$C,$B109,RAW!$F:$F,C$1))</f>
        <v>#N/A</v>
      </c>
      <c r="D109" s="104" t="e">
        <f>IF(ISERROR(VLOOKUP($A109,Tabla1[#All],2,FALSE)),NA(),SUMIFS(RAW!$T:$T,RAW!$C:$C,$B109,RAW!$F:$F,D$1))</f>
        <v>#N/A</v>
      </c>
      <c r="F109" s="104" t="e">
        <f>IF(ISERROR(VLOOKUP($A109,Tabla1[#All],2,FALSE)),NA(),SUMIFS(CALC!$T:$T,CALC!$C:$C,$B109,CALC!$F:$F,F$1))</f>
        <v>#N/A</v>
      </c>
      <c r="G109" s="104" t="e">
        <f>IF(ISERROR(VLOOKUP($A109,Tabla1[#All],2,FALSE)),NA(),SUMIFS(CALC!$T:$T,CALC!$C:$C,$B109,CALC!$F:$F,G$1))</f>
        <v>#N/A</v>
      </c>
    </row>
    <row r="110" spans="1:7" x14ac:dyDescent="0.3">
      <c r="A110">
        <v>108</v>
      </c>
      <c r="B110" s="2" t="e">
        <f>IF(ISERROR(VLOOKUP($A110,Tabla1[#All],2,FALSE)),NA(),VLOOKUP($A110,Tabla1[#All],2,FALSE))</f>
        <v>#N/A</v>
      </c>
      <c r="C110" s="104" t="e">
        <f>IF(ISERROR(VLOOKUP($A110,Tabla1[#All],2,FALSE)),NA(),SUMIFS(RAW!$T:$T,RAW!$C:$C,$B110,RAW!$F:$F,C$1))</f>
        <v>#N/A</v>
      </c>
      <c r="D110" s="104" t="e">
        <f>IF(ISERROR(VLOOKUP($A110,Tabla1[#All],2,FALSE)),NA(),SUMIFS(RAW!$T:$T,RAW!$C:$C,$B110,RAW!$F:$F,D$1))</f>
        <v>#N/A</v>
      </c>
      <c r="F110" s="104" t="e">
        <f>IF(ISERROR(VLOOKUP($A110,Tabla1[#All],2,FALSE)),NA(),SUMIFS(CALC!$T:$T,CALC!$C:$C,$B110,CALC!$F:$F,F$1))</f>
        <v>#N/A</v>
      </c>
      <c r="G110" s="104" t="e">
        <f>IF(ISERROR(VLOOKUP($A110,Tabla1[#All],2,FALSE)),NA(),SUMIFS(CALC!$T:$T,CALC!$C:$C,$B110,CALC!$F:$F,G$1))</f>
        <v>#N/A</v>
      </c>
    </row>
    <row r="111" spans="1:7" x14ac:dyDescent="0.3">
      <c r="A111">
        <v>109</v>
      </c>
      <c r="B111" s="2" t="e">
        <f>IF(ISERROR(VLOOKUP($A111,Tabla1[#All],2,FALSE)),NA(),VLOOKUP($A111,Tabla1[#All],2,FALSE))</f>
        <v>#N/A</v>
      </c>
      <c r="C111" s="104" t="e">
        <f>IF(ISERROR(VLOOKUP($A111,Tabla1[#All],2,FALSE)),NA(),SUMIFS(RAW!$T:$T,RAW!$C:$C,$B111,RAW!$F:$F,C$1))</f>
        <v>#N/A</v>
      </c>
      <c r="D111" s="104" t="e">
        <f>IF(ISERROR(VLOOKUP($A111,Tabla1[#All],2,FALSE)),NA(),SUMIFS(RAW!$T:$T,RAW!$C:$C,$B111,RAW!$F:$F,D$1))</f>
        <v>#N/A</v>
      </c>
      <c r="F111" s="104" t="e">
        <f>IF(ISERROR(VLOOKUP($A111,Tabla1[#All],2,FALSE)),NA(),SUMIFS(CALC!$T:$T,CALC!$C:$C,$B111,CALC!$F:$F,F$1))</f>
        <v>#N/A</v>
      </c>
      <c r="G111" s="104" t="e">
        <f>IF(ISERROR(VLOOKUP($A111,Tabla1[#All],2,FALSE)),NA(),SUMIFS(CALC!$T:$T,CALC!$C:$C,$B111,CALC!$F:$F,G$1))</f>
        <v>#N/A</v>
      </c>
    </row>
    <row r="112" spans="1:7" x14ac:dyDescent="0.3">
      <c r="A112">
        <v>110</v>
      </c>
      <c r="B112" s="2" t="e">
        <f>IF(ISERROR(VLOOKUP($A112,Tabla1[#All],2,FALSE)),NA(),VLOOKUP($A112,Tabla1[#All],2,FALSE))</f>
        <v>#N/A</v>
      </c>
      <c r="C112" s="104" t="e">
        <f>IF(ISERROR(VLOOKUP($A112,Tabla1[#All],2,FALSE)),NA(),SUMIFS(RAW!$T:$T,RAW!$C:$C,$B112,RAW!$F:$F,C$1))</f>
        <v>#N/A</v>
      </c>
      <c r="D112" s="104" t="e">
        <f>IF(ISERROR(VLOOKUP($A112,Tabla1[#All],2,FALSE)),NA(),SUMIFS(RAW!$T:$T,RAW!$C:$C,$B112,RAW!$F:$F,D$1))</f>
        <v>#N/A</v>
      </c>
      <c r="F112" s="104" t="e">
        <f>IF(ISERROR(VLOOKUP($A112,Tabla1[#All],2,FALSE)),NA(),SUMIFS(CALC!$T:$T,CALC!$C:$C,$B112,CALC!$F:$F,F$1))</f>
        <v>#N/A</v>
      </c>
      <c r="G112" s="104" t="e">
        <f>IF(ISERROR(VLOOKUP($A112,Tabla1[#All],2,FALSE)),NA(),SUMIFS(CALC!$T:$T,CALC!$C:$C,$B112,CALC!$F:$F,G$1))</f>
        <v>#N/A</v>
      </c>
    </row>
    <row r="113" spans="1:7" x14ac:dyDescent="0.3">
      <c r="A113">
        <v>111</v>
      </c>
      <c r="B113" s="2" t="e">
        <f>IF(ISERROR(VLOOKUP($A113,Tabla1[#All],2,FALSE)),NA(),VLOOKUP($A113,Tabla1[#All],2,FALSE))</f>
        <v>#N/A</v>
      </c>
      <c r="C113" s="104" t="e">
        <f>IF(ISERROR(VLOOKUP($A113,Tabla1[#All],2,FALSE)),NA(),SUMIFS(RAW!$T:$T,RAW!$C:$C,$B113,RAW!$F:$F,C$1))</f>
        <v>#N/A</v>
      </c>
      <c r="D113" s="104" t="e">
        <f>IF(ISERROR(VLOOKUP($A113,Tabla1[#All],2,FALSE)),NA(),SUMIFS(RAW!$T:$T,RAW!$C:$C,$B113,RAW!$F:$F,D$1))</f>
        <v>#N/A</v>
      </c>
      <c r="F113" s="104" t="e">
        <f>IF(ISERROR(VLOOKUP($A113,Tabla1[#All],2,FALSE)),NA(),SUMIFS(CALC!$T:$T,CALC!$C:$C,$B113,CALC!$F:$F,F$1))</f>
        <v>#N/A</v>
      </c>
      <c r="G113" s="104" t="e">
        <f>IF(ISERROR(VLOOKUP($A113,Tabla1[#All],2,FALSE)),NA(),SUMIFS(CALC!$T:$T,CALC!$C:$C,$B113,CALC!$F:$F,G$1))</f>
        <v>#N/A</v>
      </c>
    </row>
    <row r="114" spans="1:7" x14ac:dyDescent="0.3">
      <c r="A114">
        <v>112</v>
      </c>
      <c r="B114" s="2" t="e">
        <f>IF(ISERROR(VLOOKUP($A114,Tabla1[#All],2,FALSE)),NA(),VLOOKUP($A114,Tabla1[#All],2,FALSE))</f>
        <v>#N/A</v>
      </c>
      <c r="C114" s="104" t="e">
        <f>IF(ISERROR(VLOOKUP($A114,Tabla1[#All],2,FALSE)),NA(),SUMIFS(RAW!$T:$T,RAW!$C:$C,$B114,RAW!$F:$F,C$1))</f>
        <v>#N/A</v>
      </c>
      <c r="D114" s="104" t="e">
        <f>IF(ISERROR(VLOOKUP($A114,Tabla1[#All],2,FALSE)),NA(),SUMIFS(RAW!$T:$T,RAW!$C:$C,$B114,RAW!$F:$F,D$1))</f>
        <v>#N/A</v>
      </c>
      <c r="F114" s="104" t="e">
        <f>IF(ISERROR(VLOOKUP($A114,Tabla1[#All],2,FALSE)),NA(),SUMIFS(CALC!$T:$T,CALC!$C:$C,$B114,CALC!$F:$F,F$1))</f>
        <v>#N/A</v>
      </c>
      <c r="G114" s="104" t="e">
        <f>IF(ISERROR(VLOOKUP($A114,Tabla1[#All],2,FALSE)),NA(),SUMIFS(CALC!$T:$T,CALC!$C:$C,$B114,CALC!$F:$F,G$1))</f>
        <v>#N/A</v>
      </c>
    </row>
    <row r="115" spans="1:7" x14ac:dyDescent="0.3">
      <c r="A115">
        <v>113</v>
      </c>
      <c r="B115" s="2" t="e">
        <f>IF(ISERROR(VLOOKUP($A115,Tabla1[#All],2,FALSE)),NA(),VLOOKUP($A115,Tabla1[#All],2,FALSE))</f>
        <v>#N/A</v>
      </c>
      <c r="C115" s="104" t="e">
        <f>IF(ISERROR(VLOOKUP($A115,Tabla1[#All],2,FALSE)),NA(),SUMIFS(RAW!$T:$T,RAW!$C:$C,$B115,RAW!$F:$F,C$1))</f>
        <v>#N/A</v>
      </c>
      <c r="D115" s="104" t="e">
        <f>IF(ISERROR(VLOOKUP($A115,Tabla1[#All],2,FALSE)),NA(),SUMIFS(RAW!$T:$T,RAW!$C:$C,$B115,RAW!$F:$F,D$1))</f>
        <v>#N/A</v>
      </c>
      <c r="F115" s="104" t="e">
        <f>IF(ISERROR(VLOOKUP($A115,Tabla1[#All],2,FALSE)),NA(),SUMIFS(CALC!$T:$T,CALC!$C:$C,$B115,CALC!$F:$F,F$1))</f>
        <v>#N/A</v>
      </c>
      <c r="G115" s="104" t="e">
        <f>IF(ISERROR(VLOOKUP($A115,Tabla1[#All],2,FALSE)),NA(),SUMIFS(CALC!$T:$T,CALC!$C:$C,$B115,CALC!$F:$F,G$1))</f>
        <v>#N/A</v>
      </c>
    </row>
    <row r="116" spans="1:7" x14ac:dyDescent="0.3">
      <c r="A116">
        <v>114</v>
      </c>
      <c r="B116" s="2" t="e">
        <f>IF(ISERROR(VLOOKUP($A116,Tabla1[#All],2,FALSE)),NA(),VLOOKUP($A116,Tabla1[#All],2,FALSE))</f>
        <v>#N/A</v>
      </c>
      <c r="C116" s="104" t="e">
        <f>IF(ISERROR(VLOOKUP($A116,Tabla1[#All],2,FALSE)),NA(),SUMIFS(RAW!$T:$T,RAW!$C:$C,$B116,RAW!$F:$F,C$1))</f>
        <v>#N/A</v>
      </c>
      <c r="D116" s="104" t="e">
        <f>IF(ISERROR(VLOOKUP($A116,Tabla1[#All],2,FALSE)),NA(),SUMIFS(RAW!$T:$T,RAW!$C:$C,$B116,RAW!$F:$F,D$1))</f>
        <v>#N/A</v>
      </c>
      <c r="F116" s="104" t="e">
        <f>IF(ISERROR(VLOOKUP($A116,Tabla1[#All],2,FALSE)),NA(),SUMIFS(CALC!$T:$T,CALC!$C:$C,$B116,CALC!$F:$F,F$1))</f>
        <v>#N/A</v>
      </c>
      <c r="G116" s="104" t="e">
        <f>IF(ISERROR(VLOOKUP($A116,Tabla1[#All],2,FALSE)),NA(),SUMIFS(CALC!$T:$T,CALC!$C:$C,$B116,CALC!$F:$F,G$1))</f>
        <v>#N/A</v>
      </c>
    </row>
    <row r="117" spans="1:7" x14ac:dyDescent="0.3">
      <c r="A117">
        <v>115</v>
      </c>
      <c r="B117" s="2" t="e">
        <f>IF(ISERROR(VLOOKUP($A117,Tabla1[#All],2,FALSE)),NA(),VLOOKUP($A117,Tabla1[#All],2,FALSE))</f>
        <v>#N/A</v>
      </c>
      <c r="C117" s="104" t="e">
        <f>IF(ISERROR(VLOOKUP($A117,Tabla1[#All],2,FALSE)),NA(),SUMIFS(RAW!$T:$T,RAW!$C:$C,$B117,RAW!$F:$F,C$1))</f>
        <v>#N/A</v>
      </c>
      <c r="D117" s="104" t="e">
        <f>IF(ISERROR(VLOOKUP($A117,Tabla1[#All],2,FALSE)),NA(),SUMIFS(RAW!$T:$T,RAW!$C:$C,$B117,RAW!$F:$F,D$1))</f>
        <v>#N/A</v>
      </c>
      <c r="F117" s="104" t="e">
        <f>IF(ISERROR(VLOOKUP($A117,Tabla1[#All],2,FALSE)),NA(),SUMIFS(CALC!$T:$T,CALC!$C:$C,$B117,CALC!$F:$F,F$1))</f>
        <v>#N/A</v>
      </c>
      <c r="G117" s="104" t="e">
        <f>IF(ISERROR(VLOOKUP($A117,Tabla1[#All],2,FALSE)),NA(),SUMIFS(CALC!$T:$T,CALC!$C:$C,$B117,CALC!$F:$F,G$1))</f>
        <v>#N/A</v>
      </c>
    </row>
    <row r="118" spans="1:7" x14ac:dyDescent="0.3">
      <c r="A118">
        <v>116</v>
      </c>
      <c r="B118" s="2" t="e">
        <f>IF(ISERROR(VLOOKUP($A118,Tabla1[#All],2,FALSE)),NA(),VLOOKUP($A118,Tabla1[#All],2,FALSE))</f>
        <v>#N/A</v>
      </c>
      <c r="C118" s="104" t="e">
        <f>IF(ISERROR(VLOOKUP($A118,Tabla1[#All],2,FALSE)),NA(),SUMIFS(RAW!$T:$T,RAW!$C:$C,$B118,RAW!$F:$F,C$1))</f>
        <v>#N/A</v>
      </c>
      <c r="D118" s="104" t="e">
        <f>IF(ISERROR(VLOOKUP($A118,Tabla1[#All],2,FALSE)),NA(),SUMIFS(RAW!$T:$T,RAW!$C:$C,$B118,RAW!$F:$F,D$1))</f>
        <v>#N/A</v>
      </c>
      <c r="F118" s="104" t="e">
        <f>IF(ISERROR(VLOOKUP($A118,Tabla1[#All],2,FALSE)),NA(),SUMIFS(CALC!$T:$T,CALC!$C:$C,$B118,CALC!$F:$F,F$1))</f>
        <v>#N/A</v>
      </c>
      <c r="G118" s="104" t="e">
        <f>IF(ISERROR(VLOOKUP($A118,Tabla1[#All],2,FALSE)),NA(),SUMIFS(CALC!$T:$T,CALC!$C:$C,$B118,CALC!$F:$F,G$1))</f>
        <v>#N/A</v>
      </c>
    </row>
    <row r="119" spans="1:7" x14ac:dyDescent="0.3">
      <c r="A119">
        <v>117</v>
      </c>
      <c r="B119" s="2" t="e">
        <f>IF(ISERROR(VLOOKUP($A119,Tabla1[#All],2,FALSE)),NA(),VLOOKUP($A119,Tabla1[#All],2,FALSE))</f>
        <v>#N/A</v>
      </c>
      <c r="C119" s="104" t="e">
        <f>IF(ISERROR(VLOOKUP($A119,Tabla1[#All],2,FALSE)),NA(),SUMIFS(RAW!$T:$T,RAW!$C:$C,$B119,RAW!$F:$F,C$1))</f>
        <v>#N/A</v>
      </c>
      <c r="D119" s="104" t="e">
        <f>IF(ISERROR(VLOOKUP($A119,Tabla1[#All],2,FALSE)),NA(),SUMIFS(RAW!$T:$T,RAW!$C:$C,$B119,RAW!$F:$F,D$1))</f>
        <v>#N/A</v>
      </c>
      <c r="F119" s="104" t="e">
        <f>IF(ISERROR(VLOOKUP($A119,Tabla1[#All],2,FALSE)),NA(),SUMIFS(CALC!$T:$T,CALC!$C:$C,$B119,CALC!$F:$F,F$1))</f>
        <v>#N/A</v>
      </c>
      <c r="G119" s="104" t="e">
        <f>IF(ISERROR(VLOOKUP($A119,Tabla1[#All],2,FALSE)),NA(),SUMIFS(CALC!$T:$T,CALC!$C:$C,$B119,CALC!$F:$F,G$1))</f>
        <v>#N/A</v>
      </c>
    </row>
    <row r="120" spans="1:7" x14ac:dyDescent="0.3">
      <c r="A120">
        <v>118</v>
      </c>
      <c r="B120" s="2" t="e">
        <f>IF(ISERROR(VLOOKUP($A120,Tabla1[#All],2,FALSE)),NA(),VLOOKUP($A120,Tabla1[#All],2,FALSE))</f>
        <v>#N/A</v>
      </c>
      <c r="C120" s="104" t="e">
        <f>IF(ISERROR(VLOOKUP($A120,Tabla1[#All],2,FALSE)),NA(),SUMIFS(RAW!$T:$T,RAW!$C:$C,$B120,RAW!$F:$F,C$1))</f>
        <v>#N/A</v>
      </c>
      <c r="D120" s="104" t="e">
        <f>IF(ISERROR(VLOOKUP($A120,Tabla1[#All],2,FALSE)),NA(),SUMIFS(RAW!$T:$T,RAW!$C:$C,$B120,RAW!$F:$F,D$1))</f>
        <v>#N/A</v>
      </c>
      <c r="F120" s="104" t="e">
        <f>IF(ISERROR(VLOOKUP($A120,Tabla1[#All],2,FALSE)),NA(),SUMIFS(CALC!$T:$T,CALC!$C:$C,$B120,CALC!$F:$F,F$1))</f>
        <v>#N/A</v>
      </c>
      <c r="G120" s="104" t="e">
        <f>IF(ISERROR(VLOOKUP($A120,Tabla1[#All],2,FALSE)),NA(),SUMIFS(CALC!$T:$T,CALC!$C:$C,$B120,CALC!$F:$F,G$1))</f>
        <v>#N/A</v>
      </c>
    </row>
    <row r="121" spans="1:7" x14ac:dyDescent="0.3">
      <c r="A121">
        <v>119</v>
      </c>
      <c r="B121" s="2" t="e">
        <f>IF(ISERROR(VLOOKUP($A121,Tabla1[#All],2,FALSE)),NA(),VLOOKUP($A121,Tabla1[#All],2,FALSE))</f>
        <v>#N/A</v>
      </c>
      <c r="C121" s="104" t="e">
        <f>IF(ISERROR(VLOOKUP($A121,Tabla1[#All],2,FALSE)),NA(),SUMIFS(RAW!$T:$T,RAW!$C:$C,$B121,RAW!$F:$F,C$1))</f>
        <v>#N/A</v>
      </c>
      <c r="D121" s="104" t="e">
        <f>IF(ISERROR(VLOOKUP($A121,Tabla1[#All],2,FALSE)),NA(),SUMIFS(RAW!$T:$T,RAW!$C:$C,$B121,RAW!$F:$F,D$1))</f>
        <v>#N/A</v>
      </c>
      <c r="F121" s="104" t="e">
        <f>IF(ISERROR(VLOOKUP($A121,Tabla1[#All],2,FALSE)),NA(),SUMIFS(CALC!$T:$T,CALC!$C:$C,$B121,CALC!$F:$F,F$1))</f>
        <v>#N/A</v>
      </c>
      <c r="G121" s="104" t="e">
        <f>IF(ISERROR(VLOOKUP($A121,Tabla1[#All],2,FALSE)),NA(),SUMIFS(CALC!$T:$T,CALC!$C:$C,$B121,CALC!$F:$F,G$1))</f>
        <v>#N/A</v>
      </c>
    </row>
    <row r="122" spans="1:7" x14ac:dyDescent="0.3">
      <c r="A122">
        <v>120</v>
      </c>
      <c r="B122" s="2" t="e">
        <f>IF(ISERROR(VLOOKUP($A122,Tabla1[#All],2,FALSE)),NA(),VLOOKUP($A122,Tabla1[#All],2,FALSE))</f>
        <v>#N/A</v>
      </c>
      <c r="C122" s="104" t="e">
        <f>IF(ISERROR(VLOOKUP($A122,Tabla1[#All],2,FALSE)),NA(),SUMIFS(RAW!$T:$T,RAW!$C:$C,$B122,RAW!$F:$F,C$1))</f>
        <v>#N/A</v>
      </c>
      <c r="D122" s="104" t="e">
        <f>IF(ISERROR(VLOOKUP($A122,Tabla1[#All],2,FALSE)),NA(),SUMIFS(RAW!$T:$T,RAW!$C:$C,$B122,RAW!$F:$F,D$1))</f>
        <v>#N/A</v>
      </c>
      <c r="F122" s="104" t="e">
        <f>IF(ISERROR(VLOOKUP($A122,Tabla1[#All],2,FALSE)),NA(),SUMIFS(CALC!$T:$T,CALC!$C:$C,$B122,CALC!$F:$F,F$1))</f>
        <v>#N/A</v>
      </c>
      <c r="G122" s="104" t="e">
        <f>IF(ISERROR(VLOOKUP($A122,Tabla1[#All],2,FALSE)),NA(),SUMIFS(CALC!$T:$T,CALC!$C:$C,$B122,CALC!$F:$F,G$1))</f>
        <v>#N/A</v>
      </c>
    </row>
    <row r="123" spans="1:7" x14ac:dyDescent="0.3">
      <c r="A123">
        <v>121</v>
      </c>
      <c r="B123" s="2" t="e">
        <f>IF(ISERROR(VLOOKUP($A123,Tabla1[#All],2,FALSE)),NA(),VLOOKUP($A123,Tabla1[#All],2,FALSE))</f>
        <v>#N/A</v>
      </c>
      <c r="C123" s="104" t="e">
        <f>IF(ISERROR(VLOOKUP($A123,Tabla1[#All],2,FALSE)),NA(),SUMIFS(RAW!$T:$T,RAW!$C:$C,$B123,RAW!$F:$F,C$1))</f>
        <v>#N/A</v>
      </c>
      <c r="D123" s="104" t="e">
        <f>IF(ISERROR(VLOOKUP($A123,Tabla1[#All],2,FALSE)),NA(),SUMIFS(RAW!$T:$T,RAW!$C:$C,$B123,RAW!$F:$F,D$1))</f>
        <v>#N/A</v>
      </c>
      <c r="F123" s="104" t="e">
        <f>IF(ISERROR(VLOOKUP($A123,Tabla1[#All],2,FALSE)),NA(),SUMIFS(CALC!$T:$T,CALC!$C:$C,$B123,CALC!$F:$F,F$1))</f>
        <v>#N/A</v>
      </c>
      <c r="G123" s="104" t="e">
        <f>IF(ISERROR(VLOOKUP($A123,Tabla1[#All],2,FALSE)),NA(),SUMIFS(CALC!$T:$T,CALC!$C:$C,$B123,CALC!$F:$F,G$1))</f>
        <v>#N/A</v>
      </c>
    </row>
    <row r="124" spans="1:7" x14ac:dyDescent="0.3">
      <c r="A124">
        <v>122</v>
      </c>
      <c r="B124" s="2" t="e">
        <f>IF(ISERROR(VLOOKUP($A124,Tabla1[#All],2,FALSE)),NA(),VLOOKUP($A124,Tabla1[#All],2,FALSE))</f>
        <v>#N/A</v>
      </c>
      <c r="C124" s="104" t="e">
        <f>IF(ISERROR(VLOOKUP($A124,Tabla1[#All],2,FALSE)),NA(),SUMIFS(RAW!$T:$T,RAW!$C:$C,$B124,RAW!$F:$F,C$1))</f>
        <v>#N/A</v>
      </c>
      <c r="D124" s="104" t="e">
        <f>IF(ISERROR(VLOOKUP($A124,Tabla1[#All],2,FALSE)),NA(),SUMIFS(RAW!$T:$T,RAW!$C:$C,$B124,RAW!$F:$F,D$1))</f>
        <v>#N/A</v>
      </c>
      <c r="F124" s="104" t="e">
        <f>IF(ISERROR(VLOOKUP($A124,Tabla1[#All],2,FALSE)),NA(),SUMIFS(CALC!$T:$T,CALC!$C:$C,$B124,CALC!$F:$F,F$1))</f>
        <v>#N/A</v>
      </c>
      <c r="G124" s="104" t="e">
        <f>IF(ISERROR(VLOOKUP($A124,Tabla1[#All],2,FALSE)),NA(),SUMIFS(CALC!$T:$T,CALC!$C:$C,$B124,CALC!$F:$F,G$1))</f>
        <v>#N/A</v>
      </c>
    </row>
    <row r="125" spans="1:7" x14ac:dyDescent="0.3">
      <c r="A125">
        <v>123</v>
      </c>
      <c r="B125" s="2" t="e">
        <f>IF(ISERROR(VLOOKUP($A125,Tabla1[#All],2,FALSE)),NA(),VLOOKUP($A125,Tabla1[#All],2,FALSE))</f>
        <v>#N/A</v>
      </c>
      <c r="C125" s="104" t="e">
        <f>IF(ISERROR(VLOOKUP($A125,Tabla1[#All],2,FALSE)),NA(),SUMIFS(RAW!$T:$T,RAW!$C:$C,$B125,RAW!$F:$F,C$1))</f>
        <v>#N/A</v>
      </c>
      <c r="D125" s="104" t="e">
        <f>IF(ISERROR(VLOOKUP($A125,Tabla1[#All],2,FALSE)),NA(),SUMIFS(RAW!$T:$T,RAW!$C:$C,$B125,RAW!$F:$F,D$1))</f>
        <v>#N/A</v>
      </c>
      <c r="F125" s="104" t="e">
        <f>IF(ISERROR(VLOOKUP($A125,Tabla1[#All],2,FALSE)),NA(),SUMIFS(CALC!$T:$T,CALC!$C:$C,$B125,CALC!$F:$F,F$1))</f>
        <v>#N/A</v>
      </c>
      <c r="G125" s="104" t="e">
        <f>IF(ISERROR(VLOOKUP($A125,Tabla1[#All],2,FALSE)),NA(),SUMIFS(CALC!$T:$T,CALC!$C:$C,$B125,CALC!$F:$F,G$1))</f>
        <v>#N/A</v>
      </c>
    </row>
    <row r="126" spans="1:7" x14ac:dyDescent="0.3">
      <c r="A126">
        <v>124</v>
      </c>
      <c r="B126" s="2" t="e">
        <f>IF(ISERROR(VLOOKUP($A126,Tabla1[#All],2,FALSE)),NA(),VLOOKUP($A126,Tabla1[#All],2,FALSE))</f>
        <v>#N/A</v>
      </c>
      <c r="C126" s="104" t="e">
        <f>IF(ISERROR(VLOOKUP($A126,Tabla1[#All],2,FALSE)),NA(),SUMIFS(RAW!$T:$T,RAW!$C:$C,$B126,RAW!$F:$F,C$1))</f>
        <v>#N/A</v>
      </c>
      <c r="D126" s="104" t="e">
        <f>IF(ISERROR(VLOOKUP($A126,Tabla1[#All],2,FALSE)),NA(),SUMIFS(RAW!$T:$T,RAW!$C:$C,$B126,RAW!$F:$F,D$1))</f>
        <v>#N/A</v>
      </c>
      <c r="F126" s="104" t="e">
        <f>IF(ISERROR(VLOOKUP($A126,Tabla1[#All],2,FALSE)),NA(),SUMIFS(CALC!$T:$T,CALC!$C:$C,$B126,CALC!$F:$F,F$1))</f>
        <v>#N/A</v>
      </c>
      <c r="G126" s="104" t="e">
        <f>IF(ISERROR(VLOOKUP($A126,Tabla1[#All],2,FALSE)),NA(),SUMIFS(CALC!$T:$T,CALC!$C:$C,$B126,CALC!$F:$F,G$1))</f>
        <v>#N/A</v>
      </c>
    </row>
    <row r="127" spans="1:7" x14ac:dyDescent="0.3">
      <c r="A127">
        <v>125</v>
      </c>
      <c r="B127" s="2" t="e">
        <f>IF(ISERROR(VLOOKUP($A127,Tabla1[#All],2,FALSE)),NA(),VLOOKUP($A127,Tabla1[#All],2,FALSE))</f>
        <v>#N/A</v>
      </c>
      <c r="C127" s="104" t="e">
        <f>IF(ISERROR(VLOOKUP($A127,Tabla1[#All],2,FALSE)),NA(),SUMIFS(RAW!$T:$T,RAW!$C:$C,$B127,RAW!$F:$F,C$1))</f>
        <v>#N/A</v>
      </c>
      <c r="D127" s="104" t="e">
        <f>IF(ISERROR(VLOOKUP($A127,Tabla1[#All],2,FALSE)),NA(),SUMIFS(RAW!$T:$T,RAW!$C:$C,$B127,RAW!$F:$F,D$1))</f>
        <v>#N/A</v>
      </c>
      <c r="F127" s="104" t="e">
        <f>IF(ISERROR(VLOOKUP($A127,Tabla1[#All],2,FALSE)),NA(),SUMIFS(CALC!$T:$T,CALC!$C:$C,$B127,CALC!$F:$F,F$1))</f>
        <v>#N/A</v>
      </c>
      <c r="G127" s="104" t="e">
        <f>IF(ISERROR(VLOOKUP($A127,Tabla1[#All],2,FALSE)),NA(),SUMIFS(CALC!$T:$T,CALC!$C:$C,$B127,CALC!$F:$F,G$1))</f>
        <v>#N/A</v>
      </c>
    </row>
    <row r="128" spans="1:7" x14ac:dyDescent="0.3">
      <c r="A128">
        <v>126</v>
      </c>
      <c r="B128" s="2" t="e">
        <f>IF(ISERROR(VLOOKUP($A128,Tabla1[#All],2,FALSE)),NA(),VLOOKUP($A128,Tabla1[#All],2,FALSE))</f>
        <v>#N/A</v>
      </c>
      <c r="C128" s="104" t="e">
        <f>IF(ISERROR(VLOOKUP($A128,Tabla1[#All],2,FALSE)),NA(),SUMIFS(RAW!$T:$T,RAW!$C:$C,$B128,RAW!$F:$F,C$1))</f>
        <v>#N/A</v>
      </c>
      <c r="D128" s="104" t="e">
        <f>IF(ISERROR(VLOOKUP($A128,Tabla1[#All],2,FALSE)),NA(),SUMIFS(RAW!$T:$T,RAW!$C:$C,$B128,RAW!$F:$F,D$1))</f>
        <v>#N/A</v>
      </c>
      <c r="F128" s="104" t="e">
        <f>IF(ISERROR(VLOOKUP($A128,Tabla1[#All],2,FALSE)),NA(),SUMIFS(CALC!$T:$T,CALC!$C:$C,$B128,CALC!$F:$F,F$1))</f>
        <v>#N/A</v>
      </c>
      <c r="G128" s="104" t="e">
        <f>IF(ISERROR(VLOOKUP($A128,Tabla1[#All],2,FALSE)),NA(),SUMIFS(CALC!$T:$T,CALC!$C:$C,$B128,CALC!$F:$F,G$1))</f>
        <v>#N/A</v>
      </c>
    </row>
    <row r="129" spans="1:7" x14ac:dyDescent="0.3">
      <c r="A129">
        <v>127</v>
      </c>
      <c r="B129" s="2" t="e">
        <f>IF(ISERROR(VLOOKUP($A129,Tabla1[#All],2,FALSE)),NA(),VLOOKUP($A129,Tabla1[#All],2,FALSE))</f>
        <v>#N/A</v>
      </c>
      <c r="C129" s="104" t="e">
        <f>IF(ISERROR(VLOOKUP($A129,Tabla1[#All],2,FALSE)),NA(),SUMIFS(RAW!$T:$T,RAW!$C:$C,$B129,RAW!$F:$F,C$1))</f>
        <v>#N/A</v>
      </c>
      <c r="D129" s="104" t="e">
        <f>IF(ISERROR(VLOOKUP($A129,Tabla1[#All],2,FALSE)),NA(),SUMIFS(RAW!$T:$T,RAW!$C:$C,$B129,RAW!$F:$F,D$1))</f>
        <v>#N/A</v>
      </c>
      <c r="F129" s="104" t="e">
        <f>IF(ISERROR(VLOOKUP($A129,Tabla1[#All],2,FALSE)),NA(),SUMIFS(CALC!$T:$T,CALC!$C:$C,$B129,CALC!$F:$F,F$1))</f>
        <v>#N/A</v>
      </c>
      <c r="G129" s="104" t="e">
        <f>IF(ISERROR(VLOOKUP($A129,Tabla1[#All],2,FALSE)),NA(),SUMIFS(CALC!$T:$T,CALC!$C:$C,$B129,CALC!$F:$F,G$1))</f>
        <v>#N/A</v>
      </c>
    </row>
    <row r="130" spans="1:7" x14ac:dyDescent="0.3">
      <c r="A130">
        <v>128</v>
      </c>
      <c r="B130" s="2" t="e">
        <f>IF(ISERROR(VLOOKUP($A130,Tabla1[#All],2,FALSE)),NA(),VLOOKUP($A130,Tabla1[#All],2,FALSE))</f>
        <v>#N/A</v>
      </c>
      <c r="C130" s="104" t="e">
        <f>IF(ISERROR(VLOOKUP($A130,Tabla1[#All],2,FALSE)),NA(),SUMIFS(RAW!$T:$T,RAW!$C:$C,$B130,RAW!$F:$F,C$1))</f>
        <v>#N/A</v>
      </c>
      <c r="D130" s="104" t="e">
        <f>IF(ISERROR(VLOOKUP($A130,Tabla1[#All],2,FALSE)),NA(),SUMIFS(RAW!$T:$T,RAW!$C:$C,$B130,RAW!$F:$F,D$1))</f>
        <v>#N/A</v>
      </c>
      <c r="F130" s="104" t="e">
        <f>IF(ISERROR(VLOOKUP($A130,Tabla1[#All],2,FALSE)),NA(),SUMIFS(CALC!$T:$T,CALC!$C:$C,$B130,CALC!$F:$F,F$1))</f>
        <v>#N/A</v>
      </c>
      <c r="G130" s="104" t="e">
        <f>IF(ISERROR(VLOOKUP($A130,Tabla1[#All],2,FALSE)),NA(),SUMIFS(CALC!$T:$T,CALC!$C:$C,$B130,CALC!$F:$F,G$1))</f>
        <v>#N/A</v>
      </c>
    </row>
    <row r="131" spans="1:7" x14ac:dyDescent="0.3">
      <c r="A131">
        <v>129</v>
      </c>
      <c r="B131" s="2" t="e">
        <f>IF(ISERROR(VLOOKUP($A131,Tabla1[#All],2,FALSE)),NA(),VLOOKUP($A131,Tabla1[#All],2,FALSE))</f>
        <v>#N/A</v>
      </c>
      <c r="C131" s="104" t="e">
        <f>IF(ISERROR(VLOOKUP($A131,Tabla1[#All],2,FALSE)),NA(),SUMIFS(RAW!$T:$T,RAW!$C:$C,$B131,RAW!$F:$F,C$1))</f>
        <v>#N/A</v>
      </c>
      <c r="D131" s="104" t="e">
        <f>IF(ISERROR(VLOOKUP($A131,Tabla1[#All],2,FALSE)),NA(),SUMIFS(RAW!$T:$T,RAW!$C:$C,$B131,RAW!$F:$F,D$1))</f>
        <v>#N/A</v>
      </c>
      <c r="F131" s="104" t="e">
        <f>IF(ISERROR(VLOOKUP($A131,Tabla1[#All],2,FALSE)),NA(),SUMIFS(CALC!$T:$T,CALC!$C:$C,$B131,CALC!$F:$F,F$1))</f>
        <v>#N/A</v>
      </c>
      <c r="G131" s="104" t="e">
        <f>IF(ISERROR(VLOOKUP($A131,Tabla1[#All],2,FALSE)),NA(),SUMIFS(CALC!$T:$T,CALC!$C:$C,$B131,CALC!$F:$F,G$1))</f>
        <v>#N/A</v>
      </c>
    </row>
    <row r="132" spans="1:7" x14ac:dyDescent="0.3">
      <c r="A132">
        <v>130</v>
      </c>
      <c r="B132" s="2" t="e">
        <f>IF(ISERROR(VLOOKUP($A132,Tabla1[#All],2,FALSE)),NA(),VLOOKUP($A132,Tabla1[#All],2,FALSE))</f>
        <v>#N/A</v>
      </c>
      <c r="C132" s="104" t="e">
        <f>IF(ISERROR(VLOOKUP($A132,Tabla1[#All],2,FALSE)),NA(),SUMIFS(RAW!$T:$T,RAW!$C:$C,$B132,RAW!$F:$F,C$1))</f>
        <v>#N/A</v>
      </c>
      <c r="D132" s="104" t="e">
        <f>IF(ISERROR(VLOOKUP($A132,Tabla1[#All],2,FALSE)),NA(),SUMIFS(RAW!$T:$T,RAW!$C:$C,$B132,RAW!$F:$F,D$1))</f>
        <v>#N/A</v>
      </c>
      <c r="F132" s="104" t="e">
        <f>IF(ISERROR(VLOOKUP($A132,Tabla1[#All],2,FALSE)),NA(),SUMIFS(CALC!$T:$T,CALC!$C:$C,$B132,CALC!$F:$F,F$1))</f>
        <v>#N/A</v>
      </c>
      <c r="G132" s="104" t="e">
        <f>IF(ISERROR(VLOOKUP($A132,Tabla1[#All],2,FALSE)),NA(),SUMIFS(CALC!$T:$T,CALC!$C:$C,$B132,CALC!$F:$F,G$1))</f>
        <v>#N/A</v>
      </c>
    </row>
    <row r="133" spans="1:7" x14ac:dyDescent="0.3">
      <c r="A133">
        <v>131</v>
      </c>
      <c r="B133" s="2" t="e">
        <f>IF(ISERROR(VLOOKUP($A133,Tabla1[#All],2,FALSE)),NA(),VLOOKUP($A133,Tabla1[#All],2,FALSE))</f>
        <v>#N/A</v>
      </c>
      <c r="C133" s="104" t="e">
        <f>IF(ISERROR(VLOOKUP($A133,Tabla1[#All],2,FALSE)),NA(),SUMIFS(RAW!$T:$T,RAW!$C:$C,$B133,RAW!$F:$F,C$1))</f>
        <v>#N/A</v>
      </c>
      <c r="D133" s="104" t="e">
        <f>IF(ISERROR(VLOOKUP($A133,Tabla1[#All],2,FALSE)),NA(),SUMIFS(RAW!$T:$T,RAW!$C:$C,$B133,RAW!$F:$F,D$1))</f>
        <v>#N/A</v>
      </c>
      <c r="F133" s="104" t="e">
        <f>IF(ISERROR(VLOOKUP($A133,Tabla1[#All],2,FALSE)),NA(),SUMIFS(CALC!$T:$T,CALC!$C:$C,$B133,CALC!$F:$F,F$1))</f>
        <v>#N/A</v>
      </c>
      <c r="G133" s="104" t="e">
        <f>IF(ISERROR(VLOOKUP($A133,Tabla1[#All],2,FALSE)),NA(),SUMIFS(CALC!$T:$T,CALC!$C:$C,$B133,CALC!$F:$F,G$1))</f>
        <v>#N/A</v>
      </c>
    </row>
    <row r="134" spans="1:7" x14ac:dyDescent="0.3">
      <c r="A134">
        <v>132</v>
      </c>
      <c r="B134" s="2" t="e">
        <f>IF(ISERROR(VLOOKUP($A134,Tabla1[#All],2,FALSE)),NA(),VLOOKUP($A134,Tabla1[#All],2,FALSE))</f>
        <v>#N/A</v>
      </c>
      <c r="C134" s="104" t="e">
        <f>IF(ISERROR(VLOOKUP($A134,Tabla1[#All],2,FALSE)),NA(),SUMIFS(RAW!$T:$T,RAW!$C:$C,$B134,RAW!$F:$F,C$1))</f>
        <v>#N/A</v>
      </c>
      <c r="D134" s="104" t="e">
        <f>IF(ISERROR(VLOOKUP($A134,Tabla1[#All],2,FALSE)),NA(),SUMIFS(RAW!$T:$T,RAW!$C:$C,$B134,RAW!$F:$F,D$1))</f>
        <v>#N/A</v>
      </c>
      <c r="F134" s="104" t="e">
        <f>IF(ISERROR(VLOOKUP($A134,Tabla1[#All],2,FALSE)),NA(),SUMIFS(CALC!$T:$T,CALC!$C:$C,$B134,CALC!$F:$F,F$1))</f>
        <v>#N/A</v>
      </c>
      <c r="G134" s="104" t="e">
        <f>IF(ISERROR(VLOOKUP($A134,Tabla1[#All],2,FALSE)),NA(),SUMIFS(CALC!$T:$T,CALC!$C:$C,$B134,CALC!$F:$F,G$1))</f>
        <v>#N/A</v>
      </c>
    </row>
    <row r="135" spans="1:7" x14ac:dyDescent="0.3">
      <c r="A135">
        <v>133</v>
      </c>
      <c r="B135" s="2" t="e">
        <f>IF(ISERROR(VLOOKUP($A135,Tabla1[#All],2,FALSE)),NA(),VLOOKUP($A135,Tabla1[#All],2,FALSE))</f>
        <v>#N/A</v>
      </c>
      <c r="C135" s="104" t="e">
        <f>IF(ISERROR(VLOOKUP($A135,Tabla1[#All],2,FALSE)),NA(),SUMIFS(RAW!$T:$T,RAW!$C:$C,$B135,RAW!$F:$F,C$1))</f>
        <v>#N/A</v>
      </c>
      <c r="D135" s="104" t="e">
        <f>IF(ISERROR(VLOOKUP($A135,Tabla1[#All],2,FALSE)),NA(),SUMIFS(RAW!$T:$T,RAW!$C:$C,$B135,RAW!$F:$F,D$1))</f>
        <v>#N/A</v>
      </c>
      <c r="F135" s="104" t="e">
        <f>IF(ISERROR(VLOOKUP($A135,Tabla1[#All],2,FALSE)),NA(),SUMIFS(CALC!$T:$T,CALC!$C:$C,$B135,CALC!$F:$F,F$1))</f>
        <v>#N/A</v>
      </c>
      <c r="G135" s="104" t="e">
        <f>IF(ISERROR(VLOOKUP($A135,Tabla1[#All],2,FALSE)),NA(),SUMIFS(CALC!$T:$T,CALC!$C:$C,$B135,CALC!$F:$F,G$1))</f>
        <v>#N/A</v>
      </c>
    </row>
    <row r="136" spans="1:7" x14ac:dyDescent="0.3">
      <c r="A136">
        <v>134</v>
      </c>
      <c r="B136" s="2" t="e">
        <f>IF(ISERROR(VLOOKUP($A136,Tabla1[#All],2,FALSE)),NA(),VLOOKUP($A136,Tabla1[#All],2,FALSE))</f>
        <v>#N/A</v>
      </c>
      <c r="C136" s="104" t="e">
        <f>IF(ISERROR(VLOOKUP($A136,Tabla1[#All],2,FALSE)),NA(),SUMIFS(RAW!$T:$T,RAW!$C:$C,$B136,RAW!$F:$F,C$1))</f>
        <v>#N/A</v>
      </c>
      <c r="D136" s="104" t="e">
        <f>IF(ISERROR(VLOOKUP($A136,Tabla1[#All],2,FALSE)),NA(),SUMIFS(RAW!$T:$T,RAW!$C:$C,$B136,RAW!$F:$F,D$1))</f>
        <v>#N/A</v>
      </c>
      <c r="F136" s="104" t="e">
        <f>IF(ISERROR(VLOOKUP($A136,Tabla1[#All],2,FALSE)),NA(),SUMIFS(CALC!$T:$T,CALC!$C:$C,$B136,CALC!$F:$F,F$1))</f>
        <v>#N/A</v>
      </c>
      <c r="G136" s="104" t="e">
        <f>IF(ISERROR(VLOOKUP($A136,Tabla1[#All],2,FALSE)),NA(),SUMIFS(CALC!$T:$T,CALC!$C:$C,$B136,CALC!$F:$F,G$1))</f>
        <v>#N/A</v>
      </c>
    </row>
    <row r="137" spans="1:7" x14ac:dyDescent="0.3">
      <c r="A137">
        <v>135</v>
      </c>
      <c r="B137" s="2" t="e">
        <f>IF(ISERROR(VLOOKUP($A137,Tabla1[#All],2,FALSE)),NA(),VLOOKUP($A137,Tabla1[#All],2,FALSE))</f>
        <v>#N/A</v>
      </c>
      <c r="C137" s="104" t="e">
        <f>IF(ISERROR(VLOOKUP($A137,Tabla1[#All],2,FALSE)),NA(),SUMIFS(RAW!$T:$T,RAW!$C:$C,$B137,RAW!$F:$F,C$1))</f>
        <v>#N/A</v>
      </c>
      <c r="D137" s="104" t="e">
        <f>IF(ISERROR(VLOOKUP($A137,Tabla1[#All],2,FALSE)),NA(),SUMIFS(RAW!$T:$T,RAW!$C:$C,$B137,RAW!$F:$F,D$1))</f>
        <v>#N/A</v>
      </c>
      <c r="F137" s="104" t="e">
        <f>IF(ISERROR(VLOOKUP($A137,Tabla1[#All],2,FALSE)),NA(),SUMIFS(CALC!$T:$T,CALC!$C:$C,$B137,CALC!$F:$F,F$1))</f>
        <v>#N/A</v>
      </c>
      <c r="G137" s="104" t="e">
        <f>IF(ISERROR(VLOOKUP($A137,Tabla1[#All],2,FALSE)),NA(),SUMIFS(CALC!$T:$T,CALC!$C:$C,$B137,CALC!$F:$F,G$1))</f>
        <v>#N/A</v>
      </c>
    </row>
    <row r="138" spans="1:7" x14ac:dyDescent="0.3">
      <c r="A138">
        <v>136</v>
      </c>
      <c r="B138" s="2" t="e">
        <f>IF(ISERROR(VLOOKUP($A138,Tabla1[#All],2,FALSE)),NA(),VLOOKUP($A138,Tabla1[#All],2,FALSE))</f>
        <v>#N/A</v>
      </c>
      <c r="C138" s="104" t="e">
        <f>IF(ISERROR(VLOOKUP($A138,Tabla1[#All],2,FALSE)),NA(),SUMIFS(RAW!$T:$T,RAW!$C:$C,$B138,RAW!$F:$F,C$1))</f>
        <v>#N/A</v>
      </c>
      <c r="D138" s="104" t="e">
        <f>IF(ISERROR(VLOOKUP($A138,Tabla1[#All],2,FALSE)),NA(),SUMIFS(RAW!$T:$T,RAW!$C:$C,$B138,RAW!$F:$F,D$1))</f>
        <v>#N/A</v>
      </c>
      <c r="F138" s="104" t="e">
        <f>IF(ISERROR(VLOOKUP($A138,Tabla1[#All],2,FALSE)),NA(),SUMIFS(CALC!$T:$T,CALC!$C:$C,$B138,CALC!$F:$F,F$1))</f>
        <v>#N/A</v>
      </c>
      <c r="G138" s="104" t="e">
        <f>IF(ISERROR(VLOOKUP($A138,Tabla1[#All],2,FALSE)),NA(),SUMIFS(CALC!$T:$T,CALC!$C:$C,$B138,CALC!$F:$F,G$1))</f>
        <v>#N/A</v>
      </c>
    </row>
    <row r="139" spans="1:7" x14ac:dyDescent="0.3">
      <c r="A139">
        <v>137</v>
      </c>
      <c r="B139" s="2" t="e">
        <f>IF(ISERROR(VLOOKUP($A139,Tabla1[#All],2,FALSE)),NA(),VLOOKUP($A139,Tabla1[#All],2,FALSE))</f>
        <v>#N/A</v>
      </c>
      <c r="C139" s="104" t="e">
        <f>IF(ISERROR(VLOOKUP($A139,Tabla1[#All],2,FALSE)),NA(),SUMIFS(RAW!$T:$T,RAW!$C:$C,$B139,RAW!$F:$F,C$1))</f>
        <v>#N/A</v>
      </c>
      <c r="D139" s="104" t="e">
        <f>IF(ISERROR(VLOOKUP($A139,Tabla1[#All],2,FALSE)),NA(),SUMIFS(RAW!$T:$T,RAW!$C:$C,$B139,RAW!$F:$F,D$1))</f>
        <v>#N/A</v>
      </c>
      <c r="F139" s="104" t="e">
        <f>IF(ISERROR(VLOOKUP($A139,Tabla1[#All],2,FALSE)),NA(),SUMIFS(CALC!$T:$T,CALC!$C:$C,$B139,CALC!$F:$F,F$1))</f>
        <v>#N/A</v>
      </c>
      <c r="G139" s="104" t="e">
        <f>IF(ISERROR(VLOOKUP($A139,Tabla1[#All],2,FALSE)),NA(),SUMIFS(CALC!$T:$T,CALC!$C:$C,$B139,CALC!$F:$F,G$1))</f>
        <v>#N/A</v>
      </c>
    </row>
    <row r="140" spans="1:7" x14ac:dyDescent="0.3">
      <c r="A140">
        <v>138</v>
      </c>
      <c r="B140" s="2" t="e">
        <f>IF(ISERROR(VLOOKUP($A140,Tabla1[#All],2,FALSE)),NA(),VLOOKUP($A140,Tabla1[#All],2,FALSE))</f>
        <v>#N/A</v>
      </c>
      <c r="C140" s="104" t="e">
        <f>IF(ISERROR(VLOOKUP($A140,Tabla1[#All],2,FALSE)),NA(),SUMIFS(RAW!$T:$T,RAW!$C:$C,$B140,RAW!$F:$F,C$1))</f>
        <v>#N/A</v>
      </c>
      <c r="D140" s="104" t="e">
        <f>IF(ISERROR(VLOOKUP($A140,Tabla1[#All],2,FALSE)),NA(),SUMIFS(RAW!$T:$T,RAW!$C:$C,$B140,RAW!$F:$F,D$1))</f>
        <v>#N/A</v>
      </c>
      <c r="F140" s="104" t="e">
        <f>IF(ISERROR(VLOOKUP($A140,Tabla1[#All],2,FALSE)),NA(),SUMIFS(CALC!$T:$T,CALC!$C:$C,$B140,CALC!$F:$F,F$1))</f>
        <v>#N/A</v>
      </c>
      <c r="G140" s="104" t="e">
        <f>IF(ISERROR(VLOOKUP($A140,Tabla1[#All],2,FALSE)),NA(),SUMIFS(CALC!$T:$T,CALC!$C:$C,$B140,CALC!$F:$F,G$1))</f>
        <v>#N/A</v>
      </c>
    </row>
    <row r="141" spans="1:7" x14ac:dyDescent="0.3">
      <c r="A141">
        <v>139</v>
      </c>
      <c r="B141" s="2" t="e">
        <f>IF(ISERROR(VLOOKUP($A141,Tabla1[#All],2,FALSE)),NA(),VLOOKUP($A141,Tabla1[#All],2,FALSE))</f>
        <v>#N/A</v>
      </c>
      <c r="C141" s="104" t="e">
        <f>IF(ISERROR(VLOOKUP($A141,Tabla1[#All],2,FALSE)),NA(),SUMIFS(RAW!$T:$T,RAW!$C:$C,$B141,RAW!$F:$F,C$1))</f>
        <v>#N/A</v>
      </c>
      <c r="D141" s="104" t="e">
        <f>IF(ISERROR(VLOOKUP($A141,Tabla1[#All],2,FALSE)),NA(),SUMIFS(RAW!$T:$T,RAW!$C:$C,$B141,RAW!$F:$F,D$1))</f>
        <v>#N/A</v>
      </c>
      <c r="F141" s="104" t="e">
        <f>IF(ISERROR(VLOOKUP($A141,Tabla1[#All],2,FALSE)),NA(),SUMIFS(CALC!$T:$T,CALC!$C:$C,$B141,CALC!$F:$F,F$1))</f>
        <v>#N/A</v>
      </c>
      <c r="G141" s="104" t="e">
        <f>IF(ISERROR(VLOOKUP($A141,Tabla1[#All],2,FALSE)),NA(),SUMIFS(CALC!$T:$T,CALC!$C:$C,$B141,CALC!$F:$F,G$1))</f>
        <v>#N/A</v>
      </c>
    </row>
    <row r="142" spans="1:7" x14ac:dyDescent="0.3">
      <c r="A142">
        <v>140</v>
      </c>
      <c r="B142" s="2" t="e">
        <f>IF(ISERROR(VLOOKUP($A142,Tabla1[#All],2,FALSE)),NA(),VLOOKUP($A142,Tabla1[#All],2,FALSE))</f>
        <v>#N/A</v>
      </c>
      <c r="C142" s="104" t="e">
        <f>IF(ISERROR(VLOOKUP($A142,Tabla1[#All],2,FALSE)),NA(),SUMIFS(RAW!$T:$T,RAW!$C:$C,$B142,RAW!$F:$F,C$1))</f>
        <v>#N/A</v>
      </c>
      <c r="D142" s="104" t="e">
        <f>IF(ISERROR(VLOOKUP($A142,Tabla1[#All],2,FALSE)),NA(),SUMIFS(RAW!$T:$T,RAW!$C:$C,$B142,RAW!$F:$F,D$1))</f>
        <v>#N/A</v>
      </c>
      <c r="F142" s="104" t="e">
        <f>IF(ISERROR(VLOOKUP($A142,Tabla1[#All],2,FALSE)),NA(),SUMIFS(CALC!$T:$T,CALC!$C:$C,$B142,CALC!$F:$F,F$1))</f>
        <v>#N/A</v>
      </c>
      <c r="G142" s="104" t="e">
        <f>IF(ISERROR(VLOOKUP($A142,Tabla1[#All],2,FALSE)),NA(),SUMIFS(CALC!$T:$T,CALC!$C:$C,$B142,CALC!$F:$F,G$1))</f>
        <v>#N/A</v>
      </c>
    </row>
    <row r="143" spans="1:7" x14ac:dyDescent="0.3">
      <c r="A143">
        <v>141</v>
      </c>
      <c r="B143" s="2" t="e">
        <f>IF(ISERROR(VLOOKUP($A143,Tabla1[#All],2,FALSE)),NA(),VLOOKUP($A143,Tabla1[#All],2,FALSE))</f>
        <v>#N/A</v>
      </c>
      <c r="C143" s="104" t="e">
        <f>IF(ISERROR(VLOOKUP($A143,Tabla1[#All],2,FALSE)),NA(),SUMIFS(RAW!$T:$T,RAW!$C:$C,$B143,RAW!$F:$F,C$1))</f>
        <v>#N/A</v>
      </c>
      <c r="D143" s="104" t="e">
        <f>IF(ISERROR(VLOOKUP($A143,Tabla1[#All],2,FALSE)),NA(),SUMIFS(RAW!$T:$T,RAW!$C:$C,$B143,RAW!$F:$F,D$1))</f>
        <v>#N/A</v>
      </c>
      <c r="F143" s="104" t="e">
        <f>IF(ISERROR(VLOOKUP($A143,Tabla1[#All],2,FALSE)),NA(),SUMIFS(CALC!$T:$T,CALC!$C:$C,$B143,CALC!$F:$F,F$1))</f>
        <v>#N/A</v>
      </c>
      <c r="G143" s="104" t="e">
        <f>IF(ISERROR(VLOOKUP($A143,Tabla1[#All],2,FALSE)),NA(),SUMIFS(CALC!$T:$T,CALC!$C:$C,$B143,CALC!$F:$F,G$1))</f>
        <v>#N/A</v>
      </c>
    </row>
    <row r="144" spans="1:7" x14ac:dyDescent="0.3">
      <c r="A144">
        <v>142</v>
      </c>
      <c r="B144" s="2" t="e">
        <f>IF(ISERROR(VLOOKUP($A144,Tabla1[#All],2,FALSE)),NA(),VLOOKUP($A144,Tabla1[#All],2,FALSE))</f>
        <v>#N/A</v>
      </c>
      <c r="C144" s="104" t="e">
        <f>IF(ISERROR(VLOOKUP($A144,Tabla1[#All],2,FALSE)),NA(),SUMIFS(RAW!$T:$T,RAW!$C:$C,$B144,RAW!$F:$F,C$1))</f>
        <v>#N/A</v>
      </c>
      <c r="D144" s="104" t="e">
        <f>IF(ISERROR(VLOOKUP($A144,Tabla1[#All],2,FALSE)),NA(),SUMIFS(RAW!$T:$T,RAW!$C:$C,$B144,RAW!$F:$F,D$1))</f>
        <v>#N/A</v>
      </c>
      <c r="F144" s="104" t="e">
        <f>IF(ISERROR(VLOOKUP($A144,Tabla1[#All],2,FALSE)),NA(),SUMIFS(CALC!$T:$T,CALC!$C:$C,$B144,CALC!$F:$F,F$1))</f>
        <v>#N/A</v>
      </c>
      <c r="G144" s="104" t="e">
        <f>IF(ISERROR(VLOOKUP($A144,Tabla1[#All],2,FALSE)),NA(),SUMIFS(CALC!$T:$T,CALC!$C:$C,$B144,CALC!$F:$F,G$1))</f>
        <v>#N/A</v>
      </c>
    </row>
    <row r="145" spans="1:7" x14ac:dyDescent="0.3">
      <c r="A145">
        <v>143</v>
      </c>
      <c r="B145" s="2" t="e">
        <f>IF(ISERROR(VLOOKUP($A145,Tabla1[#All],2,FALSE)),NA(),VLOOKUP($A145,Tabla1[#All],2,FALSE))</f>
        <v>#N/A</v>
      </c>
      <c r="C145" s="104" t="e">
        <f>IF(ISERROR(VLOOKUP($A145,Tabla1[#All],2,FALSE)),NA(),SUMIFS(RAW!$T:$T,RAW!$C:$C,$B145,RAW!$F:$F,C$1))</f>
        <v>#N/A</v>
      </c>
      <c r="D145" s="104" t="e">
        <f>IF(ISERROR(VLOOKUP($A145,Tabla1[#All],2,FALSE)),NA(),SUMIFS(RAW!$T:$T,RAW!$C:$C,$B145,RAW!$F:$F,D$1))</f>
        <v>#N/A</v>
      </c>
      <c r="F145" s="104" t="e">
        <f>IF(ISERROR(VLOOKUP($A145,Tabla1[#All],2,FALSE)),NA(),SUMIFS(CALC!$T:$T,CALC!$C:$C,$B145,CALC!$F:$F,F$1))</f>
        <v>#N/A</v>
      </c>
      <c r="G145" s="104" t="e">
        <f>IF(ISERROR(VLOOKUP($A145,Tabla1[#All],2,FALSE)),NA(),SUMIFS(CALC!$T:$T,CALC!$C:$C,$B145,CALC!$F:$F,G$1))</f>
        <v>#N/A</v>
      </c>
    </row>
    <row r="146" spans="1:7" x14ac:dyDescent="0.3">
      <c r="A146">
        <v>144</v>
      </c>
      <c r="B146" s="2" t="e">
        <f>IF(ISERROR(VLOOKUP($A146,Tabla1[#All],2,FALSE)),NA(),VLOOKUP($A146,Tabla1[#All],2,FALSE))</f>
        <v>#N/A</v>
      </c>
      <c r="C146" s="104" t="e">
        <f>IF(ISERROR(VLOOKUP($A146,Tabla1[#All],2,FALSE)),NA(),SUMIFS(RAW!$T:$T,RAW!$C:$C,$B146,RAW!$F:$F,C$1))</f>
        <v>#N/A</v>
      </c>
      <c r="D146" s="104" t="e">
        <f>IF(ISERROR(VLOOKUP($A146,Tabla1[#All],2,FALSE)),NA(),SUMIFS(RAW!$T:$T,RAW!$C:$C,$B146,RAW!$F:$F,D$1))</f>
        <v>#N/A</v>
      </c>
      <c r="F146" s="104" t="e">
        <f>IF(ISERROR(VLOOKUP($A146,Tabla1[#All],2,FALSE)),NA(),SUMIFS(CALC!$T:$T,CALC!$C:$C,$B146,CALC!$F:$F,F$1))</f>
        <v>#N/A</v>
      </c>
      <c r="G146" s="104" t="e">
        <f>IF(ISERROR(VLOOKUP($A146,Tabla1[#All],2,FALSE)),NA(),SUMIFS(CALC!$T:$T,CALC!$C:$C,$B146,CALC!$F:$F,G$1))</f>
        <v>#N/A</v>
      </c>
    </row>
    <row r="147" spans="1:7" x14ac:dyDescent="0.3">
      <c r="A147">
        <v>145</v>
      </c>
      <c r="B147" s="2" t="e">
        <f>IF(ISERROR(VLOOKUP($A147,Tabla1[#All],2,FALSE)),NA(),VLOOKUP($A147,Tabla1[#All],2,FALSE))</f>
        <v>#N/A</v>
      </c>
      <c r="C147" s="104" t="e">
        <f>IF(ISERROR(VLOOKUP($A147,Tabla1[#All],2,FALSE)),NA(),SUMIFS(RAW!$T:$T,RAW!$C:$C,$B147,RAW!$F:$F,C$1))</f>
        <v>#N/A</v>
      </c>
      <c r="D147" s="104" t="e">
        <f>IF(ISERROR(VLOOKUP($A147,Tabla1[#All],2,FALSE)),NA(),SUMIFS(RAW!$T:$T,RAW!$C:$C,$B147,RAW!$F:$F,D$1))</f>
        <v>#N/A</v>
      </c>
      <c r="F147" s="104" t="e">
        <f>IF(ISERROR(VLOOKUP($A147,Tabla1[#All],2,FALSE)),NA(),SUMIFS(CALC!$T:$T,CALC!$C:$C,$B147,CALC!$F:$F,F$1))</f>
        <v>#N/A</v>
      </c>
      <c r="G147" s="104" t="e">
        <f>IF(ISERROR(VLOOKUP($A147,Tabla1[#All],2,FALSE)),NA(),SUMIFS(CALC!$T:$T,CALC!$C:$C,$B147,CALC!$F:$F,G$1))</f>
        <v>#N/A</v>
      </c>
    </row>
    <row r="148" spans="1:7" x14ac:dyDescent="0.3">
      <c r="A148">
        <v>146</v>
      </c>
      <c r="B148" s="2" t="e">
        <f>IF(ISERROR(VLOOKUP($A148,Tabla1[#All],2,FALSE)),NA(),VLOOKUP($A148,Tabla1[#All],2,FALSE))</f>
        <v>#N/A</v>
      </c>
      <c r="C148" s="104" t="e">
        <f>IF(ISERROR(VLOOKUP($A148,Tabla1[#All],2,FALSE)),NA(),SUMIFS(RAW!$T:$T,RAW!$C:$C,$B148,RAW!$F:$F,C$1))</f>
        <v>#N/A</v>
      </c>
      <c r="D148" s="104" t="e">
        <f>IF(ISERROR(VLOOKUP($A148,Tabla1[#All],2,FALSE)),NA(),SUMIFS(RAW!$T:$T,RAW!$C:$C,$B148,RAW!$F:$F,D$1))</f>
        <v>#N/A</v>
      </c>
      <c r="F148" s="104" t="e">
        <f>IF(ISERROR(VLOOKUP($A148,Tabla1[#All],2,FALSE)),NA(),SUMIFS(CALC!$T:$T,CALC!$C:$C,$B148,CALC!$F:$F,F$1))</f>
        <v>#N/A</v>
      </c>
      <c r="G148" s="104" t="e">
        <f>IF(ISERROR(VLOOKUP($A148,Tabla1[#All],2,FALSE)),NA(),SUMIFS(CALC!$T:$T,CALC!$C:$C,$B148,CALC!$F:$F,G$1))</f>
        <v>#N/A</v>
      </c>
    </row>
    <row r="149" spans="1:7" x14ac:dyDescent="0.3">
      <c r="A149">
        <v>147</v>
      </c>
      <c r="B149" s="2" t="e">
        <f>IF(ISERROR(VLOOKUP($A149,Tabla1[#All],2,FALSE)),NA(),VLOOKUP($A149,Tabla1[#All],2,FALSE))</f>
        <v>#N/A</v>
      </c>
      <c r="C149" s="104" t="e">
        <f>IF(ISERROR(VLOOKUP($A149,Tabla1[#All],2,FALSE)),NA(),SUMIFS(RAW!$T:$T,RAW!$C:$C,$B149,RAW!$F:$F,C$1))</f>
        <v>#N/A</v>
      </c>
      <c r="D149" s="104" t="e">
        <f>IF(ISERROR(VLOOKUP($A149,Tabla1[#All],2,FALSE)),NA(),SUMIFS(RAW!$T:$T,RAW!$C:$C,$B149,RAW!$F:$F,D$1))</f>
        <v>#N/A</v>
      </c>
      <c r="F149" s="104" t="e">
        <f>IF(ISERROR(VLOOKUP($A149,Tabla1[#All],2,FALSE)),NA(),SUMIFS(CALC!$T:$T,CALC!$C:$C,$B149,CALC!$F:$F,F$1))</f>
        <v>#N/A</v>
      </c>
      <c r="G149" s="104" t="e">
        <f>IF(ISERROR(VLOOKUP($A149,Tabla1[#All],2,FALSE)),NA(),SUMIFS(CALC!$T:$T,CALC!$C:$C,$B149,CALC!$F:$F,G$1))</f>
        <v>#N/A</v>
      </c>
    </row>
    <row r="150" spans="1:7" x14ac:dyDescent="0.3">
      <c r="A150">
        <v>148</v>
      </c>
      <c r="B150" s="2" t="e">
        <f>IF(ISERROR(VLOOKUP($A150,Tabla1[#All],2,FALSE)),NA(),VLOOKUP($A150,Tabla1[#All],2,FALSE))</f>
        <v>#N/A</v>
      </c>
      <c r="C150" s="104" t="e">
        <f>IF(ISERROR(VLOOKUP($A150,Tabla1[#All],2,FALSE)),NA(),SUMIFS(RAW!$T:$T,RAW!$C:$C,$B150,RAW!$F:$F,C$1))</f>
        <v>#N/A</v>
      </c>
      <c r="D150" s="104" t="e">
        <f>IF(ISERROR(VLOOKUP($A150,Tabla1[#All],2,FALSE)),NA(),SUMIFS(RAW!$T:$T,RAW!$C:$C,$B150,RAW!$F:$F,D$1))</f>
        <v>#N/A</v>
      </c>
      <c r="F150" s="104" t="e">
        <f>IF(ISERROR(VLOOKUP($A150,Tabla1[#All],2,FALSE)),NA(),SUMIFS(CALC!$T:$T,CALC!$C:$C,$B150,CALC!$F:$F,F$1))</f>
        <v>#N/A</v>
      </c>
      <c r="G150" s="104" t="e">
        <f>IF(ISERROR(VLOOKUP($A150,Tabla1[#All],2,FALSE)),NA(),SUMIFS(CALC!$T:$T,CALC!$C:$C,$B150,CALC!$F:$F,G$1))</f>
        <v>#N/A</v>
      </c>
    </row>
    <row r="151" spans="1:7" x14ac:dyDescent="0.3">
      <c r="A151">
        <v>149</v>
      </c>
      <c r="B151" s="2" t="e">
        <f>IF(ISERROR(VLOOKUP($A151,Tabla1[#All],2,FALSE)),NA(),VLOOKUP($A151,Tabla1[#All],2,FALSE))</f>
        <v>#N/A</v>
      </c>
      <c r="C151" s="104" t="e">
        <f>IF(ISERROR(VLOOKUP($A151,Tabla1[#All],2,FALSE)),NA(),SUMIFS(RAW!$T:$T,RAW!$C:$C,$B151,RAW!$F:$F,C$1))</f>
        <v>#N/A</v>
      </c>
      <c r="D151" s="104" t="e">
        <f>IF(ISERROR(VLOOKUP($A151,Tabla1[#All],2,FALSE)),NA(),SUMIFS(RAW!$T:$T,RAW!$C:$C,$B151,RAW!$F:$F,D$1))</f>
        <v>#N/A</v>
      </c>
      <c r="F151" s="104" t="e">
        <f>IF(ISERROR(VLOOKUP($A151,Tabla1[#All],2,FALSE)),NA(),SUMIFS(CALC!$T:$T,CALC!$C:$C,$B151,CALC!$F:$F,F$1))</f>
        <v>#N/A</v>
      </c>
      <c r="G151" s="104" t="e">
        <f>IF(ISERROR(VLOOKUP($A151,Tabla1[#All],2,FALSE)),NA(),SUMIFS(CALC!$T:$T,CALC!$C:$C,$B151,CALC!$F:$F,G$1))</f>
        <v>#N/A</v>
      </c>
    </row>
    <row r="152" spans="1:7" x14ac:dyDescent="0.3">
      <c r="A152">
        <v>150</v>
      </c>
      <c r="B152" s="2" t="e">
        <f>IF(ISERROR(VLOOKUP($A152,Tabla1[#All],2,FALSE)),NA(),VLOOKUP($A152,Tabla1[#All],2,FALSE))</f>
        <v>#N/A</v>
      </c>
      <c r="C152" s="104" t="e">
        <f>IF(ISERROR(VLOOKUP($A152,Tabla1[#All],2,FALSE)),NA(),SUMIFS(RAW!$T:$T,RAW!$C:$C,$B152,RAW!$F:$F,C$1))</f>
        <v>#N/A</v>
      </c>
      <c r="D152" s="104" t="e">
        <f>IF(ISERROR(VLOOKUP($A152,Tabla1[#All],2,FALSE)),NA(),SUMIFS(RAW!$T:$T,RAW!$C:$C,$B152,RAW!$F:$F,D$1))</f>
        <v>#N/A</v>
      </c>
      <c r="F152" s="104" t="e">
        <f>IF(ISERROR(VLOOKUP($A152,Tabla1[#All],2,FALSE)),NA(),SUMIFS(CALC!$T:$T,CALC!$C:$C,$B152,CALC!$F:$F,F$1))</f>
        <v>#N/A</v>
      </c>
      <c r="G152" s="104" t="e">
        <f>IF(ISERROR(VLOOKUP($A152,Tabla1[#All],2,FALSE)),NA(),SUMIFS(CALC!$T:$T,CALC!$C:$C,$B152,CALC!$F:$F,G$1))</f>
        <v>#N/A</v>
      </c>
    </row>
    <row r="153" spans="1:7" x14ac:dyDescent="0.3">
      <c r="A153">
        <v>151</v>
      </c>
      <c r="B153" s="2" t="e">
        <f>IF(ISERROR(VLOOKUP($A153,Tabla1[#All],2,FALSE)),NA(),VLOOKUP($A153,Tabla1[#All],2,FALSE))</f>
        <v>#N/A</v>
      </c>
      <c r="C153" s="104" t="e">
        <f>IF(ISERROR(VLOOKUP($A153,Tabla1[#All],2,FALSE)),NA(),SUMIFS(RAW!$T:$T,RAW!$C:$C,$B153,RAW!$F:$F,C$1))</f>
        <v>#N/A</v>
      </c>
      <c r="D153" s="104" t="e">
        <f>IF(ISERROR(VLOOKUP($A153,Tabla1[#All],2,FALSE)),NA(),SUMIFS(RAW!$T:$T,RAW!$C:$C,$B153,RAW!$F:$F,D$1))</f>
        <v>#N/A</v>
      </c>
      <c r="F153" s="104" t="e">
        <f>IF(ISERROR(VLOOKUP($A153,Tabla1[#All],2,FALSE)),NA(),SUMIFS(CALC!$T:$T,CALC!$C:$C,$B153,CALC!$F:$F,F$1))</f>
        <v>#N/A</v>
      </c>
      <c r="G153" s="104" t="e">
        <f>IF(ISERROR(VLOOKUP($A153,Tabla1[#All],2,FALSE)),NA(),SUMIFS(CALC!$T:$T,CALC!$C:$C,$B153,CALC!$F:$F,G$1))</f>
        <v>#N/A</v>
      </c>
    </row>
    <row r="154" spans="1:7" x14ac:dyDescent="0.3">
      <c r="A154">
        <v>152</v>
      </c>
      <c r="B154" s="2" t="e">
        <f>IF(ISERROR(VLOOKUP($A154,Tabla1[#All],2,FALSE)),NA(),VLOOKUP($A154,Tabla1[#All],2,FALSE))</f>
        <v>#N/A</v>
      </c>
      <c r="C154" s="104" t="e">
        <f>IF(ISERROR(VLOOKUP($A154,Tabla1[#All],2,FALSE)),NA(),SUMIFS(RAW!$T:$T,RAW!$C:$C,$B154,RAW!$F:$F,C$1))</f>
        <v>#N/A</v>
      </c>
      <c r="D154" s="104" t="e">
        <f>IF(ISERROR(VLOOKUP($A154,Tabla1[#All],2,FALSE)),NA(),SUMIFS(RAW!$T:$T,RAW!$C:$C,$B154,RAW!$F:$F,D$1))</f>
        <v>#N/A</v>
      </c>
      <c r="F154" s="104" t="e">
        <f>IF(ISERROR(VLOOKUP($A154,Tabla1[#All],2,FALSE)),NA(),SUMIFS(CALC!$T:$T,CALC!$C:$C,$B154,CALC!$F:$F,F$1))</f>
        <v>#N/A</v>
      </c>
      <c r="G154" s="104" t="e">
        <f>IF(ISERROR(VLOOKUP($A154,Tabla1[#All],2,FALSE)),NA(),SUMIFS(CALC!$T:$T,CALC!$C:$C,$B154,CALC!$F:$F,G$1))</f>
        <v>#N/A</v>
      </c>
    </row>
    <row r="155" spans="1:7" x14ac:dyDescent="0.3">
      <c r="A155">
        <v>153</v>
      </c>
      <c r="B155" s="2" t="e">
        <f>IF(ISERROR(VLOOKUP($A155,Tabla1[#All],2,FALSE)),NA(),VLOOKUP($A155,Tabla1[#All],2,FALSE))</f>
        <v>#N/A</v>
      </c>
      <c r="C155" s="104" t="e">
        <f>IF(ISERROR(VLOOKUP($A155,Tabla1[#All],2,FALSE)),NA(),SUMIFS(RAW!$T:$T,RAW!$C:$C,$B155,RAW!$F:$F,C$1))</f>
        <v>#N/A</v>
      </c>
      <c r="D155" s="104" t="e">
        <f>IF(ISERROR(VLOOKUP($A155,Tabla1[#All],2,FALSE)),NA(),SUMIFS(RAW!$T:$T,RAW!$C:$C,$B155,RAW!$F:$F,D$1))</f>
        <v>#N/A</v>
      </c>
      <c r="F155" s="104" t="e">
        <f>IF(ISERROR(VLOOKUP($A155,Tabla1[#All],2,FALSE)),NA(),SUMIFS(CALC!$T:$T,CALC!$C:$C,$B155,CALC!$F:$F,F$1))</f>
        <v>#N/A</v>
      </c>
      <c r="G155" s="104" t="e">
        <f>IF(ISERROR(VLOOKUP($A155,Tabla1[#All],2,FALSE)),NA(),SUMIFS(CALC!$T:$T,CALC!$C:$C,$B155,CALC!$F:$F,G$1))</f>
        <v>#N/A</v>
      </c>
    </row>
    <row r="156" spans="1:7" x14ac:dyDescent="0.3">
      <c r="A156">
        <v>154</v>
      </c>
      <c r="B156" s="2" t="e">
        <f>IF(ISERROR(VLOOKUP($A156,Tabla1[#All],2,FALSE)),NA(),VLOOKUP($A156,Tabla1[#All],2,FALSE))</f>
        <v>#N/A</v>
      </c>
      <c r="C156" s="104" t="e">
        <f>IF(ISERROR(VLOOKUP($A156,Tabla1[#All],2,FALSE)),NA(),SUMIFS(RAW!$T:$T,RAW!$C:$C,$B156,RAW!$F:$F,C$1))</f>
        <v>#N/A</v>
      </c>
      <c r="D156" s="104" t="e">
        <f>IF(ISERROR(VLOOKUP($A156,Tabla1[#All],2,FALSE)),NA(),SUMIFS(RAW!$T:$T,RAW!$C:$C,$B156,RAW!$F:$F,D$1))</f>
        <v>#N/A</v>
      </c>
      <c r="F156" s="104" t="e">
        <f>IF(ISERROR(VLOOKUP($A156,Tabla1[#All],2,FALSE)),NA(),SUMIFS(CALC!$T:$T,CALC!$C:$C,$B156,CALC!$F:$F,F$1))</f>
        <v>#N/A</v>
      </c>
      <c r="G156" s="104" t="e">
        <f>IF(ISERROR(VLOOKUP($A156,Tabla1[#All],2,FALSE)),NA(),SUMIFS(CALC!$T:$T,CALC!$C:$C,$B156,CALC!$F:$F,G$1))</f>
        <v>#N/A</v>
      </c>
    </row>
    <row r="157" spans="1:7" x14ac:dyDescent="0.3">
      <c r="A157">
        <v>155</v>
      </c>
      <c r="B157" s="2" t="e">
        <f>IF(ISERROR(VLOOKUP($A157,Tabla1[#All],2,FALSE)),NA(),VLOOKUP($A157,Tabla1[#All],2,FALSE))</f>
        <v>#N/A</v>
      </c>
      <c r="C157" s="104" t="e">
        <f>IF(ISERROR(VLOOKUP($A157,Tabla1[#All],2,FALSE)),NA(),SUMIFS(RAW!$T:$T,RAW!$C:$C,$B157,RAW!$F:$F,C$1))</f>
        <v>#N/A</v>
      </c>
      <c r="D157" s="104" t="e">
        <f>IF(ISERROR(VLOOKUP($A157,Tabla1[#All],2,FALSE)),NA(),SUMIFS(RAW!$T:$T,RAW!$C:$C,$B157,RAW!$F:$F,D$1))</f>
        <v>#N/A</v>
      </c>
      <c r="F157" s="104" t="e">
        <f>IF(ISERROR(VLOOKUP($A157,Tabla1[#All],2,FALSE)),NA(),SUMIFS(CALC!$T:$T,CALC!$C:$C,$B157,CALC!$F:$F,F$1))</f>
        <v>#N/A</v>
      </c>
      <c r="G157" s="104" t="e">
        <f>IF(ISERROR(VLOOKUP($A157,Tabla1[#All],2,FALSE)),NA(),SUMIFS(CALC!$T:$T,CALC!$C:$C,$B157,CALC!$F:$F,G$1))</f>
        <v>#N/A</v>
      </c>
    </row>
    <row r="158" spans="1:7" x14ac:dyDescent="0.3">
      <c r="A158">
        <v>156</v>
      </c>
      <c r="B158" s="2" t="e">
        <f>IF(ISERROR(VLOOKUP($A158,Tabla1[#All],2,FALSE)),NA(),VLOOKUP($A158,Tabla1[#All],2,FALSE))</f>
        <v>#N/A</v>
      </c>
      <c r="C158" s="104" t="e">
        <f>IF(ISERROR(VLOOKUP($A158,Tabla1[#All],2,FALSE)),NA(),SUMIFS(RAW!$T:$T,RAW!$C:$C,$B158,RAW!$F:$F,C$1))</f>
        <v>#N/A</v>
      </c>
      <c r="D158" s="104" t="e">
        <f>IF(ISERROR(VLOOKUP($A158,Tabla1[#All],2,FALSE)),NA(),SUMIFS(RAW!$T:$T,RAW!$C:$C,$B158,RAW!$F:$F,D$1))</f>
        <v>#N/A</v>
      </c>
      <c r="F158" s="104" t="e">
        <f>IF(ISERROR(VLOOKUP($A158,Tabla1[#All],2,FALSE)),NA(),SUMIFS(CALC!$T:$T,CALC!$C:$C,$B158,CALC!$F:$F,F$1))</f>
        <v>#N/A</v>
      </c>
      <c r="G158" s="104" t="e">
        <f>IF(ISERROR(VLOOKUP($A158,Tabla1[#All],2,FALSE)),NA(),SUMIFS(CALC!$T:$T,CALC!$C:$C,$B158,CALC!$F:$F,G$1))</f>
        <v>#N/A</v>
      </c>
    </row>
    <row r="159" spans="1:7" x14ac:dyDescent="0.3">
      <c r="A159">
        <v>157</v>
      </c>
      <c r="B159" s="2" t="e">
        <f>IF(ISERROR(VLOOKUP($A159,Tabla1[#All],2,FALSE)),NA(),VLOOKUP($A159,Tabla1[#All],2,FALSE))</f>
        <v>#N/A</v>
      </c>
      <c r="C159" s="104" t="e">
        <f>IF(ISERROR(VLOOKUP($A159,Tabla1[#All],2,FALSE)),NA(),SUMIFS(RAW!$T:$T,RAW!$C:$C,$B159,RAW!$F:$F,C$1))</f>
        <v>#N/A</v>
      </c>
      <c r="D159" s="104" t="e">
        <f>IF(ISERROR(VLOOKUP($A159,Tabla1[#All],2,FALSE)),NA(),SUMIFS(RAW!$T:$T,RAW!$C:$C,$B159,RAW!$F:$F,D$1))</f>
        <v>#N/A</v>
      </c>
      <c r="F159" s="104" t="e">
        <f>IF(ISERROR(VLOOKUP($A159,Tabla1[#All],2,FALSE)),NA(),SUMIFS(CALC!$T:$T,CALC!$C:$C,$B159,CALC!$F:$F,F$1))</f>
        <v>#N/A</v>
      </c>
      <c r="G159" s="104" t="e">
        <f>IF(ISERROR(VLOOKUP($A159,Tabla1[#All],2,FALSE)),NA(),SUMIFS(CALC!$T:$T,CALC!$C:$C,$B159,CALC!$F:$F,G$1))</f>
        <v>#N/A</v>
      </c>
    </row>
    <row r="160" spans="1:7" x14ac:dyDescent="0.3">
      <c r="A160">
        <v>158</v>
      </c>
      <c r="B160" s="2" t="e">
        <f>IF(ISERROR(VLOOKUP($A160,Tabla1[#All],2,FALSE)),NA(),VLOOKUP($A160,Tabla1[#All],2,FALSE))</f>
        <v>#N/A</v>
      </c>
      <c r="C160" s="104" t="e">
        <f>IF(ISERROR(VLOOKUP($A160,Tabla1[#All],2,FALSE)),NA(),SUMIFS(RAW!$T:$T,RAW!$C:$C,$B160,RAW!$F:$F,C$1))</f>
        <v>#N/A</v>
      </c>
      <c r="D160" s="104" t="e">
        <f>IF(ISERROR(VLOOKUP($A160,Tabla1[#All],2,FALSE)),NA(),SUMIFS(RAW!$T:$T,RAW!$C:$C,$B160,RAW!$F:$F,D$1))</f>
        <v>#N/A</v>
      </c>
      <c r="F160" s="104" t="e">
        <f>IF(ISERROR(VLOOKUP($A160,Tabla1[#All],2,FALSE)),NA(),SUMIFS(CALC!$T:$T,CALC!$C:$C,$B160,CALC!$F:$F,F$1))</f>
        <v>#N/A</v>
      </c>
      <c r="G160" s="104" t="e">
        <f>IF(ISERROR(VLOOKUP($A160,Tabla1[#All],2,FALSE)),NA(),SUMIFS(CALC!$T:$T,CALC!$C:$C,$B160,CALC!$F:$F,G$1))</f>
        <v>#N/A</v>
      </c>
    </row>
    <row r="161" spans="1:7" x14ac:dyDescent="0.3">
      <c r="A161">
        <v>159</v>
      </c>
      <c r="B161" s="2" t="e">
        <f>IF(ISERROR(VLOOKUP($A161,Tabla1[#All],2,FALSE)),NA(),VLOOKUP($A161,Tabla1[#All],2,FALSE))</f>
        <v>#N/A</v>
      </c>
      <c r="C161" s="104" t="e">
        <f>IF(ISERROR(VLOOKUP($A161,Tabla1[#All],2,FALSE)),NA(),SUMIFS(RAW!$T:$T,RAW!$C:$C,$B161,RAW!$F:$F,C$1))</f>
        <v>#N/A</v>
      </c>
      <c r="D161" s="104" t="e">
        <f>IF(ISERROR(VLOOKUP($A161,Tabla1[#All],2,FALSE)),NA(),SUMIFS(RAW!$T:$T,RAW!$C:$C,$B161,RAW!$F:$F,D$1))</f>
        <v>#N/A</v>
      </c>
      <c r="F161" s="104" t="e">
        <f>IF(ISERROR(VLOOKUP($A161,Tabla1[#All],2,FALSE)),NA(),SUMIFS(CALC!$T:$T,CALC!$C:$C,$B161,CALC!$F:$F,F$1))</f>
        <v>#N/A</v>
      </c>
      <c r="G161" s="104" t="e">
        <f>IF(ISERROR(VLOOKUP($A161,Tabla1[#All],2,FALSE)),NA(),SUMIFS(CALC!$T:$T,CALC!$C:$C,$B161,CALC!$F:$F,G$1))</f>
        <v>#N/A</v>
      </c>
    </row>
    <row r="162" spans="1:7" x14ac:dyDescent="0.3">
      <c r="A162">
        <v>160</v>
      </c>
      <c r="B162" s="2" t="e">
        <f>IF(ISERROR(VLOOKUP($A162,Tabla1[#All],2,FALSE)),NA(),VLOOKUP($A162,Tabla1[#All],2,FALSE))</f>
        <v>#N/A</v>
      </c>
      <c r="C162" s="104" t="e">
        <f>IF(ISERROR(VLOOKUP($A162,Tabla1[#All],2,FALSE)),NA(),SUMIFS(RAW!$T:$T,RAW!$C:$C,$B162,RAW!$F:$F,C$1))</f>
        <v>#N/A</v>
      </c>
      <c r="D162" s="104" t="e">
        <f>IF(ISERROR(VLOOKUP($A162,Tabla1[#All],2,FALSE)),NA(),SUMIFS(RAW!$T:$T,RAW!$C:$C,$B162,RAW!$F:$F,D$1))</f>
        <v>#N/A</v>
      </c>
      <c r="F162" s="104" t="e">
        <f>IF(ISERROR(VLOOKUP($A162,Tabla1[#All],2,FALSE)),NA(),SUMIFS(CALC!$T:$T,CALC!$C:$C,$B162,CALC!$F:$F,F$1))</f>
        <v>#N/A</v>
      </c>
      <c r="G162" s="104" t="e">
        <f>IF(ISERROR(VLOOKUP($A162,Tabla1[#All],2,FALSE)),NA(),SUMIFS(CALC!$T:$T,CALC!$C:$C,$B162,CALC!$F:$F,G$1))</f>
        <v>#N/A</v>
      </c>
    </row>
    <row r="163" spans="1:7" x14ac:dyDescent="0.3">
      <c r="A163">
        <v>161</v>
      </c>
      <c r="B163" s="2" t="e">
        <f>IF(ISERROR(VLOOKUP($A163,Tabla1[#All],2,FALSE)),NA(),VLOOKUP($A163,Tabla1[#All],2,FALSE))</f>
        <v>#N/A</v>
      </c>
      <c r="C163" s="104" t="e">
        <f>IF(ISERROR(VLOOKUP($A163,Tabla1[#All],2,FALSE)),NA(),SUMIFS(RAW!$T:$T,RAW!$C:$C,$B163,RAW!$F:$F,C$1))</f>
        <v>#N/A</v>
      </c>
      <c r="D163" s="104" t="e">
        <f>IF(ISERROR(VLOOKUP($A163,Tabla1[#All],2,FALSE)),NA(),SUMIFS(RAW!$T:$T,RAW!$C:$C,$B163,RAW!$F:$F,D$1))</f>
        <v>#N/A</v>
      </c>
      <c r="F163" s="104" t="e">
        <f>IF(ISERROR(VLOOKUP($A163,Tabla1[#All],2,FALSE)),NA(),SUMIFS(CALC!$T:$T,CALC!$C:$C,$B163,CALC!$F:$F,F$1))</f>
        <v>#N/A</v>
      </c>
      <c r="G163" s="104" t="e">
        <f>IF(ISERROR(VLOOKUP($A163,Tabla1[#All],2,FALSE)),NA(),SUMIFS(CALC!$T:$T,CALC!$C:$C,$B163,CALC!$F:$F,G$1))</f>
        <v>#N/A</v>
      </c>
    </row>
    <row r="164" spans="1:7" x14ac:dyDescent="0.3">
      <c r="A164">
        <v>162</v>
      </c>
      <c r="B164" s="2" t="e">
        <f>IF(ISERROR(VLOOKUP($A164,Tabla1[#All],2,FALSE)),NA(),VLOOKUP($A164,Tabla1[#All],2,FALSE))</f>
        <v>#N/A</v>
      </c>
      <c r="C164" s="104" t="e">
        <f>IF(ISERROR(VLOOKUP($A164,Tabla1[#All],2,FALSE)),NA(),SUMIFS(RAW!$T:$T,RAW!$C:$C,$B164,RAW!$F:$F,C$1))</f>
        <v>#N/A</v>
      </c>
      <c r="D164" s="104" t="e">
        <f>IF(ISERROR(VLOOKUP($A164,Tabla1[#All],2,FALSE)),NA(),SUMIFS(RAW!$T:$T,RAW!$C:$C,$B164,RAW!$F:$F,D$1))</f>
        <v>#N/A</v>
      </c>
      <c r="F164" s="104" t="e">
        <f>IF(ISERROR(VLOOKUP($A164,Tabla1[#All],2,FALSE)),NA(),SUMIFS(CALC!$T:$T,CALC!$C:$C,$B164,CALC!$F:$F,F$1))</f>
        <v>#N/A</v>
      </c>
      <c r="G164" s="104" t="e">
        <f>IF(ISERROR(VLOOKUP($A164,Tabla1[#All],2,FALSE)),NA(),SUMIFS(CALC!$T:$T,CALC!$C:$C,$B164,CALC!$F:$F,G$1))</f>
        <v>#N/A</v>
      </c>
    </row>
    <row r="165" spans="1:7" x14ac:dyDescent="0.3">
      <c r="A165">
        <v>163</v>
      </c>
      <c r="B165" s="2" t="e">
        <f>IF(ISERROR(VLOOKUP($A165,Tabla1[#All],2,FALSE)),NA(),VLOOKUP($A165,Tabla1[#All],2,FALSE))</f>
        <v>#N/A</v>
      </c>
      <c r="C165" s="104" t="e">
        <f>IF(ISERROR(VLOOKUP($A165,Tabla1[#All],2,FALSE)),NA(),SUMIFS(RAW!$T:$T,RAW!$C:$C,$B165,RAW!$F:$F,C$1))</f>
        <v>#N/A</v>
      </c>
      <c r="D165" s="104" t="e">
        <f>IF(ISERROR(VLOOKUP($A165,Tabla1[#All],2,FALSE)),NA(),SUMIFS(RAW!$T:$T,RAW!$C:$C,$B165,RAW!$F:$F,D$1))</f>
        <v>#N/A</v>
      </c>
      <c r="F165" s="104" t="e">
        <f>IF(ISERROR(VLOOKUP($A165,Tabla1[#All],2,FALSE)),NA(),SUMIFS(CALC!$T:$T,CALC!$C:$C,$B165,CALC!$F:$F,F$1))</f>
        <v>#N/A</v>
      </c>
      <c r="G165" s="104" t="e">
        <f>IF(ISERROR(VLOOKUP($A165,Tabla1[#All],2,FALSE)),NA(),SUMIFS(CALC!$T:$T,CALC!$C:$C,$B165,CALC!$F:$F,G$1))</f>
        <v>#N/A</v>
      </c>
    </row>
    <row r="166" spans="1:7" x14ac:dyDescent="0.3">
      <c r="A166">
        <v>164</v>
      </c>
      <c r="B166" s="2" t="e">
        <f>IF(ISERROR(VLOOKUP($A166,Tabla1[#All],2,FALSE)),NA(),VLOOKUP($A166,Tabla1[#All],2,FALSE))</f>
        <v>#N/A</v>
      </c>
      <c r="C166" s="104" t="e">
        <f>IF(ISERROR(VLOOKUP($A166,Tabla1[#All],2,FALSE)),NA(),SUMIFS(RAW!$T:$T,RAW!$C:$C,$B166,RAW!$F:$F,C$1))</f>
        <v>#N/A</v>
      </c>
      <c r="D166" s="104" t="e">
        <f>IF(ISERROR(VLOOKUP($A166,Tabla1[#All],2,FALSE)),NA(),SUMIFS(RAW!$T:$T,RAW!$C:$C,$B166,RAW!$F:$F,D$1))</f>
        <v>#N/A</v>
      </c>
      <c r="F166" s="104" t="e">
        <f>IF(ISERROR(VLOOKUP($A166,Tabla1[#All],2,FALSE)),NA(),SUMIFS(CALC!$T:$T,CALC!$C:$C,$B166,CALC!$F:$F,F$1))</f>
        <v>#N/A</v>
      </c>
      <c r="G166" s="104" t="e">
        <f>IF(ISERROR(VLOOKUP($A166,Tabla1[#All],2,FALSE)),NA(),SUMIFS(CALC!$T:$T,CALC!$C:$C,$B166,CALC!$F:$F,G$1))</f>
        <v>#N/A</v>
      </c>
    </row>
    <row r="167" spans="1:7" x14ac:dyDescent="0.3">
      <c r="A167">
        <v>165</v>
      </c>
      <c r="B167" s="2" t="e">
        <f>IF(ISERROR(VLOOKUP($A167,Tabla1[#All],2,FALSE)),NA(),VLOOKUP($A167,Tabla1[#All],2,FALSE))</f>
        <v>#N/A</v>
      </c>
      <c r="C167" s="104" t="e">
        <f>IF(ISERROR(VLOOKUP($A167,Tabla1[#All],2,FALSE)),NA(),SUMIFS(RAW!$T:$T,RAW!$C:$C,$B167,RAW!$F:$F,C$1))</f>
        <v>#N/A</v>
      </c>
      <c r="D167" s="104" t="e">
        <f>IF(ISERROR(VLOOKUP($A167,Tabla1[#All],2,FALSE)),NA(),SUMIFS(RAW!$T:$T,RAW!$C:$C,$B167,RAW!$F:$F,D$1))</f>
        <v>#N/A</v>
      </c>
      <c r="F167" s="104" t="e">
        <f>IF(ISERROR(VLOOKUP($A167,Tabla1[#All],2,FALSE)),NA(),SUMIFS(CALC!$T:$T,CALC!$C:$C,$B167,CALC!$F:$F,F$1))</f>
        <v>#N/A</v>
      </c>
      <c r="G167" s="104" t="e">
        <f>IF(ISERROR(VLOOKUP($A167,Tabla1[#All],2,FALSE)),NA(),SUMIFS(CALC!$T:$T,CALC!$C:$C,$B167,CALC!$F:$F,G$1))</f>
        <v>#N/A</v>
      </c>
    </row>
    <row r="168" spans="1:7" x14ac:dyDescent="0.3">
      <c r="A168">
        <v>166</v>
      </c>
      <c r="B168" s="2" t="e">
        <f>IF(ISERROR(VLOOKUP($A168,Tabla1[#All],2,FALSE)),NA(),VLOOKUP($A168,Tabla1[#All],2,FALSE))</f>
        <v>#N/A</v>
      </c>
      <c r="C168" s="104" t="e">
        <f>IF(ISERROR(VLOOKUP($A168,Tabla1[#All],2,FALSE)),NA(),SUMIFS(RAW!$T:$T,RAW!$C:$C,$B168,RAW!$F:$F,C$1))</f>
        <v>#N/A</v>
      </c>
      <c r="D168" s="104" t="e">
        <f>IF(ISERROR(VLOOKUP($A168,Tabla1[#All],2,FALSE)),NA(),SUMIFS(RAW!$T:$T,RAW!$C:$C,$B168,RAW!$F:$F,D$1))</f>
        <v>#N/A</v>
      </c>
      <c r="F168" s="104" t="e">
        <f>IF(ISERROR(VLOOKUP($A168,Tabla1[#All],2,FALSE)),NA(),SUMIFS(CALC!$T:$T,CALC!$C:$C,$B168,CALC!$F:$F,F$1))</f>
        <v>#N/A</v>
      </c>
      <c r="G168" s="104" t="e">
        <f>IF(ISERROR(VLOOKUP($A168,Tabla1[#All],2,FALSE)),NA(),SUMIFS(CALC!$T:$T,CALC!$C:$C,$B168,CALC!$F:$F,G$1))</f>
        <v>#N/A</v>
      </c>
    </row>
    <row r="169" spans="1:7" x14ac:dyDescent="0.3">
      <c r="A169">
        <v>167</v>
      </c>
      <c r="B169" s="2" t="e">
        <f>IF(ISERROR(VLOOKUP($A169,Tabla1[#All],2,FALSE)),NA(),VLOOKUP($A169,Tabla1[#All],2,FALSE))</f>
        <v>#N/A</v>
      </c>
      <c r="C169" s="104" t="e">
        <f>IF(ISERROR(VLOOKUP($A169,Tabla1[#All],2,FALSE)),NA(),SUMIFS(RAW!$T:$T,RAW!$C:$C,$B169,RAW!$F:$F,C$1))</f>
        <v>#N/A</v>
      </c>
      <c r="D169" s="104" t="e">
        <f>IF(ISERROR(VLOOKUP($A169,Tabla1[#All],2,FALSE)),NA(),SUMIFS(RAW!$T:$T,RAW!$C:$C,$B169,RAW!$F:$F,D$1))</f>
        <v>#N/A</v>
      </c>
      <c r="F169" s="104" t="e">
        <f>IF(ISERROR(VLOOKUP($A169,Tabla1[#All],2,FALSE)),NA(),SUMIFS(CALC!$T:$T,CALC!$C:$C,$B169,CALC!$F:$F,F$1))</f>
        <v>#N/A</v>
      </c>
      <c r="G169" s="104" t="e">
        <f>IF(ISERROR(VLOOKUP($A169,Tabla1[#All],2,FALSE)),NA(),SUMIFS(CALC!$T:$T,CALC!$C:$C,$B169,CALC!$F:$F,G$1))</f>
        <v>#N/A</v>
      </c>
    </row>
    <row r="170" spans="1:7" x14ac:dyDescent="0.3">
      <c r="A170">
        <v>168</v>
      </c>
      <c r="B170" s="2" t="e">
        <f>IF(ISERROR(VLOOKUP($A170,Tabla1[#All],2,FALSE)),NA(),VLOOKUP($A170,Tabla1[#All],2,FALSE))</f>
        <v>#N/A</v>
      </c>
      <c r="C170" s="104" t="e">
        <f>IF(ISERROR(VLOOKUP($A170,Tabla1[#All],2,FALSE)),NA(),SUMIFS(RAW!$T:$T,RAW!$C:$C,$B170,RAW!$F:$F,C$1))</f>
        <v>#N/A</v>
      </c>
      <c r="D170" s="104" t="e">
        <f>IF(ISERROR(VLOOKUP($A170,Tabla1[#All],2,FALSE)),NA(),SUMIFS(RAW!$T:$T,RAW!$C:$C,$B170,RAW!$F:$F,D$1))</f>
        <v>#N/A</v>
      </c>
      <c r="F170" s="104" t="e">
        <f>IF(ISERROR(VLOOKUP($A170,Tabla1[#All],2,FALSE)),NA(),SUMIFS(CALC!$T:$T,CALC!$C:$C,$B170,CALC!$F:$F,F$1))</f>
        <v>#N/A</v>
      </c>
      <c r="G170" s="104" t="e">
        <f>IF(ISERROR(VLOOKUP($A170,Tabla1[#All],2,FALSE)),NA(),SUMIFS(CALC!$T:$T,CALC!$C:$C,$B170,CALC!$F:$F,G$1))</f>
        <v>#N/A</v>
      </c>
    </row>
    <row r="171" spans="1:7" x14ac:dyDescent="0.3">
      <c r="A171">
        <v>169</v>
      </c>
      <c r="B171" s="2" t="e">
        <f>IF(ISERROR(VLOOKUP($A171,Tabla1[#All],2,FALSE)),NA(),VLOOKUP($A171,Tabla1[#All],2,FALSE))</f>
        <v>#N/A</v>
      </c>
      <c r="C171" s="104" t="e">
        <f>IF(ISERROR(VLOOKUP($A171,Tabla1[#All],2,FALSE)),NA(),SUMIFS(RAW!$T:$T,RAW!$C:$C,$B171,RAW!$F:$F,C$1))</f>
        <v>#N/A</v>
      </c>
      <c r="D171" s="104" t="e">
        <f>IF(ISERROR(VLOOKUP($A171,Tabla1[#All],2,FALSE)),NA(),SUMIFS(RAW!$T:$T,RAW!$C:$C,$B171,RAW!$F:$F,D$1))</f>
        <v>#N/A</v>
      </c>
      <c r="F171" s="104" t="e">
        <f>IF(ISERROR(VLOOKUP($A171,Tabla1[#All],2,FALSE)),NA(),SUMIFS(CALC!$T:$T,CALC!$C:$C,$B171,CALC!$F:$F,F$1))</f>
        <v>#N/A</v>
      </c>
      <c r="G171" s="104" t="e">
        <f>IF(ISERROR(VLOOKUP($A171,Tabla1[#All],2,FALSE)),NA(),SUMIFS(CALC!$T:$T,CALC!$C:$C,$B171,CALC!$F:$F,G$1))</f>
        <v>#N/A</v>
      </c>
    </row>
    <row r="172" spans="1:7" x14ac:dyDescent="0.3">
      <c r="A172">
        <v>170</v>
      </c>
      <c r="B172" s="2" t="e">
        <f>IF(ISERROR(VLOOKUP($A172,Tabla1[#All],2,FALSE)),NA(),VLOOKUP($A172,Tabla1[#All],2,FALSE))</f>
        <v>#N/A</v>
      </c>
      <c r="C172" s="104" t="e">
        <f>IF(ISERROR(VLOOKUP($A172,Tabla1[#All],2,FALSE)),NA(),SUMIFS(RAW!$T:$T,RAW!$C:$C,$B172,RAW!$F:$F,C$1))</f>
        <v>#N/A</v>
      </c>
      <c r="D172" s="104" t="e">
        <f>IF(ISERROR(VLOOKUP($A172,Tabla1[#All],2,FALSE)),NA(),SUMIFS(RAW!$T:$T,RAW!$C:$C,$B172,RAW!$F:$F,D$1))</f>
        <v>#N/A</v>
      </c>
      <c r="F172" s="104" t="e">
        <f>IF(ISERROR(VLOOKUP($A172,Tabla1[#All],2,FALSE)),NA(),SUMIFS(CALC!$T:$T,CALC!$C:$C,$B172,CALC!$F:$F,F$1))</f>
        <v>#N/A</v>
      </c>
      <c r="G172" s="104" t="e">
        <f>IF(ISERROR(VLOOKUP($A172,Tabla1[#All],2,FALSE)),NA(),SUMIFS(CALC!$T:$T,CALC!$C:$C,$B172,CALC!$F:$F,G$1))</f>
        <v>#N/A</v>
      </c>
    </row>
    <row r="173" spans="1:7" x14ac:dyDescent="0.3">
      <c r="A173">
        <v>171</v>
      </c>
      <c r="B173" s="2" t="e">
        <f>IF(ISERROR(VLOOKUP($A173,Tabla1[#All],2,FALSE)),NA(),VLOOKUP($A173,Tabla1[#All],2,FALSE))</f>
        <v>#N/A</v>
      </c>
      <c r="C173" s="104" t="e">
        <f>IF(ISERROR(VLOOKUP($A173,Tabla1[#All],2,FALSE)),NA(),SUMIFS(RAW!$T:$T,RAW!$C:$C,$B173,RAW!$F:$F,C$1))</f>
        <v>#N/A</v>
      </c>
      <c r="D173" s="104" t="e">
        <f>IF(ISERROR(VLOOKUP($A173,Tabla1[#All],2,FALSE)),NA(),SUMIFS(RAW!$T:$T,RAW!$C:$C,$B173,RAW!$F:$F,D$1))</f>
        <v>#N/A</v>
      </c>
      <c r="F173" s="104" t="e">
        <f>IF(ISERROR(VLOOKUP($A173,Tabla1[#All],2,FALSE)),NA(),SUMIFS(CALC!$T:$T,CALC!$C:$C,$B173,CALC!$F:$F,F$1))</f>
        <v>#N/A</v>
      </c>
      <c r="G173" s="104" t="e">
        <f>IF(ISERROR(VLOOKUP($A173,Tabla1[#All],2,FALSE)),NA(),SUMIFS(CALC!$T:$T,CALC!$C:$C,$B173,CALC!$F:$F,G$1))</f>
        <v>#N/A</v>
      </c>
    </row>
    <row r="174" spans="1:7" x14ac:dyDescent="0.3">
      <c r="A174">
        <v>172</v>
      </c>
      <c r="B174" s="2" t="e">
        <f>IF(ISERROR(VLOOKUP($A174,Tabla1[#All],2,FALSE)),NA(),VLOOKUP($A174,Tabla1[#All],2,FALSE))</f>
        <v>#N/A</v>
      </c>
      <c r="C174" s="104" t="e">
        <f>IF(ISERROR(VLOOKUP($A174,Tabla1[#All],2,FALSE)),NA(),SUMIFS(RAW!$T:$T,RAW!$C:$C,$B174,RAW!$F:$F,C$1))</f>
        <v>#N/A</v>
      </c>
      <c r="D174" s="104" t="e">
        <f>IF(ISERROR(VLOOKUP($A174,Tabla1[#All],2,FALSE)),NA(),SUMIFS(RAW!$T:$T,RAW!$C:$C,$B174,RAW!$F:$F,D$1))</f>
        <v>#N/A</v>
      </c>
      <c r="F174" s="104" t="e">
        <f>IF(ISERROR(VLOOKUP($A174,Tabla1[#All],2,FALSE)),NA(),SUMIFS(CALC!$T:$T,CALC!$C:$C,$B174,CALC!$F:$F,F$1))</f>
        <v>#N/A</v>
      </c>
      <c r="G174" s="104" t="e">
        <f>IF(ISERROR(VLOOKUP($A174,Tabla1[#All],2,FALSE)),NA(),SUMIFS(CALC!$T:$T,CALC!$C:$C,$B174,CALC!$F:$F,G$1))</f>
        <v>#N/A</v>
      </c>
    </row>
    <row r="175" spans="1:7" x14ac:dyDescent="0.3">
      <c r="A175">
        <v>173</v>
      </c>
      <c r="B175" s="2" t="e">
        <f>IF(ISERROR(VLOOKUP($A175,Tabla1[#All],2,FALSE)),NA(),VLOOKUP($A175,Tabla1[#All],2,FALSE))</f>
        <v>#N/A</v>
      </c>
      <c r="C175" s="104" t="e">
        <f>IF(ISERROR(VLOOKUP($A175,Tabla1[#All],2,FALSE)),NA(),SUMIFS(RAW!$T:$T,RAW!$C:$C,$B175,RAW!$F:$F,C$1))</f>
        <v>#N/A</v>
      </c>
      <c r="D175" s="104" t="e">
        <f>IF(ISERROR(VLOOKUP($A175,Tabla1[#All],2,FALSE)),NA(),SUMIFS(RAW!$T:$T,RAW!$C:$C,$B175,RAW!$F:$F,D$1))</f>
        <v>#N/A</v>
      </c>
      <c r="F175" s="104" t="e">
        <f>IF(ISERROR(VLOOKUP($A175,Tabla1[#All],2,FALSE)),NA(),SUMIFS(CALC!$T:$T,CALC!$C:$C,$B175,CALC!$F:$F,F$1))</f>
        <v>#N/A</v>
      </c>
      <c r="G175" s="104" t="e">
        <f>IF(ISERROR(VLOOKUP($A175,Tabla1[#All],2,FALSE)),NA(),SUMIFS(CALC!$T:$T,CALC!$C:$C,$B175,CALC!$F:$F,G$1))</f>
        <v>#N/A</v>
      </c>
    </row>
    <row r="176" spans="1:7" x14ac:dyDescent="0.3">
      <c r="A176">
        <v>174</v>
      </c>
      <c r="B176" s="2" t="e">
        <f>IF(ISERROR(VLOOKUP($A176,Tabla1[#All],2,FALSE)),NA(),VLOOKUP($A176,Tabla1[#All],2,FALSE))</f>
        <v>#N/A</v>
      </c>
      <c r="C176" s="104" t="e">
        <f>IF(ISERROR(VLOOKUP($A176,Tabla1[#All],2,FALSE)),NA(),SUMIFS(RAW!$T:$T,RAW!$C:$C,$B176,RAW!$F:$F,C$1))</f>
        <v>#N/A</v>
      </c>
      <c r="D176" s="104" t="e">
        <f>IF(ISERROR(VLOOKUP($A176,Tabla1[#All],2,FALSE)),NA(),SUMIFS(RAW!$T:$T,RAW!$C:$C,$B176,RAW!$F:$F,D$1))</f>
        <v>#N/A</v>
      </c>
      <c r="F176" s="104" t="e">
        <f>IF(ISERROR(VLOOKUP($A176,Tabla1[#All],2,FALSE)),NA(),SUMIFS(CALC!$T:$T,CALC!$C:$C,$B176,CALC!$F:$F,F$1))</f>
        <v>#N/A</v>
      </c>
      <c r="G176" s="104" t="e">
        <f>IF(ISERROR(VLOOKUP($A176,Tabla1[#All],2,FALSE)),NA(),SUMIFS(CALC!$T:$T,CALC!$C:$C,$B176,CALC!$F:$F,G$1))</f>
        <v>#N/A</v>
      </c>
    </row>
    <row r="177" spans="1:7" x14ac:dyDescent="0.3">
      <c r="A177">
        <v>175</v>
      </c>
      <c r="B177" s="2" t="e">
        <f>IF(ISERROR(VLOOKUP($A177,Tabla1[#All],2,FALSE)),NA(),VLOOKUP($A177,Tabla1[#All],2,FALSE))</f>
        <v>#N/A</v>
      </c>
      <c r="C177" s="104" t="e">
        <f>IF(ISERROR(VLOOKUP($A177,Tabla1[#All],2,FALSE)),NA(),SUMIFS(RAW!$T:$T,RAW!$C:$C,$B177,RAW!$F:$F,C$1))</f>
        <v>#N/A</v>
      </c>
      <c r="D177" s="104" t="e">
        <f>IF(ISERROR(VLOOKUP($A177,Tabla1[#All],2,FALSE)),NA(),SUMIFS(RAW!$T:$T,RAW!$C:$C,$B177,RAW!$F:$F,D$1))</f>
        <v>#N/A</v>
      </c>
      <c r="F177" s="104" t="e">
        <f>IF(ISERROR(VLOOKUP($A177,Tabla1[#All],2,FALSE)),NA(),SUMIFS(CALC!$T:$T,CALC!$C:$C,$B177,CALC!$F:$F,F$1))</f>
        <v>#N/A</v>
      </c>
      <c r="G177" s="104" t="e">
        <f>IF(ISERROR(VLOOKUP($A177,Tabla1[#All],2,FALSE)),NA(),SUMIFS(CALC!$T:$T,CALC!$C:$C,$B177,CALC!$F:$F,G$1))</f>
        <v>#N/A</v>
      </c>
    </row>
    <row r="178" spans="1:7" x14ac:dyDescent="0.3">
      <c r="A178">
        <v>176</v>
      </c>
      <c r="B178" s="2" t="e">
        <f>IF(ISERROR(VLOOKUP($A178,Tabla1[#All],2,FALSE)),NA(),VLOOKUP($A178,Tabla1[#All],2,FALSE))</f>
        <v>#N/A</v>
      </c>
      <c r="C178" s="104" t="e">
        <f>IF(ISERROR(VLOOKUP($A178,Tabla1[#All],2,FALSE)),NA(),SUMIFS(RAW!$T:$T,RAW!$C:$C,$B178,RAW!$F:$F,C$1))</f>
        <v>#N/A</v>
      </c>
      <c r="D178" s="104" t="e">
        <f>IF(ISERROR(VLOOKUP($A178,Tabla1[#All],2,FALSE)),NA(),SUMIFS(RAW!$T:$T,RAW!$C:$C,$B178,RAW!$F:$F,D$1))</f>
        <v>#N/A</v>
      </c>
      <c r="F178" s="104" t="e">
        <f>IF(ISERROR(VLOOKUP($A178,Tabla1[#All],2,FALSE)),NA(),SUMIFS(CALC!$T:$T,CALC!$C:$C,$B178,CALC!$F:$F,F$1))</f>
        <v>#N/A</v>
      </c>
      <c r="G178" s="104" t="e">
        <f>IF(ISERROR(VLOOKUP($A178,Tabla1[#All],2,FALSE)),NA(),SUMIFS(CALC!$T:$T,CALC!$C:$C,$B178,CALC!$F:$F,G$1))</f>
        <v>#N/A</v>
      </c>
    </row>
    <row r="179" spans="1:7" x14ac:dyDescent="0.3">
      <c r="A179">
        <v>177</v>
      </c>
      <c r="B179" s="2" t="e">
        <f>IF(ISERROR(VLOOKUP($A179,Tabla1[#All],2,FALSE)),NA(),VLOOKUP($A179,Tabla1[#All],2,FALSE))</f>
        <v>#N/A</v>
      </c>
      <c r="C179" s="104" t="e">
        <f>IF(ISERROR(VLOOKUP($A179,Tabla1[#All],2,FALSE)),NA(),SUMIFS(RAW!$T:$T,RAW!$C:$C,$B179,RAW!$F:$F,C$1))</f>
        <v>#N/A</v>
      </c>
      <c r="D179" s="104" t="e">
        <f>IF(ISERROR(VLOOKUP($A179,Tabla1[#All],2,FALSE)),NA(),SUMIFS(RAW!$T:$T,RAW!$C:$C,$B179,RAW!$F:$F,D$1))</f>
        <v>#N/A</v>
      </c>
      <c r="F179" s="104" t="e">
        <f>IF(ISERROR(VLOOKUP($A179,Tabla1[#All],2,FALSE)),NA(),SUMIFS(CALC!$T:$T,CALC!$C:$C,$B179,CALC!$F:$F,F$1))</f>
        <v>#N/A</v>
      </c>
      <c r="G179" s="104" t="e">
        <f>IF(ISERROR(VLOOKUP($A179,Tabla1[#All],2,FALSE)),NA(),SUMIFS(CALC!$T:$T,CALC!$C:$C,$B179,CALC!$F:$F,G$1))</f>
        <v>#N/A</v>
      </c>
    </row>
    <row r="180" spans="1:7" x14ac:dyDescent="0.3">
      <c r="A180">
        <v>178</v>
      </c>
      <c r="B180" s="2" t="e">
        <f>IF(ISERROR(VLOOKUP($A180,Tabla1[#All],2,FALSE)),NA(),VLOOKUP($A180,Tabla1[#All],2,FALSE))</f>
        <v>#N/A</v>
      </c>
      <c r="C180" s="104" t="e">
        <f>IF(ISERROR(VLOOKUP($A180,Tabla1[#All],2,FALSE)),NA(),SUMIFS(RAW!$T:$T,RAW!$C:$C,$B180,RAW!$F:$F,C$1))</f>
        <v>#N/A</v>
      </c>
      <c r="D180" s="104" t="e">
        <f>IF(ISERROR(VLOOKUP($A180,Tabla1[#All],2,FALSE)),NA(),SUMIFS(RAW!$T:$T,RAW!$C:$C,$B180,RAW!$F:$F,D$1))</f>
        <v>#N/A</v>
      </c>
      <c r="F180" s="104" t="e">
        <f>IF(ISERROR(VLOOKUP($A180,Tabla1[#All],2,FALSE)),NA(),SUMIFS(CALC!$T:$T,CALC!$C:$C,$B180,CALC!$F:$F,F$1))</f>
        <v>#N/A</v>
      </c>
      <c r="G180" s="104" t="e">
        <f>IF(ISERROR(VLOOKUP($A180,Tabla1[#All],2,FALSE)),NA(),SUMIFS(CALC!$T:$T,CALC!$C:$C,$B180,CALC!$F:$F,G$1))</f>
        <v>#N/A</v>
      </c>
    </row>
    <row r="181" spans="1:7" x14ac:dyDescent="0.3">
      <c r="A181">
        <v>179</v>
      </c>
      <c r="B181" s="2" t="e">
        <f>IF(ISERROR(VLOOKUP($A181,Tabla1[#All],2,FALSE)),NA(),VLOOKUP($A181,Tabla1[#All],2,FALSE))</f>
        <v>#N/A</v>
      </c>
      <c r="C181" s="104" t="e">
        <f>IF(ISERROR(VLOOKUP($A181,Tabla1[#All],2,FALSE)),NA(),SUMIFS(RAW!$T:$T,RAW!$C:$C,$B181,RAW!$F:$F,C$1))</f>
        <v>#N/A</v>
      </c>
      <c r="D181" s="104" t="e">
        <f>IF(ISERROR(VLOOKUP($A181,Tabla1[#All],2,FALSE)),NA(),SUMIFS(RAW!$T:$T,RAW!$C:$C,$B181,RAW!$F:$F,D$1))</f>
        <v>#N/A</v>
      </c>
      <c r="F181" s="104" t="e">
        <f>IF(ISERROR(VLOOKUP($A181,Tabla1[#All],2,FALSE)),NA(),SUMIFS(CALC!$T:$T,CALC!$C:$C,$B181,CALC!$F:$F,F$1))</f>
        <v>#N/A</v>
      </c>
      <c r="G181" s="104" t="e">
        <f>IF(ISERROR(VLOOKUP($A181,Tabla1[#All],2,FALSE)),NA(),SUMIFS(CALC!$T:$T,CALC!$C:$C,$B181,CALC!$F:$F,G$1))</f>
        <v>#N/A</v>
      </c>
    </row>
    <row r="182" spans="1:7" x14ac:dyDescent="0.3">
      <c r="A182">
        <v>180</v>
      </c>
      <c r="B182" s="2" t="e">
        <f>IF(ISERROR(VLOOKUP($A182,Tabla1[#All],2,FALSE)),NA(),VLOOKUP($A182,Tabla1[#All],2,FALSE))</f>
        <v>#N/A</v>
      </c>
      <c r="C182" s="104" t="e">
        <f>IF(ISERROR(VLOOKUP($A182,Tabla1[#All],2,FALSE)),NA(),SUMIFS(RAW!$T:$T,RAW!$C:$C,$B182,RAW!$F:$F,C$1))</f>
        <v>#N/A</v>
      </c>
      <c r="D182" s="104" t="e">
        <f>IF(ISERROR(VLOOKUP($A182,Tabla1[#All],2,FALSE)),NA(),SUMIFS(RAW!$T:$T,RAW!$C:$C,$B182,RAW!$F:$F,D$1))</f>
        <v>#N/A</v>
      </c>
      <c r="F182" s="104" t="e">
        <f>IF(ISERROR(VLOOKUP($A182,Tabla1[#All],2,FALSE)),NA(),SUMIFS(CALC!$T:$T,CALC!$C:$C,$B182,CALC!$F:$F,F$1))</f>
        <v>#N/A</v>
      </c>
      <c r="G182" s="104" t="e">
        <f>IF(ISERROR(VLOOKUP($A182,Tabla1[#All],2,FALSE)),NA(),SUMIFS(CALC!$T:$T,CALC!$C:$C,$B182,CALC!$F:$F,G$1))</f>
        <v>#N/A</v>
      </c>
    </row>
    <row r="183" spans="1:7" x14ac:dyDescent="0.3">
      <c r="A183">
        <v>181</v>
      </c>
      <c r="B183" s="2" t="e">
        <f>IF(ISERROR(VLOOKUP($A183,Tabla1[#All],2,FALSE)),NA(),VLOOKUP($A183,Tabla1[#All],2,FALSE))</f>
        <v>#N/A</v>
      </c>
      <c r="C183" s="104" t="e">
        <f>IF(ISERROR(VLOOKUP($A183,Tabla1[#All],2,FALSE)),NA(),SUMIFS(RAW!$T:$T,RAW!$C:$C,$B183,RAW!$F:$F,C$1))</f>
        <v>#N/A</v>
      </c>
      <c r="D183" s="104" t="e">
        <f>IF(ISERROR(VLOOKUP($A183,Tabla1[#All],2,FALSE)),NA(),SUMIFS(RAW!$T:$T,RAW!$C:$C,$B183,RAW!$F:$F,D$1))</f>
        <v>#N/A</v>
      </c>
      <c r="F183" s="104" t="e">
        <f>IF(ISERROR(VLOOKUP($A183,Tabla1[#All],2,FALSE)),NA(),SUMIFS(CALC!$T:$T,CALC!$C:$C,$B183,CALC!$F:$F,F$1))</f>
        <v>#N/A</v>
      </c>
      <c r="G183" s="104" t="e">
        <f>IF(ISERROR(VLOOKUP($A183,Tabla1[#All],2,FALSE)),NA(),SUMIFS(CALC!$T:$T,CALC!$C:$C,$B183,CALC!$F:$F,G$1))</f>
        <v>#N/A</v>
      </c>
    </row>
    <row r="184" spans="1:7" x14ac:dyDescent="0.3">
      <c r="A184">
        <v>182</v>
      </c>
      <c r="B184" s="2" t="e">
        <f>IF(ISERROR(VLOOKUP($A184,Tabla1[#All],2,FALSE)),NA(),VLOOKUP($A184,Tabla1[#All],2,FALSE))</f>
        <v>#N/A</v>
      </c>
      <c r="C184" s="104" t="e">
        <f>IF(ISERROR(VLOOKUP($A184,Tabla1[#All],2,FALSE)),NA(),SUMIFS(RAW!$T:$T,RAW!$C:$C,$B184,RAW!$F:$F,C$1))</f>
        <v>#N/A</v>
      </c>
      <c r="D184" s="104" t="e">
        <f>IF(ISERROR(VLOOKUP($A184,Tabla1[#All],2,FALSE)),NA(),SUMIFS(RAW!$T:$T,RAW!$C:$C,$B184,RAW!$F:$F,D$1))</f>
        <v>#N/A</v>
      </c>
      <c r="F184" s="104" t="e">
        <f>IF(ISERROR(VLOOKUP($A184,Tabla1[#All],2,FALSE)),NA(),SUMIFS(CALC!$T:$T,CALC!$C:$C,$B184,CALC!$F:$F,F$1))</f>
        <v>#N/A</v>
      </c>
      <c r="G184" s="104" t="e">
        <f>IF(ISERROR(VLOOKUP($A184,Tabla1[#All],2,FALSE)),NA(),SUMIFS(CALC!$T:$T,CALC!$C:$C,$B184,CALC!$F:$F,G$1))</f>
        <v>#N/A</v>
      </c>
    </row>
    <row r="185" spans="1:7" x14ac:dyDescent="0.3">
      <c r="A185">
        <v>183</v>
      </c>
      <c r="B185" s="2" t="e">
        <f>IF(ISERROR(VLOOKUP($A185,Tabla1[#All],2,FALSE)),NA(),VLOOKUP($A185,Tabla1[#All],2,FALSE))</f>
        <v>#N/A</v>
      </c>
      <c r="C185" s="104" t="e">
        <f>IF(ISERROR(VLOOKUP($A185,Tabla1[#All],2,FALSE)),NA(),SUMIFS(RAW!$T:$T,RAW!$C:$C,$B185,RAW!$F:$F,C$1))</f>
        <v>#N/A</v>
      </c>
      <c r="D185" s="104" t="e">
        <f>IF(ISERROR(VLOOKUP($A185,Tabla1[#All],2,FALSE)),NA(),SUMIFS(RAW!$T:$T,RAW!$C:$C,$B185,RAW!$F:$F,D$1))</f>
        <v>#N/A</v>
      </c>
      <c r="F185" s="104" t="e">
        <f>IF(ISERROR(VLOOKUP($A185,Tabla1[#All],2,FALSE)),NA(),SUMIFS(CALC!$T:$T,CALC!$C:$C,$B185,CALC!$F:$F,F$1))</f>
        <v>#N/A</v>
      </c>
      <c r="G185" s="104" t="e">
        <f>IF(ISERROR(VLOOKUP($A185,Tabla1[#All],2,FALSE)),NA(),SUMIFS(CALC!$T:$T,CALC!$C:$C,$B185,CALC!$F:$F,G$1))</f>
        <v>#N/A</v>
      </c>
    </row>
    <row r="186" spans="1:7" x14ac:dyDescent="0.3">
      <c r="A186">
        <v>184</v>
      </c>
      <c r="B186" s="2" t="e">
        <f>IF(ISERROR(VLOOKUP($A186,Tabla1[#All],2,FALSE)),NA(),VLOOKUP($A186,Tabla1[#All],2,FALSE))</f>
        <v>#N/A</v>
      </c>
      <c r="C186" s="104" t="e">
        <f>IF(ISERROR(VLOOKUP($A186,Tabla1[#All],2,FALSE)),NA(),SUMIFS(RAW!$T:$T,RAW!$C:$C,$B186,RAW!$F:$F,C$1))</f>
        <v>#N/A</v>
      </c>
      <c r="D186" s="104" t="e">
        <f>IF(ISERROR(VLOOKUP($A186,Tabla1[#All],2,FALSE)),NA(),SUMIFS(RAW!$T:$T,RAW!$C:$C,$B186,RAW!$F:$F,D$1))</f>
        <v>#N/A</v>
      </c>
      <c r="F186" s="104" t="e">
        <f>IF(ISERROR(VLOOKUP($A186,Tabla1[#All],2,FALSE)),NA(),SUMIFS(CALC!$T:$T,CALC!$C:$C,$B186,CALC!$F:$F,F$1))</f>
        <v>#N/A</v>
      </c>
      <c r="G186" s="104" t="e">
        <f>IF(ISERROR(VLOOKUP($A186,Tabla1[#All],2,FALSE)),NA(),SUMIFS(CALC!$T:$T,CALC!$C:$C,$B186,CALC!$F:$F,G$1))</f>
        <v>#N/A</v>
      </c>
    </row>
    <row r="187" spans="1:7" x14ac:dyDescent="0.3">
      <c r="A187">
        <v>185</v>
      </c>
      <c r="B187" s="2" t="e">
        <f>IF(ISERROR(VLOOKUP($A187,Tabla1[#All],2,FALSE)),NA(),VLOOKUP($A187,Tabla1[#All],2,FALSE))</f>
        <v>#N/A</v>
      </c>
      <c r="C187" s="104" t="e">
        <f>IF(ISERROR(VLOOKUP($A187,Tabla1[#All],2,FALSE)),NA(),SUMIFS(RAW!$T:$T,RAW!$C:$C,$B187,RAW!$F:$F,C$1))</f>
        <v>#N/A</v>
      </c>
      <c r="D187" s="104" t="e">
        <f>IF(ISERROR(VLOOKUP($A187,Tabla1[#All],2,FALSE)),NA(),SUMIFS(RAW!$T:$T,RAW!$C:$C,$B187,RAW!$F:$F,D$1))</f>
        <v>#N/A</v>
      </c>
      <c r="F187" s="104" t="e">
        <f>IF(ISERROR(VLOOKUP($A187,Tabla1[#All],2,FALSE)),NA(),SUMIFS(CALC!$T:$T,CALC!$C:$C,$B187,CALC!$F:$F,F$1))</f>
        <v>#N/A</v>
      </c>
      <c r="G187" s="104" t="e">
        <f>IF(ISERROR(VLOOKUP($A187,Tabla1[#All],2,FALSE)),NA(),SUMIFS(CALC!$T:$T,CALC!$C:$C,$B187,CALC!$F:$F,G$1))</f>
        <v>#N/A</v>
      </c>
    </row>
    <row r="188" spans="1:7" x14ac:dyDescent="0.3">
      <c r="A188">
        <v>186</v>
      </c>
      <c r="B188" s="2" t="e">
        <f>IF(ISERROR(VLOOKUP($A188,Tabla1[#All],2,FALSE)),NA(),VLOOKUP($A188,Tabla1[#All],2,FALSE))</f>
        <v>#N/A</v>
      </c>
      <c r="C188" s="104" t="e">
        <f>IF(ISERROR(VLOOKUP($A188,Tabla1[#All],2,FALSE)),NA(),SUMIFS(RAW!$T:$T,RAW!$C:$C,$B188,RAW!$F:$F,C$1))</f>
        <v>#N/A</v>
      </c>
      <c r="D188" s="104" t="e">
        <f>IF(ISERROR(VLOOKUP($A188,Tabla1[#All],2,FALSE)),NA(),SUMIFS(RAW!$T:$T,RAW!$C:$C,$B188,RAW!$F:$F,D$1))</f>
        <v>#N/A</v>
      </c>
      <c r="F188" s="104" t="e">
        <f>IF(ISERROR(VLOOKUP($A188,Tabla1[#All],2,FALSE)),NA(),SUMIFS(CALC!$T:$T,CALC!$C:$C,$B188,CALC!$F:$F,F$1))</f>
        <v>#N/A</v>
      </c>
      <c r="G188" s="104" t="e">
        <f>IF(ISERROR(VLOOKUP($A188,Tabla1[#All],2,FALSE)),NA(),SUMIFS(CALC!$T:$T,CALC!$C:$C,$B188,CALC!$F:$F,G$1))</f>
        <v>#N/A</v>
      </c>
    </row>
    <row r="189" spans="1:7" x14ac:dyDescent="0.3">
      <c r="A189">
        <v>187</v>
      </c>
      <c r="B189" s="2" t="e">
        <f>IF(ISERROR(VLOOKUP($A189,Tabla1[#All],2,FALSE)),NA(),VLOOKUP($A189,Tabla1[#All],2,FALSE))</f>
        <v>#N/A</v>
      </c>
      <c r="C189" s="104" t="e">
        <f>IF(ISERROR(VLOOKUP($A189,Tabla1[#All],2,FALSE)),NA(),SUMIFS(RAW!$T:$T,RAW!$C:$C,$B189,RAW!$F:$F,C$1))</f>
        <v>#N/A</v>
      </c>
      <c r="D189" s="104" t="e">
        <f>IF(ISERROR(VLOOKUP($A189,Tabla1[#All],2,FALSE)),NA(),SUMIFS(RAW!$T:$T,RAW!$C:$C,$B189,RAW!$F:$F,D$1))</f>
        <v>#N/A</v>
      </c>
      <c r="F189" s="104" t="e">
        <f>IF(ISERROR(VLOOKUP($A189,Tabla1[#All],2,FALSE)),NA(),SUMIFS(CALC!$T:$T,CALC!$C:$C,$B189,CALC!$F:$F,F$1))</f>
        <v>#N/A</v>
      </c>
      <c r="G189" s="104" t="e">
        <f>IF(ISERROR(VLOOKUP($A189,Tabla1[#All],2,FALSE)),NA(),SUMIFS(CALC!$T:$T,CALC!$C:$C,$B189,CALC!$F:$F,G$1))</f>
        <v>#N/A</v>
      </c>
    </row>
    <row r="190" spans="1:7" x14ac:dyDescent="0.3">
      <c r="A190">
        <v>188</v>
      </c>
      <c r="B190" s="2" t="e">
        <f>IF(ISERROR(VLOOKUP($A190,Tabla1[#All],2,FALSE)),NA(),VLOOKUP($A190,Tabla1[#All],2,FALSE))</f>
        <v>#N/A</v>
      </c>
      <c r="C190" s="104" t="e">
        <f>IF(ISERROR(VLOOKUP($A190,Tabla1[#All],2,FALSE)),NA(),SUMIFS(RAW!$T:$T,RAW!$C:$C,$B190,RAW!$F:$F,C$1))</f>
        <v>#N/A</v>
      </c>
      <c r="D190" s="104" t="e">
        <f>IF(ISERROR(VLOOKUP($A190,Tabla1[#All],2,FALSE)),NA(),SUMIFS(RAW!$T:$T,RAW!$C:$C,$B190,RAW!$F:$F,D$1))</f>
        <v>#N/A</v>
      </c>
      <c r="F190" s="104" t="e">
        <f>IF(ISERROR(VLOOKUP($A190,Tabla1[#All],2,FALSE)),NA(),SUMIFS(CALC!$T:$T,CALC!$C:$C,$B190,CALC!$F:$F,F$1))</f>
        <v>#N/A</v>
      </c>
      <c r="G190" s="104" t="e">
        <f>IF(ISERROR(VLOOKUP($A190,Tabla1[#All],2,FALSE)),NA(),SUMIFS(CALC!$T:$T,CALC!$C:$C,$B190,CALC!$F:$F,G$1))</f>
        <v>#N/A</v>
      </c>
    </row>
    <row r="191" spans="1:7" x14ac:dyDescent="0.3">
      <c r="A191">
        <v>189</v>
      </c>
      <c r="B191" s="2" t="e">
        <f>IF(ISERROR(VLOOKUP($A191,Tabla1[#All],2,FALSE)),NA(),VLOOKUP($A191,Tabla1[#All],2,FALSE))</f>
        <v>#N/A</v>
      </c>
      <c r="C191" s="104" t="e">
        <f>IF(ISERROR(VLOOKUP($A191,Tabla1[#All],2,FALSE)),NA(),SUMIFS(RAW!$T:$T,RAW!$C:$C,$B191,RAW!$F:$F,C$1))</f>
        <v>#N/A</v>
      </c>
      <c r="D191" s="104" t="e">
        <f>IF(ISERROR(VLOOKUP($A191,Tabla1[#All],2,FALSE)),NA(),SUMIFS(RAW!$T:$T,RAW!$C:$C,$B191,RAW!$F:$F,D$1))</f>
        <v>#N/A</v>
      </c>
      <c r="F191" s="104" t="e">
        <f>IF(ISERROR(VLOOKUP($A191,Tabla1[#All],2,FALSE)),NA(),SUMIFS(CALC!$T:$T,CALC!$C:$C,$B191,CALC!$F:$F,F$1))</f>
        <v>#N/A</v>
      </c>
      <c r="G191" s="104" t="e">
        <f>IF(ISERROR(VLOOKUP($A191,Tabla1[#All],2,FALSE)),NA(),SUMIFS(CALC!$T:$T,CALC!$C:$C,$B191,CALC!$F:$F,G$1))</f>
        <v>#N/A</v>
      </c>
    </row>
    <row r="192" spans="1:7" x14ac:dyDescent="0.3">
      <c r="A192">
        <v>190</v>
      </c>
      <c r="B192" s="2" t="e">
        <f>IF(ISERROR(VLOOKUP($A192,Tabla1[#All],2,FALSE)),NA(),VLOOKUP($A192,Tabla1[#All],2,FALSE))</f>
        <v>#N/A</v>
      </c>
      <c r="C192" s="104" t="e">
        <f>IF(ISERROR(VLOOKUP($A192,Tabla1[#All],2,FALSE)),NA(),SUMIFS(RAW!$T:$T,RAW!$C:$C,$B192,RAW!$F:$F,C$1))</f>
        <v>#N/A</v>
      </c>
      <c r="D192" s="104" t="e">
        <f>IF(ISERROR(VLOOKUP($A192,Tabla1[#All],2,FALSE)),NA(),SUMIFS(RAW!$T:$T,RAW!$C:$C,$B192,RAW!$F:$F,D$1))</f>
        <v>#N/A</v>
      </c>
      <c r="F192" s="104" t="e">
        <f>IF(ISERROR(VLOOKUP($A192,Tabla1[#All],2,FALSE)),NA(),SUMIFS(CALC!$T:$T,CALC!$C:$C,$B192,CALC!$F:$F,F$1))</f>
        <v>#N/A</v>
      </c>
      <c r="G192" s="104" t="e">
        <f>IF(ISERROR(VLOOKUP($A192,Tabla1[#All],2,FALSE)),NA(),SUMIFS(CALC!$T:$T,CALC!$C:$C,$B192,CALC!$F:$F,G$1))</f>
        <v>#N/A</v>
      </c>
    </row>
    <row r="193" spans="1:7" x14ac:dyDescent="0.3">
      <c r="A193">
        <v>191</v>
      </c>
      <c r="B193" s="2" t="e">
        <f>IF(ISERROR(VLOOKUP($A193,Tabla1[#All],2,FALSE)),NA(),VLOOKUP($A193,Tabla1[#All],2,FALSE))</f>
        <v>#N/A</v>
      </c>
      <c r="C193" s="104" t="e">
        <f>IF(ISERROR(VLOOKUP($A193,Tabla1[#All],2,FALSE)),NA(),SUMIFS(RAW!$T:$T,RAW!$C:$C,$B193,RAW!$F:$F,C$1))</f>
        <v>#N/A</v>
      </c>
      <c r="D193" s="104" t="e">
        <f>IF(ISERROR(VLOOKUP($A193,Tabla1[#All],2,FALSE)),NA(),SUMIFS(RAW!$T:$T,RAW!$C:$C,$B193,RAW!$F:$F,D$1))</f>
        <v>#N/A</v>
      </c>
      <c r="F193" s="104" t="e">
        <f>IF(ISERROR(VLOOKUP($A193,Tabla1[#All],2,FALSE)),NA(),SUMIFS(CALC!$T:$T,CALC!$C:$C,$B193,CALC!$F:$F,F$1))</f>
        <v>#N/A</v>
      </c>
      <c r="G193" s="104" t="e">
        <f>IF(ISERROR(VLOOKUP($A193,Tabla1[#All],2,FALSE)),NA(),SUMIFS(CALC!$T:$T,CALC!$C:$C,$B193,CALC!$F:$F,G$1))</f>
        <v>#N/A</v>
      </c>
    </row>
    <row r="194" spans="1:7" x14ac:dyDescent="0.3">
      <c r="A194">
        <v>192</v>
      </c>
      <c r="B194" s="2" t="e">
        <f>IF(ISERROR(VLOOKUP($A194,Tabla1[#All],2,FALSE)),NA(),VLOOKUP($A194,Tabla1[#All],2,FALSE))</f>
        <v>#N/A</v>
      </c>
      <c r="C194" s="104" t="e">
        <f>IF(ISERROR(VLOOKUP($A194,Tabla1[#All],2,FALSE)),NA(),SUMIFS(RAW!$T:$T,RAW!$C:$C,$B194,RAW!$F:$F,C$1))</f>
        <v>#N/A</v>
      </c>
      <c r="D194" s="104" t="e">
        <f>IF(ISERROR(VLOOKUP($A194,Tabla1[#All],2,FALSE)),NA(),SUMIFS(RAW!$T:$T,RAW!$C:$C,$B194,RAW!$F:$F,D$1))</f>
        <v>#N/A</v>
      </c>
      <c r="F194" s="104" t="e">
        <f>IF(ISERROR(VLOOKUP($A194,Tabla1[#All],2,FALSE)),NA(),SUMIFS(CALC!$T:$T,CALC!$C:$C,$B194,CALC!$F:$F,F$1))</f>
        <v>#N/A</v>
      </c>
      <c r="G194" s="104" t="e">
        <f>IF(ISERROR(VLOOKUP($A194,Tabla1[#All],2,FALSE)),NA(),SUMIFS(CALC!$T:$T,CALC!$C:$C,$B194,CALC!$F:$F,G$1))</f>
        <v>#N/A</v>
      </c>
    </row>
    <row r="195" spans="1:7" x14ac:dyDescent="0.3">
      <c r="A195">
        <v>193</v>
      </c>
      <c r="B195" s="2" t="e">
        <f>IF(ISERROR(VLOOKUP($A195,Tabla1[#All],2,FALSE)),NA(),VLOOKUP($A195,Tabla1[#All],2,FALSE))</f>
        <v>#N/A</v>
      </c>
      <c r="C195" s="104" t="e">
        <f>IF(ISERROR(VLOOKUP($A195,Tabla1[#All],2,FALSE)),NA(),SUMIFS(RAW!$T:$T,RAW!$C:$C,$B195,RAW!$F:$F,C$1))</f>
        <v>#N/A</v>
      </c>
      <c r="D195" s="104" t="e">
        <f>IF(ISERROR(VLOOKUP($A195,Tabla1[#All],2,FALSE)),NA(),SUMIFS(RAW!$T:$T,RAW!$C:$C,$B195,RAW!$F:$F,D$1))</f>
        <v>#N/A</v>
      </c>
      <c r="F195" s="104" t="e">
        <f>IF(ISERROR(VLOOKUP($A195,Tabla1[#All],2,FALSE)),NA(),SUMIFS(CALC!$T:$T,CALC!$C:$C,$B195,CALC!$F:$F,F$1))</f>
        <v>#N/A</v>
      </c>
      <c r="G195" s="104" t="e">
        <f>IF(ISERROR(VLOOKUP($A195,Tabla1[#All],2,FALSE)),NA(),SUMIFS(CALC!$T:$T,CALC!$C:$C,$B195,CALC!$F:$F,G$1))</f>
        <v>#N/A</v>
      </c>
    </row>
    <row r="196" spans="1:7" x14ac:dyDescent="0.3">
      <c r="A196">
        <v>194</v>
      </c>
      <c r="B196" s="2" t="e">
        <f>IF(ISERROR(VLOOKUP($A196,Tabla1[#All],2,FALSE)),NA(),VLOOKUP($A196,Tabla1[#All],2,FALSE))</f>
        <v>#N/A</v>
      </c>
      <c r="C196" s="104" t="e">
        <f>IF(ISERROR(VLOOKUP($A196,Tabla1[#All],2,FALSE)),NA(),SUMIFS(RAW!$T:$T,RAW!$C:$C,$B196,RAW!$F:$F,C$1))</f>
        <v>#N/A</v>
      </c>
      <c r="D196" s="104" t="e">
        <f>IF(ISERROR(VLOOKUP($A196,Tabla1[#All],2,FALSE)),NA(),SUMIFS(RAW!$T:$T,RAW!$C:$C,$B196,RAW!$F:$F,D$1))</f>
        <v>#N/A</v>
      </c>
      <c r="F196" s="104" t="e">
        <f>IF(ISERROR(VLOOKUP($A196,Tabla1[#All],2,FALSE)),NA(),SUMIFS(CALC!$T:$T,CALC!$C:$C,$B196,CALC!$F:$F,F$1))</f>
        <v>#N/A</v>
      </c>
      <c r="G196" s="104" t="e">
        <f>IF(ISERROR(VLOOKUP($A196,Tabla1[#All],2,FALSE)),NA(),SUMIFS(CALC!$T:$T,CALC!$C:$C,$B196,CALC!$F:$F,G$1))</f>
        <v>#N/A</v>
      </c>
    </row>
    <row r="197" spans="1:7" x14ac:dyDescent="0.3">
      <c r="A197">
        <v>195</v>
      </c>
      <c r="B197" s="2" t="e">
        <f>IF(ISERROR(VLOOKUP($A197,Tabla1[#All],2,FALSE)),NA(),VLOOKUP($A197,Tabla1[#All],2,FALSE))</f>
        <v>#N/A</v>
      </c>
      <c r="C197" s="104" t="e">
        <f>IF(ISERROR(VLOOKUP($A197,Tabla1[#All],2,FALSE)),NA(),SUMIFS(RAW!$T:$T,RAW!$C:$C,$B197,RAW!$F:$F,C$1))</f>
        <v>#N/A</v>
      </c>
      <c r="D197" s="104" t="e">
        <f>IF(ISERROR(VLOOKUP($A197,Tabla1[#All],2,FALSE)),NA(),SUMIFS(RAW!$T:$T,RAW!$C:$C,$B197,RAW!$F:$F,D$1))</f>
        <v>#N/A</v>
      </c>
      <c r="F197" s="104" t="e">
        <f>IF(ISERROR(VLOOKUP($A197,Tabla1[#All],2,FALSE)),NA(),SUMIFS(CALC!$T:$T,CALC!$C:$C,$B197,CALC!$F:$F,F$1))</f>
        <v>#N/A</v>
      </c>
      <c r="G197" s="104" t="e">
        <f>IF(ISERROR(VLOOKUP($A197,Tabla1[#All],2,FALSE)),NA(),SUMIFS(CALC!$T:$T,CALC!$C:$C,$B197,CALC!$F:$F,G$1))</f>
        <v>#N/A</v>
      </c>
    </row>
    <row r="198" spans="1:7" x14ac:dyDescent="0.3">
      <c r="A198">
        <v>196</v>
      </c>
      <c r="B198" s="2" t="e">
        <f>IF(ISERROR(VLOOKUP($A198,Tabla1[#All],2,FALSE)),NA(),VLOOKUP($A198,Tabla1[#All],2,FALSE))</f>
        <v>#N/A</v>
      </c>
      <c r="C198" s="104" t="e">
        <f>IF(ISERROR(VLOOKUP($A198,Tabla1[#All],2,FALSE)),NA(),SUMIFS(RAW!$T:$T,RAW!$C:$C,$B198,RAW!$F:$F,C$1))</f>
        <v>#N/A</v>
      </c>
      <c r="D198" s="104" t="e">
        <f>IF(ISERROR(VLOOKUP($A198,Tabla1[#All],2,FALSE)),NA(),SUMIFS(RAW!$T:$T,RAW!$C:$C,$B198,RAW!$F:$F,D$1))</f>
        <v>#N/A</v>
      </c>
      <c r="F198" s="104" t="e">
        <f>IF(ISERROR(VLOOKUP($A198,Tabla1[#All],2,FALSE)),NA(),SUMIFS(CALC!$T:$T,CALC!$C:$C,$B198,CALC!$F:$F,F$1))</f>
        <v>#N/A</v>
      </c>
      <c r="G198" s="104" t="e">
        <f>IF(ISERROR(VLOOKUP($A198,Tabla1[#All],2,FALSE)),NA(),SUMIFS(CALC!$T:$T,CALC!$C:$C,$B198,CALC!$F:$F,G$1))</f>
        <v>#N/A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2DEF1-8D3F-4591-9FBF-A88D7AF6667E}">
  <sheetPr codeName="Hoja16">
    <tabColor theme="7"/>
  </sheetPr>
  <dimension ref="A2:AA142"/>
  <sheetViews>
    <sheetView topLeftCell="I96" zoomScale="85" zoomScaleNormal="85" workbookViewId="0">
      <selection activeCell="AC19" sqref="AC19"/>
    </sheetView>
  </sheetViews>
  <sheetFormatPr baseColWidth="10" defaultColWidth="11.44140625" defaultRowHeight="13.2" x14ac:dyDescent="0.25"/>
  <cols>
    <col min="1" max="16384" width="11.44140625" style="231"/>
  </cols>
  <sheetData>
    <row r="2" spans="1:26" x14ac:dyDescent="0.25">
      <c r="A2" s="436" t="s">
        <v>137</v>
      </c>
      <c r="B2" s="436"/>
      <c r="C2" s="436"/>
      <c r="D2" s="436"/>
      <c r="E2" s="230"/>
    </row>
    <row r="4" spans="1:26" ht="14.4" x14ac:dyDescent="0.3">
      <c r="A4" s="437" t="s">
        <v>138</v>
      </c>
      <c r="B4" s="437"/>
      <c r="C4" s="437"/>
      <c r="D4" s="437"/>
      <c r="E4" s="258"/>
    </row>
    <row r="5" spans="1:26" x14ac:dyDescent="0.25">
      <c r="B5" s="230"/>
      <c r="C5" s="230"/>
    </row>
    <row r="6" spans="1:26" x14ac:dyDescent="0.25">
      <c r="B6" s="232"/>
      <c r="C6" s="232"/>
    </row>
    <row r="7" spans="1:26" x14ac:dyDescent="0.25">
      <c r="B7" s="232"/>
      <c r="C7" s="232"/>
    </row>
    <row r="8" spans="1:26" x14ac:dyDescent="0.25">
      <c r="B8" s="232"/>
      <c r="C8" s="232"/>
    </row>
    <row r="10" spans="1:26" x14ac:dyDescent="0.25">
      <c r="N10" s="438" t="s">
        <v>149</v>
      </c>
      <c r="O10" s="438"/>
      <c r="Y10" s="438" t="s">
        <v>150</v>
      </c>
      <c r="Z10" s="438"/>
    </row>
    <row r="13" spans="1:26" x14ac:dyDescent="0.25">
      <c r="C13" s="243" t="s">
        <v>142</v>
      </c>
      <c r="E13" s="243" t="s">
        <v>141</v>
      </c>
    </row>
    <row r="14" spans="1:26" x14ac:dyDescent="0.25">
      <c r="B14" s="233"/>
      <c r="C14" s="233"/>
      <c r="D14" s="233"/>
      <c r="E14" s="233"/>
      <c r="Q14" s="266">
        <v>1</v>
      </c>
      <c r="R14" s="266">
        <v>0.75</v>
      </c>
      <c r="S14" s="266">
        <v>1.25</v>
      </c>
    </row>
    <row r="15" spans="1:26" x14ac:dyDescent="0.25">
      <c r="A15" s="234" t="s">
        <v>139</v>
      </c>
      <c r="B15" s="259" t="s">
        <v>143</v>
      </c>
      <c r="C15" s="260" t="s">
        <v>144</v>
      </c>
      <c r="D15" s="261" t="s">
        <v>145</v>
      </c>
      <c r="E15" s="262" t="s">
        <v>146</v>
      </c>
    </row>
    <row r="16" spans="1:26" x14ac:dyDescent="0.25">
      <c r="A16" s="265">
        <v>0.29999999999995453</v>
      </c>
      <c r="B16" s="235"/>
      <c r="C16" s="263">
        <f>E16*0.75</f>
        <v>0.15075</v>
      </c>
      <c r="D16" s="263">
        <f>E16*1.25</f>
        <v>0.25125000000000003</v>
      </c>
      <c r="E16" s="235">
        <v>0.20100000000000001</v>
      </c>
      <c r="I16" s="232"/>
    </row>
    <row r="17" spans="1:27" ht="14.4" x14ac:dyDescent="0.3">
      <c r="A17" s="265">
        <v>0.625</v>
      </c>
      <c r="B17" s="235"/>
      <c r="C17" s="263">
        <f t="shared" ref="C17:C80" si="0">E17*0.75</f>
        <v>0.28649999999999998</v>
      </c>
      <c r="D17" s="263">
        <f t="shared" ref="D17:D80" si="1">E17*1.25</f>
        <v>0.47750000000000004</v>
      </c>
      <c r="E17" s="235">
        <v>0.38200000000000001</v>
      </c>
      <c r="M17">
        <v>593.80999999999995</v>
      </c>
      <c r="O17" s="231">
        <f>$M$17-P17</f>
        <v>0</v>
      </c>
      <c r="P17">
        <v>593.80999999999995</v>
      </c>
      <c r="Q17">
        <v>4.2089999999999996</v>
      </c>
      <c r="R17" s="231">
        <f>Q17*0.75</f>
        <v>3.1567499999999997</v>
      </c>
      <c r="S17" s="231">
        <f>Q17*1.25</f>
        <v>5.2612499999999995</v>
      </c>
      <c r="W17">
        <v>593.80999999999995</v>
      </c>
      <c r="X17"/>
      <c r="Y17" s="231">
        <f>$W$17-Z17</f>
        <v>0</v>
      </c>
      <c r="Z17">
        <v>593.80999999999995</v>
      </c>
      <c r="AA17">
        <v>4.0579999999999998</v>
      </c>
    </row>
    <row r="18" spans="1:27" ht="14.4" x14ac:dyDescent="0.3">
      <c r="A18" s="265">
        <v>0.95000000000004547</v>
      </c>
      <c r="B18" s="235"/>
      <c r="C18" s="263">
        <f t="shared" si="0"/>
        <v>0.42299999999999993</v>
      </c>
      <c r="D18" s="263">
        <f t="shared" si="1"/>
        <v>0.70499999999999996</v>
      </c>
      <c r="E18" s="235">
        <v>0.56399999999999995</v>
      </c>
      <c r="O18" s="231">
        <f t="shared" ref="O18:O81" si="2">$M$17-P18</f>
        <v>0.11799999999993815</v>
      </c>
      <c r="P18">
        <v>593.69200000000001</v>
      </c>
      <c r="Q18">
        <v>4.306</v>
      </c>
      <c r="R18" s="231">
        <f t="shared" ref="R18:R81" si="3">Q18*0.75</f>
        <v>3.2294999999999998</v>
      </c>
      <c r="S18" s="231">
        <f t="shared" ref="S18:S81" si="4">Q18*1.25</f>
        <v>5.3825000000000003</v>
      </c>
      <c r="Y18" s="231">
        <f t="shared" ref="Y18:Y81" si="5">$W$17-Z18</f>
        <v>0.11799999999993815</v>
      </c>
      <c r="Z18">
        <v>593.69200000000001</v>
      </c>
      <c r="AA18">
        <v>4.181</v>
      </c>
    </row>
    <row r="19" spans="1:27" ht="14.4" x14ac:dyDescent="0.3">
      <c r="A19" s="265">
        <v>0.95000000000004547</v>
      </c>
      <c r="B19" s="235"/>
      <c r="C19" s="263">
        <f t="shared" si="0"/>
        <v>0.42299999999999993</v>
      </c>
      <c r="D19" s="263">
        <f t="shared" si="1"/>
        <v>0.70499999999999996</v>
      </c>
      <c r="E19" s="235">
        <v>0.56399999999999995</v>
      </c>
      <c r="O19" s="231">
        <f t="shared" si="2"/>
        <v>0.38399999999990087</v>
      </c>
      <c r="P19">
        <v>593.42600000000004</v>
      </c>
      <c r="Q19">
        <v>4.5259999999999998</v>
      </c>
      <c r="R19" s="231">
        <f t="shared" si="3"/>
        <v>3.3944999999999999</v>
      </c>
      <c r="S19" s="231">
        <f t="shared" si="4"/>
        <v>5.6574999999999998</v>
      </c>
      <c r="Y19" s="231">
        <f t="shared" si="5"/>
        <v>0.38399999999990087</v>
      </c>
      <c r="Z19">
        <v>593.42600000000004</v>
      </c>
      <c r="AA19">
        <v>4.4580000000000002</v>
      </c>
    </row>
    <row r="20" spans="1:27" ht="14.4" x14ac:dyDescent="0.3">
      <c r="A20" s="265">
        <v>1.2749999999999773</v>
      </c>
      <c r="B20" s="235"/>
      <c r="C20" s="263">
        <f t="shared" si="0"/>
        <v>0.55874999999999997</v>
      </c>
      <c r="D20" s="263">
        <f t="shared" si="1"/>
        <v>0.93125000000000002</v>
      </c>
      <c r="E20" s="235">
        <v>0.745</v>
      </c>
      <c r="O20" s="231">
        <f t="shared" si="2"/>
        <v>0.64999999999997726</v>
      </c>
      <c r="P20">
        <v>593.16</v>
      </c>
      <c r="Q20">
        <v>4.7450000000000001</v>
      </c>
      <c r="R20" s="231">
        <f t="shared" si="3"/>
        <v>3.5587499999999999</v>
      </c>
      <c r="S20" s="231">
        <f t="shared" si="4"/>
        <v>5.9312500000000004</v>
      </c>
      <c r="Y20" s="231">
        <f t="shared" si="5"/>
        <v>0.64999999999997726</v>
      </c>
      <c r="Z20">
        <v>593.16</v>
      </c>
      <c r="AA20">
        <v>4.7359999999999998</v>
      </c>
    </row>
    <row r="21" spans="1:27" ht="14.4" x14ac:dyDescent="0.3">
      <c r="A21" s="265">
        <v>1.6000000000000227</v>
      </c>
      <c r="B21" s="235"/>
      <c r="C21" s="263">
        <f t="shared" si="0"/>
        <v>0.69375000000000009</v>
      </c>
      <c r="D21" s="263">
        <f t="shared" si="1"/>
        <v>1.15625</v>
      </c>
      <c r="E21" s="235">
        <v>0.92500000000000004</v>
      </c>
      <c r="O21" s="231">
        <f t="shared" si="2"/>
        <v>0.64999999999997726</v>
      </c>
      <c r="P21">
        <v>593.16</v>
      </c>
      <c r="Q21">
        <v>4.7450000000000001</v>
      </c>
      <c r="R21" s="231">
        <f t="shared" si="3"/>
        <v>3.5587499999999999</v>
      </c>
      <c r="S21" s="231">
        <f t="shared" si="4"/>
        <v>5.9312500000000004</v>
      </c>
      <c r="Y21" s="231">
        <f t="shared" si="5"/>
        <v>0.64999999999997726</v>
      </c>
      <c r="Z21">
        <v>593.16</v>
      </c>
      <c r="AA21">
        <v>4.7359999999999998</v>
      </c>
    </row>
    <row r="22" spans="1:27" ht="14.4" x14ac:dyDescent="0.3">
      <c r="A22" s="265">
        <v>1.6000000000000227</v>
      </c>
      <c r="B22" s="235"/>
      <c r="C22" s="263">
        <f t="shared" si="0"/>
        <v>0.69375000000000009</v>
      </c>
      <c r="D22" s="263">
        <f t="shared" si="1"/>
        <v>1.15625</v>
      </c>
      <c r="E22" s="235">
        <v>0.92500000000000004</v>
      </c>
      <c r="O22" s="231">
        <f t="shared" si="2"/>
        <v>0.97499999999990905</v>
      </c>
      <c r="P22">
        <v>592.83500000000004</v>
      </c>
      <c r="Q22">
        <v>5.0140000000000002</v>
      </c>
      <c r="R22" s="231">
        <f t="shared" si="3"/>
        <v>3.7605000000000004</v>
      </c>
      <c r="S22" s="231">
        <f t="shared" si="4"/>
        <v>6.2675000000000001</v>
      </c>
      <c r="Y22" s="231">
        <f t="shared" si="5"/>
        <v>0.97499999999990905</v>
      </c>
      <c r="Z22">
        <v>592.83500000000004</v>
      </c>
      <c r="AA22">
        <v>5.0750000000000002</v>
      </c>
    </row>
    <row r="23" spans="1:27" ht="14.4" x14ac:dyDescent="0.3">
      <c r="A23" s="265">
        <v>1.8949999999999818</v>
      </c>
      <c r="B23" s="235"/>
      <c r="C23" s="263">
        <f t="shared" si="0"/>
        <v>0.82650000000000001</v>
      </c>
      <c r="D23" s="263">
        <f t="shared" si="1"/>
        <v>1.3775000000000002</v>
      </c>
      <c r="E23" s="235">
        <v>1.1020000000000001</v>
      </c>
      <c r="O23" s="231">
        <f t="shared" si="2"/>
        <v>1.2999999999999545</v>
      </c>
      <c r="P23">
        <v>592.51</v>
      </c>
      <c r="Q23">
        <v>5.2789999999999999</v>
      </c>
      <c r="R23" s="231">
        <f t="shared" si="3"/>
        <v>3.9592499999999999</v>
      </c>
      <c r="S23" s="231">
        <f t="shared" si="4"/>
        <v>6.5987499999999999</v>
      </c>
      <c r="Y23" s="231">
        <f t="shared" si="5"/>
        <v>1.2999999999999545</v>
      </c>
      <c r="Z23">
        <v>592.51</v>
      </c>
      <c r="AA23">
        <v>5.4109999999999996</v>
      </c>
    </row>
    <row r="24" spans="1:27" ht="14.4" x14ac:dyDescent="0.3">
      <c r="A24" s="265">
        <v>2.1900000000000546</v>
      </c>
      <c r="B24" s="235"/>
      <c r="C24" s="263">
        <f t="shared" si="0"/>
        <v>0.95700000000000007</v>
      </c>
      <c r="D24" s="263">
        <f t="shared" si="1"/>
        <v>1.595</v>
      </c>
      <c r="E24" s="235">
        <v>1.276</v>
      </c>
      <c r="O24" s="231">
        <f t="shared" si="2"/>
        <v>1.55499999999995</v>
      </c>
      <c r="P24">
        <v>592.255</v>
      </c>
      <c r="Q24">
        <v>5.4320000000000004</v>
      </c>
      <c r="R24" s="231">
        <f t="shared" si="3"/>
        <v>4.0739999999999998</v>
      </c>
      <c r="S24" s="231">
        <f t="shared" si="4"/>
        <v>6.7900000000000009</v>
      </c>
      <c r="Y24" s="231">
        <f t="shared" si="5"/>
        <v>1.55499999999995</v>
      </c>
      <c r="Z24">
        <v>592.255</v>
      </c>
      <c r="AA24">
        <v>5.62</v>
      </c>
    </row>
    <row r="25" spans="1:27" ht="14.4" x14ac:dyDescent="0.3">
      <c r="A25" s="265">
        <v>2.4900000000000091</v>
      </c>
      <c r="B25" s="235"/>
      <c r="C25" s="263">
        <f t="shared" si="0"/>
        <v>1.0859999999999999</v>
      </c>
      <c r="D25" s="263">
        <f t="shared" si="1"/>
        <v>1.81</v>
      </c>
      <c r="E25" s="235">
        <v>1.448</v>
      </c>
      <c r="O25" s="231">
        <f t="shared" si="2"/>
        <v>1.8099999999999454</v>
      </c>
      <c r="P25">
        <v>592</v>
      </c>
      <c r="Q25">
        <v>5.5789999999999997</v>
      </c>
      <c r="R25" s="231">
        <f t="shared" si="3"/>
        <v>4.1842499999999996</v>
      </c>
      <c r="S25" s="231">
        <f t="shared" si="4"/>
        <v>6.9737499999999999</v>
      </c>
      <c r="Y25" s="231">
        <f t="shared" si="5"/>
        <v>1.8099999999999454</v>
      </c>
      <c r="Z25">
        <v>592</v>
      </c>
      <c r="AA25">
        <v>5.8239999999999998</v>
      </c>
    </row>
    <row r="26" spans="1:27" ht="14.4" x14ac:dyDescent="0.3">
      <c r="A26" s="265">
        <v>2.4900000000000091</v>
      </c>
      <c r="B26" s="235"/>
      <c r="C26" s="263">
        <f t="shared" si="0"/>
        <v>1.0859999999999999</v>
      </c>
      <c r="D26" s="263">
        <f t="shared" si="1"/>
        <v>1.81</v>
      </c>
      <c r="E26" s="235">
        <v>1.448</v>
      </c>
      <c r="O26" s="231">
        <f t="shared" si="2"/>
        <v>1.8099999999999454</v>
      </c>
      <c r="P26">
        <v>592</v>
      </c>
      <c r="Q26">
        <v>5.5789999999999997</v>
      </c>
      <c r="R26" s="231">
        <f t="shared" si="3"/>
        <v>4.1842499999999996</v>
      </c>
      <c r="S26" s="231">
        <f t="shared" si="4"/>
        <v>6.9737499999999999</v>
      </c>
      <c r="Y26" s="231">
        <f t="shared" si="5"/>
        <v>1.8099999999999454</v>
      </c>
      <c r="Z26">
        <v>592</v>
      </c>
      <c r="AA26">
        <v>5.8239999999999998</v>
      </c>
    </row>
    <row r="27" spans="1:27" ht="14.4" x14ac:dyDescent="0.3">
      <c r="A27" s="265">
        <v>2.9400000000000546</v>
      </c>
      <c r="B27" s="235"/>
      <c r="C27" s="263">
        <f t="shared" si="0"/>
        <v>1.2705</v>
      </c>
      <c r="D27" s="263">
        <f t="shared" si="1"/>
        <v>2.1174999999999997</v>
      </c>
      <c r="E27" s="235">
        <v>1.694</v>
      </c>
      <c r="O27" s="231">
        <f t="shared" si="2"/>
        <v>2.2599999999999909</v>
      </c>
      <c r="P27">
        <v>591.54999999999995</v>
      </c>
      <c r="Q27">
        <v>5.8220000000000001</v>
      </c>
      <c r="R27" s="231">
        <f t="shared" si="3"/>
        <v>4.3665000000000003</v>
      </c>
      <c r="S27" s="231">
        <f t="shared" si="4"/>
        <v>7.2774999999999999</v>
      </c>
      <c r="Y27" s="231">
        <f t="shared" si="5"/>
        <v>2.2599999999999909</v>
      </c>
      <c r="Z27">
        <v>591.54999999999995</v>
      </c>
      <c r="AA27">
        <v>6.1689999999999996</v>
      </c>
    </row>
    <row r="28" spans="1:27" ht="14.4" x14ac:dyDescent="0.3">
      <c r="A28" s="265">
        <v>3.3899999999999864</v>
      </c>
      <c r="B28" s="235"/>
      <c r="C28" s="263">
        <f t="shared" si="0"/>
        <v>1.4430000000000001</v>
      </c>
      <c r="D28" s="263">
        <f t="shared" si="1"/>
        <v>2.4049999999999998</v>
      </c>
      <c r="E28" s="235">
        <v>1.9239999999999999</v>
      </c>
      <c r="O28" s="231">
        <f t="shared" si="2"/>
        <v>2.7099999999999227</v>
      </c>
      <c r="P28">
        <v>591.1</v>
      </c>
      <c r="Q28">
        <v>6.0369999999999999</v>
      </c>
      <c r="R28" s="231">
        <f t="shared" si="3"/>
        <v>4.5277500000000002</v>
      </c>
      <c r="S28" s="231">
        <f t="shared" si="4"/>
        <v>7.5462499999999997</v>
      </c>
      <c r="Y28" s="231">
        <f t="shared" si="5"/>
        <v>2.7099999999999227</v>
      </c>
      <c r="Z28">
        <v>591.1</v>
      </c>
      <c r="AA28">
        <v>6.4889999999999999</v>
      </c>
    </row>
    <row r="29" spans="1:27" ht="14.4" x14ac:dyDescent="0.3">
      <c r="A29" s="265">
        <v>3.8400000000000318</v>
      </c>
      <c r="B29" s="235"/>
      <c r="C29" s="263">
        <f t="shared" si="0"/>
        <v>1.6004999999999998</v>
      </c>
      <c r="D29" s="263">
        <f t="shared" si="1"/>
        <v>2.6675</v>
      </c>
      <c r="E29" s="235">
        <v>2.1339999999999999</v>
      </c>
      <c r="O29" s="231">
        <f t="shared" si="2"/>
        <v>3.1599999999999682</v>
      </c>
      <c r="P29">
        <v>590.65</v>
      </c>
      <c r="Q29">
        <v>6.2190000000000003</v>
      </c>
      <c r="R29" s="231">
        <f t="shared" si="3"/>
        <v>4.66425</v>
      </c>
      <c r="S29" s="231">
        <f t="shared" si="4"/>
        <v>7.7737500000000006</v>
      </c>
      <c r="Y29" s="231">
        <f t="shared" si="5"/>
        <v>3.1599999999999682</v>
      </c>
      <c r="Z29">
        <v>590.65</v>
      </c>
      <c r="AA29">
        <v>6.7789999999999999</v>
      </c>
    </row>
    <row r="30" spans="1:27" ht="14.4" x14ac:dyDescent="0.3">
      <c r="A30" s="265">
        <v>4.2899999999999636</v>
      </c>
      <c r="B30" s="235"/>
      <c r="C30" s="263">
        <f t="shared" si="0"/>
        <v>1.7407500000000002</v>
      </c>
      <c r="D30" s="263">
        <f t="shared" si="1"/>
        <v>2.9012500000000001</v>
      </c>
      <c r="E30" s="235">
        <v>2.3210000000000002</v>
      </c>
      <c r="O30" s="231">
        <f t="shared" si="2"/>
        <v>3.6099999999999</v>
      </c>
      <c r="P30">
        <v>590.20000000000005</v>
      </c>
      <c r="Q30">
        <v>6.3630000000000004</v>
      </c>
      <c r="R30" s="231">
        <f t="shared" si="3"/>
        <v>4.7722500000000005</v>
      </c>
      <c r="S30" s="231">
        <f t="shared" si="4"/>
        <v>7.9537500000000003</v>
      </c>
      <c r="Y30" s="231">
        <f t="shared" si="5"/>
        <v>3.6099999999999</v>
      </c>
      <c r="Z30">
        <v>590.20000000000005</v>
      </c>
      <c r="AA30">
        <v>7.0369999999999999</v>
      </c>
    </row>
    <row r="31" spans="1:27" ht="14.4" x14ac:dyDescent="0.3">
      <c r="A31" s="265">
        <v>4.2899999999999636</v>
      </c>
      <c r="B31" s="235"/>
      <c r="C31" s="263">
        <f t="shared" si="0"/>
        <v>1.7407500000000002</v>
      </c>
      <c r="D31" s="263">
        <f t="shared" si="1"/>
        <v>2.9012500000000001</v>
      </c>
      <c r="E31" s="235">
        <v>2.3210000000000002</v>
      </c>
      <c r="O31" s="231">
        <f t="shared" si="2"/>
        <v>3.6099999999999</v>
      </c>
      <c r="P31">
        <v>590.20000000000005</v>
      </c>
      <c r="Q31">
        <v>6.3630000000000004</v>
      </c>
      <c r="R31" s="231">
        <f t="shared" si="3"/>
        <v>4.7722500000000005</v>
      </c>
      <c r="S31" s="231">
        <f t="shared" si="4"/>
        <v>7.9537500000000003</v>
      </c>
      <c r="Y31" s="231">
        <f t="shared" si="5"/>
        <v>3.6099999999999</v>
      </c>
      <c r="Z31">
        <v>590.20000000000005</v>
      </c>
      <c r="AA31">
        <v>7.0369999999999999</v>
      </c>
    </row>
    <row r="32" spans="1:27" ht="14.4" x14ac:dyDescent="0.3">
      <c r="A32" s="265">
        <v>4.7899999999999636</v>
      </c>
      <c r="B32" s="235"/>
      <c r="C32" s="263">
        <f t="shared" si="0"/>
        <v>1.875</v>
      </c>
      <c r="D32" s="263">
        <f t="shared" si="1"/>
        <v>3.125</v>
      </c>
      <c r="E32" s="235">
        <v>2.5</v>
      </c>
      <c r="O32" s="231">
        <f t="shared" si="2"/>
        <v>3.8990000000000009</v>
      </c>
      <c r="P32">
        <v>589.91099999999994</v>
      </c>
      <c r="Q32">
        <v>6.4349999999999996</v>
      </c>
      <c r="R32" s="231">
        <f t="shared" si="3"/>
        <v>4.8262499999999999</v>
      </c>
      <c r="S32" s="231">
        <f t="shared" si="4"/>
        <v>8.0437499999999993</v>
      </c>
      <c r="Y32" s="231">
        <f t="shared" si="5"/>
        <v>3.8990000000000009</v>
      </c>
      <c r="Z32">
        <v>589.91099999999994</v>
      </c>
      <c r="AA32">
        <v>7.1849999999999996</v>
      </c>
    </row>
    <row r="33" spans="1:27" ht="14.4" x14ac:dyDescent="0.3">
      <c r="A33" s="265">
        <v>5.2899999999999636</v>
      </c>
      <c r="B33" s="235"/>
      <c r="C33" s="263">
        <f t="shared" si="0"/>
        <v>1.9844999999999999</v>
      </c>
      <c r="D33" s="263">
        <f t="shared" si="1"/>
        <v>3.3075000000000001</v>
      </c>
      <c r="E33" s="235">
        <v>2.6459999999999999</v>
      </c>
      <c r="O33" s="231">
        <f t="shared" si="2"/>
        <v>4.1889999999999645</v>
      </c>
      <c r="P33">
        <v>589.62099999999998</v>
      </c>
      <c r="Q33">
        <v>6.4889999999999999</v>
      </c>
      <c r="R33" s="231">
        <f t="shared" si="3"/>
        <v>4.8667499999999997</v>
      </c>
      <c r="S33" s="231">
        <f t="shared" si="4"/>
        <v>8.1112500000000001</v>
      </c>
      <c r="Y33" s="231">
        <f t="shared" si="5"/>
        <v>4.1889999999999645</v>
      </c>
      <c r="Z33">
        <v>589.62099999999998</v>
      </c>
      <c r="AA33">
        <v>7.3170000000000002</v>
      </c>
    </row>
    <row r="34" spans="1:27" ht="14.4" x14ac:dyDescent="0.3">
      <c r="A34" s="265">
        <v>5.7899999999999636</v>
      </c>
      <c r="B34" s="235"/>
      <c r="C34" s="263">
        <f t="shared" si="0"/>
        <v>2.0685000000000002</v>
      </c>
      <c r="D34" s="263">
        <f t="shared" si="1"/>
        <v>3.4474999999999998</v>
      </c>
      <c r="E34" s="235">
        <v>2.758</v>
      </c>
      <c r="O34" s="231">
        <f t="shared" si="2"/>
        <v>4.4779999999999518</v>
      </c>
      <c r="P34">
        <v>589.33199999999999</v>
      </c>
      <c r="Q34">
        <v>6.524</v>
      </c>
      <c r="R34" s="231">
        <f t="shared" si="3"/>
        <v>4.8929999999999998</v>
      </c>
      <c r="S34" s="231">
        <f t="shared" si="4"/>
        <v>8.1549999999999994</v>
      </c>
      <c r="Y34" s="231">
        <f t="shared" si="5"/>
        <v>4.4779999999999518</v>
      </c>
      <c r="Z34">
        <v>589.33199999999999</v>
      </c>
      <c r="AA34">
        <v>7.4340000000000002</v>
      </c>
    </row>
    <row r="35" spans="1:27" ht="14.4" x14ac:dyDescent="0.3">
      <c r="A35" s="265">
        <v>6.2899999999999636</v>
      </c>
      <c r="B35" s="235"/>
      <c r="C35" s="263">
        <f t="shared" si="0"/>
        <v>2.1255000000000002</v>
      </c>
      <c r="D35" s="263">
        <f t="shared" si="1"/>
        <v>3.5425</v>
      </c>
      <c r="E35" s="235">
        <v>2.8340000000000001</v>
      </c>
      <c r="O35" s="231">
        <f t="shared" si="2"/>
        <v>4.7669999999999391</v>
      </c>
      <c r="P35">
        <v>589.04300000000001</v>
      </c>
      <c r="Q35">
        <v>6.5419999999999998</v>
      </c>
      <c r="R35" s="231">
        <f t="shared" si="3"/>
        <v>4.9064999999999994</v>
      </c>
      <c r="S35" s="231">
        <f t="shared" si="4"/>
        <v>8.1775000000000002</v>
      </c>
      <c r="Y35" s="231">
        <f t="shared" si="5"/>
        <v>4.7669999999999391</v>
      </c>
      <c r="Z35">
        <v>589.04300000000001</v>
      </c>
      <c r="AA35">
        <v>7.5350000000000001</v>
      </c>
    </row>
    <row r="36" spans="1:27" ht="14.4" x14ac:dyDescent="0.3">
      <c r="A36" s="265">
        <v>6.2899999999999636</v>
      </c>
      <c r="B36" s="235"/>
      <c r="C36" s="263">
        <f t="shared" si="0"/>
        <v>2.1255000000000002</v>
      </c>
      <c r="D36" s="263">
        <f t="shared" si="1"/>
        <v>3.5425</v>
      </c>
      <c r="E36" s="235">
        <v>2.8340000000000001</v>
      </c>
      <c r="O36" s="231">
        <f t="shared" si="2"/>
        <v>5.1889999999999645</v>
      </c>
      <c r="P36">
        <v>588.62099999999998</v>
      </c>
      <c r="Q36">
        <v>6.5330000000000004</v>
      </c>
      <c r="R36" s="231">
        <f t="shared" si="3"/>
        <v>4.89975</v>
      </c>
      <c r="S36" s="231">
        <f t="shared" si="4"/>
        <v>8.1662499999999998</v>
      </c>
      <c r="Y36" s="231">
        <f t="shared" si="5"/>
        <v>5.1889999999999645</v>
      </c>
      <c r="Z36">
        <v>588.62099999999998</v>
      </c>
      <c r="AA36">
        <v>7.6550000000000002</v>
      </c>
    </row>
    <row r="37" spans="1:27" ht="14.4" x14ac:dyDescent="0.3">
      <c r="A37" s="265">
        <v>6.6019999999999754</v>
      </c>
      <c r="B37" s="235"/>
      <c r="C37" s="263">
        <f t="shared" si="0"/>
        <v>2.1479999999999997</v>
      </c>
      <c r="D37" s="263">
        <f t="shared" si="1"/>
        <v>3.58</v>
      </c>
      <c r="E37" s="235">
        <v>2.8639999999999999</v>
      </c>
      <c r="O37" s="231">
        <f t="shared" si="2"/>
        <v>5.6099999999999</v>
      </c>
      <c r="P37">
        <v>588.20000000000005</v>
      </c>
      <c r="Q37">
        <v>6.4850000000000003</v>
      </c>
      <c r="R37" s="231">
        <f t="shared" si="3"/>
        <v>4.8637500000000005</v>
      </c>
      <c r="S37" s="231">
        <f t="shared" si="4"/>
        <v>8.1062500000000011</v>
      </c>
      <c r="Y37" s="231">
        <f t="shared" si="5"/>
        <v>5.6099999999999</v>
      </c>
      <c r="Z37">
        <v>588.20000000000005</v>
      </c>
      <c r="AA37">
        <v>7.7430000000000003</v>
      </c>
    </row>
    <row r="38" spans="1:27" ht="14.4" x14ac:dyDescent="0.3">
      <c r="A38" s="265">
        <v>6.9149999999999636</v>
      </c>
      <c r="B38" s="235"/>
      <c r="C38" s="263">
        <f t="shared" si="0"/>
        <v>2.16</v>
      </c>
      <c r="D38" s="263">
        <f t="shared" si="1"/>
        <v>3.5999999999999996</v>
      </c>
      <c r="E38" s="235">
        <v>2.88</v>
      </c>
      <c r="O38" s="231">
        <f t="shared" si="2"/>
        <v>5.6099999999999</v>
      </c>
      <c r="P38">
        <v>588.20000000000005</v>
      </c>
      <c r="Q38">
        <v>6.4850000000000003</v>
      </c>
      <c r="R38" s="231">
        <f t="shared" si="3"/>
        <v>4.8637500000000005</v>
      </c>
      <c r="S38" s="231">
        <f t="shared" si="4"/>
        <v>8.1062500000000011</v>
      </c>
      <c r="Y38" s="231">
        <f t="shared" si="5"/>
        <v>5.6099999999999</v>
      </c>
      <c r="Z38">
        <v>588.20000000000005</v>
      </c>
      <c r="AA38">
        <v>7.7430000000000003</v>
      </c>
    </row>
    <row r="39" spans="1:27" ht="14.4" x14ac:dyDescent="0.3">
      <c r="A39" s="265">
        <v>7.2269999999999754</v>
      </c>
      <c r="B39" s="235"/>
      <c r="C39" s="263">
        <f t="shared" si="0"/>
        <v>2.1615000000000002</v>
      </c>
      <c r="D39" s="263">
        <f t="shared" si="1"/>
        <v>3.6025</v>
      </c>
      <c r="E39" s="235">
        <v>2.8820000000000001</v>
      </c>
      <c r="O39" s="231">
        <f t="shared" si="2"/>
        <v>5.9219999999999118</v>
      </c>
      <c r="P39">
        <v>587.88800000000003</v>
      </c>
      <c r="Q39">
        <v>6.4249999999999998</v>
      </c>
      <c r="R39" s="231">
        <f t="shared" si="3"/>
        <v>4.8187499999999996</v>
      </c>
      <c r="S39" s="231">
        <f t="shared" si="4"/>
        <v>8.03125</v>
      </c>
      <c r="Y39" s="231">
        <f t="shared" si="5"/>
        <v>5.9219999999999118</v>
      </c>
      <c r="Z39">
        <v>587.88800000000003</v>
      </c>
      <c r="AA39">
        <v>7.7889999999999997</v>
      </c>
    </row>
    <row r="40" spans="1:27" ht="14.4" x14ac:dyDescent="0.3">
      <c r="A40" s="265">
        <v>7.5399999999999636</v>
      </c>
      <c r="B40" s="235"/>
      <c r="C40" s="263">
        <f t="shared" si="0"/>
        <v>2.1539999999999999</v>
      </c>
      <c r="D40" s="263">
        <f t="shared" si="1"/>
        <v>3.59</v>
      </c>
      <c r="E40" s="235">
        <v>2.8719999999999999</v>
      </c>
      <c r="O40" s="231">
        <f t="shared" si="2"/>
        <v>6.2349999999999</v>
      </c>
      <c r="P40">
        <v>587.57500000000005</v>
      </c>
      <c r="Q40">
        <v>6.343</v>
      </c>
      <c r="R40" s="231">
        <f t="shared" si="3"/>
        <v>4.75725</v>
      </c>
      <c r="S40" s="231">
        <f t="shared" si="4"/>
        <v>7.92875</v>
      </c>
      <c r="Y40" s="231">
        <f t="shared" si="5"/>
        <v>6.2349999999999</v>
      </c>
      <c r="Z40">
        <v>587.57500000000005</v>
      </c>
      <c r="AA40">
        <v>7.819</v>
      </c>
    </row>
    <row r="41" spans="1:27" ht="14.4" x14ac:dyDescent="0.3">
      <c r="A41" s="265">
        <v>7.8519999999999754</v>
      </c>
      <c r="B41" s="235"/>
      <c r="C41" s="263">
        <f t="shared" si="0"/>
        <v>2.1360000000000001</v>
      </c>
      <c r="D41" s="263">
        <f t="shared" si="1"/>
        <v>3.5599999999999996</v>
      </c>
      <c r="E41" s="235">
        <v>2.8479999999999999</v>
      </c>
      <c r="O41" s="231">
        <f t="shared" si="2"/>
        <v>6.5469999999999118</v>
      </c>
      <c r="P41">
        <v>587.26300000000003</v>
      </c>
      <c r="Q41">
        <v>6.2409999999999997</v>
      </c>
      <c r="R41" s="231">
        <f t="shared" si="3"/>
        <v>4.6807499999999997</v>
      </c>
      <c r="S41" s="231">
        <f t="shared" si="4"/>
        <v>7.8012499999999996</v>
      </c>
      <c r="Y41" s="231">
        <f t="shared" si="5"/>
        <v>6.5469999999999118</v>
      </c>
      <c r="Z41">
        <v>587.26300000000003</v>
      </c>
      <c r="AA41">
        <v>7.835</v>
      </c>
    </row>
    <row r="42" spans="1:27" ht="14.4" x14ac:dyDescent="0.3">
      <c r="A42" s="265">
        <v>8.1649999999999636</v>
      </c>
      <c r="B42" s="235"/>
      <c r="C42" s="263">
        <f t="shared" si="0"/>
        <v>2.10825</v>
      </c>
      <c r="D42" s="263">
        <f t="shared" si="1"/>
        <v>3.5137499999999999</v>
      </c>
      <c r="E42" s="235">
        <v>2.8109999999999999</v>
      </c>
      <c r="O42" s="231">
        <f t="shared" si="2"/>
        <v>6.8599999999999</v>
      </c>
      <c r="P42">
        <v>586.95000000000005</v>
      </c>
      <c r="Q42">
        <v>6.1180000000000003</v>
      </c>
      <c r="R42" s="231">
        <f t="shared" si="3"/>
        <v>4.5884999999999998</v>
      </c>
      <c r="S42" s="231">
        <f t="shared" si="4"/>
        <v>7.6475000000000009</v>
      </c>
      <c r="Y42" s="231">
        <f t="shared" si="5"/>
        <v>6.8599999999999</v>
      </c>
      <c r="Z42">
        <v>586.95000000000005</v>
      </c>
      <c r="AA42">
        <v>7.8369999999999997</v>
      </c>
    </row>
    <row r="43" spans="1:27" ht="14.4" x14ac:dyDescent="0.3">
      <c r="A43" s="265">
        <v>8.4769999999999754</v>
      </c>
      <c r="B43" s="235"/>
      <c r="C43" s="263">
        <f t="shared" si="0"/>
        <v>2.0707500000000003</v>
      </c>
      <c r="D43" s="263">
        <f t="shared" si="1"/>
        <v>3.4512499999999999</v>
      </c>
      <c r="E43" s="235">
        <v>2.7610000000000001</v>
      </c>
      <c r="O43" s="231">
        <f t="shared" si="2"/>
        <v>7.1719999999999118</v>
      </c>
      <c r="P43">
        <v>586.63800000000003</v>
      </c>
      <c r="Q43">
        <v>5.9770000000000003</v>
      </c>
      <c r="R43" s="231">
        <f t="shared" si="3"/>
        <v>4.4827500000000002</v>
      </c>
      <c r="S43" s="231">
        <f t="shared" si="4"/>
        <v>7.4712500000000004</v>
      </c>
      <c r="Y43" s="231">
        <f t="shared" si="5"/>
        <v>7.1719999999999118</v>
      </c>
      <c r="Z43">
        <v>586.63800000000003</v>
      </c>
      <c r="AA43">
        <v>7.8259999999999996</v>
      </c>
    </row>
    <row r="44" spans="1:27" ht="14.4" x14ac:dyDescent="0.3">
      <c r="A44" s="265">
        <v>8.7899999999999636</v>
      </c>
      <c r="B44" s="235"/>
      <c r="C44" s="263">
        <f t="shared" si="0"/>
        <v>2.0242499999999999</v>
      </c>
      <c r="D44" s="263">
        <f t="shared" si="1"/>
        <v>3.3737499999999998</v>
      </c>
      <c r="E44" s="235">
        <v>2.6989999999999998</v>
      </c>
      <c r="O44" s="231">
        <f t="shared" si="2"/>
        <v>7.4849999999999</v>
      </c>
      <c r="P44">
        <v>586.32500000000005</v>
      </c>
      <c r="Q44">
        <v>5.8170000000000002</v>
      </c>
      <c r="R44" s="231">
        <f t="shared" si="3"/>
        <v>4.3627500000000001</v>
      </c>
      <c r="S44" s="231">
        <f t="shared" si="4"/>
        <v>7.2712500000000002</v>
      </c>
      <c r="Y44" s="231">
        <f t="shared" si="5"/>
        <v>7.4849999999999</v>
      </c>
      <c r="Z44">
        <v>586.32500000000005</v>
      </c>
      <c r="AA44">
        <v>7.8049999999999997</v>
      </c>
    </row>
    <row r="45" spans="1:27" ht="14.4" x14ac:dyDescent="0.3">
      <c r="A45" s="265">
        <v>9.1649999999999636</v>
      </c>
      <c r="B45" s="235"/>
      <c r="C45" s="263">
        <f t="shared" si="0"/>
        <v>1.95675</v>
      </c>
      <c r="D45" s="263">
        <f t="shared" si="1"/>
        <v>3.26125</v>
      </c>
      <c r="E45" s="235">
        <v>2.609</v>
      </c>
      <c r="O45" s="231">
        <f t="shared" si="2"/>
        <v>7.7969999999999118</v>
      </c>
      <c r="P45">
        <v>586.01300000000003</v>
      </c>
      <c r="Q45">
        <v>5.6390000000000002</v>
      </c>
      <c r="R45" s="231">
        <f t="shared" si="3"/>
        <v>4.2292500000000004</v>
      </c>
      <c r="S45" s="231">
        <f t="shared" si="4"/>
        <v>7.0487500000000001</v>
      </c>
      <c r="Y45" s="231">
        <f t="shared" si="5"/>
        <v>7.7969999999999118</v>
      </c>
      <c r="Z45">
        <v>586.01300000000003</v>
      </c>
      <c r="AA45">
        <v>7.774</v>
      </c>
    </row>
    <row r="46" spans="1:27" ht="14.4" x14ac:dyDescent="0.3">
      <c r="A46" s="265">
        <v>9.5399999999999636</v>
      </c>
      <c r="B46" s="235"/>
      <c r="C46" s="263">
        <f t="shared" si="0"/>
        <v>1.8772500000000001</v>
      </c>
      <c r="D46" s="263">
        <f t="shared" si="1"/>
        <v>3.1287500000000001</v>
      </c>
      <c r="E46" s="235">
        <v>2.5030000000000001</v>
      </c>
      <c r="O46" s="231">
        <f t="shared" si="2"/>
        <v>8.1099999999999</v>
      </c>
      <c r="P46">
        <v>585.70000000000005</v>
      </c>
      <c r="Q46">
        <v>5.444</v>
      </c>
      <c r="R46" s="231">
        <f t="shared" si="3"/>
        <v>4.0830000000000002</v>
      </c>
      <c r="S46" s="231">
        <f t="shared" si="4"/>
        <v>6.8049999999999997</v>
      </c>
      <c r="Y46" s="231">
        <f t="shared" si="5"/>
        <v>8.1099999999999</v>
      </c>
      <c r="Z46">
        <v>585.70000000000005</v>
      </c>
      <c r="AA46">
        <v>7.7350000000000003</v>
      </c>
    </row>
    <row r="47" spans="1:27" ht="14.4" x14ac:dyDescent="0.3">
      <c r="A47" s="265">
        <v>9.9149999999999636</v>
      </c>
      <c r="B47" s="235"/>
      <c r="C47" s="263">
        <f t="shared" si="0"/>
        <v>1.7865000000000002</v>
      </c>
      <c r="D47" s="263">
        <f t="shared" si="1"/>
        <v>2.9775</v>
      </c>
      <c r="E47" s="235">
        <v>2.3820000000000001</v>
      </c>
      <c r="O47" s="231">
        <f t="shared" si="2"/>
        <v>8.4849999999999</v>
      </c>
      <c r="P47">
        <v>585.32500000000005</v>
      </c>
      <c r="Q47">
        <v>5.1890000000000001</v>
      </c>
      <c r="R47" s="231">
        <f t="shared" si="3"/>
        <v>3.89175</v>
      </c>
      <c r="S47" s="231">
        <f t="shared" si="4"/>
        <v>6.4862500000000001</v>
      </c>
      <c r="Y47" s="231">
        <f t="shared" si="5"/>
        <v>8.4849999999999</v>
      </c>
      <c r="Z47">
        <v>585.32500000000005</v>
      </c>
      <c r="AA47">
        <v>7.681</v>
      </c>
    </row>
    <row r="48" spans="1:27" ht="14.4" x14ac:dyDescent="0.3">
      <c r="A48" s="265">
        <v>10.289999999999964</v>
      </c>
      <c r="B48" s="235"/>
      <c r="C48" s="263">
        <f t="shared" si="0"/>
        <v>1.6852499999999999</v>
      </c>
      <c r="D48" s="263">
        <f t="shared" si="1"/>
        <v>2.8087499999999999</v>
      </c>
      <c r="E48" s="235">
        <v>2.2469999999999999</v>
      </c>
      <c r="O48" s="231">
        <f t="shared" si="2"/>
        <v>8.8599999999999</v>
      </c>
      <c r="P48">
        <v>584.95000000000005</v>
      </c>
      <c r="Q48">
        <v>4.9119999999999999</v>
      </c>
      <c r="R48" s="231">
        <f t="shared" si="3"/>
        <v>3.6840000000000002</v>
      </c>
      <c r="S48" s="231">
        <f t="shared" si="4"/>
        <v>6.14</v>
      </c>
      <c r="Y48" s="231">
        <f t="shared" si="5"/>
        <v>8.8599999999999</v>
      </c>
      <c r="Z48">
        <v>584.95000000000005</v>
      </c>
      <c r="AA48">
        <v>7.6219999999999999</v>
      </c>
    </row>
    <row r="49" spans="1:27" ht="14.4" x14ac:dyDescent="0.3">
      <c r="A49" s="265">
        <v>10.609000000000037</v>
      </c>
      <c r="B49" s="235"/>
      <c r="C49" s="263">
        <f t="shared" si="0"/>
        <v>1.593</v>
      </c>
      <c r="D49" s="263">
        <f t="shared" si="1"/>
        <v>2.6550000000000002</v>
      </c>
      <c r="E49" s="235">
        <v>2.1240000000000001</v>
      </c>
      <c r="O49" s="231">
        <f t="shared" si="2"/>
        <v>9.2349999999999</v>
      </c>
      <c r="P49">
        <v>584.57500000000005</v>
      </c>
      <c r="Q49">
        <v>4.6180000000000003</v>
      </c>
      <c r="R49" s="231">
        <f t="shared" si="3"/>
        <v>3.4635000000000002</v>
      </c>
      <c r="S49" s="231">
        <f t="shared" si="4"/>
        <v>5.7725000000000009</v>
      </c>
      <c r="Y49" s="231">
        <f t="shared" si="5"/>
        <v>9.2349999999999</v>
      </c>
      <c r="Z49">
        <v>584.57500000000005</v>
      </c>
      <c r="AA49">
        <v>7.5620000000000003</v>
      </c>
    </row>
    <row r="50" spans="1:27" ht="14.4" x14ac:dyDescent="0.3">
      <c r="A50" s="265">
        <v>10.927999999999997</v>
      </c>
      <c r="B50" s="235"/>
      <c r="C50" s="263">
        <f t="shared" si="0"/>
        <v>1.494</v>
      </c>
      <c r="D50" s="263">
        <f t="shared" si="1"/>
        <v>2.4900000000000002</v>
      </c>
      <c r="E50" s="235">
        <v>1.992</v>
      </c>
      <c r="O50" s="231">
        <f t="shared" si="2"/>
        <v>9.6099999999999</v>
      </c>
      <c r="P50">
        <v>584.20000000000005</v>
      </c>
      <c r="Q50">
        <v>4.3070000000000004</v>
      </c>
      <c r="R50" s="231">
        <f t="shared" si="3"/>
        <v>3.2302500000000003</v>
      </c>
      <c r="S50" s="231">
        <f t="shared" si="4"/>
        <v>5.3837500000000009</v>
      </c>
      <c r="Y50" s="231">
        <f t="shared" si="5"/>
        <v>9.6099999999999</v>
      </c>
      <c r="Z50">
        <v>584.20000000000005</v>
      </c>
      <c r="AA50">
        <v>7.5049999999999999</v>
      </c>
    </row>
    <row r="51" spans="1:27" ht="14.4" x14ac:dyDescent="0.3">
      <c r="A51" s="265">
        <v>11.245999999999981</v>
      </c>
      <c r="B51" s="235"/>
      <c r="C51" s="263">
        <f t="shared" si="0"/>
        <v>1.3912499999999999</v>
      </c>
      <c r="D51" s="263">
        <f t="shared" si="1"/>
        <v>2.3187500000000001</v>
      </c>
      <c r="E51" s="235">
        <v>1.855</v>
      </c>
      <c r="O51" s="231">
        <f t="shared" si="2"/>
        <v>9.9219999999999118</v>
      </c>
      <c r="P51">
        <v>583.88800000000003</v>
      </c>
      <c r="Q51">
        <v>4.0369999999999999</v>
      </c>
      <c r="R51" s="231">
        <f t="shared" si="3"/>
        <v>3.0277500000000002</v>
      </c>
      <c r="S51" s="231">
        <f t="shared" si="4"/>
        <v>5.0462499999999997</v>
      </c>
      <c r="Y51" s="231">
        <f t="shared" si="5"/>
        <v>9.9219999999999118</v>
      </c>
      <c r="Z51">
        <v>583.88800000000003</v>
      </c>
      <c r="AA51">
        <v>7.4630000000000001</v>
      </c>
    </row>
    <row r="52" spans="1:27" ht="14.4" x14ac:dyDescent="0.3">
      <c r="A52" s="265">
        <v>11.565000000000055</v>
      </c>
      <c r="B52" s="235"/>
      <c r="C52" s="263">
        <f t="shared" si="0"/>
        <v>1.284</v>
      </c>
      <c r="D52" s="263">
        <f t="shared" si="1"/>
        <v>2.14</v>
      </c>
      <c r="E52" s="235">
        <v>1.712</v>
      </c>
      <c r="O52" s="231">
        <f t="shared" si="2"/>
        <v>10.2349999999999</v>
      </c>
      <c r="P52">
        <v>583.57500000000005</v>
      </c>
      <c r="Q52">
        <v>3.7610000000000001</v>
      </c>
      <c r="R52" s="231">
        <f t="shared" si="3"/>
        <v>2.8207500000000003</v>
      </c>
      <c r="S52" s="231">
        <f t="shared" si="4"/>
        <v>4.7012499999999999</v>
      </c>
      <c r="Y52" s="231">
        <f t="shared" si="5"/>
        <v>10.2349999999999</v>
      </c>
      <c r="Z52">
        <v>583.57500000000005</v>
      </c>
      <c r="AA52">
        <v>7.43</v>
      </c>
    </row>
    <row r="53" spans="1:27" ht="14.4" x14ac:dyDescent="0.3">
      <c r="A53" s="265">
        <v>11.884000000000015</v>
      </c>
      <c r="B53" s="235"/>
      <c r="C53" s="263">
        <f t="shared" si="0"/>
        <v>1.1752499999999999</v>
      </c>
      <c r="D53" s="263">
        <f t="shared" si="1"/>
        <v>1.95875</v>
      </c>
      <c r="E53" s="235">
        <v>1.5669999999999999</v>
      </c>
      <c r="O53" s="231">
        <f t="shared" si="2"/>
        <v>10.546999999999912</v>
      </c>
      <c r="P53">
        <v>583.26300000000003</v>
      </c>
      <c r="Q53">
        <v>3.4780000000000002</v>
      </c>
      <c r="R53" s="231">
        <f t="shared" si="3"/>
        <v>2.6085000000000003</v>
      </c>
      <c r="S53" s="231">
        <f t="shared" si="4"/>
        <v>4.3475000000000001</v>
      </c>
      <c r="Y53" s="231">
        <f t="shared" si="5"/>
        <v>10.546999999999912</v>
      </c>
      <c r="Z53">
        <v>583.26300000000003</v>
      </c>
      <c r="AA53">
        <v>7.4089999999999998</v>
      </c>
    </row>
    <row r="54" spans="1:27" ht="14.4" x14ac:dyDescent="0.3">
      <c r="A54" s="265">
        <v>12.201999999999998</v>
      </c>
      <c r="B54" s="235"/>
      <c r="C54" s="263">
        <f t="shared" si="0"/>
        <v>1.0649999999999999</v>
      </c>
      <c r="D54" s="263">
        <f t="shared" si="1"/>
        <v>1.7749999999999999</v>
      </c>
      <c r="E54" s="235">
        <v>1.42</v>
      </c>
      <c r="O54" s="231">
        <f t="shared" si="2"/>
        <v>10.8599999999999</v>
      </c>
      <c r="P54">
        <v>582.95000000000005</v>
      </c>
      <c r="Q54">
        <v>3.1930000000000001</v>
      </c>
      <c r="R54" s="231">
        <f t="shared" si="3"/>
        <v>2.3947500000000002</v>
      </c>
      <c r="S54" s="231">
        <f t="shared" si="4"/>
        <v>3.99125</v>
      </c>
      <c r="Y54" s="231">
        <f t="shared" si="5"/>
        <v>10.8599999999999</v>
      </c>
      <c r="Z54">
        <v>582.95000000000005</v>
      </c>
      <c r="AA54">
        <v>7.4039999999999999</v>
      </c>
    </row>
    <row r="55" spans="1:27" ht="14.4" x14ac:dyDescent="0.3">
      <c r="A55" s="265">
        <v>12.520999999999958</v>
      </c>
      <c r="B55" s="235"/>
      <c r="C55" s="263">
        <f t="shared" si="0"/>
        <v>0.95474999999999999</v>
      </c>
      <c r="D55" s="263">
        <f t="shared" si="1"/>
        <v>1.5912499999999998</v>
      </c>
      <c r="E55" s="235">
        <v>1.2729999999999999</v>
      </c>
      <c r="O55" s="231">
        <f t="shared" si="2"/>
        <v>11.171999999999912</v>
      </c>
      <c r="P55">
        <v>582.63800000000003</v>
      </c>
      <c r="Q55">
        <v>2.907</v>
      </c>
      <c r="R55" s="231">
        <f t="shared" si="3"/>
        <v>2.18025</v>
      </c>
      <c r="S55" s="231">
        <f t="shared" si="4"/>
        <v>3.63375</v>
      </c>
      <c r="Y55" s="231">
        <f t="shared" si="5"/>
        <v>11.171999999999912</v>
      </c>
      <c r="Z55">
        <v>582.63800000000003</v>
      </c>
      <c r="AA55">
        <v>7.4180000000000001</v>
      </c>
    </row>
    <row r="56" spans="1:27" ht="14.4" x14ac:dyDescent="0.3">
      <c r="A56" s="265">
        <v>12.840000000000032</v>
      </c>
      <c r="B56" s="235"/>
      <c r="C56" s="263">
        <f t="shared" si="0"/>
        <v>0.84675</v>
      </c>
      <c r="D56" s="263">
        <f t="shared" si="1"/>
        <v>1.4112499999999999</v>
      </c>
      <c r="E56" s="235">
        <v>1.129</v>
      </c>
      <c r="O56" s="231">
        <f t="shared" si="2"/>
        <v>11.4849999999999</v>
      </c>
      <c r="P56">
        <v>582.32500000000005</v>
      </c>
      <c r="Q56">
        <v>2.6219999999999999</v>
      </c>
      <c r="R56" s="231">
        <f t="shared" si="3"/>
        <v>1.9664999999999999</v>
      </c>
      <c r="S56" s="231">
        <f t="shared" si="4"/>
        <v>3.2774999999999999</v>
      </c>
      <c r="Y56" s="231">
        <f t="shared" si="5"/>
        <v>11.4849999999999</v>
      </c>
      <c r="Z56">
        <v>582.32500000000005</v>
      </c>
      <c r="AA56">
        <v>7.4550000000000001</v>
      </c>
    </row>
    <row r="57" spans="1:27" ht="14.4" x14ac:dyDescent="0.3">
      <c r="A57" s="265">
        <v>13.340000000000032</v>
      </c>
      <c r="B57" s="235"/>
      <c r="C57" s="263">
        <f t="shared" si="0"/>
        <v>0.68474999999999997</v>
      </c>
      <c r="D57" s="263">
        <f t="shared" si="1"/>
        <v>1.1412500000000001</v>
      </c>
      <c r="E57" s="235">
        <v>0.91300000000000003</v>
      </c>
      <c r="O57" s="231">
        <f t="shared" si="2"/>
        <v>11.796999999999912</v>
      </c>
      <c r="P57">
        <v>582.01300000000003</v>
      </c>
      <c r="Q57">
        <v>2.3420000000000001</v>
      </c>
      <c r="R57" s="231">
        <f t="shared" si="3"/>
        <v>1.7565</v>
      </c>
      <c r="S57" s="231">
        <f t="shared" si="4"/>
        <v>2.9275000000000002</v>
      </c>
      <c r="Y57" s="231">
        <f t="shared" si="5"/>
        <v>11.796999999999912</v>
      </c>
      <c r="Z57">
        <v>582.01300000000003</v>
      </c>
      <c r="AA57">
        <v>7.5209999999999999</v>
      </c>
    </row>
    <row r="58" spans="1:27" ht="14.4" x14ac:dyDescent="0.3">
      <c r="A58" s="265">
        <v>13.340000000000032</v>
      </c>
      <c r="B58" s="235"/>
      <c r="C58" s="263">
        <f t="shared" si="0"/>
        <v>0.68474999999999997</v>
      </c>
      <c r="D58" s="263">
        <f t="shared" si="1"/>
        <v>1.1412500000000001</v>
      </c>
      <c r="E58" s="235">
        <v>0.91300000000000003</v>
      </c>
      <c r="O58" s="231">
        <f t="shared" si="2"/>
        <v>12.1099999999999</v>
      </c>
      <c r="P58">
        <v>581.70000000000005</v>
      </c>
      <c r="Q58">
        <v>2.069</v>
      </c>
      <c r="R58" s="231">
        <f t="shared" si="3"/>
        <v>1.55175</v>
      </c>
      <c r="S58" s="231">
        <f t="shared" si="4"/>
        <v>2.5862499999999997</v>
      </c>
      <c r="Y58" s="231">
        <f t="shared" si="5"/>
        <v>12.1099999999999</v>
      </c>
      <c r="Z58">
        <v>581.70000000000005</v>
      </c>
      <c r="AA58">
        <v>7.6189999999999998</v>
      </c>
    </row>
    <row r="59" spans="1:27" ht="14.4" x14ac:dyDescent="0.3">
      <c r="A59" s="265">
        <v>13.652000000000044</v>
      </c>
      <c r="B59" s="235"/>
      <c r="C59" s="263">
        <f t="shared" si="0"/>
        <v>0.59175</v>
      </c>
      <c r="D59" s="263">
        <f t="shared" si="1"/>
        <v>0.98625000000000007</v>
      </c>
      <c r="E59" s="235">
        <v>0.78900000000000003</v>
      </c>
      <c r="O59" s="231">
        <f t="shared" si="2"/>
        <v>12.559999999999945</v>
      </c>
      <c r="P59">
        <v>581.25</v>
      </c>
      <c r="Q59">
        <v>1.6950000000000001</v>
      </c>
      <c r="R59" s="231">
        <f t="shared" si="3"/>
        <v>1.27125</v>
      </c>
      <c r="S59" s="231">
        <f t="shared" si="4"/>
        <v>2.1187499999999999</v>
      </c>
      <c r="Y59" s="231">
        <f t="shared" si="5"/>
        <v>12.1099999999999</v>
      </c>
      <c r="Z59">
        <v>581.70000000000005</v>
      </c>
      <c r="AA59">
        <v>7.6189999999999998</v>
      </c>
    </row>
    <row r="60" spans="1:27" ht="14.4" x14ac:dyDescent="0.3">
      <c r="A60" s="265">
        <v>13.965000000000032</v>
      </c>
      <c r="B60" s="235"/>
      <c r="C60" s="263">
        <f t="shared" si="0"/>
        <v>0.50625000000000009</v>
      </c>
      <c r="D60" s="263">
        <f t="shared" si="1"/>
        <v>0.84375</v>
      </c>
      <c r="E60" s="235">
        <v>0.67500000000000004</v>
      </c>
      <c r="O60" s="231">
        <f t="shared" si="2"/>
        <v>12.559999999999945</v>
      </c>
      <c r="P60">
        <v>581.25</v>
      </c>
      <c r="Q60">
        <v>1.6950000000000001</v>
      </c>
      <c r="R60" s="231">
        <f t="shared" si="3"/>
        <v>1.27125</v>
      </c>
      <c r="S60" s="231">
        <f t="shared" si="4"/>
        <v>2.1187499999999999</v>
      </c>
      <c r="Y60" s="231">
        <f t="shared" si="5"/>
        <v>12.559999999999945</v>
      </c>
      <c r="Z60">
        <v>581.25</v>
      </c>
      <c r="AA60">
        <v>7.8230000000000004</v>
      </c>
    </row>
    <row r="61" spans="1:27" ht="14.4" x14ac:dyDescent="0.3">
      <c r="A61" s="265">
        <v>14.277000000000044</v>
      </c>
      <c r="B61" s="235"/>
      <c r="C61" s="263">
        <f t="shared" si="0"/>
        <v>0.43049999999999999</v>
      </c>
      <c r="D61" s="263">
        <f t="shared" si="1"/>
        <v>0.71749999999999992</v>
      </c>
      <c r="E61" s="235">
        <v>0.57399999999999995</v>
      </c>
      <c r="O61" s="231">
        <f t="shared" si="2"/>
        <v>12.871999999999957</v>
      </c>
      <c r="P61">
        <v>580.93799999999999</v>
      </c>
      <c r="Q61">
        <v>1.4530000000000001</v>
      </c>
      <c r="R61" s="231">
        <f t="shared" si="3"/>
        <v>1.08975</v>
      </c>
      <c r="S61" s="231">
        <f t="shared" si="4"/>
        <v>1.8162500000000001</v>
      </c>
      <c r="Y61" s="231">
        <f t="shared" si="5"/>
        <v>12.871999999999957</v>
      </c>
      <c r="Z61">
        <v>580.93799999999999</v>
      </c>
      <c r="AA61">
        <v>8.0030000000000001</v>
      </c>
    </row>
    <row r="62" spans="1:27" ht="14.4" x14ac:dyDescent="0.3">
      <c r="A62" s="265">
        <v>14.590000000000032</v>
      </c>
      <c r="B62" s="235"/>
      <c r="C62" s="263">
        <f t="shared" si="0"/>
        <v>0.36375000000000002</v>
      </c>
      <c r="D62" s="263">
        <f t="shared" si="1"/>
        <v>0.60624999999999996</v>
      </c>
      <c r="E62" s="235">
        <v>0.48499999999999999</v>
      </c>
      <c r="O62" s="231">
        <f t="shared" si="2"/>
        <v>13.184999999999945</v>
      </c>
      <c r="P62">
        <v>580.625</v>
      </c>
      <c r="Q62">
        <v>1.23</v>
      </c>
      <c r="R62" s="231">
        <f t="shared" si="3"/>
        <v>0.92249999999999999</v>
      </c>
      <c r="S62" s="231">
        <f t="shared" si="4"/>
        <v>1.5375000000000001</v>
      </c>
      <c r="Y62" s="231">
        <f t="shared" si="5"/>
        <v>13.184999999999945</v>
      </c>
      <c r="Z62">
        <v>580.625</v>
      </c>
      <c r="AA62">
        <v>8.2089999999999996</v>
      </c>
    </row>
    <row r="63" spans="1:27" ht="14.4" x14ac:dyDescent="0.3">
      <c r="A63" s="265">
        <v>14.902000000000044</v>
      </c>
      <c r="B63" s="235"/>
      <c r="C63" s="263">
        <f t="shared" si="0"/>
        <v>0.30674999999999997</v>
      </c>
      <c r="D63" s="263">
        <f t="shared" si="1"/>
        <v>0.51124999999999998</v>
      </c>
      <c r="E63" s="235">
        <v>0.40899999999999997</v>
      </c>
      <c r="O63" s="231">
        <f t="shared" si="2"/>
        <v>13.497999999999934</v>
      </c>
      <c r="P63">
        <v>580.31200000000001</v>
      </c>
      <c r="Q63">
        <v>1.0269999999999999</v>
      </c>
      <c r="R63" s="231">
        <f t="shared" si="3"/>
        <v>0.77024999999999988</v>
      </c>
      <c r="S63" s="231">
        <f t="shared" si="4"/>
        <v>1.2837499999999999</v>
      </c>
      <c r="Y63" s="231">
        <f t="shared" si="5"/>
        <v>13.497999999999934</v>
      </c>
      <c r="Z63">
        <v>580.31200000000001</v>
      </c>
      <c r="AA63">
        <v>8.4369999999999994</v>
      </c>
    </row>
    <row r="64" spans="1:27" ht="14.4" x14ac:dyDescent="0.3">
      <c r="A64" s="265">
        <v>15.215000000000032</v>
      </c>
      <c r="B64" s="235"/>
      <c r="C64" s="263">
        <f t="shared" si="0"/>
        <v>0.26024999999999998</v>
      </c>
      <c r="D64" s="263">
        <f t="shared" si="1"/>
        <v>0.43374999999999997</v>
      </c>
      <c r="E64" s="235">
        <v>0.34699999999999998</v>
      </c>
      <c r="O64" s="231">
        <f t="shared" si="2"/>
        <v>13.809999999999945</v>
      </c>
      <c r="P64">
        <v>580</v>
      </c>
      <c r="Q64">
        <v>0.84699999999999998</v>
      </c>
      <c r="R64" s="231">
        <f t="shared" si="3"/>
        <v>0.63524999999999998</v>
      </c>
      <c r="S64" s="231">
        <f t="shared" si="4"/>
        <v>1.0587499999999999</v>
      </c>
      <c r="Y64" s="231">
        <f t="shared" si="5"/>
        <v>13.809999999999945</v>
      </c>
      <c r="Z64">
        <v>580</v>
      </c>
      <c r="AA64">
        <v>8.6829999999999998</v>
      </c>
    </row>
    <row r="65" spans="1:27" ht="14.4" x14ac:dyDescent="0.3">
      <c r="A65" s="265">
        <v>15.527000000000044</v>
      </c>
      <c r="B65" s="235"/>
      <c r="C65" s="263">
        <f t="shared" si="0"/>
        <v>0.22125</v>
      </c>
      <c r="D65" s="263">
        <f t="shared" si="1"/>
        <v>0.36874999999999997</v>
      </c>
      <c r="E65" s="235">
        <v>0.29499999999999998</v>
      </c>
      <c r="O65" s="231">
        <f t="shared" si="2"/>
        <v>14.121999999999957</v>
      </c>
      <c r="P65">
        <v>579.68799999999999</v>
      </c>
      <c r="Q65">
        <v>0.68899999999999995</v>
      </c>
      <c r="R65" s="231">
        <f t="shared" si="3"/>
        <v>0.51674999999999993</v>
      </c>
      <c r="S65" s="231">
        <f t="shared" si="4"/>
        <v>0.86124999999999996</v>
      </c>
      <c r="Y65" s="231">
        <f t="shared" si="5"/>
        <v>14.121999999999957</v>
      </c>
      <c r="Z65">
        <v>579.68799999999999</v>
      </c>
      <c r="AA65">
        <v>8.9440000000000008</v>
      </c>
    </row>
    <row r="66" spans="1:27" ht="14.4" x14ac:dyDescent="0.3">
      <c r="A66" s="265">
        <v>15.840000000000032</v>
      </c>
      <c r="B66" s="235"/>
      <c r="C66" s="263">
        <f t="shared" si="0"/>
        <v>0.19125</v>
      </c>
      <c r="D66" s="263">
        <f t="shared" si="1"/>
        <v>0.31874999999999998</v>
      </c>
      <c r="E66" s="235">
        <v>0.255</v>
      </c>
      <c r="O66" s="231">
        <f t="shared" si="2"/>
        <v>14.434999999999945</v>
      </c>
      <c r="P66">
        <v>579.375</v>
      </c>
      <c r="Q66">
        <v>0.55600000000000005</v>
      </c>
      <c r="R66" s="231">
        <f t="shared" si="3"/>
        <v>0.41700000000000004</v>
      </c>
      <c r="S66" s="231">
        <f t="shared" si="4"/>
        <v>0.69500000000000006</v>
      </c>
      <c r="Y66" s="231">
        <f t="shared" si="5"/>
        <v>14.434999999999945</v>
      </c>
      <c r="Z66">
        <v>579.375</v>
      </c>
      <c r="AA66">
        <v>9.2159999999999993</v>
      </c>
    </row>
    <row r="67" spans="1:27" ht="14.4" x14ac:dyDescent="0.3">
      <c r="A67" s="265">
        <v>16.312000000000012</v>
      </c>
      <c r="B67" s="235"/>
      <c r="C67" s="263">
        <f t="shared" si="0"/>
        <v>0.15975</v>
      </c>
      <c r="D67" s="263">
        <f t="shared" si="1"/>
        <v>0.26624999999999999</v>
      </c>
      <c r="E67" s="235">
        <v>0.21299999999999999</v>
      </c>
      <c r="O67" s="231">
        <f t="shared" si="2"/>
        <v>14.747999999999934</v>
      </c>
      <c r="P67">
        <v>579.06200000000001</v>
      </c>
      <c r="Q67">
        <v>0.44400000000000001</v>
      </c>
      <c r="R67" s="231">
        <f t="shared" si="3"/>
        <v>0.33300000000000002</v>
      </c>
      <c r="S67" s="231">
        <f t="shared" si="4"/>
        <v>0.55500000000000005</v>
      </c>
      <c r="Y67" s="231">
        <f t="shared" si="5"/>
        <v>14.747999999999934</v>
      </c>
      <c r="Z67">
        <v>579.06200000000001</v>
      </c>
      <c r="AA67">
        <v>9.4969999999999999</v>
      </c>
    </row>
    <row r="68" spans="1:27" ht="14.4" x14ac:dyDescent="0.3">
      <c r="A68" s="265">
        <v>16.770999999999958</v>
      </c>
      <c r="B68" s="235"/>
      <c r="C68" s="263">
        <f t="shared" si="0"/>
        <v>0.14100000000000001</v>
      </c>
      <c r="D68" s="263">
        <f t="shared" si="1"/>
        <v>0.23499999999999999</v>
      </c>
      <c r="E68" s="235">
        <v>0.188</v>
      </c>
      <c r="O68" s="231">
        <f t="shared" si="2"/>
        <v>15.059999999999945</v>
      </c>
      <c r="P68">
        <v>578.75</v>
      </c>
      <c r="Q68">
        <v>0.35399999999999998</v>
      </c>
      <c r="R68" s="231">
        <f t="shared" si="3"/>
        <v>0.26549999999999996</v>
      </c>
      <c r="S68" s="231">
        <f t="shared" si="4"/>
        <v>0.4425</v>
      </c>
      <c r="Y68" s="231">
        <f t="shared" si="5"/>
        <v>15.059999999999945</v>
      </c>
      <c r="Z68">
        <v>578.75</v>
      </c>
      <c r="AA68">
        <v>9.7850000000000001</v>
      </c>
    </row>
    <row r="69" spans="1:27" ht="14.4" x14ac:dyDescent="0.3">
      <c r="A69" s="265">
        <v>17.230999999999995</v>
      </c>
      <c r="B69" s="235"/>
      <c r="C69" s="263">
        <f t="shared" si="0"/>
        <v>0.13200000000000001</v>
      </c>
      <c r="D69" s="263">
        <f t="shared" si="1"/>
        <v>0.21999999999999997</v>
      </c>
      <c r="E69" s="235">
        <v>0.17599999999999999</v>
      </c>
      <c r="O69" s="231">
        <f t="shared" si="2"/>
        <v>15.356999999999971</v>
      </c>
      <c r="P69">
        <v>578.45299999999997</v>
      </c>
      <c r="Q69">
        <v>0.28599999999999998</v>
      </c>
      <c r="R69" s="231">
        <f t="shared" si="3"/>
        <v>0.21449999999999997</v>
      </c>
      <c r="S69" s="231">
        <f t="shared" si="4"/>
        <v>0.35749999999999998</v>
      </c>
      <c r="Y69" s="231">
        <f t="shared" si="5"/>
        <v>15.356999999999971</v>
      </c>
      <c r="Z69">
        <v>578.45299999999997</v>
      </c>
      <c r="AA69">
        <v>10.061</v>
      </c>
    </row>
    <row r="70" spans="1:27" ht="14.4" x14ac:dyDescent="0.3">
      <c r="A70" s="265">
        <v>17.691000000000031</v>
      </c>
      <c r="B70" s="235"/>
      <c r="C70" s="263">
        <f t="shared" si="0"/>
        <v>0.12974999999999998</v>
      </c>
      <c r="D70" s="263">
        <f t="shared" si="1"/>
        <v>0.21625</v>
      </c>
      <c r="E70" s="235">
        <v>0.17299999999999999</v>
      </c>
      <c r="O70" s="231">
        <f t="shared" si="2"/>
        <v>15.653999999999996</v>
      </c>
      <c r="P70">
        <v>578.15599999999995</v>
      </c>
      <c r="Q70">
        <v>0.23300000000000001</v>
      </c>
      <c r="R70" s="231">
        <f t="shared" si="3"/>
        <v>0.17475000000000002</v>
      </c>
      <c r="S70" s="231">
        <f t="shared" si="4"/>
        <v>0.29125000000000001</v>
      </c>
      <c r="Y70" s="231">
        <f t="shared" si="5"/>
        <v>15.653999999999996</v>
      </c>
      <c r="Z70">
        <v>578.15599999999995</v>
      </c>
      <c r="AA70">
        <v>10.34</v>
      </c>
    </row>
    <row r="71" spans="1:27" ht="14.4" x14ac:dyDescent="0.3">
      <c r="A71" s="265">
        <v>18.150999999999954</v>
      </c>
      <c r="B71" s="235"/>
      <c r="C71" s="263">
        <f t="shared" si="0"/>
        <v>0.13200000000000001</v>
      </c>
      <c r="D71" s="263">
        <f t="shared" si="1"/>
        <v>0.21999999999999997</v>
      </c>
      <c r="E71" s="235">
        <v>0.17599999999999999</v>
      </c>
      <c r="O71" s="231">
        <f t="shared" si="2"/>
        <v>15.950999999999908</v>
      </c>
      <c r="P71">
        <v>577.85900000000004</v>
      </c>
      <c r="Q71">
        <v>0.19400000000000001</v>
      </c>
      <c r="R71" s="231">
        <f t="shared" si="3"/>
        <v>0.14550000000000002</v>
      </c>
      <c r="S71" s="231">
        <f t="shared" si="4"/>
        <v>0.24249999999999999</v>
      </c>
      <c r="Y71" s="231">
        <f t="shared" si="5"/>
        <v>15.950999999999908</v>
      </c>
      <c r="Z71">
        <v>577.85900000000004</v>
      </c>
      <c r="AA71">
        <v>10.62</v>
      </c>
    </row>
    <row r="72" spans="1:27" ht="14.4" x14ac:dyDescent="0.3">
      <c r="A72" s="265">
        <v>18.61099999999999</v>
      </c>
      <c r="B72" s="235"/>
      <c r="C72" s="263">
        <f t="shared" si="0"/>
        <v>0.13650000000000001</v>
      </c>
      <c r="D72" s="263">
        <f t="shared" si="1"/>
        <v>0.22749999999999998</v>
      </c>
      <c r="E72" s="235">
        <v>0.182</v>
      </c>
      <c r="O72" s="231">
        <f t="shared" si="2"/>
        <v>16.247999999999934</v>
      </c>
      <c r="P72">
        <v>577.56200000000001</v>
      </c>
      <c r="Q72">
        <v>0.16700000000000001</v>
      </c>
      <c r="R72" s="231">
        <f t="shared" si="3"/>
        <v>0.12525</v>
      </c>
      <c r="S72" s="231">
        <f t="shared" si="4"/>
        <v>0.20875000000000002</v>
      </c>
      <c r="Y72" s="231">
        <f t="shared" si="5"/>
        <v>16.247999999999934</v>
      </c>
      <c r="Z72">
        <v>577.56200000000001</v>
      </c>
      <c r="AA72">
        <v>10.898999999999999</v>
      </c>
    </row>
    <row r="73" spans="1:27" ht="14.4" x14ac:dyDescent="0.3">
      <c r="A73" s="265">
        <v>19.07000000000005</v>
      </c>
      <c r="B73" s="235"/>
      <c r="C73" s="263">
        <f t="shared" si="0"/>
        <v>0.14174999999999999</v>
      </c>
      <c r="D73" s="263">
        <f t="shared" si="1"/>
        <v>0.23625000000000002</v>
      </c>
      <c r="E73" s="235">
        <v>0.189</v>
      </c>
      <c r="O73" s="231">
        <f t="shared" si="2"/>
        <v>16.543999999999983</v>
      </c>
      <c r="P73">
        <v>577.26599999999996</v>
      </c>
      <c r="Q73">
        <v>0.14899999999999999</v>
      </c>
      <c r="R73" s="231">
        <f t="shared" si="3"/>
        <v>0.11174999999999999</v>
      </c>
      <c r="S73" s="231">
        <f t="shared" si="4"/>
        <v>0.18625</v>
      </c>
      <c r="Y73" s="231">
        <f t="shared" si="5"/>
        <v>16.543999999999983</v>
      </c>
      <c r="Z73">
        <v>577.26599999999996</v>
      </c>
      <c r="AA73">
        <v>11.178000000000001</v>
      </c>
    </row>
    <row r="74" spans="1:27" ht="14.4" x14ac:dyDescent="0.3">
      <c r="A74" s="265">
        <v>19.529999999999973</v>
      </c>
      <c r="B74" s="235"/>
      <c r="C74" s="263">
        <f t="shared" si="0"/>
        <v>0.14774999999999999</v>
      </c>
      <c r="D74" s="263">
        <f t="shared" si="1"/>
        <v>0.24625000000000002</v>
      </c>
      <c r="E74" s="235">
        <v>0.19700000000000001</v>
      </c>
      <c r="O74" s="231">
        <f t="shared" si="2"/>
        <v>16.840999999999894</v>
      </c>
      <c r="P74">
        <v>576.96900000000005</v>
      </c>
      <c r="Q74">
        <v>0.13800000000000001</v>
      </c>
      <c r="R74" s="231">
        <f t="shared" si="3"/>
        <v>0.10350000000000001</v>
      </c>
      <c r="S74" s="231">
        <f t="shared" si="4"/>
        <v>0.17250000000000001</v>
      </c>
      <c r="Y74" s="231">
        <f t="shared" si="5"/>
        <v>16.840999999999894</v>
      </c>
      <c r="Z74">
        <v>576.96900000000005</v>
      </c>
      <c r="AA74">
        <v>11.456</v>
      </c>
    </row>
    <row r="75" spans="1:27" ht="14.4" x14ac:dyDescent="0.3">
      <c r="A75" s="265">
        <v>19.990000000000009</v>
      </c>
      <c r="B75" s="235"/>
      <c r="C75" s="263">
        <f t="shared" si="0"/>
        <v>0.153</v>
      </c>
      <c r="D75" s="263">
        <f t="shared" si="1"/>
        <v>0.255</v>
      </c>
      <c r="E75" s="235">
        <v>0.20399999999999999</v>
      </c>
      <c r="O75" s="231">
        <f t="shared" si="2"/>
        <v>17.13799999999992</v>
      </c>
      <c r="P75">
        <v>576.67200000000003</v>
      </c>
      <c r="Q75">
        <v>0.13400000000000001</v>
      </c>
      <c r="R75" s="231">
        <f t="shared" si="3"/>
        <v>0.10050000000000001</v>
      </c>
      <c r="S75" s="231">
        <f t="shared" si="4"/>
        <v>0.16750000000000001</v>
      </c>
      <c r="Y75" s="231">
        <f t="shared" si="5"/>
        <v>17.13799999999992</v>
      </c>
      <c r="Z75">
        <v>576.67200000000003</v>
      </c>
      <c r="AA75">
        <v>11.733000000000001</v>
      </c>
    </row>
    <row r="76" spans="1:27" ht="14.4" x14ac:dyDescent="0.3">
      <c r="A76" s="265">
        <v>20.365000000000009</v>
      </c>
      <c r="B76" s="235"/>
      <c r="C76" s="263">
        <f t="shared" si="0"/>
        <v>0.1575</v>
      </c>
      <c r="D76" s="263">
        <f t="shared" si="1"/>
        <v>0.26250000000000001</v>
      </c>
      <c r="E76" s="235">
        <v>0.21</v>
      </c>
      <c r="O76" s="231">
        <f t="shared" si="2"/>
        <v>17.434999999999945</v>
      </c>
      <c r="P76">
        <v>576.375</v>
      </c>
      <c r="Q76">
        <v>0.13500000000000001</v>
      </c>
      <c r="R76" s="231">
        <f t="shared" si="3"/>
        <v>0.10125000000000001</v>
      </c>
      <c r="S76" s="231">
        <f t="shared" si="4"/>
        <v>0.16875000000000001</v>
      </c>
      <c r="Y76" s="231">
        <f t="shared" si="5"/>
        <v>17.434999999999945</v>
      </c>
      <c r="Z76">
        <v>576.375</v>
      </c>
      <c r="AA76">
        <v>12.009</v>
      </c>
    </row>
    <row r="77" spans="1:27" ht="14.4" x14ac:dyDescent="0.3">
      <c r="A77" s="265">
        <v>20.740000000000009</v>
      </c>
      <c r="B77" s="235"/>
      <c r="C77" s="263">
        <f t="shared" si="0"/>
        <v>0.1605</v>
      </c>
      <c r="D77" s="263">
        <f t="shared" si="1"/>
        <v>0.26750000000000002</v>
      </c>
      <c r="E77" s="235">
        <v>0.214</v>
      </c>
      <c r="O77" s="231">
        <f t="shared" si="2"/>
        <v>17.731999999999971</v>
      </c>
      <c r="P77">
        <v>576.07799999999997</v>
      </c>
      <c r="Q77">
        <v>0.13900000000000001</v>
      </c>
      <c r="R77" s="231">
        <f t="shared" si="3"/>
        <v>0.10425000000000001</v>
      </c>
      <c r="S77" s="231">
        <f t="shared" si="4"/>
        <v>0.17375000000000002</v>
      </c>
      <c r="Y77" s="231">
        <f t="shared" si="5"/>
        <v>17.731999999999971</v>
      </c>
      <c r="Z77">
        <v>576.07799999999997</v>
      </c>
      <c r="AA77">
        <v>12.285</v>
      </c>
    </row>
    <row r="78" spans="1:27" ht="14.4" x14ac:dyDescent="0.3">
      <c r="A78" s="265">
        <v>21.052000000000021</v>
      </c>
      <c r="B78" s="235"/>
      <c r="C78" s="263">
        <f t="shared" si="0"/>
        <v>0.16275000000000001</v>
      </c>
      <c r="D78" s="263">
        <f t="shared" si="1"/>
        <v>0.27124999999999999</v>
      </c>
      <c r="E78" s="235">
        <v>0.217</v>
      </c>
      <c r="O78" s="231">
        <f t="shared" si="2"/>
        <v>18.028999999999996</v>
      </c>
      <c r="P78">
        <v>575.78099999999995</v>
      </c>
      <c r="Q78">
        <v>0.14499999999999999</v>
      </c>
      <c r="R78" s="231">
        <f t="shared" si="3"/>
        <v>0.10874999999999999</v>
      </c>
      <c r="S78" s="231">
        <f t="shared" si="4"/>
        <v>0.18124999999999999</v>
      </c>
      <c r="Y78" s="231">
        <f t="shared" si="5"/>
        <v>18.028999999999996</v>
      </c>
      <c r="Z78">
        <v>575.78099999999995</v>
      </c>
      <c r="AA78">
        <v>12.561999999999999</v>
      </c>
    </row>
    <row r="79" spans="1:27" ht="14.4" x14ac:dyDescent="0.3">
      <c r="A79" s="265">
        <v>21.365000000000009</v>
      </c>
      <c r="B79" s="235"/>
      <c r="C79" s="263">
        <f t="shared" si="0"/>
        <v>0.16500000000000001</v>
      </c>
      <c r="D79" s="263">
        <f t="shared" si="1"/>
        <v>0.27500000000000002</v>
      </c>
      <c r="E79" s="235">
        <v>0.22</v>
      </c>
      <c r="O79" s="231">
        <f t="shared" si="2"/>
        <v>18.325999999999908</v>
      </c>
      <c r="P79">
        <v>575.48400000000004</v>
      </c>
      <c r="Q79">
        <v>0.153</v>
      </c>
      <c r="R79" s="231">
        <f t="shared" si="3"/>
        <v>0.11474999999999999</v>
      </c>
      <c r="S79" s="231">
        <f t="shared" si="4"/>
        <v>0.19125</v>
      </c>
      <c r="Y79" s="231">
        <f t="shared" si="5"/>
        <v>18.325999999999908</v>
      </c>
      <c r="Z79">
        <v>575.48400000000004</v>
      </c>
      <c r="AA79">
        <v>12.842000000000001</v>
      </c>
    </row>
    <row r="80" spans="1:27" ht="14.4" x14ac:dyDescent="0.3">
      <c r="A80" s="265">
        <v>21.677999999999997</v>
      </c>
      <c r="B80" s="235"/>
      <c r="C80" s="263">
        <f t="shared" si="0"/>
        <v>0.16650000000000001</v>
      </c>
      <c r="D80" s="263">
        <f t="shared" si="1"/>
        <v>0.27750000000000002</v>
      </c>
      <c r="E80" s="235">
        <v>0.222</v>
      </c>
      <c r="O80" s="231">
        <f t="shared" si="2"/>
        <v>18.621999999999957</v>
      </c>
      <c r="P80">
        <v>575.18799999999999</v>
      </c>
      <c r="Q80">
        <v>0.161</v>
      </c>
      <c r="R80" s="231">
        <f t="shared" si="3"/>
        <v>0.12075</v>
      </c>
      <c r="S80" s="231">
        <f t="shared" si="4"/>
        <v>0.20125000000000001</v>
      </c>
      <c r="Y80" s="231">
        <f t="shared" si="5"/>
        <v>18.621999999999957</v>
      </c>
      <c r="Z80">
        <v>575.18799999999999</v>
      </c>
      <c r="AA80">
        <v>13.125</v>
      </c>
    </row>
    <row r="81" spans="1:27" ht="14.4" x14ac:dyDescent="0.3">
      <c r="A81" s="265">
        <v>21.990000000000009</v>
      </c>
      <c r="B81" s="235"/>
      <c r="C81" s="263">
        <f t="shared" ref="C81:C139" si="6">E81*0.75</f>
        <v>0.16800000000000001</v>
      </c>
      <c r="D81" s="263">
        <f t="shared" ref="D81:D139" si="7">E81*1.25</f>
        <v>0.28000000000000003</v>
      </c>
      <c r="E81" s="235">
        <v>0.224</v>
      </c>
      <c r="O81" s="231">
        <f t="shared" si="2"/>
        <v>18.918999999999983</v>
      </c>
      <c r="P81">
        <v>574.89099999999996</v>
      </c>
      <c r="Q81">
        <v>0.17</v>
      </c>
      <c r="R81" s="231">
        <f t="shared" si="3"/>
        <v>0.1275</v>
      </c>
      <c r="S81" s="231">
        <f t="shared" si="4"/>
        <v>0.21250000000000002</v>
      </c>
      <c r="Y81" s="231">
        <f t="shared" si="5"/>
        <v>18.918999999999983</v>
      </c>
      <c r="Z81">
        <v>574.89099999999996</v>
      </c>
      <c r="AA81">
        <v>13.414999999999999</v>
      </c>
    </row>
    <row r="82" spans="1:27" ht="14.4" x14ac:dyDescent="0.3">
      <c r="A82" s="265">
        <v>22.302000000000021</v>
      </c>
      <c r="B82" s="235"/>
      <c r="C82" s="263">
        <f t="shared" si="6"/>
        <v>0.16875000000000001</v>
      </c>
      <c r="D82" s="263">
        <f t="shared" si="7"/>
        <v>0.28125</v>
      </c>
      <c r="E82" s="235">
        <v>0.22500000000000001</v>
      </c>
      <c r="O82" s="231">
        <f t="shared" ref="O82:O139" si="8">$M$17-P82</f>
        <v>19.215999999999894</v>
      </c>
      <c r="P82">
        <v>574.59400000000005</v>
      </c>
      <c r="Q82">
        <v>0.17799999999999999</v>
      </c>
      <c r="R82" s="231">
        <f t="shared" ref="R82:R139" si="9">Q82*0.75</f>
        <v>0.13350000000000001</v>
      </c>
      <c r="S82" s="231">
        <f t="shared" ref="S82:S139" si="10">Q82*1.25</f>
        <v>0.22249999999999998</v>
      </c>
      <c r="Y82" s="231">
        <f t="shared" ref="Y82:Y142" si="11">$W$17-Z82</f>
        <v>19.215999999999894</v>
      </c>
      <c r="Z82">
        <v>574.59400000000005</v>
      </c>
      <c r="AA82">
        <v>13.712999999999999</v>
      </c>
    </row>
    <row r="83" spans="1:27" ht="14.4" x14ac:dyDescent="0.3">
      <c r="A83" s="265">
        <v>22.615000000000009</v>
      </c>
      <c r="B83" s="235"/>
      <c r="C83" s="263">
        <f t="shared" si="6"/>
        <v>0.16950000000000001</v>
      </c>
      <c r="D83" s="263">
        <f t="shared" si="7"/>
        <v>0.28250000000000003</v>
      </c>
      <c r="E83" s="235">
        <v>0.22600000000000001</v>
      </c>
      <c r="O83" s="231">
        <f t="shared" si="8"/>
        <v>19.51299999999992</v>
      </c>
      <c r="P83">
        <v>574.29700000000003</v>
      </c>
      <c r="Q83">
        <v>0.186</v>
      </c>
      <c r="R83" s="231">
        <f t="shared" si="9"/>
        <v>0.13950000000000001</v>
      </c>
      <c r="S83" s="231">
        <f t="shared" si="10"/>
        <v>0.23249999999999998</v>
      </c>
      <c r="Y83" s="231">
        <f t="shared" si="11"/>
        <v>19.51299999999992</v>
      </c>
      <c r="Z83">
        <v>574.29700000000003</v>
      </c>
      <c r="AA83">
        <v>14.022</v>
      </c>
    </row>
    <row r="84" spans="1:27" ht="14.4" x14ac:dyDescent="0.3">
      <c r="A84" s="265">
        <v>22.927999999999997</v>
      </c>
      <c r="B84" s="235"/>
      <c r="C84" s="263">
        <f t="shared" si="6"/>
        <v>0.16950000000000001</v>
      </c>
      <c r="D84" s="263">
        <f t="shared" si="7"/>
        <v>0.28250000000000003</v>
      </c>
      <c r="E84" s="235">
        <v>0.22600000000000001</v>
      </c>
      <c r="O84" s="231">
        <f t="shared" si="8"/>
        <v>19.809999999999945</v>
      </c>
      <c r="P84">
        <v>574</v>
      </c>
      <c r="Q84">
        <v>0.193</v>
      </c>
      <c r="R84" s="231">
        <f t="shared" si="9"/>
        <v>0.14474999999999999</v>
      </c>
      <c r="S84" s="231">
        <f t="shared" si="10"/>
        <v>0.24125000000000002</v>
      </c>
      <c r="Y84" s="231">
        <f t="shared" si="11"/>
        <v>19.809999999999945</v>
      </c>
      <c r="Z84">
        <v>574</v>
      </c>
      <c r="AA84">
        <v>14.345000000000001</v>
      </c>
    </row>
    <row r="85" spans="1:27" ht="14.4" x14ac:dyDescent="0.3">
      <c r="A85" s="265">
        <v>23.240000000000009</v>
      </c>
      <c r="B85" s="235"/>
      <c r="C85" s="263">
        <f t="shared" si="6"/>
        <v>0.16950000000000001</v>
      </c>
      <c r="D85" s="263">
        <f t="shared" si="7"/>
        <v>0.28250000000000003</v>
      </c>
      <c r="E85" s="235">
        <v>0.22600000000000001</v>
      </c>
      <c r="O85" s="231">
        <f t="shared" si="8"/>
        <v>20.121999999999957</v>
      </c>
      <c r="P85">
        <v>573.68799999999999</v>
      </c>
      <c r="Q85">
        <v>0.2</v>
      </c>
      <c r="R85" s="231">
        <f t="shared" si="9"/>
        <v>0.15000000000000002</v>
      </c>
      <c r="S85" s="231">
        <f t="shared" si="10"/>
        <v>0.25</v>
      </c>
      <c r="Y85" s="231">
        <f t="shared" si="11"/>
        <v>19.809999999999945</v>
      </c>
      <c r="Z85">
        <v>574</v>
      </c>
      <c r="AA85">
        <v>14.345000000000001</v>
      </c>
    </row>
    <row r="86" spans="1:27" ht="14.4" x14ac:dyDescent="0.3">
      <c r="A86" s="265">
        <v>23.619000000000028</v>
      </c>
      <c r="B86" s="235"/>
      <c r="C86" s="263">
        <f t="shared" si="6"/>
        <v>0.16950000000000001</v>
      </c>
      <c r="D86" s="263">
        <f t="shared" si="7"/>
        <v>0.28250000000000003</v>
      </c>
      <c r="E86" s="235">
        <v>0.22600000000000001</v>
      </c>
      <c r="O86" s="231">
        <f t="shared" si="8"/>
        <v>20.434999999999945</v>
      </c>
      <c r="P86">
        <v>573.375</v>
      </c>
      <c r="Q86">
        <v>0.20599999999999999</v>
      </c>
      <c r="R86" s="231">
        <f t="shared" si="9"/>
        <v>0.1545</v>
      </c>
      <c r="S86" s="231">
        <f t="shared" si="10"/>
        <v>0.25750000000000001</v>
      </c>
      <c r="Y86" s="231">
        <f t="shared" si="11"/>
        <v>20.121999999999957</v>
      </c>
      <c r="Z86">
        <v>573.68799999999999</v>
      </c>
      <c r="AA86">
        <v>14.702999999999999</v>
      </c>
    </row>
    <row r="87" spans="1:27" ht="14.4" x14ac:dyDescent="0.3">
      <c r="A87" s="265">
        <v>23.998000000000047</v>
      </c>
      <c r="B87" s="235"/>
      <c r="C87" s="263">
        <f t="shared" si="6"/>
        <v>0.16950000000000001</v>
      </c>
      <c r="D87" s="263">
        <f t="shared" si="7"/>
        <v>0.28250000000000003</v>
      </c>
      <c r="E87" s="235">
        <v>0.22600000000000001</v>
      </c>
      <c r="O87" s="231">
        <f t="shared" si="8"/>
        <v>20.747999999999934</v>
      </c>
      <c r="P87">
        <v>573.06200000000001</v>
      </c>
      <c r="Q87">
        <v>0.21099999999999999</v>
      </c>
      <c r="R87" s="231">
        <f t="shared" si="9"/>
        <v>0.15825</v>
      </c>
      <c r="S87" s="231">
        <f t="shared" si="10"/>
        <v>0.26374999999999998</v>
      </c>
      <c r="Y87" s="231">
        <f t="shared" si="11"/>
        <v>20.434999999999945</v>
      </c>
      <c r="Z87">
        <v>573.375</v>
      </c>
      <c r="AA87">
        <v>15.071999999999999</v>
      </c>
    </row>
    <row r="88" spans="1:27" ht="14.4" x14ac:dyDescent="0.3">
      <c r="A88" s="265">
        <v>24.375999999999976</v>
      </c>
      <c r="B88" s="235"/>
      <c r="C88" s="263">
        <f t="shared" si="6"/>
        <v>0.16950000000000001</v>
      </c>
      <c r="D88" s="263">
        <f t="shared" si="7"/>
        <v>0.28250000000000003</v>
      </c>
      <c r="E88" s="235">
        <v>0.22600000000000001</v>
      </c>
      <c r="O88" s="231">
        <f t="shared" si="8"/>
        <v>21.059999999999945</v>
      </c>
      <c r="P88">
        <v>572.75</v>
      </c>
      <c r="Q88">
        <v>0.215</v>
      </c>
      <c r="R88" s="231">
        <f t="shared" si="9"/>
        <v>0.16125</v>
      </c>
      <c r="S88" s="231">
        <f t="shared" si="10"/>
        <v>0.26874999999999999</v>
      </c>
      <c r="Y88" s="231">
        <f t="shared" si="11"/>
        <v>20.747999999999934</v>
      </c>
      <c r="Z88">
        <v>573.06200000000001</v>
      </c>
      <c r="AA88">
        <v>15.444000000000001</v>
      </c>
    </row>
    <row r="89" spans="1:27" ht="14.4" x14ac:dyDescent="0.3">
      <c r="A89" s="265">
        <v>24.754999999999995</v>
      </c>
      <c r="B89" s="235"/>
      <c r="C89" s="263">
        <f t="shared" si="6"/>
        <v>0.16950000000000001</v>
      </c>
      <c r="D89" s="263">
        <f t="shared" si="7"/>
        <v>0.28250000000000003</v>
      </c>
      <c r="E89" s="235">
        <v>0.22600000000000001</v>
      </c>
      <c r="O89" s="231">
        <f t="shared" si="8"/>
        <v>21.371999999999957</v>
      </c>
      <c r="P89">
        <v>572.43799999999999</v>
      </c>
      <c r="Q89">
        <v>0.218</v>
      </c>
      <c r="R89" s="231">
        <f t="shared" si="9"/>
        <v>0.16350000000000001</v>
      </c>
      <c r="S89" s="231">
        <f t="shared" si="10"/>
        <v>0.27250000000000002</v>
      </c>
      <c r="Y89" s="231">
        <f t="shared" si="11"/>
        <v>21.059999999999945</v>
      </c>
      <c r="Z89">
        <v>572.75</v>
      </c>
      <c r="AA89">
        <v>15.811</v>
      </c>
    </row>
    <row r="90" spans="1:27" ht="14.4" x14ac:dyDescent="0.3">
      <c r="A90" s="265">
        <v>25.134000000000015</v>
      </c>
      <c r="B90" s="235"/>
      <c r="C90" s="263">
        <f t="shared" si="6"/>
        <v>0.16875000000000001</v>
      </c>
      <c r="D90" s="263">
        <f t="shared" si="7"/>
        <v>0.28125</v>
      </c>
      <c r="E90" s="235">
        <v>0.22500000000000001</v>
      </c>
      <c r="O90" s="231">
        <f t="shared" si="8"/>
        <v>21.684999999999945</v>
      </c>
      <c r="P90">
        <v>572.125</v>
      </c>
      <c r="Q90">
        <v>0.22</v>
      </c>
      <c r="R90" s="231">
        <f t="shared" si="9"/>
        <v>0.16500000000000001</v>
      </c>
      <c r="S90" s="231">
        <f t="shared" si="10"/>
        <v>0.27500000000000002</v>
      </c>
      <c r="Y90" s="231">
        <f t="shared" si="11"/>
        <v>21.371999999999957</v>
      </c>
      <c r="Z90">
        <v>572.43799999999999</v>
      </c>
      <c r="AA90">
        <v>16.166</v>
      </c>
    </row>
    <row r="91" spans="1:27" ht="14.4" x14ac:dyDescent="0.3">
      <c r="A91" s="265">
        <v>25.513000000000034</v>
      </c>
      <c r="B91" s="235"/>
      <c r="C91" s="263">
        <f t="shared" si="6"/>
        <v>0.16875000000000001</v>
      </c>
      <c r="D91" s="263">
        <f t="shared" si="7"/>
        <v>0.28125</v>
      </c>
      <c r="E91" s="235">
        <v>0.22500000000000001</v>
      </c>
      <c r="O91" s="231">
        <f t="shared" si="8"/>
        <v>21.997999999999934</v>
      </c>
      <c r="P91">
        <v>571.81200000000001</v>
      </c>
      <c r="Q91">
        <v>0.222</v>
      </c>
      <c r="R91" s="231">
        <f t="shared" si="9"/>
        <v>0.16650000000000001</v>
      </c>
      <c r="S91" s="231">
        <f t="shared" si="10"/>
        <v>0.27750000000000002</v>
      </c>
      <c r="Y91" s="231">
        <f t="shared" si="11"/>
        <v>21.684999999999945</v>
      </c>
      <c r="Z91">
        <v>572.125</v>
      </c>
      <c r="AA91">
        <v>16.503</v>
      </c>
    </row>
    <row r="92" spans="1:27" ht="14.4" x14ac:dyDescent="0.3">
      <c r="A92" s="265">
        <v>25.890999999999963</v>
      </c>
      <c r="B92" s="235"/>
      <c r="C92" s="263">
        <f t="shared" si="6"/>
        <v>0.16875000000000001</v>
      </c>
      <c r="D92" s="263">
        <f t="shared" si="7"/>
        <v>0.28125</v>
      </c>
      <c r="E92" s="235">
        <v>0.22500000000000001</v>
      </c>
      <c r="O92" s="231">
        <f t="shared" si="8"/>
        <v>22.309999999999945</v>
      </c>
      <c r="P92">
        <v>571.5</v>
      </c>
      <c r="Q92">
        <v>0.223</v>
      </c>
      <c r="R92" s="231">
        <f t="shared" si="9"/>
        <v>0.16725000000000001</v>
      </c>
      <c r="S92" s="231">
        <f t="shared" si="10"/>
        <v>0.27875</v>
      </c>
      <c r="Y92" s="231">
        <f t="shared" si="11"/>
        <v>21.997999999999934</v>
      </c>
      <c r="Z92">
        <v>571.81200000000001</v>
      </c>
      <c r="AA92">
        <v>16.815999999999999</v>
      </c>
    </row>
    <row r="93" spans="1:27" ht="14.4" x14ac:dyDescent="0.3">
      <c r="A93" s="265">
        <v>26.269999999999982</v>
      </c>
      <c r="B93" s="235"/>
      <c r="C93" s="263">
        <f t="shared" si="6"/>
        <v>0.16800000000000001</v>
      </c>
      <c r="D93" s="263">
        <f t="shared" si="7"/>
        <v>0.28000000000000003</v>
      </c>
      <c r="E93" s="235">
        <v>0.224</v>
      </c>
      <c r="O93" s="231">
        <f t="shared" si="8"/>
        <v>22.621999999999957</v>
      </c>
      <c r="P93">
        <v>571.18799999999999</v>
      </c>
      <c r="Q93">
        <v>0.223</v>
      </c>
      <c r="R93" s="231">
        <f t="shared" si="9"/>
        <v>0.16725000000000001</v>
      </c>
      <c r="S93" s="231">
        <f t="shared" si="10"/>
        <v>0.27875</v>
      </c>
      <c r="Y93" s="231">
        <f t="shared" si="11"/>
        <v>22.309999999999945</v>
      </c>
      <c r="Z93">
        <v>571.5</v>
      </c>
      <c r="AA93">
        <v>17.097999999999999</v>
      </c>
    </row>
    <row r="94" spans="1:27" ht="14.4" x14ac:dyDescent="0.3">
      <c r="A94" s="265">
        <v>26.649000000000001</v>
      </c>
      <c r="B94" s="235"/>
      <c r="C94" s="263">
        <f t="shared" si="6"/>
        <v>0.16800000000000001</v>
      </c>
      <c r="D94" s="263">
        <f t="shared" si="7"/>
        <v>0.28000000000000003</v>
      </c>
      <c r="E94" s="235">
        <v>0.224</v>
      </c>
      <c r="O94" s="231">
        <f t="shared" si="8"/>
        <v>22.934999999999945</v>
      </c>
      <c r="P94">
        <v>570.875</v>
      </c>
      <c r="Q94">
        <v>0.224</v>
      </c>
      <c r="R94" s="231">
        <f t="shared" si="9"/>
        <v>0.16800000000000001</v>
      </c>
      <c r="S94" s="231">
        <f t="shared" si="10"/>
        <v>0.28000000000000003</v>
      </c>
      <c r="Y94" s="231">
        <f t="shared" si="11"/>
        <v>22.621999999999957</v>
      </c>
      <c r="Z94">
        <v>571.18799999999999</v>
      </c>
      <c r="AA94">
        <v>17.344999999999999</v>
      </c>
    </row>
    <row r="95" spans="1:27" ht="14.4" x14ac:dyDescent="0.3">
      <c r="A95" s="265">
        <v>27.027000000000044</v>
      </c>
      <c r="B95" s="235"/>
      <c r="C95" s="263">
        <f t="shared" si="6"/>
        <v>0.16800000000000001</v>
      </c>
      <c r="D95" s="263">
        <f t="shared" si="7"/>
        <v>0.28000000000000003</v>
      </c>
      <c r="E95" s="235">
        <v>0.224</v>
      </c>
      <c r="O95" s="231">
        <f t="shared" si="8"/>
        <v>23.247999999999934</v>
      </c>
      <c r="P95">
        <v>570.56200000000001</v>
      </c>
      <c r="Q95">
        <v>0.224</v>
      </c>
      <c r="R95" s="231">
        <f t="shared" si="9"/>
        <v>0.16800000000000001</v>
      </c>
      <c r="S95" s="231">
        <f t="shared" si="10"/>
        <v>0.28000000000000003</v>
      </c>
      <c r="Y95" s="231">
        <f t="shared" si="11"/>
        <v>22.934999999999945</v>
      </c>
      <c r="Z95">
        <v>570.875</v>
      </c>
      <c r="AA95">
        <v>17.552</v>
      </c>
    </row>
    <row r="96" spans="1:27" ht="14.4" x14ac:dyDescent="0.3">
      <c r="A96" s="265">
        <v>27.406000000000063</v>
      </c>
      <c r="B96" s="235"/>
      <c r="C96" s="263">
        <f t="shared" si="6"/>
        <v>0.16725000000000001</v>
      </c>
      <c r="D96" s="263">
        <f t="shared" si="7"/>
        <v>0.27875</v>
      </c>
      <c r="E96" s="235">
        <v>0.223</v>
      </c>
      <c r="O96" s="231">
        <f t="shared" si="8"/>
        <v>23.559999999999945</v>
      </c>
      <c r="P96">
        <v>570.25</v>
      </c>
      <c r="Q96">
        <v>0.223</v>
      </c>
      <c r="R96" s="231">
        <f t="shared" si="9"/>
        <v>0.16725000000000001</v>
      </c>
      <c r="S96" s="231">
        <f t="shared" si="10"/>
        <v>0.27875</v>
      </c>
      <c r="Y96" s="231">
        <f t="shared" si="11"/>
        <v>23.247999999999934</v>
      </c>
      <c r="Z96">
        <v>570.56200000000001</v>
      </c>
      <c r="AA96">
        <v>17.716000000000001</v>
      </c>
    </row>
    <row r="97" spans="1:27" ht="14.4" x14ac:dyDescent="0.3">
      <c r="A97" s="265">
        <v>27.784999999999968</v>
      </c>
      <c r="B97" s="235"/>
      <c r="C97" s="263">
        <f t="shared" si="6"/>
        <v>0.16725000000000001</v>
      </c>
      <c r="D97" s="263">
        <f t="shared" si="7"/>
        <v>0.27875</v>
      </c>
      <c r="E97" s="235">
        <v>0.223</v>
      </c>
      <c r="O97" s="231">
        <f t="shared" si="8"/>
        <v>23.865999999999985</v>
      </c>
      <c r="P97">
        <v>569.94399999999996</v>
      </c>
      <c r="Q97">
        <v>0.223</v>
      </c>
      <c r="R97" s="231">
        <f t="shared" si="9"/>
        <v>0.16725000000000001</v>
      </c>
      <c r="S97" s="231">
        <f t="shared" si="10"/>
        <v>0.27875</v>
      </c>
      <c r="Y97" s="231">
        <f t="shared" si="11"/>
        <v>23.559999999999945</v>
      </c>
      <c r="Z97">
        <v>570.25</v>
      </c>
      <c r="AA97">
        <v>17.831</v>
      </c>
    </row>
    <row r="98" spans="1:27" ht="14.4" x14ac:dyDescent="0.3">
      <c r="A98" s="265">
        <v>28.163999999999987</v>
      </c>
      <c r="B98" s="235"/>
      <c r="C98" s="263">
        <f t="shared" si="6"/>
        <v>0.16725000000000001</v>
      </c>
      <c r="D98" s="263">
        <f t="shared" si="7"/>
        <v>0.27875</v>
      </c>
      <c r="E98" s="235">
        <v>0.223</v>
      </c>
      <c r="O98" s="231">
        <f t="shared" si="8"/>
        <v>24.170999999999935</v>
      </c>
      <c r="P98">
        <v>569.63900000000001</v>
      </c>
      <c r="Q98">
        <v>0.222</v>
      </c>
      <c r="R98" s="231">
        <f t="shared" si="9"/>
        <v>0.16650000000000001</v>
      </c>
      <c r="S98" s="231">
        <f t="shared" si="10"/>
        <v>0.27750000000000002</v>
      </c>
      <c r="Y98" s="231">
        <f t="shared" si="11"/>
        <v>23.865999999999985</v>
      </c>
      <c r="Z98">
        <v>569.94399999999996</v>
      </c>
      <c r="AA98">
        <v>17.896000000000001</v>
      </c>
    </row>
    <row r="99" spans="1:27" ht="14.4" x14ac:dyDescent="0.3">
      <c r="A99" s="265">
        <v>28.54200000000003</v>
      </c>
      <c r="B99" s="235"/>
      <c r="C99" s="263">
        <f t="shared" si="6"/>
        <v>0.16725000000000001</v>
      </c>
      <c r="D99" s="263">
        <f t="shared" si="7"/>
        <v>0.27875</v>
      </c>
      <c r="E99" s="235">
        <v>0.223</v>
      </c>
      <c r="O99" s="231">
        <f t="shared" si="8"/>
        <v>24.476999999999975</v>
      </c>
      <c r="P99">
        <v>569.33299999999997</v>
      </c>
      <c r="Q99">
        <v>0.222</v>
      </c>
      <c r="R99" s="231">
        <f t="shared" si="9"/>
        <v>0.16650000000000001</v>
      </c>
      <c r="S99" s="231">
        <f t="shared" si="10"/>
        <v>0.27750000000000002</v>
      </c>
      <c r="Y99" s="231">
        <f t="shared" si="11"/>
        <v>24.170999999999935</v>
      </c>
      <c r="Z99">
        <v>569.63900000000001</v>
      </c>
      <c r="AA99">
        <v>17.91</v>
      </c>
    </row>
    <row r="100" spans="1:27" ht="14.4" x14ac:dyDescent="0.3">
      <c r="A100" s="265">
        <v>28.921000000000049</v>
      </c>
      <c r="B100" s="235"/>
      <c r="C100" s="263">
        <f t="shared" si="6"/>
        <v>0.16725000000000001</v>
      </c>
      <c r="D100" s="263">
        <f t="shared" si="7"/>
        <v>0.27875</v>
      </c>
      <c r="E100" s="235">
        <v>0.223</v>
      </c>
      <c r="O100" s="231">
        <f t="shared" si="8"/>
        <v>24.782999999999902</v>
      </c>
      <c r="P100">
        <v>569.02700000000004</v>
      </c>
      <c r="Q100">
        <v>0.221</v>
      </c>
      <c r="R100" s="231">
        <f t="shared" si="9"/>
        <v>0.16575000000000001</v>
      </c>
      <c r="S100" s="231">
        <f t="shared" si="10"/>
        <v>0.27625</v>
      </c>
      <c r="Y100" s="231">
        <f t="shared" si="11"/>
        <v>24.476999999999975</v>
      </c>
      <c r="Z100">
        <v>569.33299999999997</v>
      </c>
      <c r="AA100">
        <v>17.870999999999999</v>
      </c>
    </row>
    <row r="101" spans="1:27" ht="14.4" x14ac:dyDescent="0.3">
      <c r="A101" s="265">
        <v>29.299999999999955</v>
      </c>
      <c r="B101" s="235"/>
      <c r="C101" s="263">
        <f t="shared" si="6"/>
        <v>0.16725000000000001</v>
      </c>
      <c r="D101" s="263">
        <f t="shared" si="7"/>
        <v>0.27875</v>
      </c>
      <c r="E101" s="235">
        <v>0.223</v>
      </c>
      <c r="O101" s="231">
        <f t="shared" si="8"/>
        <v>25.087999999999965</v>
      </c>
      <c r="P101">
        <v>568.72199999999998</v>
      </c>
      <c r="Q101">
        <v>0.221</v>
      </c>
      <c r="R101" s="231">
        <f t="shared" si="9"/>
        <v>0.16575000000000001</v>
      </c>
      <c r="S101" s="231">
        <f t="shared" si="10"/>
        <v>0.27625</v>
      </c>
      <c r="Y101" s="231">
        <f t="shared" si="11"/>
        <v>24.782999999999902</v>
      </c>
      <c r="Z101">
        <v>569.02700000000004</v>
      </c>
      <c r="AA101">
        <v>17.78</v>
      </c>
    </row>
    <row r="102" spans="1:27" ht="14.4" x14ac:dyDescent="0.3">
      <c r="A102" s="265">
        <v>29.674999999999955</v>
      </c>
      <c r="B102" s="235"/>
      <c r="C102" s="263">
        <f t="shared" si="6"/>
        <v>0.16650000000000001</v>
      </c>
      <c r="D102" s="263">
        <f t="shared" si="7"/>
        <v>0.27750000000000002</v>
      </c>
      <c r="E102" s="235">
        <v>0.222</v>
      </c>
      <c r="O102" s="231">
        <f t="shared" si="8"/>
        <v>25.393999999999892</v>
      </c>
      <c r="P102">
        <v>568.41600000000005</v>
      </c>
      <c r="Q102">
        <v>0.22</v>
      </c>
      <c r="R102" s="231">
        <f t="shared" si="9"/>
        <v>0.16500000000000001</v>
      </c>
      <c r="S102" s="231">
        <f t="shared" si="10"/>
        <v>0.27500000000000002</v>
      </c>
      <c r="Y102" s="231">
        <f t="shared" si="11"/>
        <v>25.087999999999965</v>
      </c>
      <c r="Z102">
        <v>568.72199999999998</v>
      </c>
      <c r="AA102">
        <v>17.634</v>
      </c>
    </row>
    <row r="103" spans="1:27" ht="14.4" x14ac:dyDescent="0.3">
      <c r="A103" s="265">
        <v>30.049999999999955</v>
      </c>
      <c r="B103" s="235"/>
      <c r="C103" s="263">
        <f t="shared" si="6"/>
        <v>0.16650000000000001</v>
      </c>
      <c r="D103" s="263">
        <f t="shared" si="7"/>
        <v>0.27750000000000002</v>
      </c>
      <c r="E103" s="236">
        <v>0.222</v>
      </c>
      <c r="O103" s="231">
        <f t="shared" si="8"/>
        <v>25.698999999999955</v>
      </c>
      <c r="P103">
        <v>568.11099999999999</v>
      </c>
      <c r="Q103">
        <v>0.22</v>
      </c>
      <c r="R103" s="231">
        <f t="shared" si="9"/>
        <v>0.16500000000000001</v>
      </c>
      <c r="S103" s="231">
        <f t="shared" si="10"/>
        <v>0.27500000000000002</v>
      </c>
      <c r="Y103" s="231">
        <f t="shared" si="11"/>
        <v>25.393999999999892</v>
      </c>
      <c r="Z103">
        <v>568.41600000000005</v>
      </c>
      <c r="AA103">
        <v>17.434000000000001</v>
      </c>
    </row>
    <row r="104" spans="1:27" ht="14.4" x14ac:dyDescent="0.3">
      <c r="A104" s="265">
        <v>30.307999999999993</v>
      </c>
      <c r="B104" s="235"/>
      <c r="C104" s="263">
        <f t="shared" si="6"/>
        <v>0.16650000000000001</v>
      </c>
      <c r="D104" s="263">
        <f t="shared" si="7"/>
        <v>0.27750000000000002</v>
      </c>
      <c r="E104" s="236">
        <v>0.222</v>
      </c>
      <c r="O104" s="231">
        <f t="shared" si="8"/>
        <v>26.004999999999995</v>
      </c>
      <c r="P104">
        <v>567.80499999999995</v>
      </c>
      <c r="Q104">
        <v>0.219</v>
      </c>
      <c r="R104" s="231">
        <f t="shared" si="9"/>
        <v>0.16425000000000001</v>
      </c>
      <c r="S104" s="231">
        <f t="shared" si="10"/>
        <v>0.27374999999999999</v>
      </c>
      <c r="Y104" s="231">
        <f t="shared" si="11"/>
        <v>25.698999999999955</v>
      </c>
      <c r="Z104">
        <v>568.11099999999999</v>
      </c>
      <c r="AA104">
        <v>17.178999999999998</v>
      </c>
    </row>
    <row r="105" spans="1:27" ht="14.4" x14ac:dyDescent="0.3">
      <c r="A105" s="265">
        <v>30.565000000000055</v>
      </c>
      <c r="B105" s="235"/>
      <c r="C105" s="263">
        <f t="shared" si="6"/>
        <v>0.16650000000000001</v>
      </c>
      <c r="D105" s="263">
        <f t="shared" si="7"/>
        <v>0.27750000000000002</v>
      </c>
      <c r="E105" s="236">
        <v>0.222</v>
      </c>
      <c r="O105" s="231">
        <f t="shared" si="8"/>
        <v>26.310999999999922</v>
      </c>
      <c r="P105">
        <v>567.49900000000002</v>
      </c>
      <c r="Q105">
        <v>0.219</v>
      </c>
      <c r="R105" s="231">
        <f t="shared" si="9"/>
        <v>0.16425000000000001</v>
      </c>
      <c r="S105" s="231">
        <f t="shared" si="10"/>
        <v>0.27374999999999999</v>
      </c>
      <c r="Y105" s="231">
        <f t="shared" si="11"/>
        <v>26.004999999999995</v>
      </c>
      <c r="Z105">
        <v>567.80499999999995</v>
      </c>
      <c r="AA105">
        <v>16.872</v>
      </c>
    </row>
    <row r="106" spans="1:27" ht="14.4" x14ac:dyDescent="0.3">
      <c r="A106" s="265">
        <v>30.822999999999979</v>
      </c>
      <c r="B106" s="235"/>
      <c r="C106" s="263">
        <f t="shared" si="6"/>
        <v>0.16650000000000001</v>
      </c>
      <c r="D106" s="263">
        <f t="shared" si="7"/>
        <v>0.27750000000000002</v>
      </c>
      <c r="E106" s="236">
        <v>0.222</v>
      </c>
      <c r="O106" s="231">
        <f t="shared" si="8"/>
        <v>26.615999999999985</v>
      </c>
      <c r="P106">
        <v>567.19399999999996</v>
      </c>
      <c r="Q106">
        <v>0.218</v>
      </c>
      <c r="R106" s="231">
        <f t="shared" si="9"/>
        <v>0.16350000000000001</v>
      </c>
      <c r="S106" s="231">
        <f t="shared" si="10"/>
        <v>0.27250000000000002</v>
      </c>
      <c r="Y106" s="231">
        <f t="shared" si="11"/>
        <v>26.310999999999922</v>
      </c>
      <c r="Z106">
        <v>567.49900000000002</v>
      </c>
      <c r="AA106">
        <v>16.513999999999999</v>
      </c>
    </row>
    <row r="107" spans="1:27" ht="14.4" x14ac:dyDescent="0.3">
      <c r="A107" s="265">
        <v>31.080000000000041</v>
      </c>
      <c r="B107" s="235"/>
      <c r="C107" s="263">
        <f t="shared" si="6"/>
        <v>0.16650000000000001</v>
      </c>
      <c r="D107" s="263">
        <f t="shared" si="7"/>
        <v>0.27750000000000002</v>
      </c>
      <c r="E107" s="236">
        <v>0.222</v>
      </c>
      <c r="O107" s="231">
        <f t="shared" si="8"/>
        <v>26.921999999999912</v>
      </c>
      <c r="P107">
        <v>566.88800000000003</v>
      </c>
      <c r="Q107">
        <v>0.218</v>
      </c>
      <c r="R107" s="231">
        <f t="shared" si="9"/>
        <v>0.16350000000000001</v>
      </c>
      <c r="S107" s="231">
        <f t="shared" si="10"/>
        <v>0.27250000000000002</v>
      </c>
      <c r="Y107" s="231">
        <f t="shared" si="11"/>
        <v>26.615999999999985</v>
      </c>
      <c r="Z107">
        <v>567.19399999999996</v>
      </c>
      <c r="AA107">
        <v>16.106000000000002</v>
      </c>
    </row>
    <row r="108" spans="1:27" ht="14.4" x14ac:dyDescent="0.3">
      <c r="A108" s="265">
        <v>31.336999999999989</v>
      </c>
      <c r="B108" s="235"/>
      <c r="C108" s="263">
        <f t="shared" si="6"/>
        <v>0.16650000000000001</v>
      </c>
      <c r="D108" s="263">
        <f t="shared" si="7"/>
        <v>0.27750000000000002</v>
      </c>
      <c r="E108" s="236">
        <v>0.222</v>
      </c>
      <c r="O108" s="231">
        <f t="shared" si="8"/>
        <v>27.226999999999975</v>
      </c>
      <c r="P108">
        <v>566.58299999999997</v>
      </c>
      <c r="Q108">
        <v>0.218</v>
      </c>
      <c r="R108" s="231">
        <f t="shared" si="9"/>
        <v>0.16350000000000001</v>
      </c>
      <c r="S108" s="231">
        <f t="shared" si="10"/>
        <v>0.27250000000000002</v>
      </c>
      <c r="Y108" s="231">
        <f t="shared" si="11"/>
        <v>26.921999999999912</v>
      </c>
      <c r="Z108">
        <v>566.88800000000003</v>
      </c>
      <c r="AA108">
        <v>15.651</v>
      </c>
    </row>
    <row r="109" spans="1:27" ht="14.4" x14ac:dyDescent="0.3">
      <c r="A109" s="265">
        <v>31.595000000000027</v>
      </c>
      <c r="B109" s="235"/>
      <c r="C109" s="263">
        <f t="shared" si="6"/>
        <v>0.16650000000000001</v>
      </c>
      <c r="D109" s="263">
        <f t="shared" si="7"/>
        <v>0.27750000000000002</v>
      </c>
      <c r="E109" s="236">
        <v>0.222</v>
      </c>
      <c r="O109" s="231">
        <f t="shared" si="8"/>
        <v>27.532999999999902</v>
      </c>
      <c r="P109">
        <v>566.27700000000004</v>
      </c>
      <c r="Q109">
        <v>0.218</v>
      </c>
      <c r="R109" s="231">
        <f t="shared" si="9"/>
        <v>0.16350000000000001</v>
      </c>
      <c r="S109" s="231">
        <f t="shared" si="10"/>
        <v>0.27250000000000002</v>
      </c>
      <c r="Y109" s="231">
        <f t="shared" si="11"/>
        <v>27.226999999999975</v>
      </c>
      <c r="Z109">
        <v>566.58299999999997</v>
      </c>
      <c r="AA109">
        <v>15.151999999999999</v>
      </c>
    </row>
    <row r="110" spans="1:27" ht="14.4" x14ac:dyDescent="0.3">
      <c r="A110" s="265">
        <v>31.851999999999975</v>
      </c>
      <c r="B110" s="235"/>
      <c r="C110" s="263">
        <f t="shared" si="6"/>
        <v>0.16650000000000001</v>
      </c>
      <c r="D110" s="263">
        <f t="shared" si="7"/>
        <v>0.27750000000000002</v>
      </c>
      <c r="E110" s="236">
        <v>0.222</v>
      </c>
      <c r="O110" s="231">
        <f t="shared" si="8"/>
        <v>27.838999999999942</v>
      </c>
      <c r="P110">
        <v>565.971</v>
      </c>
      <c r="Q110">
        <v>0.217</v>
      </c>
      <c r="R110" s="231">
        <f t="shared" si="9"/>
        <v>0.16275000000000001</v>
      </c>
      <c r="S110" s="231">
        <f t="shared" si="10"/>
        <v>0.27124999999999999</v>
      </c>
      <c r="Y110" s="231">
        <f t="shared" si="11"/>
        <v>27.532999999999902</v>
      </c>
      <c r="Z110">
        <v>566.27700000000004</v>
      </c>
      <c r="AA110">
        <v>14.614000000000001</v>
      </c>
    </row>
    <row r="111" spans="1:27" ht="14.4" x14ac:dyDescent="0.3">
      <c r="A111" s="265">
        <v>32.110000000000014</v>
      </c>
      <c r="B111" s="235"/>
      <c r="C111" s="263">
        <f t="shared" si="6"/>
        <v>0.16650000000000001</v>
      </c>
      <c r="D111" s="263">
        <f t="shared" si="7"/>
        <v>0.27750000000000002</v>
      </c>
      <c r="E111" s="236">
        <v>0.222</v>
      </c>
      <c r="O111" s="231">
        <f t="shared" si="8"/>
        <v>28.143999999999892</v>
      </c>
      <c r="P111">
        <v>565.66600000000005</v>
      </c>
      <c r="Q111">
        <v>0.217</v>
      </c>
      <c r="R111" s="231">
        <f t="shared" si="9"/>
        <v>0.16275000000000001</v>
      </c>
      <c r="S111" s="231">
        <f t="shared" si="10"/>
        <v>0.27124999999999999</v>
      </c>
      <c r="Y111" s="231">
        <f t="shared" si="11"/>
        <v>27.838999999999942</v>
      </c>
      <c r="Z111">
        <v>565.971</v>
      </c>
      <c r="AA111">
        <v>14.041</v>
      </c>
    </row>
    <row r="112" spans="1:27" ht="14.4" x14ac:dyDescent="0.3">
      <c r="A112" s="265">
        <v>32.549999999999955</v>
      </c>
      <c r="B112" s="235"/>
      <c r="C112" s="263">
        <f t="shared" si="6"/>
        <v>0.16650000000000001</v>
      </c>
      <c r="D112" s="263">
        <f t="shared" si="7"/>
        <v>0.27750000000000002</v>
      </c>
      <c r="E112" s="236">
        <v>0.222</v>
      </c>
      <c r="O112" s="231">
        <f t="shared" si="8"/>
        <v>28.449999999999932</v>
      </c>
      <c r="P112">
        <v>565.36</v>
      </c>
      <c r="Q112">
        <v>0.217</v>
      </c>
      <c r="R112" s="231">
        <f t="shared" si="9"/>
        <v>0.16275000000000001</v>
      </c>
      <c r="S112" s="231">
        <f t="shared" si="10"/>
        <v>0.27124999999999999</v>
      </c>
      <c r="Y112" s="231">
        <f t="shared" si="11"/>
        <v>28.143999999999892</v>
      </c>
      <c r="Z112">
        <v>565.66600000000005</v>
      </c>
      <c r="AA112">
        <v>13.436999999999999</v>
      </c>
    </row>
    <row r="113" spans="1:27" ht="14.4" x14ac:dyDescent="0.3">
      <c r="A113" s="265">
        <v>32.844000000000051</v>
      </c>
      <c r="B113" s="235"/>
      <c r="C113" s="263">
        <f t="shared" si="6"/>
        <v>0.16650000000000001</v>
      </c>
      <c r="D113" s="263">
        <f t="shared" si="7"/>
        <v>0.27750000000000002</v>
      </c>
      <c r="E113" s="236">
        <v>0.222</v>
      </c>
      <c r="O113" s="231">
        <f t="shared" si="8"/>
        <v>28.824999999999932</v>
      </c>
      <c r="P113">
        <v>564.98500000000001</v>
      </c>
      <c r="Q113">
        <v>0.217</v>
      </c>
      <c r="R113" s="231">
        <f t="shared" si="9"/>
        <v>0.16275000000000001</v>
      </c>
      <c r="S113" s="231">
        <f t="shared" si="10"/>
        <v>0.27124999999999999</v>
      </c>
      <c r="Y113" s="231">
        <f t="shared" si="11"/>
        <v>28.449999999999932</v>
      </c>
      <c r="Z113">
        <v>565.36</v>
      </c>
      <c r="AA113">
        <v>12.808</v>
      </c>
    </row>
    <row r="114" spans="1:27" ht="14.4" x14ac:dyDescent="0.3">
      <c r="A114" s="265">
        <v>33.138000000000034</v>
      </c>
      <c r="B114" s="235"/>
      <c r="C114" s="263">
        <f t="shared" si="6"/>
        <v>0.16650000000000001</v>
      </c>
      <c r="D114" s="263">
        <f t="shared" si="7"/>
        <v>0.27750000000000002</v>
      </c>
      <c r="E114" s="236">
        <v>0.222</v>
      </c>
      <c r="O114" s="231">
        <f t="shared" si="8"/>
        <v>29.199999999999932</v>
      </c>
      <c r="P114">
        <v>564.61</v>
      </c>
      <c r="Q114">
        <v>0.217</v>
      </c>
      <c r="R114" s="231">
        <f t="shared" si="9"/>
        <v>0.16275000000000001</v>
      </c>
      <c r="S114" s="231">
        <f t="shared" si="10"/>
        <v>0.27124999999999999</v>
      </c>
      <c r="Y114" s="231">
        <f t="shared" si="11"/>
        <v>28.449999999999932</v>
      </c>
      <c r="Z114">
        <v>565.36</v>
      </c>
      <c r="AA114">
        <v>12.808</v>
      </c>
    </row>
    <row r="115" spans="1:27" ht="14.4" x14ac:dyDescent="0.3">
      <c r="A115" s="265">
        <v>33.43100000000004</v>
      </c>
      <c r="B115" s="235"/>
      <c r="C115" s="263">
        <f t="shared" si="6"/>
        <v>0.16650000000000001</v>
      </c>
      <c r="D115" s="263">
        <f t="shared" si="7"/>
        <v>0.27750000000000002</v>
      </c>
      <c r="E115" s="236">
        <v>0.222</v>
      </c>
      <c r="O115" s="231">
        <f t="shared" si="8"/>
        <v>29.478999999999928</v>
      </c>
      <c r="P115">
        <v>564.33100000000002</v>
      </c>
      <c r="Q115">
        <v>0.217</v>
      </c>
      <c r="R115" s="231">
        <f t="shared" si="9"/>
        <v>0.16275000000000001</v>
      </c>
      <c r="S115" s="231">
        <f t="shared" si="10"/>
        <v>0.27124999999999999</v>
      </c>
      <c r="Y115" s="231">
        <f t="shared" si="11"/>
        <v>28.824999999999932</v>
      </c>
      <c r="Z115">
        <v>564.98500000000001</v>
      </c>
      <c r="AA115">
        <v>12.010999999999999</v>
      </c>
    </row>
    <row r="116" spans="1:27" ht="14.4" x14ac:dyDescent="0.3">
      <c r="A116" s="265">
        <v>33.725000000000023</v>
      </c>
      <c r="B116" s="235"/>
      <c r="C116" s="263">
        <f t="shared" si="6"/>
        <v>0.16650000000000001</v>
      </c>
      <c r="D116" s="263">
        <f t="shared" si="7"/>
        <v>0.27750000000000002</v>
      </c>
      <c r="E116" s="236">
        <v>0.222</v>
      </c>
      <c r="O116" s="231">
        <f t="shared" si="8"/>
        <v>29.757999999999925</v>
      </c>
      <c r="P116">
        <v>564.05200000000002</v>
      </c>
      <c r="Q116">
        <v>0.217</v>
      </c>
      <c r="R116" s="231">
        <f t="shared" si="9"/>
        <v>0.16275000000000001</v>
      </c>
      <c r="S116" s="231">
        <f t="shared" si="10"/>
        <v>0.27124999999999999</v>
      </c>
      <c r="Y116" s="231">
        <f t="shared" si="11"/>
        <v>29.199999999999932</v>
      </c>
      <c r="Z116">
        <v>564.61</v>
      </c>
      <c r="AA116">
        <v>11.191000000000001</v>
      </c>
    </row>
    <row r="117" spans="1:27" ht="14.4" x14ac:dyDescent="0.3">
      <c r="A117" s="265">
        <v>34.019000000000005</v>
      </c>
      <c r="B117" s="235"/>
      <c r="C117" s="263">
        <f t="shared" si="6"/>
        <v>0.16650000000000001</v>
      </c>
      <c r="D117" s="263">
        <f t="shared" si="7"/>
        <v>0.27750000000000002</v>
      </c>
      <c r="E117" s="236">
        <v>0.222</v>
      </c>
      <c r="O117" s="231">
        <f t="shared" si="8"/>
        <v>30.035999999999945</v>
      </c>
      <c r="P117">
        <v>563.774</v>
      </c>
      <c r="Q117">
        <v>0.216</v>
      </c>
      <c r="R117" s="231">
        <f t="shared" si="9"/>
        <v>0.16200000000000001</v>
      </c>
      <c r="S117" s="231">
        <f t="shared" si="10"/>
        <v>0.27</v>
      </c>
      <c r="Y117" s="231">
        <f t="shared" si="11"/>
        <v>29.199999999999932</v>
      </c>
      <c r="Z117">
        <v>564.61</v>
      </c>
      <c r="AA117">
        <v>11.191000000000001</v>
      </c>
    </row>
    <row r="118" spans="1:27" ht="14.4" x14ac:dyDescent="0.3">
      <c r="A118" s="265">
        <v>34.312999999999988</v>
      </c>
      <c r="B118" s="235"/>
      <c r="C118" s="263">
        <f t="shared" si="6"/>
        <v>0.16575000000000001</v>
      </c>
      <c r="D118" s="263">
        <f t="shared" si="7"/>
        <v>0.27625</v>
      </c>
      <c r="E118" s="236">
        <v>0.221</v>
      </c>
      <c r="O118" s="231">
        <f t="shared" si="8"/>
        <v>30.314999999999941</v>
      </c>
      <c r="P118">
        <v>563.495</v>
      </c>
      <c r="Q118">
        <v>0.216</v>
      </c>
      <c r="R118" s="231">
        <f t="shared" si="9"/>
        <v>0.16200000000000001</v>
      </c>
      <c r="S118" s="231">
        <f t="shared" si="10"/>
        <v>0.27</v>
      </c>
      <c r="Y118" s="231">
        <f t="shared" si="11"/>
        <v>29.478999999999928</v>
      </c>
      <c r="Z118">
        <v>564.33100000000002</v>
      </c>
      <c r="AA118">
        <v>10.571999999999999</v>
      </c>
    </row>
    <row r="119" spans="1:27" ht="14.4" x14ac:dyDescent="0.3">
      <c r="A119" s="265">
        <v>34.605999999999995</v>
      </c>
      <c r="B119" s="235"/>
      <c r="C119" s="263">
        <f t="shared" si="6"/>
        <v>0.16575000000000001</v>
      </c>
      <c r="D119" s="263">
        <f t="shared" si="7"/>
        <v>0.27625</v>
      </c>
      <c r="E119" s="236">
        <v>0.221</v>
      </c>
      <c r="O119" s="231">
        <f t="shared" si="8"/>
        <v>30.593999999999937</v>
      </c>
      <c r="P119">
        <v>563.21600000000001</v>
      </c>
      <c r="Q119">
        <v>0.216</v>
      </c>
      <c r="R119" s="231">
        <f t="shared" si="9"/>
        <v>0.16200000000000001</v>
      </c>
      <c r="S119" s="231">
        <f t="shared" si="10"/>
        <v>0.27</v>
      </c>
      <c r="Y119" s="231">
        <f t="shared" si="11"/>
        <v>29.757999999999925</v>
      </c>
      <c r="Z119">
        <v>564.05200000000002</v>
      </c>
      <c r="AA119">
        <v>9.9469999999999992</v>
      </c>
    </row>
    <row r="120" spans="1:27" ht="14.4" x14ac:dyDescent="0.3">
      <c r="A120" s="265">
        <v>34.899999999999977</v>
      </c>
      <c r="B120" s="235"/>
      <c r="C120" s="263">
        <f t="shared" si="6"/>
        <v>0.16575000000000001</v>
      </c>
      <c r="D120" s="263">
        <f t="shared" si="7"/>
        <v>0.27625</v>
      </c>
      <c r="E120" s="236">
        <v>0.221</v>
      </c>
      <c r="O120" s="231">
        <f t="shared" si="8"/>
        <v>30.871999999999957</v>
      </c>
      <c r="P120">
        <v>562.93799999999999</v>
      </c>
      <c r="Q120">
        <v>0.216</v>
      </c>
      <c r="R120" s="231">
        <f t="shared" si="9"/>
        <v>0.16200000000000001</v>
      </c>
      <c r="S120" s="231">
        <f t="shared" si="10"/>
        <v>0.27</v>
      </c>
      <c r="Y120" s="231">
        <f t="shared" si="11"/>
        <v>30.035999999999945</v>
      </c>
      <c r="Z120">
        <v>563.774</v>
      </c>
      <c r="AA120">
        <v>9.3209999999999997</v>
      </c>
    </row>
    <row r="121" spans="1:27" ht="14.4" x14ac:dyDescent="0.3">
      <c r="A121" s="265">
        <v>35.19399999999996</v>
      </c>
      <c r="B121" s="235"/>
      <c r="C121" s="263">
        <f t="shared" si="6"/>
        <v>0.16575000000000001</v>
      </c>
      <c r="D121" s="263">
        <f t="shared" si="7"/>
        <v>0.27625</v>
      </c>
      <c r="E121" s="236">
        <v>0.221</v>
      </c>
      <c r="O121" s="231">
        <f t="shared" si="8"/>
        <v>31.150999999999954</v>
      </c>
      <c r="P121">
        <v>562.65899999999999</v>
      </c>
      <c r="Q121">
        <v>0.216</v>
      </c>
      <c r="R121" s="231">
        <f t="shared" si="9"/>
        <v>0.16200000000000001</v>
      </c>
      <c r="S121" s="231">
        <f t="shared" si="10"/>
        <v>0.27</v>
      </c>
      <c r="Y121" s="231">
        <f t="shared" si="11"/>
        <v>30.314999999999941</v>
      </c>
      <c r="Z121">
        <v>563.495</v>
      </c>
      <c r="AA121">
        <v>8.6950000000000003</v>
      </c>
    </row>
    <row r="122" spans="1:27" ht="14.4" x14ac:dyDescent="0.3">
      <c r="A122" s="265">
        <v>35.486999999999966</v>
      </c>
      <c r="B122" s="235"/>
      <c r="C122" s="263">
        <f t="shared" si="6"/>
        <v>0.16575000000000001</v>
      </c>
      <c r="D122" s="263">
        <f t="shared" si="7"/>
        <v>0.27625</v>
      </c>
      <c r="E122" s="236">
        <v>0.221</v>
      </c>
      <c r="O122" s="231">
        <f t="shared" si="8"/>
        <v>31.42999999999995</v>
      </c>
      <c r="P122">
        <v>562.38</v>
      </c>
      <c r="Q122">
        <v>0.216</v>
      </c>
      <c r="R122" s="231">
        <f t="shared" si="9"/>
        <v>0.16200000000000001</v>
      </c>
      <c r="S122" s="231">
        <f t="shared" si="10"/>
        <v>0.27</v>
      </c>
      <c r="Y122" s="231">
        <f t="shared" si="11"/>
        <v>30.593999999999937</v>
      </c>
      <c r="Z122">
        <v>563.21600000000001</v>
      </c>
      <c r="AA122">
        <v>8.0739999999999998</v>
      </c>
    </row>
    <row r="123" spans="1:27" ht="14.4" x14ac:dyDescent="0.3">
      <c r="A123" s="265">
        <v>35.781000000000063</v>
      </c>
      <c r="B123" s="235"/>
      <c r="C123" s="263">
        <f t="shared" si="6"/>
        <v>0.16575000000000001</v>
      </c>
      <c r="D123" s="263">
        <f t="shared" si="7"/>
        <v>0.27625</v>
      </c>
      <c r="E123" s="236">
        <v>0.221</v>
      </c>
      <c r="O123" s="231">
        <f t="shared" si="8"/>
        <v>31.699999999999932</v>
      </c>
      <c r="P123">
        <v>562.11</v>
      </c>
      <c r="Q123">
        <v>0.216</v>
      </c>
      <c r="R123" s="231">
        <f t="shared" si="9"/>
        <v>0.16200000000000001</v>
      </c>
      <c r="S123" s="231">
        <f t="shared" si="10"/>
        <v>0.27</v>
      </c>
      <c r="Y123" s="231">
        <f t="shared" si="11"/>
        <v>30.871999999999957</v>
      </c>
      <c r="Z123">
        <v>562.93799999999999</v>
      </c>
      <c r="AA123">
        <v>7.4610000000000003</v>
      </c>
    </row>
    <row r="124" spans="1:27" ht="14.4" x14ac:dyDescent="0.3">
      <c r="A124" s="265">
        <v>36.075000000000045</v>
      </c>
      <c r="B124" s="235"/>
      <c r="C124" s="263">
        <f t="shared" si="6"/>
        <v>0.16575000000000001</v>
      </c>
      <c r="D124" s="263">
        <f t="shared" si="7"/>
        <v>0.27625</v>
      </c>
      <c r="E124" s="236">
        <v>0.221</v>
      </c>
      <c r="O124" s="231">
        <f t="shared" si="8"/>
        <v>31.980999999999995</v>
      </c>
      <c r="P124">
        <v>561.82899999999995</v>
      </c>
      <c r="Q124">
        <v>0.216</v>
      </c>
      <c r="R124" s="231">
        <f t="shared" si="9"/>
        <v>0.16200000000000001</v>
      </c>
      <c r="S124" s="231">
        <f t="shared" si="10"/>
        <v>0.27</v>
      </c>
      <c r="Y124" s="231">
        <f t="shared" si="11"/>
        <v>31.150999999999954</v>
      </c>
      <c r="Z124">
        <v>562.65899999999999</v>
      </c>
      <c r="AA124">
        <v>6.8570000000000002</v>
      </c>
    </row>
    <row r="125" spans="1:27" ht="14.4" x14ac:dyDescent="0.3">
      <c r="A125" s="265">
        <v>36.369000000000028</v>
      </c>
      <c r="B125" s="235"/>
      <c r="C125" s="263">
        <f t="shared" si="6"/>
        <v>0.16575000000000001</v>
      </c>
      <c r="D125" s="263">
        <f t="shared" si="7"/>
        <v>0.27625</v>
      </c>
      <c r="E125" s="236">
        <v>0.221</v>
      </c>
      <c r="O125" s="231">
        <f t="shared" si="8"/>
        <v>32.26299999999992</v>
      </c>
      <c r="P125">
        <v>561.54700000000003</v>
      </c>
      <c r="Q125">
        <v>0.216</v>
      </c>
      <c r="R125" s="231">
        <f t="shared" si="9"/>
        <v>0.16200000000000001</v>
      </c>
      <c r="S125" s="231">
        <f t="shared" si="10"/>
        <v>0.27</v>
      </c>
      <c r="Y125" s="231">
        <f t="shared" si="11"/>
        <v>31.42999999999995</v>
      </c>
      <c r="Z125">
        <v>562.38</v>
      </c>
      <c r="AA125">
        <v>6.2670000000000003</v>
      </c>
    </row>
    <row r="126" spans="1:27" ht="14.4" x14ac:dyDescent="0.3">
      <c r="A126" s="265">
        <v>36.662000000000035</v>
      </c>
      <c r="B126" s="235"/>
      <c r="C126" s="263">
        <f t="shared" si="6"/>
        <v>0.16575000000000001</v>
      </c>
      <c r="D126" s="263">
        <f t="shared" si="7"/>
        <v>0.27625</v>
      </c>
      <c r="E126" s="236">
        <v>0.221</v>
      </c>
      <c r="O126" s="231">
        <f t="shared" si="8"/>
        <v>32.543999999999983</v>
      </c>
      <c r="P126">
        <v>561.26599999999996</v>
      </c>
      <c r="Q126">
        <v>0.216</v>
      </c>
      <c r="R126" s="231">
        <f t="shared" si="9"/>
        <v>0.16200000000000001</v>
      </c>
      <c r="S126" s="231">
        <f t="shared" si="10"/>
        <v>0.27</v>
      </c>
      <c r="Y126" s="231">
        <f t="shared" si="11"/>
        <v>31.699999999999932</v>
      </c>
      <c r="Z126">
        <v>562.11</v>
      </c>
      <c r="AA126">
        <v>5.71</v>
      </c>
    </row>
    <row r="127" spans="1:27" ht="14.4" x14ac:dyDescent="0.3">
      <c r="A127" s="265">
        <v>36.956000000000017</v>
      </c>
      <c r="B127" s="235"/>
      <c r="C127" s="263">
        <f t="shared" si="6"/>
        <v>0.16575000000000001</v>
      </c>
      <c r="D127" s="263">
        <f t="shared" si="7"/>
        <v>0.27625</v>
      </c>
      <c r="E127" s="236">
        <v>0.221</v>
      </c>
      <c r="O127" s="231">
        <f t="shared" si="8"/>
        <v>32.824999999999932</v>
      </c>
      <c r="P127">
        <v>560.98500000000001</v>
      </c>
      <c r="Q127">
        <v>0.216</v>
      </c>
      <c r="R127" s="231">
        <f t="shared" si="9"/>
        <v>0.16200000000000001</v>
      </c>
      <c r="S127" s="231">
        <f t="shared" si="10"/>
        <v>0.27</v>
      </c>
      <c r="Y127" s="231">
        <f t="shared" si="11"/>
        <v>31.980999999999995</v>
      </c>
      <c r="Z127">
        <v>561.82899999999995</v>
      </c>
      <c r="AA127">
        <v>5.1479999999999997</v>
      </c>
    </row>
    <row r="128" spans="1:27" ht="14.4" x14ac:dyDescent="0.3">
      <c r="A128" s="265">
        <v>37.25</v>
      </c>
      <c r="B128" s="235"/>
      <c r="C128" s="263">
        <f t="shared" si="6"/>
        <v>0.16575000000000001</v>
      </c>
      <c r="D128" s="263">
        <f t="shared" si="7"/>
        <v>0.27625</v>
      </c>
      <c r="E128" s="236">
        <v>0.221</v>
      </c>
      <c r="O128" s="231">
        <f t="shared" si="8"/>
        <v>33.105999999999995</v>
      </c>
      <c r="P128">
        <v>560.70399999999995</v>
      </c>
      <c r="Q128">
        <v>0.216</v>
      </c>
      <c r="R128" s="231">
        <f t="shared" si="9"/>
        <v>0.16200000000000001</v>
      </c>
      <c r="S128" s="231">
        <f t="shared" si="10"/>
        <v>0.27</v>
      </c>
      <c r="Y128" s="231">
        <f t="shared" si="11"/>
        <v>32.26299999999992</v>
      </c>
      <c r="Z128">
        <v>561.54700000000003</v>
      </c>
      <c r="AA128">
        <v>4.6059999999999999</v>
      </c>
    </row>
    <row r="129" spans="1:27" ht="14.4" x14ac:dyDescent="0.3">
      <c r="A129" s="265">
        <v>34.422999999999888</v>
      </c>
      <c r="B129" s="235"/>
      <c r="C129" s="263">
        <f t="shared" si="6"/>
        <v>0.17025000000000001</v>
      </c>
      <c r="D129" s="263">
        <f t="shared" si="7"/>
        <v>0.28375</v>
      </c>
      <c r="E129" s="236">
        <v>0.22700000000000001</v>
      </c>
      <c r="O129" s="231">
        <f t="shared" si="8"/>
        <v>33.38799999999992</v>
      </c>
      <c r="P129">
        <v>560.42200000000003</v>
      </c>
      <c r="Q129">
        <v>0.216</v>
      </c>
      <c r="R129" s="231">
        <f t="shared" si="9"/>
        <v>0.16200000000000001</v>
      </c>
      <c r="S129" s="231">
        <f t="shared" si="10"/>
        <v>0.27</v>
      </c>
      <c r="Y129" s="231">
        <f t="shared" si="11"/>
        <v>32.543999999999983</v>
      </c>
      <c r="Z129">
        <v>561.26599999999996</v>
      </c>
      <c r="AA129">
        <v>4.085</v>
      </c>
    </row>
    <row r="130" spans="1:27" ht="14.4" x14ac:dyDescent="0.3">
      <c r="A130" s="265">
        <v>34.715999999999894</v>
      </c>
      <c r="B130" s="235"/>
      <c r="C130" s="263">
        <f t="shared" si="6"/>
        <v>0.17025000000000001</v>
      </c>
      <c r="D130" s="263">
        <f t="shared" si="7"/>
        <v>0.28375</v>
      </c>
      <c r="E130" s="236">
        <v>0.22700000000000001</v>
      </c>
      <c r="O130" s="231">
        <f t="shared" si="8"/>
        <v>33.668999999999983</v>
      </c>
      <c r="P130">
        <v>560.14099999999996</v>
      </c>
      <c r="Q130">
        <v>0.216</v>
      </c>
      <c r="R130" s="231">
        <f t="shared" si="9"/>
        <v>0.16200000000000001</v>
      </c>
      <c r="S130" s="231">
        <f t="shared" si="10"/>
        <v>0.27</v>
      </c>
      <c r="Y130" s="231">
        <f t="shared" si="11"/>
        <v>32.824999999999932</v>
      </c>
      <c r="Z130">
        <v>560.98500000000001</v>
      </c>
      <c r="AA130">
        <v>3.5880000000000001</v>
      </c>
    </row>
    <row r="131" spans="1:27" ht="14.4" x14ac:dyDescent="0.3">
      <c r="A131" s="265">
        <v>35.009999999999877</v>
      </c>
      <c r="B131" s="235"/>
      <c r="C131" s="263">
        <f t="shared" si="6"/>
        <v>0.17025000000000001</v>
      </c>
      <c r="D131" s="263">
        <f t="shared" si="7"/>
        <v>0.28375</v>
      </c>
      <c r="E131" s="236">
        <v>0.22700000000000001</v>
      </c>
      <c r="O131" s="231">
        <f t="shared" si="8"/>
        <v>33.949999999999932</v>
      </c>
      <c r="P131">
        <v>559.86</v>
      </c>
      <c r="Q131">
        <v>0.216</v>
      </c>
      <c r="R131" s="231">
        <f t="shared" si="9"/>
        <v>0.16200000000000001</v>
      </c>
      <c r="S131" s="231">
        <f t="shared" si="10"/>
        <v>0.27</v>
      </c>
      <c r="Y131" s="231">
        <f t="shared" si="11"/>
        <v>33.105999999999995</v>
      </c>
      <c r="Z131">
        <v>560.70399999999995</v>
      </c>
      <c r="AA131">
        <v>3.1150000000000002</v>
      </c>
    </row>
    <row r="132" spans="1:27" ht="14.4" x14ac:dyDescent="0.3">
      <c r="A132" s="265">
        <v>35.30399999999986</v>
      </c>
      <c r="B132" s="235"/>
      <c r="C132" s="263">
        <f t="shared" si="6"/>
        <v>0.17025000000000001</v>
      </c>
      <c r="D132" s="263">
        <f t="shared" si="7"/>
        <v>0.28375</v>
      </c>
      <c r="E132" s="236">
        <v>0.22700000000000001</v>
      </c>
      <c r="O132" s="231">
        <f t="shared" si="8"/>
        <v>34.230999999999995</v>
      </c>
      <c r="P132">
        <v>559.57899999999995</v>
      </c>
      <c r="Q132">
        <v>0.216</v>
      </c>
      <c r="R132" s="231">
        <f t="shared" si="9"/>
        <v>0.16200000000000001</v>
      </c>
      <c r="S132" s="231">
        <f t="shared" si="10"/>
        <v>0.27</v>
      </c>
      <c r="Y132" s="231">
        <f t="shared" si="11"/>
        <v>33.38799999999992</v>
      </c>
      <c r="Z132">
        <v>560.42200000000003</v>
      </c>
      <c r="AA132">
        <v>2.6659999999999999</v>
      </c>
    </row>
    <row r="133" spans="1:27" ht="14.4" x14ac:dyDescent="0.3">
      <c r="A133" s="265">
        <v>35.596999999999866</v>
      </c>
      <c r="B133" s="235"/>
      <c r="C133" s="263">
        <f t="shared" si="6"/>
        <v>0.17025000000000001</v>
      </c>
      <c r="D133" s="263">
        <f t="shared" si="7"/>
        <v>0.28375</v>
      </c>
      <c r="E133" s="236">
        <v>0.22700000000000001</v>
      </c>
      <c r="O133" s="231">
        <f t="shared" si="8"/>
        <v>34.51299999999992</v>
      </c>
      <c r="P133">
        <v>559.29700000000003</v>
      </c>
      <c r="Q133">
        <v>0.216</v>
      </c>
      <c r="R133" s="231">
        <f t="shared" si="9"/>
        <v>0.16200000000000001</v>
      </c>
      <c r="S133" s="231">
        <f t="shared" si="10"/>
        <v>0.27</v>
      </c>
      <c r="Y133" s="231">
        <f t="shared" si="11"/>
        <v>33.668999999999983</v>
      </c>
      <c r="Z133">
        <v>560.14099999999996</v>
      </c>
      <c r="AA133">
        <v>2.2410000000000001</v>
      </c>
    </row>
    <row r="134" spans="1:27" ht="14.4" x14ac:dyDescent="0.3">
      <c r="A134" s="265">
        <v>35.890999999999963</v>
      </c>
      <c r="B134" s="235"/>
      <c r="C134" s="263">
        <f t="shared" si="6"/>
        <v>0.17025000000000001</v>
      </c>
      <c r="D134" s="263">
        <f t="shared" si="7"/>
        <v>0.28375</v>
      </c>
      <c r="E134" s="236">
        <v>0.22700000000000001</v>
      </c>
      <c r="O134" s="231">
        <f t="shared" si="8"/>
        <v>34.793999999999983</v>
      </c>
      <c r="P134">
        <v>559.01599999999996</v>
      </c>
      <c r="Q134">
        <v>0.215</v>
      </c>
      <c r="R134" s="231">
        <f t="shared" si="9"/>
        <v>0.16125</v>
      </c>
      <c r="S134" s="231">
        <f t="shared" si="10"/>
        <v>0.26874999999999999</v>
      </c>
      <c r="Y134" s="231">
        <f t="shared" si="11"/>
        <v>33.949999999999932</v>
      </c>
      <c r="Z134">
        <v>559.86</v>
      </c>
      <c r="AA134">
        <v>1.84</v>
      </c>
    </row>
    <row r="135" spans="1:27" ht="14.4" x14ac:dyDescent="0.3">
      <c r="A135" s="265">
        <v>36.184999999999945</v>
      </c>
      <c r="B135" s="235"/>
      <c r="C135" s="263">
        <f t="shared" si="6"/>
        <v>0.17025000000000001</v>
      </c>
      <c r="D135" s="263">
        <f t="shared" si="7"/>
        <v>0.28375</v>
      </c>
      <c r="E135" s="236">
        <v>0.22700000000000001</v>
      </c>
      <c r="O135" s="231">
        <f t="shared" si="8"/>
        <v>35.074999999999932</v>
      </c>
      <c r="P135">
        <v>558.73500000000001</v>
      </c>
      <c r="Q135">
        <v>0.215</v>
      </c>
      <c r="R135" s="231">
        <f t="shared" si="9"/>
        <v>0.16125</v>
      </c>
      <c r="S135" s="231">
        <f t="shared" si="10"/>
        <v>0.26874999999999999</v>
      </c>
      <c r="Y135" s="231">
        <f t="shared" si="11"/>
        <v>34.230999999999995</v>
      </c>
      <c r="Z135">
        <v>559.57899999999995</v>
      </c>
      <c r="AA135">
        <v>1.4610000000000001</v>
      </c>
    </row>
    <row r="136" spans="1:27" ht="14.4" x14ac:dyDescent="0.3">
      <c r="A136" s="265">
        <v>36.478999999999928</v>
      </c>
      <c r="B136" s="235"/>
      <c r="C136" s="263">
        <f t="shared" si="6"/>
        <v>0.17025000000000001</v>
      </c>
      <c r="D136" s="263">
        <f t="shared" si="7"/>
        <v>0.28375</v>
      </c>
      <c r="E136" s="236">
        <v>0.22700000000000001</v>
      </c>
      <c r="O136" s="231">
        <f t="shared" si="8"/>
        <v>35.355999999999995</v>
      </c>
      <c r="P136">
        <v>558.45399999999995</v>
      </c>
      <c r="Q136">
        <v>0.215</v>
      </c>
      <c r="R136" s="231">
        <f t="shared" si="9"/>
        <v>0.16125</v>
      </c>
      <c r="S136" s="231">
        <f t="shared" si="10"/>
        <v>0.26874999999999999</v>
      </c>
      <c r="Y136" s="231">
        <f t="shared" si="11"/>
        <v>34.51299999999992</v>
      </c>
      <c r="Z136">
        <v>559.29700000000003</v>
      </c>
      <c r="AA136">
        <v>1.101</v>
      </c>
    </row>
    <row r="137" spans="1:27" ht="14.4" x14ac:dyDescent="0.3">
      <c r="A137" s="265">
        <v>36.771999999999935</v>
      </c>
      <c r="B137" s="235"/>
      <c r="C137" s="263">
        <f t="shared" si="6"/>
        <v>0.17025000000000001</v>
      </c>
      <c r="D137" s="263">
        <f t="shared" si="7"/>
        <v>0.28375</v>
      </c>
      <c r="E137" s="236">
        <v>0.22700000000000001</v>
      </c>
      <c r="O137" s="231">
        <f t="shared" si="8"/>
        <v>35.63799999999992</v>
      </c>
      <c r="P137">
        <v>558.17200000000003</v>
      </c>
      <c r="Q137">
        <v>0.215</v>
      </c>
      <c r="R137" s="231">
        <f t="shared" si="9"/>
        <v>0.16125</v>
      </c>
      <c r="S137" s="231">
        <f t="shared" si="10"/>
        <v>0.26874999999999999</v>
      </c>
      <c r="Y137" s="231">
        <f t="shared" si="11"/>
        <v>34.793999999999983</v>
      </c>
      <c r="Z137">
        <v>559.01599999999996</v>
      </c>
      <c r="AA137">
        <v>0.75900000000000001</v>
      </c>
    </row>
    <row r="138" spans="1:27" ht="14.4" x14ac:dyDescent="0.3">
      <c r="A138" s="265">
        <v>37.065999999999917</v>
      </c>
      <c r="B138" s="235"/>
      <c r="C138" s="263">
        <f t="shared" si="6"/>
        <v>0.17025000000000001</v>
      </c>
      <c r="D138" s="263">
        <f t="shared" si="7"/>
        <v>0.28375</v>
      </c>
      <c r="E138" s="236">
        <v>0.22700000000000001</v>
      </c>
      <c r="O138" s="231">
        <f t="shared" si="8"/>
        <v>35.918999999999983</v>
      </c>
      <c r="P138">
        <v>557.89099999999996</v>
      </c>
      <c r="Q138">
        <v>0.215</v>
      </c>
      <c r="R138" s="231">
        <f t="shared" si="9"/>
        <v>0.16125</v>
      </c>
      <c r="S138" s="231">
        <f t="shared" si="10"/>
        <v>0.26874999999999999</v>
      </c>
      <c r="Y138" s="231">
        <f t="shared" si="11"/>
        <v>35.074999999999932</v>
      </c>
      <c r="Z138">
        <v>558.73500000000001</v>
      </c>
      <c r="AA138">
        <v>0.43</v>
      </c>
    </row>
    <row r="139" spans="1:27" ht="14.4" x14ac:dyDescent="0.3">
      <c r="A139" s="265">
        <v>37.3599999999999</v>
      </c>
      <c r="B139" s="235"/>
      <c r="C139" s="263">
        <f t="shared" si="6"/>
        <v>0.17025000000000001</v>
      </c>
      <c r="D139" s="263">
        <f t="shared" si="7"/>
        <v>0.28375</v>
      </c>
      <c r="E139" s="236">
        <v>0.22700000000000001</v>
      </c>
      <c r="O139" s="231">
        <f t="shared" si="8"/>
        <v>36.199999999999932</v>
      </c>
      <c r="P139">
        <v>557.61</v>
      </c>
      <c r="Q139">
        <v>0.215</v>
      </c>
      <c r="R139" s="231">
        <f t="shared" si="9"/>
        <v>0.16125</v>
      </c>
      <c r="S139" s="231">
        <f t="shared" si="10"/>
        <v>0.26874999999999999</v>
      </c>
      <c r="Y139" s="231">
        <f t="shared" si="11"/>
        <v>35.355999999999995</v>
      </c>
      <c r="Z139">
        <v>558.45399999999995</v>
      </c>
      <c r="AA139">
        <v>0.112</v>
      </c>
    </row>
    <row r="140" spans="1:27" ht="14.4" x14ac:dyDescent="0.3">
      <c r="Y140" s="231">
        <f t="shared" si="11"/>
        <v>35.63799999999992</v>
      </c>
      <c r="Z140">
        <v>558.17200000000003</v>
      </c>
      <c r="AA140">
        <v>-0.20100000000000001</v>
      </c>
    </row>
    <row r="141" spans="1:27" ht="14.4" x14ac:dyDescent="0.3">
      <c r="Y141" s="231">
        <f t="shared" si="11"/>
        <v>35.918999999999983</v>
      </c>
      <c r="Z141">
        <v>557.89099999999996</v>
      </c>
      <c r="AA141">
        <v>-0.51</v>
      </c>
    </row>
    <row r="142" spans="1:27" ht="14.4" x14ac:dyDescent="0.3">
      <c r="Y142" s="231">
        <f t="shared" si="11"/>
        <v>36.199999999999932</v>
      </c>
      <c r="Z142">
        <v>557.61</v>
      </c>
      <c r="AA142">
        <v>-0.81899999999999995</v>
      </c>
    </row>
  </sheetData>
  <mergeCells count="4">
    <mergeCell ref="A2:D2"/>
    <mergeCell ref="A4:D4"/>
    <mergeCell ref="N10:O10"/>
    <mergeCell ref="Y10:Z1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</vt:i4>
      </vt:variant>
    </vt:vector>
  </HeadingPairs>
  <TitlesOfParts>
    <vt:vector size="21" baseType="lpstr">
      <vt:lpstr>CONFIG</vt:lpstr>
      <vt:lpstr>RAW</vt:lpstr>
      <vt:lpstr>CALC</vt:lpstr>
      <vt:lpstr>Spira</vt:lpstr>
      <vt:lpstr>Tempo</vt:lpstr>
      <vt:lpstr>Calc Spikes</vt:lpstr>
      <vt:lpstr>Spikes</vt:lpstr>
      <vt:lpstr>Bias</vt:lpstr>
      <vt:lpstr>Calc Bias</vt:lpstr>
      <vt:lpstr>GrTemp</vt:lpstr>
      <vt:lpstr>PDF - Graphs</vt:lpstr>
      <vt:lpstr>PDF - Data</vt:lpstr>
      <vt:lpstr>PDF - Spira</vt:lpstr>
      <vt:lpstr>GraphTemp</vt:lpstr>
      <vt:lpstr>Evolucion</vt:lpstr>
      <vt:lpstr>DATOS Umbral</vt:lpstr>
      <vt:lpstr>'PDF - Data'!Área_de_impresión</vt:lpstr>
      <vt:lpstr>'PDF - Graphs'!Área_de_impresión</vt:lpstr>
      <vt:lpstr>'PDF - Spira'!Área_de_impresión</vt:lpstr>
      <vt:lpstr>'PDF - Data'!Títulos_a_imprimir</vt:lpstr>
      <vt:lpstr>'PDF - Spira'!Títulos_a_imprimir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Cuervo Campa, José</dc:creator>
  <cp:lastModifiedBy>Recio Gómez, Andrés</cp:lastModifiedBy>
  <cp:lastPrinted>2025-03-04T10:52:30Z</cp:lastPrinted>
  <dcterms:created xsi:type="dcterms:W3CDTF">2018-03-05T10:03:36Z</dcterms:created>
  <dcterms:modified xsi:type="dcterms:W3CDTF">2025-03-04T10:52:38Z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d999d9b1-662e-4421-b333-1af03b572dd7</vt:lpwstr>
  </property>
</Properties>
</file>