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ToDoList" sheetId="1" r:id="rId1"/>
    <sheet name="ToBeDecided" sheetId="2" r:id="rId2"/>
    <sheet name="BOM" sheetId="3" r:id="rId3"/>
    <sheet name="Category" sheetId="4" r:id="rId4"/>
    <sheet name="TestPlan" sheetId="5" r:id="rId5"/>
    <sheet name="MoveTest" sheetId="6" r:id="rId6"/>
  </sheets>
  <definedNames>
    <definedName name="_xlnm._FilterDatabase" localSheetId="3" hidden="1">Category!$A$1:$A$6</definedName>
    <definedName name="_xlnm._FilterDatabase" localSheetId="5" hidden="1">MoveTest!$B$2:$U$156</definedName>
    <definedName name="Category">Category!$A$1:$A$10</definedName>
    <definedName name="refNO_a_0">MoveTest!$U$1</definedName>
    <definedName name="refNO_a_1m">MoveTest!$S$1</definedName>
  </definedNames>
  <calcPr calcId="145621"/>
</workbook>
</file>

<file path=xl/calcChain.xml><?xml version="1.0" encoding="utf-8"?>
<calcChain xmlns="http://schemas.openxmlformats.org/spreadsheetml/2006/main">
  <c r="O38" i="6" l="1"/>
  <c r="O39" i="6"/>
  <c r="O40" i="6"/>
  <c r="P40" i="6"/>
  <c r="Q40" i="6"/>
  <c r="N40" i="6"/>
  <c r="R40" i="6"/>
  <c r="P39" i="6"/>
  <c r="Q39" i="6"/>
  <c r="N39" i="6"/>
  <c r="R39" i="6"/>
  <c r="O36" i="6"/>
  <c r="O37" i="6"/>
  <c r="P38" i="6"/>
  <c r="Q38" i="6"/>
  <c r="N38" i="6"/>
  <c r="R38" i="6"/>
  <c r="N37" i="6"/>
  <c r="Q37" i="6" s="1"/>
  <c r="N36" i="6"/>
  <c r="Q36" i="6" s="1"/>
  <c r="P37" i="6"/>
  <c r="R37" i="6"/>
  <c r="P36" i="6"/>
  <c r="R36" i="6"/>
  <c r="N30" i="6" l="1"/>
  <c r="Q30" i="6" s="1"/>
  <c r="O30" i="6"/>
  <c r="N31" i="6"/>
  <c r="Q31" i="6" s="1"/>
  <c r="O31" i="6"/>
  <c r="N32" i="6"/>
  <c r="Q32" i="6" s="1"/>
  <c r="O32" i="6"/>
  <c r="N33" i="6"/>
  <c r="Q33" i="6" s="1"/>
  <c r="O33" i="6"/>
  <c r="N34" i="6"/>
  <c r="Q34" i="6" s="1"/>
  <c r="O34" i="6"/>
  <c r="N35" i="6"/>
  <c r="Q35" i="6" s="1"/>
  <c r="O35" i="6"/>
  <c r="P35" i="6"/>
  <c r="R35" i="6"/>
  <c r="P34" i="6"/>
  <c r="F34" i="6"/>
  <c r="R34" i="6"/>
  <c r="P33" i="6"/>
  <c r="R33" i="6"/>
  <c r="P32" i="6"/>
  <c r="R32" i="6"/>
  <c r="L28" i="6"/>
  <c r="N28" i="6" s="1"/>
  <c r="Q28" i="6" s="1"/>
  <c r="L29" i="6"/>
  <c r="N29" i="6" s="1"/>
  <c r="Q29" i="6" s="1"/>
  <c r="P31" i="6"/>
  <c r="R31" i="6"/>
  <c r="P30" i="6"/>
  <c r="R30" i="6"/>
  <c r="O29" i="6"/>
  <c r="P29" i="6"/>
  <c r="R29" i="6"/>
  <c r="R28" i="6"/>
  <c r="O28" i="6"/>
  <c r="P28" i="6"/>
  <c r="O27" i="6"/>
  <c r="P27" i="6"/>
  <c r="R27" i="6"/>
  <c r="L27" i="6"/>
  <c r="N27" i="6" s="1"/>
  <c r="Q27" i="6" s="1"/>
  <c r="R26" i="6"/>
  <c r="P26" i="6"/>
  <c r="O26" i="6"/>
  <c r="L26" i="6"/>
  <c r="N26" i="6" s="1"/>
  <c r="Q26" i="6" s="1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3" i="6"/>
  <c r="F32" i="6"/>
  <c r="F31" i="6"/>
  <c r="F30" i="6"/>
  <c r="F29" i="6"/>
  <c r="F28" i="6"/>
  <c r="F27" i="6"/>
  <c r="F26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3" i="6"/>
  <c r="O23" i="6"/>
  <c r="O24" i="6"/>
  <c r="O25" i="6"/>
  <c r="P25" i="6"/>
  <c r="R25" i="6"/>
  <c r="P24" i="6"/>
  <c r="R24" i="6"/>
  <c r="L24" i="6"/>
  <c r="N24" i="6" s="1"/>
  <c r="Q24" i="6" s="1"/>
  <c r="L25" i="6"/>
  <c r="N25" i="6" s="1"/>
  <c r="Q25" i="6" s="1"/>
  <c r="L15" i="6"/>
  <c r="N15" i="6" s="1"/>
  <c r="Q15" i="6" s="1"/>
  <c r="L16" i="6"/>
  <c r="N16" i="6" s="1"/>
  <c r="Q16" i="6" s="1"/>
  <c r="L17" i="6"/>
  <c r="N17" i="6" s="1"/>
  <c r="Q17" i="6" s="1"/>
  <c r="L18" i="6"/>
  <c r="N18" i="6" s="1"/>
  <c r="Q18" i="6" s="1"/>
  <c r="L19" i="6"/>
  <c r="N19" i="6" s="1"/>
  <c r="Q19" i="6" s="1"/>
  <c r="L20" i="6"/>
  <c r="N20" i="6" s="1"/>
  <c r="Q20" i="6" s="1"/>
  <c r="L21" i="6"/>
  <c r="N21" i="6" s="1"/>
  <c r="Q21" i="6" s="1"/>
  <c r="L22" i="6"/>
  <c r="N22" i="6" s="1"/>
  <c r="Q22" i="6" s="1"/>
  <c r="L23" i="6"/>
  <c r="N23" i="6" s="1"/>
  <c r="Q23" i="6" s="1"/>
  <c r="L12" i="6"/>
  <c r="N12" i="6" s="1"/>
  <c r="Q12" i="6" s="1"/>
  <c r="L13" i="6"/>
  <c r="N13" i="6" s="1"/>
  <c r="Q13" i="6" s="1"/>
  <c r="L14" i="6"/>
  <c r="N14" i="6" s="1"/>
  <c r="Q14" i="6" s="1"/>
  <c r="L4" i="6"/>
  <c r="N4" i="6" s="1"/>
  <c r="Q4" i="6" s="1"/>
  <c r="L5" i="6"/>
  <c r="N5" i="6" s="1"/>
  <c r="Q5" i="6" s="1"/>
  <c r="L6" i="6"/>
  <c r="N6" i="6" s="1"/>
  <c r="Q6" i="6" s="1"/>
  <c r="L7" i="6"/>
  <c r="L8" i="6"/>
  <c r="N8" i="6" s="1"/>
  <c r="Q8" i="6" s="1"/>
  <c r="L9" i="6"/>
  <c r="N9" i="6" s="1"/>
  <c r="Q9" i="6" s="1"/>
  <c r="L10" i="6"/>
  <c r="N10" i="6" s="1"/>
  <c r="Q10" i="6" s="1"/>
  <c r="L11" i="6"/>
  <c r="N11" i="6" s="1"/>
  <c r="Q11" i="6" s="1"/>
  <c r="L3" i="6"/>
  <c r="N3" i="6" s="1"/>
  <c r="Q3" i="6" s="1"/>
  <c r="O19" i="6"/>
  <c r="P19" i="6"/>
  <c r="R19" i="6"/>
  <c r="O20" i="6"/>
  <c r="P20" i="6"/>
  <c r="R20" i="6"/>
  <c r="O21" i="6"/>
  <c r="P21" i="6"/>
  <c r="R21" i="6"/>
  <c r="O22" i="6"/>
  <c r="P22" i="6"/>
  <c r="R22" i="6"/>
  <c r="P23" i="6"/>
  <c r="R23" i="6"/>
  <c r="O14" i="6"/>
  <c r="P14" i="6"/>
  <c r="R14" i="6"/>
  <c r="O15" i="6"/>
  <c r="P15" i="6"/>
  <c r="R15" i="6"/>
  <c r="O16" i="6"/>
  <c r="P16" i="6"/>
  <c r="R16" i="6"/>
  <c r="O17" i="6"/>
  <c r="P17" i="6"/>
  <c r="R17" i="6"/>
  <c r="O18" i="6"/>
  <c r="P18" i="6"/>
  <c r="R18" i="6"/>
  <c r="R12" i="6"/>
  <c r="R13" i="6"/>
  <c r="O13" i="6"/>
  <c r="P13" i="6"/>
  <c r="O12" i="6"/>
  <c r="P12" i="6"/>
  <c r="O4" i="6"/>
  <c r="O5" i="6"/>
  <c r="O6" i="6"/>
  <c r="O7" i="6"/>
  <c r="O8" i="6"/>
  <c r="O9" i="6"/>
  <c r="O10" i="6"/>
  <c r="O11" i="6"/>
  <c r="O3" i="6"/>
  <c r="P11" i="6"/>
  <c r="R3" i="6"/>
  <c r="R4" i="6"/>
  <c r="R5" i="6"/>
  <c r="R6" i="6"/>
  <c r="R7" i="6"/>
  <c r="R8" i="6"/>
  <c r="R9" i="6"/>
  <c r="R10" i="6"/>
  <c r="R11" i="6"/>
  <c r="P4" i="6"/>
  <c r="P5" i="6"/>
  <c r="P6" i="6"/>
  <c r="P7" i="6"/>
  <c r="P8" i="6"/>
  <c r="P9" i="6"/>
  <c r="P10" i="6"/>
  <c r="P3" i="6"/>
  <c r="N7" i="6"/>
  <c r="Q7" i="6" s="1"/>
  <c r="O14" i="3" l="1"/>
  <c r="I14" i="3"/>
  <c r="O24" i="3"/>
  <c r="O25" i="3"/>
  <c r="O26" i="3"/>
  <c r="O27" i="3"/>
  <c r="O28" i="3"/>
  <c r="I23" i="3"/>
  <c r="I24" i="3"/>
  <c r="I25" i="3"/>
  <c r="G21" i="3"/>
  <c r="O21" i="3" s="1"/>
  <c r="G5" i="3"/>
  <c r="O5" i="3" s="1"/>
  <c r="G9" i="3"/>
  <c r="O23" i="3"/>
  <c r="O22" i="3"/>
  <c r="I22" i="3"/>
  <c r="O17" i="3"/>
  <c r="O18" i="3"/>
  <c r="O19" i="3"/>
  <c r="O20" i="3"/>
  <c r="I17" i="3"/>
  <c r="I18" i="3"/>
  <c r="I19" i="3"/>
  <c r="I20" i="3"/>
  <c r="I21" i="3"/>
  <c r="I5" i="3" l="1"/>
  <c r="G16" i="3"/>
  <c r="O16" i="3" s="1"/>
  <c r="O15" i="3"/>
  <c r="I15" i="3"/>
  <c r="I16" i="3" l="1"/>
  <c r="O6" i="3"/>
  <c r="O7" i="3"/>
  <c r="O8" i="3"/>
  <c r="O10" i="3"/>
  <c r="O12" i="3"/>
  <c r="O13" i="3"/>
  <c r="O3" i="3"/>
  <c r="I13" i="3"/>
  <c r="I12" i="3"/>
  <c r="G11" i="3"/>
  <c r="I11" i="3" s="1"/>
  <c r="I10" i="3"/>
  <c r="I9" i="3"/>
  <c r="I8" i="3"/>
  <c r="I7" i="3"/>
  <c r="I6" i="3"/>
  <c r="G4" i="3"/>
  <c r="O4" i="3" s="1"/>
  <c r="I3" i="3"/>
  <c r="I4" i="3" l="1"/>
  <c r="O11" i="3"/>
  <c r="O9" i="3"/>
  <c r="O31" i="3" s="1"/>
</calcChain>
</file>

<file path=xl/comments1.xml><?xml version="1.0" encoding="utf-8"?>
<comments xmlns="http://schemas.openxmlformats.org/spreadsheetml/2006/main">
  <authors>
    <author>Auteur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 xml:space="preserve">5 Mètres Chaine Simple-ISO standard Au pas de : 6 (6 x 2,8 mm)  04-B1 1
Pignon Simple Pas 6 mm (04 1) Nbr de dents :9  PS04B09 2
Pignon Simple Pas 6 mm (04 1) Nbr de dents :10  PS04B10 2
Pignon Simple Pas 6 mm (04 1) Nbr de dents :12  PS04B12 2
Attache rapide pour chaine : 04B1 6 x 2,8 mm  AR04B1 6
Pignon Simple Pas 6 mm (04 1) Nbr de dents :8  PS04B08 2
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B26" authorId="0">
      <text>
        <r>
          <rPr>
            <b/>
            <sz val="9"/>
            <color indexed="81"/>
            <rFont val="Tahoma"/>
            <family val="2"/>
          </rPr>
          <t>modif delay check poisition 200 vs250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modif delay check poisition 300 vs250</t>
        </r>
      </text>
    </comment>
    <comment ref="B34" authorId="0">
      <text>
        <r>
          <rPr>
            <b/>
            <sz val="9"/>
            <color indexed="81"/>
            <rFont val="Tahoma"/>
            <family val="2"/>
          </rPr>
          <t>modif delay check poisition250</t>
        </r>
      </text>
    </comment>
  </commentList>
</comments>
</file>

<file path=xl/sharedStrings.xml><?xml version="1.0" encoding="utf-8"?>
<sst xmlns="http://schemas.openxmlformats.org/spreadsheetml/2006/main" count="314" uniqueCount="196">
  <si>
    <t>Task</t>
  </si>
  <si>
    <t>Category</t>
  </si>
  <si>
    <t>Who</t>
  </si>
  <si>
    <t>When</t>
  </si>
  <si>
    <t>Status</t>
  </si>
  <si>
    <t>Details</t>
  </si>
  <si>
    <t>Architecture</t>
  </si>
  <si>
    <t>Function</t>
  </si>
  <si>
    <t>POC</t>
  </si>
  <si>
    <t>Order</t>
  </si>
  <si>
    <t>Integration</t>
  </si>
  <si>
    <t>Development</t>
  </si>
  <si>
    <t>What</t>
  </si>
  <si>
    <t>Scope definition</t>
  </si>
  <si>
    <t>First batch choices</t>
  </si>
  <si>
    <t>Echo Localization</t>
  </si>
  <si>
    <t>Jean</t>
  </si>
  <si>
    <t>Started</t>
  </si>
  <si>
    <t>Video via Raspberry</t>
  </si>
  <si>
    <t>November 2015</t>
  </si>
  <si>
    <t>At least feasible with Motion</t>
  </si>
  <si>
    <t>Motors speed control</t>
  </si>
  <si>
    <t>Check we can drive ApeRobot with Webcam over Internet</t>
  </si>
  <si>
    <t>Check we can localize ApeRobot with SFR05 and logisitic regression</t>
  </si>
  <si>
    <t>Octave on Raspberry</t>
  </si>
  <si>
    <t>Check we can control speed rotation with motors encoder</t>
  </si>
  <si>
    <t>Check we can use Octave on Raspberry to run logistic regresion</t>
  </si>
  <si>
    <t>Issues</t>
  </si>
  <si>
    <t>Installation and first run Ok</t>
  </si>
  <si>
    <t>Sound recognition</t>
  </si>
  <si>
    <t xml:space="preserve">Check we can identify sound and sound direction </t>
  </si>
  <si>
    <t>Axis accelerometer</t>
  </si>
  <si>
    <t>L3GD20H 3-Axis Gyro Carrier with voltage regulator</t>
  </si>
  <si>
    <t>Check we can dectect ApeRobot orientation change</t>
  </si>
  <si>
    <t>Progress</t>
  </si>
  <si>
    <t>Linear acceleromter</t>
  </si>
  <si>
    <t>L3GD20 LSM303D BMP180 gyroscope accéléromètre boussole altimètre pour Arduino AL</t>
  </si>
  <si>
    <t>Where</t>
  </si>
  <si>
    <t>PU</t>
  </si>
  <si>
    <t>Qte</t>
  </si>
  <si>
    <t>Test</t>
  </si>
  <si>
    <t>Selected</t>
  </si>
  <si>
    <t>Ali</t>
  </si>
  <si>
    <t>Total</t>
  </si>
  <si>
    <t>Motor 2342 L012CR 12 V 120 rpm avec codeur et boîte de vitesses</t>
  </si>
  <si>
    <t>Received</t>
  </si>
  <si>
    <t>10x AA portable batterie Clip Holder Box Case</t>
  </si>
  <si>
    <t>Ok</t>
  </si>
  <si>
    <t>MG996R Micro Servo 180</t>
  </si>
  <si>
    <t>Yes</t>
  </si>
  <si>
    <t>Servo 360 grau Rotation continue Servo MG995 Metal Gear</t>
  </si>
  <si>
    <t>For</t>
  </si>
  <si>
    <t>Rq</t>
  </si>
  <si>
    <t>no reference position</t>
  </si>
  <si>
    <t xml:space="preserve">echo localization </t>
  </si>
  <si>
    <t>Arduino Mega 2560 R3 Mega2560 REV3</t>
  </si>
  <si>
    <t>Robot components</t>
  </si>
  <si>
    <t>Cost</t>
  </si>
  <si>
    <t>Dual bridge Motor driver L278M</t>
  </si>
  <si>
    <t>Raspberry Pi 2 B</t>
  </si>
  <si>
    <t>Gotronic</t>
  </si>
  <si>
    <t>Wheel  roues jaunes TAM6626J</t>
  </si>
  <si>
    <t>Voltage regulator TO-220 LT1085 CT-5 0</t>
  </si>
  <si>
    <t>buzzer</t>
  </si>
  <si>
    <t>webcam</t>
  </si>
  <si>
    <t>microphone</t>
  </si>
  <si>
    <t>battery</t>
  </si>
  <si>
    <t>for webcam 360</t>
  </si>
  <si>
    <t>for echo localization 360</t>
  </si>
  <si>
    <t>chain</t>
  </si>
  <si>
    <t>Tri Distribution</t>
  </si>
  <si>
    <t>1m used over 5m ordered</t>
  </si>
  <si>
    <t>transmission</t>
  </si>
  <si>
    <t>IR emitter &amp; receiver</t>
  </si>
  <si>
    <t>L3GD20H</t>
  </si>
  <si>
    <t>power</t>
  </si>
  <si>
    <t> L7809CV 7809 Voltage Regulator IC TO-220 9 V 1.5A</t>
  </si>
  <si>
    <t>pack of 10 pieces</t>
  </si>
  <si>
    <t>pack of 2x10 pieces</t>
  </si>
  <si>
    <t xml:space="preserve"> encoder HS</t>
  </si>
  <si>
    <t>resistors</t>
  </si>
  <si>
    <t>FT232RL FTDI USB 3.3 V 5.5 V à TTL</t>
  </si>
  <si>
    <t>communication</t>
  </si>
  <si>
    <t>breadboard</t>
  </si>
  <si>
    <t xml:space="preserve">HC - SR05 echo </t>
  </si>
  <si>
    <t>for speed control</t>
  </si>
  <si>
    <t>Rotation continue Servo MG995 360</t>
  </si>
  <si>
    <t>to rotate webcam</t>
  </si>
  <si>
    <t>no fixed point</t>
  </si>
  <si>
    <t xml:space="preserve">pignions </t>
  </si>
  <si>
    <t>Raspberry</t>
  </si>
  <si>
    <t>Ended</t>
  </si>
  <si>
    <t>Canceled</t>
  </si>
  <si>
    <t>to much power consuming</t>
  </si>
  <si>
    <t>raspberry to much power consuming</t>
  </si>
  <si>
    <t>ESP8266</t>
  </si>
  <si>
    <t>Check if we can use a raspberry  as a network gateway and video system</t>
  </si>
  <si>
    <t>Check if we can use a esp8266 as a network gateway and video system</t>
  </si>
  <si>
    <t>Smartphone</t>
  </si>
  <si>
    <t>Check if we can use a smartphone as a video system</t>
  </si>
  <si>
    <t>probably need to add a servo motor to rotate the camera</t>
  </si>
  <si>
    <t>Obstacle detection</t>
  </si>
  <si>
    <t>Check if we can use echo to dynamicaly detect obstacles</t>
  </si>
  <si>
    <t>need to work asynchronously</t>
  </si>
  <si>
    <t>at the end system reliable en  term of distance</t>
  </si>
  <si>
    <t>Power system</t>
  </si>
  <si>
    <t>Choose power system</t>
  </si>
  <si>
    <t>it seams necessary to have 2 different power sources
1 for electronic and 1 for motors</t>
  </si>
  <si>
    <t>ok</t>
  </si>
  <si>
    <t>december 2015</t>
  </si>
  <si>
    <t>january 2016</t>
  </si>
  <si>
    <t>home made encoder / at the end work with analog read and asynchronous soft</t>
  </si>
  <si>
    <t>Tested:  arduino connection and dialog &gt;&gt; decided to just use magnetometer as a first step</t>
  </si>
  <si>
    <t>Integration Octave</t>
  </si>
  <si>
    <t>determine the possibilities to integrate octave and java code</t>
  </si>
  <si>
    <t xml:space="preserve">java defined as octave object </t>
  </si>
  <si>
    <t>Asynchronous communication</t>
  </si>
  <si>
    <t>add northorientation to the learning data of the scans</t>
  </si>
  <si>
    <t>work in progress</t>
  </si>
  <si>
    <t>developp an asynchronous communication between Octave and Arduino using Java server</t>
  </si>
  <si>
    <t>canceled</t>
  </si>
  <si>
    <t>developp a flat learning and use North Orientation to shift current scan according to flat measurment</t>
  </si>
  <si>
    <t xml:space="preserve">
to be design as an object </t>
  </si>
  <si>
    <t>not that much precise regarding rotation</t>
  </si>
  <si>
    <t>Define a global loop logic</t>
  </si>
  <si>
    <t>Octave code</t>
  </si>
  <si>
    <t xml:space="preserve">encoders &amp; echo system &gt; permanent power consumption </t>
  </si>
  <si>
    <t xml:space="preserve">Design an eletronic power switch </t>
  </si>
  <si>
    <t>to reduce power consumption of encoders &amp; echo system</t>
  </si>
  <si>
    <t>Check constitency between robot heading calculation and North Orientation</t>
  </si>
  <si>
    <t>octave loop</t>
  </si>
  <si>
    <t>arduino code</t>
  </si>
  <si>
    <t>Use NO to imporve rotation, precision</t>
  </si>
  <si>
    <t>Use mode pulse &amp; NO to rotate little angle</t>
  </si>
  <si>
    <t>Use echo F B before and after move</t>
  </si>
  <si>
    <t>to increase location precision</t>
  </si>
  <si>
    <t>add possibility to inhibit some kind of move according to obastclea</t>
  </si>
  <si>
    <t>Use echo F B Right Left before rotation</t>
  </si>
  <si>
    <t>to be sure to avoid osbacle</t>
  </si>
  <si>
    <t>Path Calculation add logic to take into account robot shape</t>
  </si>
  <si>
    <t>octave Astar code</t>
  </si>
  <si>
    <t>Path determination</t>
  </si>
  <si>
    <t>Astar Path detemination</t>
  </si>
  <si>
    <t>Octave developp a localization convergence loop</t>
  </si>
  <si>
    <t>include robot move</t>
  </si>
  <si>
    <t>Basic function</t>
  </si>
  <si>
    <t>Scan</t>
  </si>
  <si>
    <t>Move straightforward</t>
  </si>
  <si>
    <t>Rotate</t>
  </si>
  <si>
    <t>Determine Localization</t>
  </si>
  <si>
    <t>Detect obstacles</t>
  </si>
  <si>
    <t>Align to North orientation</t>
  </si>
  <si>
    <t>Determine North Orientation</t>
  </si>
  <si>
    <t>Compute trajectory</t>
  </si>
  <si>
    <t>Items</t>
  </si>
  <si>
    <t>Once</t>
  </si>
  <si>
    <t>Mutliple</t>
  </si>
  <si>
    <t>Forward</t>
  </si>
  <si>
    <t>Backward</t>
  </si>
  <si>
    <t>Clockwise</t>
  </si>
  <si>
    <t>Counterclockwise</t>
  </si>
  <si>
    <t>0° alignement</t>
  </si>
  <si>
    <t xml:space="preserve">angle </t>
  </si>
  <si>
    <t>stop on front detection</t>
  </si>
  <si>
    <t>stop on back detection</t>
  </si>
  <si>
    <t>restart after obstacle disappearance</t>
  </si>
  <si>
    <t>Case north oriented</t>
  </si>
  <si>
    <t>Case not north oriented</t>
  </si>
  <si>
    <t>Determine global trajectory</t>
  </si>
  <si>
    <t>Precision</t>
  </si>
  <si>
    <t>Result</t>
  </si>
  <si>
    <t>Alimentation</t>
  </si>
  <si>
    <t>Monitor voltage</t>
  </si>
  <si>
    <t>Move precision</t>
  </si>
  <si>
    <t>Wheel control</t>
  </si>
  <si>
    <t>Distance</t>
  </si>
  <si>
    <t>Rotation</t>
  </si>
  <si>
    <t>Request</t>
  </si>
  <si>
    <t>Computed</t>
  </si>
  <si>
    <t>Real</t>
  </si>
  <si>
    <t>Distance Left</t>
  </si>
  <si>
    <t>Distance Right</t>
  </si>
  <si>
    <t>PosX</t>
  </si>
  <si>
    <t>PosY</t>
  </si>
  <si>
    <t>North Orientation</t>
  </si>
  <si>
    <t>Alter</t>
  </si>
  <si>
    <t>Before</t>
  </si>
  <si>
    <t>Delta NO</t>
  </si>
  <si>
    <t>DeltaCompReal</t>
  </si>
  <si>
    <t>DeltaNOReal</t>
  </si>
  <si>
    <t>TrigoPosXY</t>
  </si>
  <si>
    <t>refNO a 1m</t>
  </si>
  <si>
    <t>DeltaNOVsRef</t>
  </si>
  <si>
    <t>refNO a 0</t>
  </si>
  <si>
    <t>RealRotation</t>
  </si>
  <si>
    <t>ComputedRotation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</si>
</sst>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/>
    <xf numFmtId="0" fontId="0" fillId="2" borderId="0" xfId="0" applyFill="1"/>
    <xf numFmtId="1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MoveTest!$H$2</c:f>
              <c:strCache>
                <c:ptCount val="1"/>
                <c:pt idx="0">
                  <c:v>ComputedRotation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MoveTest!$H$3:$H$51</c:f>
              <c:numCache>
                <c:formatCode>General</c:formatCode>
                <c:ptCount val="4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6</c:v>
                </c:pt>
                <c:pt idx="4">
                  <c:v>12</c:v>
                </c:pt>
                <c:pt idx="5">
                  <c:v>6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12</c:v>
                </c:pt>
                <c:pt idx="12">
                  <c:v>-3</c:v>
                </c:pt>
                <c:pt idx="13">
                  <c:v>12</c:v>
                </c:pt>
                <c:pt idx="14">
                  <c:v>3</c:v>
                </c:pt>
                <c:pt idx="15">
                  <c:v>9</c:v>
                </c:pt>
                <c:pt idx="16">
                  <c:v>3</c:v>
                </c:pt>
                <c:pt idx="17">
                  <c:v>12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-3</c:v>
                </c:pt>
                <c:pt idx="23">
                  <c:v>-6</c:v>
                </c:pt>
                <c:pt idx="24">
                  <c:v>9</c:v>
                </c:pt>
                <c:pt idx="25">
                  <c:v>3</c:v>
                </c:pt>
                <c:pt idx="26">
                  <c:v>6</c:v>
                </c:pt>
                <c:pt idx="27">
                  <c:v>6</c:v>
                </c:pt>
                <c:pt idx="28">
                  <c:v>3</c:v>
                </c:pt>
                <c:pt idx="29">
                  <c:v>9</c:v>
                </c:pt>
                <c:pt idx="30">
                  <c:v>3</c:v>
                </c:pt>
                <c:pt idx="31">
                  <c:v>9</c:v>
                </c:pt>
                <c:pt idx="32">
                  <c:v>3</c:v>
                </c:pt>
                <c:pt idx="33">
                  <c:v>15</c:v>
                </c:pt>
                <c:pt idx="34">
                  <c:v>3</c:v>
                </c:pt>
                <c:pt idx="35">
                  <c:v>-3</c:v>
                </c:pt>
                <c:pt idx="36">
                  <c:v>0</c:v>
                </c:pt>
                <c:pt idx="37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MoveTest!$K$2</c:f>
              <c:strCache>
                <c:ptCount val="1"/>
                <c:pt idx="0">
                  <c:v>RealRotation</c:v>
                </c:pt>
              </c:strCache>
            </c:strRef>
          </c:tx>
          <c:marker>
            <c:symbol val="none"/>
          </c:marker>
          <c:val>
            <c:numRef>
              <c:f>MoveTest!$K$3:$K$51</c:f>
              <c:numCache>
                <c:formatCode>General</c:formatCode>
                <c:ptCount val="49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3</c:v>
                </c:pt>
                <c:pt idx="9">
                  <c:v>-1</c:v>
                </c:pt>
                <c:pt idx="10">
                  <c:v>1</c:v>
                </c:pt>
                <c:pt idx="11">
                  <c:v>0.5</c:v>
                </c:pt>
                <c:pt idx="12">
                  <c:v>-4</c:v>
                </c:pt>
                <c:pt idx="13">
                  <c:v>-1</c:v>
                </c:pt>
                <c:pt idx="14">
                  <c:v>0</c:v>
                </c:pt>
                <c:pt idx="15">
                  <c:v>-3</c:v>
                </c:pt>
                <c:pt idx="16">
                  <c:v>0.5</c:v>
                </c:pt>
                <c:pt idx="17">
                  <c:v>1</c:v>
                </c:pt>
                <c:pt idx="18">
                  <c:v>-3</c:v>
                </c:pt>
                <c:pt idx="19">
                  <c:v>-0.5</c:v>
                </c:pt>
                <c:pt idx="20">
                  <c:v>2</c:v>
                </c:pt>
                <c:pt idx="21">
                  <c:v>0</c:v>
                </c:pt>
                <c:pt idx="22">
                  <c:v>-4</c:v>
                </c:pt>
                <c:pt idx="23">
                  <c:v>-5</c:v>
                </c:pt>
                <c:pt idx="24">
                  <c:v>0</c:v>
                </c:pt>
                <c:pt idx="25">
                  <c:v>-0.5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6</c:v>
                </c:pt>
                <c:pt idx="30">
                  <c:v>5</c:v>
                </c:pt>
                <c:pt idx="31">
                  <c:v>2.5</c:v>
                </c:pt>
                <c:pt idx="32">
                  <c:v>5</c:v>
                </c:pt>
                <c:pt idx="33">
                  <c:v>7</c:v>
                </c:pt>
                <c:pt idx="34">
                  <c:v>1</c:v>
                </c:pt>
                <c:pt idx="35">
                  <c:v>-7</c:v>
                </c:pt>
                <c:pt idx="36">
                  <c:v>5</c:v>
                </c:pt>
                <c:pt idx="37">
                  <c:v>-7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MoveTest!$O$2</c:f>
              <c:strCache>
                <c:ptCount val="1"/>
                <c:pt idx="0">
                  <c:v>DeltaNOVsRef</c:v>
                </c:pt>
              </c:strCache>
            </c:strRef>
          </c:tx>
          <c:marker>
            <c:symbol val="none"/>
          </c:marker>
          <c:val>
            <c:numRef>
              <c:f>MoveTest!$O$3:$O$51</c:f>
              <c:numCache>
                <c:formatCode>General</c:formatCode>
                <c:ptCount val="4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-1</c:v>
                </c:pt>
                <c:pt idx="10">
                  <c:v>2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1</c:v>
                </c:pt>
                <c:pt idx="15">
                  <c:v>-2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5</c:v>
                </c:pt>
                <c:pt idx="21">
                  <c:v>2</c:v>
                </c:pt>
                <c:pt idx="22">
                  <c:v>-3</c:v>
                </c:pt>
                <c:pt idx="23">
                  <c:v>-3</c:v>
                </c:pt>
                <c:pt idx="24">
                  <c:v>2</c:v>
                </c:pt>
                <c:pt idx="25">
                  <c:v>-10</c:v>
                </c:pt>
                <c:pt idx="26">
                  <c:v>4</c:v>
                </c:pt>
                <c:pt idx="27">
                  <c:v>-19</c:v>
                </c:pt>
                <c:pt idx="28">
                  <c:v>-21</c:v>
                </c:pt>
                <c:pt idx="29">
                  <c:v>-17</c:v>
                </c:pt>
                <c:pt idx="30">
                  <c:v>-21</c:v>
                </c:pt>
                <c:pt idx="31">
                  <c:v>2</c:v>
                </c:pt>
                <c:pt idx="32">
                  <c:v>5</c:v>
                </c:pt>
                <c:pt idx="33">
                  <c:v>7</c:v>
                </c:pt>
                <c:pt idx="34">
                  <c:v>3</c:v>
                </c:pt>
                <c:pt idx="35">
                  <c:v>-6</c:v>
                </c:pt>
                <c:pt idx="36">
                  <c:v>2</c:v>
                </c:pt>
                <c:pt idx="37">
                  <c:v>-8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MoveTest!$R$2</c:f>
              <c:strCache>
                <c:ptCount val="1"/>
                <c:pt idx="0">
                  <c:v>TrigoPosXY</c:v>
                </c:pt>
              </c:strCache>
            </c:strRef>
          </c:tx>
          <c:marker>
            <c:symbol val="none"/>
          </c:marker>
          <c:val>
            <c:numRef>
              <c:f>MoveTest!$R$3:$R$51</c:f>
              <c:numCache>
                <c:formatCode>General</c:formatCode>
                <c:ptCount val="49"/>
                <c:pt idx="0">
                  <c:v>-1.7899106082460694</c:v>
                </c:pt>
                <c:pt idx="1">
                  <c:v>1.181188913326638</c:v>
                </c:pt>
                <c:pt idx="2">
                  <c:v>2.9814612199821919</c:v>
                </c:pt>
                <c:pt idx="3">
                  <c:v>0.59065721464667098</c:v>
                </c:pt>
                <c:pt idx="4">
                  <c:v>1.8087393224920654</c:v>
                </c:pt>
                <c:pt idx="5">
                  <c:v>1.7714697400340771</c:v>
                </c:pt>
                <c:pt idx="6">
                  <c:v>2.3859440303888126</c:v>
                </c:pt>
                <c:pt idx="7">
                  <c:v>2.3613746581756199</c:v>
                </c:pt>
                <c:pt idx="8">
                  <c:v>1.1573330681295171</c:v>
                </c:pt>
                <c:pt idx="9">
                  <c:v>0</c:v>
                </c:pt>
                <c:pt idx="10">
                  <c:v>1.1573330681295171</c:v>
                </c:pt>
                <c:pt idx="11">
                  <c:v>1.2060487792199577</c:v>
                </c:pt>
                <c:pt idx="12">
                  <c:v>-0.57872556560776212</c:v>
                </c:pt>
                <c:pt idx="13">
                  <c:v>4.2588461221703486</c:v>
                </c:pt>
                <c:pt idx="14">
                  <c:v>0</c:v>
                </c:pt>
                <c:pt idx="15">
                  <c:v>2.4628166759168471</c:v>
                </c:pt>
                <c:pt idx="16">
                  <c:v>0</c:v>
                </c:pt>
                <c:pt idx="17">
                  <c:v>3.6138807520036442</c:v>
                </c:pt>
                <c:pt idx="18">
                  <c:v>1.7357045889283891</c:v>
                </c:pt>
                <c:pt idx="19">
                  <c:v>0</c:v>
                </c:pt>
                <c:pt idx="20">
                  <c:v>0.57872556560776212</c:v>
                </c:pt>
                <c:pt idx="21">
                  <c:v>2.8912695962205643</c:v>
                </c:pt>
                <c:pt idx="22">
                  <c:v>-1.1573330681295171</c:v>
                </c:pt>
                <c:pt idx="23">
                  <c:v>-1.7714697400340771</c:v>
                </c:pt>
                <c:pt idx="24">
                  <c:v>3.5395591685499532</c:v>
                </c:pt>
                <c:pt idx="25">
                  <c:v>0</c:v>
                </c:pt>
                <c:pt idx="26">
                  <c:v>0</c:v>
                </c:pt>
                <c:pt idx="27">
                  <c:v>2.3613746581756199</c:v>
                </c:pt>
                <c:pt idx="28">
                  <c:v>2.3137224978242164</c:v>
                </c:pt>
                <c:pt idx="29">
                  <c:v>4.7636416907261774</c:v>
                </c:pt>
                <c:pt idx="30">
                  <c:v>-0.57872556560776212</c:v>
                </c:pt>
                <c:pt idx="31">
                  <c:v>2.9814612199821919</c:v>
                </c:pt>
                <c:pt idx="32">
                  <c:v>-1.1573330681295171</c:v>
                </c:pt>
                <c:pt idx="33">
                  <c:v>5.5275401516561722</c:v>
                </c:pt>
                <c:pt idx="34">
                  <c:v>0.57872556560776212</c:v>
                </c:pt>
                <c:pt idx="35">
                  <c:v>-0.59680945122917706</c:v>
                </c:pt>
                <c:pt idx="36">
                  <c:v>0</c:v>
                </c:pt>
                <c:pt idx="37">
                  <c:v>-1.1934894239820351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576320"/>
        <c:axId val="233577856"/>
      </c:lineChart>
      <c:catAx>
        <c:axId val="233576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33577856"/>
        <c:crosses val="autoZero"/>
        <c:auto val="1"/>
        <c:lblAlgn val="ctr"/>
        <c:lblOffset val="100"/>
        <c:noMultiLvlLbl val="0"/>
      </c:catAx>
      <c:valAx>
        <c:axId val="2335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576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695324</xdr:colOff>
      <xdr:row>43</xdr:row>
      <xdr:rowOff>166687</xdr:rowOff>
    </xdr:from>
    <xdr:to>
      <xdr:col>20</xdr:col>
      <xdr:colOff>657225</xdr:colOff>
      <xdr:row>72</xdr:row>
      <xdr:rowOff>104775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34" sqref="G34"/>
    </sheetView>
  </sheetViews>
  <sheetFormatPr baseColWidth="10" defaultColWidth="9.140625" defaultRowHeight="15" x14ac:dyDescent="0.25"/>
  <cols>
    <col min="1" max="1" width="12.28515625" customWidth="1"/>
    <col min="2" max="2" width="57.85546875" customWidth="1"/>
    <col min="3" max="3" width="61.28515625" bestFit="1" customWidth="1"/>
    <col min="4" max="4" width="5.28515625" bestFit="1" customWidth="1"/>
    <col min="5" max="5" width="14.5703125" bestFit="1" customWidth="1"/>
    <col min="6" max="6" width="9.140625" bestFit="1" customWidth="1"/>
    <col min="7" max="7" width="46.42578125" bestFit="1" customWidth="1"/>
    <col min="8" max="8" width="42.42578125" customWidth="1"/>
    <col min="9" max="9" width="40.5703125" customWidth="1"/>
  </cols>
  <sheetData>
    <row r="1" spans="1:9" s="1" customFormat="1" x14ac:dyDescent="0.25">
      <c r="A1" s="1" t="s">
        <v>1</v>
      </c>
      <c r="B1" s="1" t="s">
        <v>0</v>
      </c>
      <c r="C1" s="1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34</v>
      </c>
      <c r="I1" s="1" t="s">
        <v>27</v>
      </c>
    </row>
    <row r="2" spans="1:9" x14ac:dyDescent="0.25">
      <c r="A2" t="s">
        <v>7</v>
      </c>
      <c r="B2" t="s">
        <v>13</v>
      </c>
      <c r="F2" t="s">
        <v>17</v>
      </c>
    </row>
    <row r="3" spans="1:9" x14ac:dyDescent="0.25">
      <c r="A3" t="s">
        <v>7</v>
      </c>
      <c r="B3" t="s">
        <v>14</v>
      </c>
    </row>
    <row r="4" spans="1:9" x14ac:dyDescent="0.25">
      <c r="A4" t="s">
        <v>8</v>
      </c>
      <c r="B4" t="s">
        <v>15</v>
      </c>
      <c r="C4" t="s">
        <v>23</v>
      </c>
      <c r="D4" t="s">
        <v>16</v>
      </c>
      <c r="E4" t="s">
        <v>19</v>
      </c>
      <c r="F4" t="s">
        <v>17</v>
      </c>
      <c r="H4" t="s">
        <v>118</v>
      </c>
    </row>
    <row r="5" spans="1:9" x14ac:dyDescent="0.25">
      <c r="A5" t="s">
        <v>8</v>
      </c>
      <c r="B5" t="s">
        <v>18</v>
      </c>
      <c r="C5" t="s">
        <v>22</v>
      </c>
      <c r="D5" t="s">
        <v>16</v>
      </c>
      <c r="E5" t="s">
        <v>19</v>
      </c>
      <c r="F5" t="s">
        <v>92</v>
      </c>
      <c r="G5" t="s">
        <v>20</v>
      </c>
    </row>
    <row r="6" spans="1:9" ht="30" x14ac:dyDescent="0.25">
      <c r="A6" t="s">
        <v>8</v>
      </c>
      <c r="B6" t="s">
        <v>21</v>
      </c>
      <c r="C6" t="s">
        <v>25</v>
      </c>
      <c r="F6" t="s">
        <v>91</v>
      </c>
      <c r="G6" s="2" t="s">
        <v>111</v>
      </c>
      <c r="H6" t="s">
        <v>104</v>
      </c>
      <c r="I6" t="s">
        <v>123</v>
      </c>
    </row>
    <row r="7" spans="1:9" x14ac:dyDescent="0.25">
      <c r="A7" t="s">
        <v>8</v>
      </c>
      <c r="B7" t="s">
        <v>24</v>
      </c>
      <c r="C7" t="s">
        <v>26</v>
      </c>
      <c r="F7" t="s">
        <v>92</v>
      </c>
      <c r="G7" t="s">
        <v>28</v>
      </c>
      <c r="I7" t="s">
        <v>94</v>
      </c>
    </row>
    <row r="8" spans="1:9" x14ac:dyDescent="0.25">
      <c r="A8" t="s">
        <v>8</v>
      </c>
      <c r="B8" t="s">
        <v>29</v>
      </c>
      <c r="C8" t="s">
        <v>30</v>
      </c>
      <c r="E8">
        <v>2016</v>
      </c>
    </row>
    <row r="9" spans="1:9" x14ac:dyDescent="0.25">
      <c r="A9" t="s">
        <v>8</v>
      </c>
      <c r="B9" t="s">
        <v>31</v>
      </c>
      <c r="C9" t="s">
        <v>33</v>
      </c>
      <c r="F9" t="s">
        <v>91</v>
      </c>
      <c r="G9" t="s">
        <v>32</v>
      </c>
      <c r="H9" t="s">
        <v>112</v>
      </c>
    </row>
    <row r="10" spans="1:9" x14ac:dyDescent="0.25">
      <c r="A10" t="s">
        <v>8</v>
      </c>
      <c r="B10" t="s">
        <v>35</v>
      </c>
    </row>
    <row r="11" spans="1:9" x14ac:dyDescent="0.25">
      <c r="A11" t="s">
        <v>10</v>
      </c>
      <c r="B11" t="s">
        <v>90</v>
      </c>
      <c r="C11" t="s">
        <v>96</v>
      </c>
      <c r="F11" t="s">
        <v>92</v>
      </c>
      <c r="I11" t="s">
        <v>93</v>
      </c>
    </row>
    <row r="12" spans="1:9" x14ac:dyDescent="0.25">
      <c r="A12" t="s">
        <v>8</v>
      </c>
      <c r="B12" t="s">
        <v>95</v>
      </c>
      <c r="C12" t="s">
        <v>97</v>
      </c>
      <c r="E12" t="s">
        <v>109</v>
      </c>
      <c r="F12" t="s">
        <v>91</v>
      </c>
      <c r="H12" t="s">
        <v>47</v>
      </c>
    </row>
    <row r="13" spans="1:9" x14ac:dyDescent="0.25">
      <c r="A13" t="s">
        <v>10</v>
      </c>
      <c r="B13" t="s">
        <v>98</v>
      </c>
      <c r="C13" t="s">
        <v>99</v>
      </c>
      <c r="F13" t="s">
        <v>17</v>
      </c>
      <c r="G13" t="s">
        <v>100</v>
      </c>
    </row>
    <row r="14" spans="1:9" ht="30" x14ac:dyDescent="0.25">
      <c r="A14" t="s">
        <v>8</v>
      </c>
      <c r="B14" t="s">
        <v>101</v>
      </c>
      <c r="C14" t="s">
        <v>102</v>
      </c>
      <c r="E14" t="s">
        <v>110</v>
      </c>
      <c r="F14" t="s">
        <v>91</v>
      </c>
      <c r="G14" t="s">
        <v>103</v>
      </c>
      <c r="H14" t="s">
        <v>108</v>
      </c>
      <c r="I14" s="2" t="s">
        <v>122</v>
      </c>
    </row>
    <row r="15" spans="1:9" ht="45" x14ac:dyDescent="0.25">
      <c r="A15" t="s">
        <v>10</v>
      </c>
      <c r="B15" t="s">
        <v>105</v>
      </c>
      <c r="C15" t="s">
        <v>106</v>
      </c>
      <c r="F15" t="s">
        <v>17</v>
      </c>
      <c r="H15" s="2" t="s">
        <v>107</v>
      </c>
      <c r="I15" t="s">
        <v>126</v>
      </c>
    </row>
    <row r="16" spans="1:9" x14ac:dyDescent="0.25">
      <c r="A16" t="s">
        <v>8</v>
      </c>
      <c r="B16" t="s">
        <v>113</v>
      </c>
      <c r="C16" t="s">
        <v>114</v>
      </c>
      <c r="F16" t="s">
        <v>91</v>
      </c>
      <c r="H16" t="s">
        <v>115</v>
      </c>
    </row>
    <row r="17" spans="1:7" x14ac:dyDescent="0.25">
      <c r="A17" t="s">
        <v>11</v>
      </c>
      <c r="B17" t="s">
        <v>116</v>
      </c>
      <c r="C17" t="s">
        <v>119</v>
      </c>
    </row>
    <row r="18" spans="1:7" x14ac:dyDescent="0.25">
      <c r="A18" t="s">
        <v>11</v>
      </c>
      <c r="B18" t="s">
        <v>15</v>
      </c>
      <c r="C18" t="s">
        <v>117</v>
      </c>
      <c r="F18" t="s">
        <v>120</v>
      </c>
    </row>
    <row r="19" spans="1:7" x14ac:dyDescent="0.25">
      <c r="A19" t="s">
        <v>11</v>
      </c>
      <c r="B19" t="s">
        <v>15</v>
      </c>
      <c r="C19" t="s">
        <v>121</v>
      </c>
      <c r="F19" t="s">
        <v>91</v>
      </c>
    </row>
    <row r="21" spans="1:7" x14ac:dyDescent="0.25">
      <c r="A21" t="s">
        <v>11</v>
      </c>
      <c r="B21" t="s">
        <v>124</v>
      </c>
      <c r="C21" t="s">
        <v>125</v>
      </c>
      <c r="F21" t="s">
        <v>17</v>
      </c>
    </row>
    <row r="22" spans="1:7" x14ac:dyDescent="0.25">
      <c r="A22" t="s">
        <v>10</v>
      </c>
      <c r="B22" t="s">
        <v>127</v>
      </c>
      <c r="C22" t="s">
        <v>128</v>
      </c>
    </row>
    <row r="24" spans="1:7" x14ac:dyDescent="0.25">
      <c r="A24" t="s">
        <v>11</v>
      </c>
      <c r="B24" t="s">
        <v>129</v>
      </c>
      <c r="F24" t="s">
        <v>17</v>
      </c>
      <c r="G24" t="s">
        <v>130</v>
      </c>
    </row>
    <row r="25" spans="1:7" x14ac:dyDescent="0.25">
      <c r="A25" t="s">
        <v>11</v>
      </c>
      <c r="B25" t="s">
        <v>141</v>
      </c>
      <c r="C25" t="s">
        <v>140</v>
      </c>
      <c r="F25" t="s">
        <v>17</v>
      </c>
    </row>
    <row r="26" spans="1:7" x14ac:dyDescent="0.25">
      <c r="A26" t="s">
        <v>11</v>
      </c>
      <c r="B26" t="s">
        <v>133</v>
      </c>
      <c r="C26" t="s">
        <v>131</v>
      </c>
    </row>
    <row r="27" spans="1:7" x14ac:dyDescent="0.25">
      <c r="A27" t="s">
        <v>11</v>
      </c>
      <c r="B27" t="s">
        <v>132</v>
      </c>
      <c r="C27" t="s">
        <v>131</v>
      </c>
    </row>
    <row r="28" spans="1:7" x14ac:dyDescent="0.25">
      <c r="A28" t="s">
        <v>11</v>
      </c>
      <c r="B28" t="s">
        <v>134</v>
      </c>
      <c r="C28" t="s">
        <v>135</v>
      </c>
    </row>
    <row r="29" spans="1:7" x14ac:dyDescent="0.25">
      <c r="A29" t="s">
        <v>11</v>
      </c>
      <c r="B29" t="s">
        <v>142</v>
      </c>
      <c r="C29" t="s">
        <v>136</v>
      </c>
    </row>
    <row r="30" spans="1:7" x14ac:dyDescent="0.25">
      <c r="A30" t="s">
        <v>11</v>
      </c>
      <c r="B30" t="s">
        <v>137</v>
      </c>
      <c r="C30" t="s">
        <v>138</v>
      </c>
    </row>
    <row r="31" spans="1:7" x14ac:dyDescent="0.25">
      <c r="A31" t="s">
        <v>11</v>
      </c>
      <c r="B31" t="s">
        <v>139</v>
      </c>
    </row>
    <row r="32" spans="1:7" x14ac:dyDescent="0.25">
      <c r="A32" t="s">
        <v>11</v>
      </c>
      <c r="B32" t="s">
        <v>143</v>
      </c>
      <c r="C32" t="s">
        <v>144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Category!$A:$A</xm:f>
          </x14:formula1>
          <xm:sqref>A2:A185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workbookViewId="0">
      <selection activeCell="B34" sqref="B34"/>
    </sheetView>
  </sheetViews>
  <sheetFormatPr baseColWidth="10" defaultColWidth="9.140625" defaultRowHeight="15" x14ac:dyDescent="0.25"/>
  <cols>
    <col min="1" max="1" width="7.5703125" customWidth="1"/>
    <col min="2" max="2" width="63.85546875" customWidth="1"/>
    <col min="3" max="3" width="20.7109375" customWidth="1"/>
    <col min="4" max="4" width="7.7109375" style="3" bestFit="1" customWidth="1"/>
    <col min="5" max="5" width="13.85546875" style="3" customWidth="1"/>
    <col min="7" max="7" width="7" style="11" bestFit="1" customWidth="1"/>
    <col min="8" max="8" width="4.28515625" style="3" bestFit="1" customWidth="1"/>
    <col min="9" max="9" width="7" style="3" bestFit="1" customWidth="1"/>
    <col min="11" max="11" width="15" customWidth="1"/>
  </cols>
  <sheetData>
    <row r="1" spans="2:15" ht="18.75" x14ac:dyDescent="0.3">
      <c r="D1" s="21" t="s">
        <v>9</v>
      </c>
      <c r="E1" s="21"/>
      <c r="F1" s="21"/>
      <c r="G1" s="21"/>
      <c r="H1" s="21"/>
      <c r="I1" s="21"/>
      <c r="J1" s="21" t="s">
        <v>40</v>
      </c>
      <c r="K1" s="21"/>
      <c r="L1" s="21"/>
      <c r="M1" s="21" t="s">
        <v>56</v>
      </c>
      <c r="N1" s="21"/>
      <c r="O1" s="21"/>
    </row>
    <row r="2" spans="2:15" ht="18.75" x14ac:dyDescent="0.3">
      <c r="B2" s="4" t="s">
        <v>12</v>
      </c>
      <c r="C2" s="4" t="s">
        <v>51</v>
      </c>
      <c r="D2" s="5" t="s">
        <v>3</v>
      </c>
      <c r="E2" s="5" t="s">
        <v>37</v>
      </c>
      <c r="F2" s="5" t="s">
        <v>4</v>
      </c>
      <c r="G2" s="6" t="s">
        <v>38</v>
      </c>
      <c r="H2" s="5" t="s">
        <v>39</v>
      </c>
      <c r="I2" s="5" t="s">
        <v>43</v>
      </c>
      <c r="J2" s="5" t="s">
        <v>3</v>
      </c>
      <c r="K2" s="5" t="s">
        <v>4</v>
      </c>
      <c r="L2" s="5" t="s">
        <v>52</v>
      </c>
      <c r="M2" s="5" t="s">
        <v>41</v>
      </c>
      <c r="N2" s="5" t="s">
        <v>39</v>
      </c>
      <c r="O2" s="5" t="s">
        <v>57</v>
      </c>
    </row>
    <row r="3" spans="2:15" x14ac:dyDescent="0.25">
      <c r="B3" t="s">
        <v>36</v>
      </c>
      <c r="D3" s="10">
        <v>42298</v>
      </c>
      <c r="E3" s="3" t="s">
        <v>42</v>
      </c>
      <c r="F3" t="s">
        <v>45</v>
      </c>
      <c r="G3" s="11">
        <v>6.9</v>
      </c>
      <c r="H3" s="3">
        <v>1</v>
      </c>
      <c r="I3" s="11">
        <f t="shared" ref="I3:I25" si="0">G3*H3</f>
        <v>6.9</v>
      </c>
      <c r="O3" s="7">
        <f>N3*G3</f>
        <v>0</v>
      </c>
    </row>
    <row r="4" spans="2:15" x14ac:dyDescent="0.25">
      <c r="B4" t="s">
        <v>62</v>
      </c>
      <c r="C4" t="s">
        <v>75</v>
      </c>
      <c r="D4" s="10">
        <v>42291</v>
      </c>
      <c r="E4" s="3" t="s">
        <v>42</v>
      </c>
      <c r="F4" t="s">
        <v>45</v>
      </c>
      <c r="G4" s="11">
        <f>15.72/5</f>
        <v>3.1440000000000001</v>
      </c>
      <c r="H4" s="3">
        <v>5</v>
      </c>
      <c r="I4" s="11">
        <f t="shared" si="0"/>
        <v>15.72</v>
      </c>
      <c r="K4" t="s">
        <v>47</v>
      </c>
      <c r="M4" t="s">
        <v>49</v>
      </c>
      <c r="N4">
        <v>1</v>
      </c>
      <c r="O4" s="7">
        <f t="shared" ref="O4:O15" si="1">N4*G4</f>
        <v>3.1440000000000001</v>
      </c>
    </row>
    <row r="5" spans="2:15" x14ac:dyDescent="0.25">
      <c r="B5" t="s">
        <v>76</v>
      </c>
      <c r="C5" t="s">
        <v>75</v>
      </c>
      <c r="D5" s="10">
        <v>42305</v>
      </c>
      <c r="E5" s="3" t="s">
        <v>42</v>
      </c>
      <c r="F5" t="s">
        <v>45</v>
      </c>
      <c r="G5" s="11">
        <f>1.57/10</f>
        <v>0.157</v>
      </c>
      <c r="H5" s="3">
        <v>10</v>
      </c>
      <c r="I5" s="11">
        <f t="shared" si="0"/>
        <v>1.57</v>
      </c>
      <c r="K5" t="s">
        <v>77</v>
      </c>
      <c r="M5" t="s">
        <v>49</v>
      </c>
      <c r="N5">
        <v>1</v>
      </c>
      <c r="O5" s="7">
        <f t="shared" si="1"/>
        <v>0.157</v>
      </c>
    </row>
    <row r="6" spans="2:15" x14ac:dyDescent="0.25">
      <c r="B6" t="s">
        <v>44</v>
      </c>
      <c r="D6" s="10">
        <v>42275</v>
      </c>
      <c r="E6" s="3" t="s">
        <v>42</v>
      </c>
      <c r="F6" t="s">
        <v>45</v>
      </c>
      <c r="G6" s="11">
        <v>14.68</v>
      </c>
      <c r="H6" s="3">
        <v>2</v>
      </c>
      <c r="I6" s="11">
        <f t="shared" si="0"/>
        <v>29.36</v>
      </c>
      <c r="J6" s="8">
        <v>42299</v>
      </c>
      <c r="K6" s="9" t="s">
        <v>79</v>
      </c>
      <c r="M6" t="s">
        <v>49</v>
      </c>
      <c r="N6">
        <v>2</v>
      </c>
      <c r="O6" s="7">
        <f t="shared" si="1"/>
        <v>29.36</v>
      </c>
    </row>
    <row r="7" spans="2:15" x14ac:dyDescent="0.25">
      <c r="B7" t="s">
        <v>46</v>
      </c>
      <c r="D7" s="10">
        <v>42260</v>
      </c>
      <c r="E7" s="3" t="s">
        <v>42</v>
      </c>
      <c r="F7" t="s">
        <v>45</v>
      </c>
      <c r="G7" s="11">
        <v>1.28</v>
      </c>
      <c r="H7" s="3">
        <v>2</v>
      </c>
      <c r="I7" s="11">
        <f t="shared" si="0"/>
        <v>2.56</v>
      </c>
      <c r="J7" s="8">
        <v>42297</v>
      </c>
      <c r="K7" t="s">
        <v>47</v>
      </c>
      <c r="O7" s="7">
        <f t="shared" si="1"/>
        <v>0</v>
      </c>
    </row>
    <row r="8" spans="2:15" x14ac:dyDescent="0.25">
      <c r="B8" t="s">
        <v>48</v>
      </c>
      <c r="C8" t="s">
        <v>68</v>
      </c>
      <c r="D8" s="10">
        <v>42257</v>
      </c>
      <c r="E8" s="3" t="s">
        <v>42</v>
      </c>
      <c r="F8" t="s">
        <v>45</v>
      </c>
      <c r="G8" s="11">
        <v>4.92</v>
      </c>
      <c r="H8" s="3">
        <v>1</v>
      </c>
      <c r="I8" s="11">
        <f t="shared" si="0"/>
        <v>4.92</v>
      </c>
      <c r="J8" s="8">
        <v>42277</v>
      </c>
      <c r="K8" t="s">
        <v>47</v>
      </c>
      <c r="M8" t="s">
        <v>49</v>
      </c>
      <c r="N8">
        <v>1</v>
      </c>
      <c r="O8" s="7">
        <f t="shared" si="1"/>
        <v>4.92</v>
      </c>
    </row>
    <row r="9" spans="2:15" x14ac:dyDescent="0.25">
      <c r="B9" t="s">
        <v>73</v>
      </c>
      <c r="C9" t="s">
        <v>85</v>
      </c>
      <c r="D9" s="10">
        <v>42274</v>
      </c>
      <c r="E9" s="3" t="s">
        <v>42</v>
      </c>
      <c r="F9" t="s">
        <v>45</v>
      </c>
      <c r="G9" s="11">
        <f>2.69/20</f>
        <v>0.13450000000000001</v>
      </c>
      <c r="H9" s="3">
        <v>20</v>
      </c>
      <c r="I9" s="11">
        <f t="shared" si="0"/>
        <v>2.6900000000000004</v>
      </c>
      <c r="J9" s="8">
        <v>42299</v>
      </c>
      <c r="K9" t="s">
        <v>78</v>
      </c>
      <c r="M9" t="s">
        <v>49</v>
      </c>
      <c r="N9">
        <v>2</v>
      </c>
      <c r="O9" s="7">
        <f t="shared" si="1"/>
        <v>0.26900000000000002</v>
      </c>
    </row>
    <row r="10" spans="2:15" x14ac:dyDescent="0.25">
      <c r="B10" t="s">
        <v>50</v>
      </c>
      <c r="C10" t="s">
        <v>67</v>
      </c>
      <c r="D10" s="10">
        <v>42243</v>
      </c>
      <c r="E10" s="3" t="s">
        <v>42</v>
      </c>
      <c r="F10" t="s">
        <v>45</v>
      </c>
      <c r="G10" s="11">
        <v>8.06</v>
      </c>
      <c r="H10" s="3">
        <v>1</v>
      </c>
      <c r="I10" s="11">
        <f t="shared" si="0"/>
        <v>8.06</v>
      </c>
      <c r="J10" s="8">
        <v>42277</v>
      </c>
      <c r="K10" t="s">
        <v>47</v>
      </c>
      <c r="L10" t="s">
        <v>53</v>
      </c>
      <c r="M10" t="s">
        <v>49</v>
      </c>
      <c r="N10">
        <v>1</v>
      </c>
      <c r="O10" s="7">
        <f t="shared" si="1"/>
        <v>8.06</v>
      </c>
    </row>
    <row r="11" spans="2:15" x14ac:dyDescent="0.25">
      <c r="B11" t="s">
        <v>84</v>
      </c>
      <c r="C11" t="s">
        <v>54</v>
      </c>
      <c r="D11" s="10">
        <v>42243</v>
      </c>
      <c r="E11" s="3" t="s">
        <v>42</v>
      </c>
      <c r="F11" t="s">
        <v>45</v>
      </c>
      <c r="G11" s="11">
        <f>7.38/10</f>
        <v>0.73799999999999999</v>
      </c>
      <c r="H11" s="3">
        <v>10</v>
      </c>
      <c r="I11" s="11">
        <f t="shared" si="0"/>
        <v>7.38</v>
      </c>
      <c r="J11" s="8">
        <v>42278</v>
      </c>
      <c r="K11" t="s">
        <v>47</v>
      </c>
      <c r="M11" t="s">
        <v>49</v>
      </c>
      <c r="N11">
        <v>4</v>
      </c>
      <c r="O11" s="7">
        <f t="shared" si="1"/>
        <v>2.952</v>
      </c>
    </row>
    <row r="12" spans="2:15" x14ac:dyDescent="0.25">
      <c r="B12" t="s">
        <v>55</v>
      </c>
      <c r="D12" s="10">
        <v>42243</v>
      </c>
      <c r="E12" s="3" t="s">
        <v>42</v>
      </c>
      <c r="F12" t="s">
        <v>45</v>
      </c>
      <c r="G12" s="11">
        <v>5.38</v>
      </c>
      <c r="H12" s="3">
        <v>2</v>
      </c>
      <c r="I12" s="11">
        <f t="shared" si="0"/>
        <v>10.76</v>
      </c>
      <c r="J12" s="8">
        <v>42277</v>
      </c>
      <c r="K12" t="s">
        <v>47</v>
      </c>
      <c r="M12" t="s">
        <v>49</v>
      </c>
      <c r="N12">
        <v>1</v>
      </c>
      <c r="O12" s="7">
        <f t="shared" si="1"/>
        <v>5.38</v>
      </c>
    </row>
    <row r="13" spans="2:15" x14ac:dyDescent="0.25">
      <c r="B13" t="s">
        <v>58</v>
      </c>
      <c r="D13" s="10">
        <v>42243</v>
      </c>
      <c r="E13" s="3" t="s">
        <v>42</v>
      </c>
      <c r="F13" t="s">
        <v>45</v>
      </c>
      <c r="G13" s="11">
        <v>1.83</v>
      </c>
      <c r="H13" s="3">
        <v>2</v>
      </c>
      <c r="I13" s="11">
        <f t="shared" si="0"/>
        <v>3.66</v>
      </c>
      <c r="J13" s="8">
        <v>42278</v>
      </c>
      <c r="K13" t="s">
        <v>47</v>
      </c>
      <c r="M13" t="s">
        <v>49</v>
      </c>
      <c r="N13">
        <v>1</v>
      </c>
      <c r="O13" s="7">
        <f t="shared" si="1"/>
        <v>1.83</v>
      </c>
    </row>
    <row r="14" spans="2:15" x14ac:dyDescent="0.25">
      <c r="B14" t="s">
        <v>74</v>
      </c>
      <c r="D14" s="10"/>
      <c r="E14" s="3" t="s">
        <v>42</v>
      </c>
      <c r="F14" t="s">
        <v>45</v>
      </c>
      <c r="G14" s="11">
        <v>4.2</v>
      </c>
      <c r="H14" s="3">
        <v>1</v>
      </c>
      <c r="I14" s="11">
        <f t="shared" si="0"/>
        <v>4.2</v>
      </c>
      <c r="J14" s="8">
        <v>42292</v>
      </c>
      <c r="K14" t="s">
        <v>47</v>
      </c>
      <c r="O14" s="7">
        <f t="shared" si="1"/>
        <v>0</v>
      </c>
    </row>
    <row r="15" spans="2:15" x14ac:dyDescent="0.25">
      <c r="B15" t="s">
        <v>59</v>
      </c>
      <c r="D15" s="3">
        <v>2014</v>
      </c>
      <c r="G15" s="11">
        <v>36</v>
      </c>
      <c r="H15" s="3">
        <v>1</v>
      </c>
      <c r="I15" s="11">
        <f t="shared" si="0"/>
        <v>36</v>
      </c>
      <c r="K15" t="s">
        <v>47</v>
      </c>
      <c r="M15" t="s">
        <v>49</v>
      </c>
      <c r="N15">
        <v>1</v>
      </c>
      <c r="O15" s="7">
        <f t="shared" si="1"/>
        <v>36</v>
      </c>
    </row>
    <row r="16" spans="2:15" x14ac:dyDescent="0.25">
      <c r="B16" t="s">
        <v>61</v>
      </c>
      <c r="D16" s="3">
        <v>2014</v>
      </c>
      <c r="E16" s="3" t="s">
        <v>60</v>
      </c>
      <c r="F16" t="s">
        <v>45</v>
      </c>
      <c r="G16" s="11">
        <f>6.3/2</f>
        <v>3.15</v>
      </c>
      <c r="H16" s="3">
        <v>2</v>
      </c>
      <c r="I16" s="11">
        <f t="shared" si="0"/>
        <v>6.3</v>
      </c>
      <c r="K16" t="s">
        <v>47</v>
      </c>
      <c r="M16" t="s">
        <v>49</v>
      </c>
      <c r="N16">
        <v>2</v>
      </c>
      <c r="O16" s="7">
        <f>N16*G16</f>
        <v>6.3</v>
      </c>
    </row>
    <row r="17" spans="2:15" x14ac:dyDescent="0.25">
      <c r="B17" t="s">
        <v>66</v>
      </c>
      <c r="C17" t="s">
        <v>75</v>
      </c>
      <c r="I17" s="11">
        <f t="shared" si="0"/>
        <v>0</v>
      </c>
      <c r="N17">
        <v>1</v>
      </c>
      <c r="O17" s="7">
        <f t="shared" ref="O17:O21" si="2">N17*G17</f>
        <v>0</v>
      </c>
    </row>
    <row r="18" spans="2:15" x14ac:dyDescent="0.25">
      <c r="B18" t="s">
        <v>63</v>
      </c>
      <c r="I18" s="11">
        <f t="shared" si="0"/>
        <v>0</v>
      </c>
      <c r="N18">
        <v>1</v>
      </c>
      <c r="O18" s="7">
        <f t="shared" si="2"/>
        <v>0</v>
      </c>
    </row>
    <row r="19" spans="2:15" x14ac:dyDescent="0.25">
      <c r="B19" t="s">
        <v>64</v>
      </c>
      <c r="I19" s="11">
        <f t="shared" si="0"/>
        <v>0</v>
      </c>
      <c r="N19">
        <v>1</v>
      </c>
      <c r="O19" s="7">
        <f t="shared" si="2"/>
        <v>0</v>
      </c>
    </row>
    <row r="20" spans="2:15" x14ac:dyDescent="0.25">
      <c r="B20" t="s">
        <v>65</v>
      </c>
      <c r="I20" s="11">
        <f t="shared" si="0"/>
        <v>0</v>
      </c>
      <c r="N20">
        <v>1</v>
      </c>
      <c r="O20" s="7">
        <f t="shared" si="2"/>
        <v>0</v>
      </c>
    </row>
    <row r="21" spans="2:15" x14ac:dyDescent="0.25">
      <c r="B21" t="s">
        <v>69</v>
      </c>
      <c r="C21" t="s">
        <v>72</v>
      </c>
      <c r="D21" s="10">
        <v>42331</v>
      </c>
      <c r="E21" s="3" t="s">
        <v>70</v>
      </c>
      <c r="F21" t="s">
        <v>45</v>
      </c>
      <c r="G21" s="11">
        <f>45/5</f>
        <v>9</v>
      </c>
      <c r="H21" s="3">
        <v>5</v>
      </c>
      <c r="I21" s="11">
        <f t="shared" si="0"/>
        <v>45</v>
      </c>
      <c r="J21" s="8">
        <v>42335</v>
      </c>
      <c r="K21" t="s">
        <v>47</v>
      </c>
      <c r="L21" t="s">
        <v>71</v>
      </c>
      <c r="M21" t="s">
        <v>49</v>
      </c>
      <c r="N21">
        <v>1</v>
      </c>
      <c r="O21" s="7">
        <f t="shared" si="2"/>
        <v>9</v>
      </c>
    </row>
    <row r="22" spans="2:15" x14ac:dyDescent="0.25">
      <c r="B22" t="s">
        <v>89</v>
      </c>
      <c r="C22" t="s">
        <v>72</v>
      </c>
      <c r="D22" s="10">
        <v>42332</v>
      </c>
      <c r="E22" s="3" t="s">
        <v>70</v>
      </c>
      <c r="F22" t="s">
        <v>45</v>
      </c>
      <c r="G22" s="11">
        <v>2</v>
      </c>
      <c r="H22" s="3">
        <v>8</v>
      </c>
      <c r="I22" s="11">
        <f t="shared" si="0"/>
        <v>16</v>
      </c>
      <c r="J22" s="8">
        <v>42336</v>
      </c>
      <c r="K22" t="s">
        <v>47</v>
      </c>
      <c r="M22" t="s">
        <v>49</v>
      </c>
      <c r="N22">
        <v>6</v>
      </c>
      <c r="O22" s="7">
        <f t="shared" ref="O22:O28" si="3">N22*G22</f>
        <v>12</v>
      </c>
    </row>
    <row r="23" spans="2:15" x14ac:dyDescent="0.25">
      <c r="B23" t="s">
        <v>81</v>
      </c>
      <c r="C23" t="s">
        <v>82</v>
      </c>
      <c r="D23" s="10">
        <v>42243</v>
      </c>
      <c r="E23" s="3" t="s">
        <v>42</v>
      </c>
      <c r="F23" t="s">
        <v>45</v>
      </c>
      <c r="G23" s="11">
        <v>1.71</v>
      </c>
      <c r="H23" s="3">
        <v>1</v>
      </c>
      <c r="I23" s="11">
        <f t="shared" si="0"/>
        <v>1.71</v>
      </c>
      <c r="J23" s="8">
        <v>42248</v>
      </c>
      <c r="K23" t="s">
        <v>47</v>
      </c>
      <c r="M23" t="s">
        <v>49</v>
      </c>
      <c r="N23">
        <v>1</v>
      </c>
      <c r="O23" s="7">
        <f t="shared" si="3"/>
        <v>1.71</v>
      </c>
    </row>
    <row r="24" spans="2:15" x14ac:dyDescent="0.25">
      <c r="B24" t="s">
        <v>83</v>
      </c>
      <c r="G24" s="11">
        <v>1</v>
      </c>
      <c r="H24" s="3">
        <v>2</v>
      </c>
      <c r="I24" s="11">
        <f t="shared" si="0"/>
        <v>2</v>
      </c>
      <c r="M24" t="s">
        <v>49</v>
      </c>
      <c r="N24">
        <v>2</v>
      </c>
      <c r="O24" s="7">
        <f t="shared" si="3"/>
        <v>2</v>
      </c>
    </row>
    <row r="25" spans="2:15" x14ac:dyDescent="0.25">
      <c r="B25" t="s">
        <v>86</v>
      </c>
      <c r="C25" t="s">
        <v>87</v>
      </c>
      <c r="D25" s="10">
        <v>42245</v>
      </c>
      <c r="E25" s="3" t="s">
        <v>42</v>
      </c>
      <c r="F25" t="s">
        <v>45</v>
      </c>
      <c r="G25" s="11">
        <v>8.06</v>
      </c>
      <c r="H25" s="3">
        <v>1</v>
      </c>
      <c r="I25" s="11">
        <f t="shared" si="0"/>
        <v>8.06</v>
      </c>
      <c r="J25" s="8">
        <v>42262</v>
      </c>
      <c r="K25" t="s">
        <v>47</v>
      </c>
      <c r="L25" t="s">
        <v>88</v>
      </c>
      <c r="O25" s="7">
        <f t="shared" si="3"/>
        <v>0</v>
      </c>
    </row>
    <row r="26" spans="2:15" x14ac:dyDescent="0.25">
      <c r="O26" s="7">
        <f t="shared" si="3"/>
        <v>0</v>
      </c>
    </row>
    <row r="27" spans="2:15" x14ac:dyDescent="0.25">
      <c r="O27" s="7">
        <f t="shared" si="3"/>
        <v>0</v>
      </c>
    </row>
    <row r="28" spans="2:15" x14ac:dyDescent="0.25">
      <c r="B28" t="s">
        <v>80</v>
      </c>
      <c r="O28" s="7">
        <f t="shared" si="3"/>
        <v>0</v>
      </c>
    </row>
    <row r="29" spans="2:15" x14ac:dyDescent="0.25">
      <c r="O29" s="7"/>
    </row>
    <row r="31" spans="2:15" x14ac:dyDescent="0.25">
      <c r="O31" s="12">
        <f>SUM(O3:O30)</f>
        <v>123.08199999999999</v>
      </c>
    </row>
  </sheetData>
  <mergeCells count="3">
    <mergeCell ref="D1:I1"/>
    <mergeCell ref="J1:L1"/>
    <mergeCell ref="M1:O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H23" sqref="H23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t="s">
        <v>6</v>
      </c>
    </row>
    <row r="2" spans="1:1" x14ac:dyDescent="0.25">
      <c r="A2" t="s">
        <v>11</v>
      </c>
    </row>
    <row r="3" spans="1:1" x14ac:dyDescent="0.25">
      <c r="A3" t="s">
        <v>7</v>
      </c>
    </row>
    <row r="4" spans="1:1" x14ac:dyDescent="0.25">
      <c r="A4" t="s">
        <v>10</v>
      </c>
    </row>
    <row r="5" spans="1:1" x14ac:dyDescent="0.25">
      <c r="A5" t="s">
        <v>9</v>
      </c>
    </row>
    <row r="6" spans="1:1" x14ac:dyDescent="0.25">
      <c r="A6" t="s">
        <v>8</v>
      </c>
    </row>
  </sheetData>
  <sortState ref="A1:A6">
    <sortCondition ref="A1:A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9" sqref="B19"/>
    </sheetView>
  </sheetViews>
  <sheetFormatPr baseColWidth="10" defaultRowHeight="15" x14ac:dyDescent="0.25"/>
  <cols>
    <col min="1" max="1" width="28.42578125" bestFit="1" customWidth="1"/>
    <col min="2" max="2" width="44.28515625" customWidth="1"/>
    <col min="3" max="3" width="15.85546875" style="3" customWidth="1"/>
    <col min="4" max="4" width="11.42578125" style="3" customWidth="1"/>
    <col min="6" max="6" width="30.5703125" customWidth="1"/>
  </cols>
  <sheetData>
    <row r="1" spans="1:6" s="13" customFormat="1" x14ac:dyDescent="0.25">
      <c r="A1" s="13" t="s">
        <v>145</v>
      </c>
      <c r="B1" s="13" t="s">
        <v>154</v>
      </c>
      <c r="C1" s="14" t="s">
        <v>34</v>
      </c>
      <c r="D1" s="14" t="s">
        <v>169</v>
      </c>
      <c r="E1" s="13" t="s">
        <v>170</v>
      </c>
      <c r="F1" s="13" t="s">
        <v>173</v>
      </c>
    </row>
    <row r="2" spans="1:6" x14ac:dyDescent="0.25">
      <c r="A2" t="s">
        <v>146</v>
      </c>
      <c r="B2" t="s">
        <v>155</v>
      </c>
      <c r="C2" s="15">
        <v>1</v>
      </c>
      <c r="E2" t="s">
        <v>108</v>
      </c>
    </row>
    <row r="3" spans="1:6" x14ac:dyDescent="0.25">
      <c r="B3" t="s">
        <v>156</v>
      </c>
      <c r="C3" s="15">
        <v>1</v>
      </c>
      <c r="E3" t="s">
        <v>108</v>
      </c>
    </row>
    <row r="4" spans="1:6" x14ac:dyDescent="0.25">
      <c r="A4" t="s">
        <v>147</v>
      </c>
      <c r="B4" t="s">
        <v>157</v>
      </c>
      <c r="F4" s="16">
        <v>0.98</v>
      </c>
    </row>
    <row r="5" spans="1:6" x14ac:dyDescent="0.25">
      <c r="B5" t="s">
        <v>158</v>
      </c>
    </row>
    <row r="6" spans="1:6" x14ac:dyDescent="0.25">
      <c r="A6" t="s">
        <v>148</v>
      </c>
      <c r="B6" t="s">
        <v>159</v>
      </c>
    </row>
    <row r="7" spans="1:6" x14ac:dyDescent="0.25">
      <c r="B7" t="s">
        <v>160</v>
      </c>
    </row>
    <row r="8" spans="1:6" x14ac:dyDescent="0.25">
      <c r="A8" t="s">
        <v>151</v>
      </c>
      <c r="B8" t="s">
        <v>161</v>
      </c>
    </row>
    <row r="9" spans="1:6" x14ac:dyDescent="0.25">
      <c r="B9" t="s">
        <v>162</v>
      </c>
    </row>
    <row r="10" spans="1:6" x14ac:dyDescent="0.25">
      <c r="A10" t="s">
        <v>150</v>
      </c>
      <c r="B10" t="s">
        <v>164</v>
      </c>
    </row>
    <row r="11" spans="1:6" x14ac:dyDescent="0.25">
      <c r="B11" t="s">
        <v>163</v>
      </c>
    </row>
    <row r="12" spans="1:6" x14ac:dyDescent="0.25">
      <c r="B12" t="s">
        <v>165</v>
      </c>
    </row>
    <row r="13" spans="1:6" x14ac:dyDescent="0.25">
      <c r="A13" t="s">
        <v>152</v>
      </c>
    </row>
    <row r="14" spans="1:6" x14ac:dyDescent="0.25">
      <c r="A14" t="s">
        <v>149</v>
      </c>
      <c r="B14" t="s">
        <v>166</v>
      </c>
    </row>
    <row r="15" spans="1:6" x14ac:dyDescent="0.25">
      <c r="B15" t="s">
        <v>167</v>
      </c>
    </row>
    <row r="16" spans="1:6" x14ac:dyDescent="0.25">
      <c r="A16" t="s">
        <v>153</v>
      </c>
      <c r="B16" t="s">
        <v>168</v>
      </c>
    </row>
    <row r="18" spans="1:2" x14ac:dyDescent="0.25">
      <c r="A18" t="s">
        <v>171</v>
      </c>
      <c r="B18" t="s">
        <v>172</v>
      </c>
    </row>
    <row r="19" spans="1:2" x14ac:dyDescent="0.25">
      <c r="A19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156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O37" sqref="O37:O40"/>
    </sheetView>
  </sheetViews>
  <sheetFormatPr baseColWidth="10" defaultRowHeight="15" x14ac:dyDescent="0.25"/>
  <cols>
    <col min="6" max="6" width="3" style="20" customWidth="1"/>
    <col min="9" max="9" width="12.42578125" bestFit="1" customWidth="1"/>
    <col min="10" max="10" width="13.5703125" bestFit="1" customWidth="1"/>
    <col min="16" max="16" width="14.7109375" bestFit="1" customWidth="1"/>
    <col min="18" max="18" width="11.42578125" customWidth="1"/>
  </cols>
  <sheetData>
    <row r="1" spans="2:21" x14ac:dyDescent="0.25">
      <c r="C1" s="22" t="s">
        <v>177</v>
      </c>
      <c r="D1" s="22"/>
      <c r="E1" s="5"/>
      <c r="F1" s="18"/>
      <c r="G1" s="22" t="s">
        <v>178</v>
      </c>
      <c r="H1" s="22"/>
      <c r="I1" s="22" t="s">
        <v>179</v>
      </c>
      <c r="J1" s="22"/>
      <c r="K1" s="22"/>
      <c r="L1" s="22" t="s">
        <v>184</v>
      </c>
      <c r="M1" s="22"/>
      <c r="R1" t="s">
        <v>191</v>
      </c>
      <c r="S1">
        <v>126</v>
      </c>
      <c r="T1" t="s">
        <v>193</v>
      </c>
      <c r="U1">
        <v>138</v>
      </c>
    </row>
    <row r="2" spans="2:21" x14ac:dyDescent="0.25">
      <c r="B2" s="3"/>
      <c r="C2" s="3" t="s">
        <v>175</v>
      </c>
      <c r="D2" s="3" t="s">
        <v>176</v>
      </c>
      <c r="E2" s="3" t="s">
        <v>182</v>
      </c>
      <c r="F2" s="19"/>
      <c r="G2" s="3" t="s">
        <v>183</v>
      </c>
      <c r="H2" s="3" t="s">
        <v>195</v>
      </c>
      <c r="I2" s="3" t="s">
        <v>180</v>
      </c>
      <c r="J2" s="3" t="s">
        <v>181</v>
      </c>
      <c r="K2" s="3" t="s">
        <v>194</v>
      </c>
      <c r="L2" s="3" t="s">
        <v>186</v>
      </c>
      <c r="M2" s="3" t="s">
        <v>185</v>
      </c>
      <c r="N2" s="1" t="s">
        <v>187</v>
      </c>
      <c r="O2" s="1" t="s">
        <v>192</v>
      </c>
      <c r="P2" s="17" t="s">
        <v>188</v>
      </c>
      <c r="Q2" s="17" t="s">
        <v>189</v>
      </c>
      <c r="R2" s="1" t="s">
        <v>190</v>
      </c>
    </row>
    <row r="3" spans="2:21" x14ac:dyDescent="0.25">
      <c r="C3">
        <v>100</v>
      </c>
      <c r="D3">
        <v>0</v>
      </c>
      <c r="E3">
        <v>96</v>
      </c>
      <c r="F3" s="20">
        <f>ABS(E3)</f>
        <v>96</v>
      </c>
      <c r="G3">
        <v>-3</v>
      </c>
      <c r="H3">
        <v>3</v>
      </c>
      <c r="I3">
        <v>100</v>
      </c>
      <c r="J3">
        <v>104</v>
      </c>
      <c r="K3">
        <v>5</v>
      </c>
      <c r="L3">
        <f t="shared" ref="L3:L29" si="0">IF(E3&gt;0,refNO_a_0,refNO_a_1m)</f>
        <v>138</v>
      </c>
      <c r="M3">
        <v>123</v>
      </c>
      <c r="N3">
        <f>L3-M3</f>
        <v>15</v>
      </c>
      <c r="O3">
        <f t="shared" ref="O3:O40" si="1">IF(C3&gt;0,refNO_a_1m-M3,refNO_a_0-M3)</f>
        <v>3</v>
      </c>
      <c r="P3">
        <f t="shared" ref="P3:P13" si="2">H3-K3</f>
        <v>-2</v>
      </c>
      <c r="Q3">
        <f t="shared" ref="Q3:Q13" si="3">N3-K3</f>
        <v>10</v>
      </c>
      <c r="R3">
        <f t="shared" ref="R3:R11" si="4">IF(E3&lt;&gt;0,ATAN(G3/E3)*180/PI(),0)</f>
        <v>-1.7899106082460694</v>
      </c>
    </row>
    <row r="4" spans="2:21" x14ac:dyDescent="0.25">
      <c r="C4">
        <v>100</v>
      </c>
      <c r="D4">
        <v>0</v>
      </c>
      <c r="E4">
        <v>97</v>
      </c>
      <c r="F4" s="20">
        <f t="shared" ref="F4:F25" si="5">ABS(E4)</f>
        <v>97</v>
      </c>
      <c r="G4">
        <v>2</v>
      </c>
      <c r="H4">
        <v>6</v>
      </c>
      <c r="I4">
        <v>101.5</v>
      </c>
      <c r="J4">
        <v>104.5</v>
      </c>
      <c r="K4">
        <v>3</v>
      </c>
      <c r="L4">
        <f t="shared" si="0"/>
        <v>138</v>
      </c>
      <c r="M4">
        <v>124</v>
      </c>
      <c r="N4">
        <f t="shared" ref="N4:N18" si="6">L4-M4</f>
        <v>14</v>
      </c>
      <c r="O4">
        <f t="shared" si="1"/>
        <v>2</v>
      </c>
      <c r="P4">
        <f t="shared" si="2"/>
        <v>3</v>
      </c>
      <c r="Q4">
        <f t="shared" si="3"/>
        <v>11</v>
      </c>
      <c r="R4">
        <f t="shared" si="4"/>
        <v>1.181188913326638</v>
      </c>
    </row>
    <row r="5" spans="2:21" x14ac:dyDescent="0.25">
      <c r="C5">
        <v>100</v>
      </c>
      <c r="D5">
        <v>0</v>
      </c>
      <c r="E5">
        <v>96</v>
      </c>
      <c r="F5" s="20">
        <f t="shared" si="5"/>
        <v>96</v>
      </c>
      <c r="G5">
        <v>5</v>
      </c>
      <c r="H5">
        <v>9</v>
      </c>
      <c r="I5">
        <v>102</v>
      </c>
      <c r="J5">
        <v>104.5</v>
      </c>
      <c r="K5">
        <v>5</v>
      </c>
      <c r="L5">
        <f t="shared" si="0"/>
        <v>138</v>
      </c>
      <c r="M5">
        <v>124</v>
      </c>
      <c r="N5">
        <f t="shared" si="6"/>
        <v>14</v>
      </c>
      <c r="O5">
        <f t="shared" si="1"/>
        <v>2</v>
      </c>
      <c r="P5">
        <f t="shared" si="2"/>
        <v>4</v>
      </c>
      <c r="Q5">
        <f t="shared" si="3"/>
        <v>9</v>
      </c>
      <c r="R5">
        <f t="shared" si="4"/>
        <v>2.9814612199821919</v>
      </c>
    </row>
    <row r="6" spans="2:21" x14ac:dyDescent="0.25">
      <c r="C6">
        <v>100</v>
      </c>
      <c r="D6">
        <v>0</v>
      </c>
      <c r="E6">
        <v>97</v>
      </c>
      <c r="F6" s="20">
        <f t="shared" si="5"/>
        <v>97</v>
      </c>
      <c r="G6">
        <v>1</v>
      </c>
      <c r="H6">
        <v>6</v>
      </c>
      <c r="I6">
        <v>100</v>
      </c>
      <c r="J6">
        <v>103</v>
      </c>
      <c r="K6">
        <v>5</v>
      </c>
      <c r="L6">
        <f t="shared" si="0"/>
        <v>138</v>
      </c>
      <c r="M6">
        <v>123</v>
      </c>
      <c r="N6">
        <f t="shared" si="6"/>
        <v>15</v>
      </c>
      <c r="O6">
        <f t="shared" si="1"/>
        <v>3</v>
      </c>
      <c r="P6">
        <f t="shared" si="2"/>
        <v>1</v>
      </c>
      <c r="Q6">
        <f t="shared" si="3"/>
        <v>10</v>
      </c>
      <c r="R6">
        <f t="shared" si="4"/>
        <v>0.59065721464667098</v>
      </c>
    </row>
    <row r="7" spans="2:21" x14ac:dyDescent="0.25">
      <c r="C7">
        <v>100</v>
      </c>
      <c r="D7">
        <v>0</v>
      </c>
      <c r="E7">
        <v>95</v>
      </c>
      <c r="F7" s="20">
        <f t="shared" si="5"/>
        <v>95</v>
      </c>
      <c r="G7">
        <v>3</v>
      </c>
      <c r="H7">
        <v>12</v>
      </c>
      <c r="I7">
        <v>99.5</v>
      </c>
      <c r="J7">
        <v>103.5</v>
      </c>
      <c r="K7">
        <v>6</v>
      </c>
      <c r="L7">
        <f t="shared" si="0"/>
        <v>138</v>
      </c>
      <c r="M7">
        <v>123</v>
      </c>
      <c r="N7">
        <f t="shared" si="6"/>
        <v>15</v>
      </c>
      <c r="O7">
        <f t="shared" si="1"/>
        <v>3</v>
      </c>
      <c r="P7">
        <f t="shared" si="2"/>
        <v>6</v>
      </c>
      <c r="Q7">
        <f t="shared" si="3"/>
        <v>9</v>
      </c>
      <c r="R7">
        <f t="shared" si="4"/>
        <v>1.8087393224920654</v>
      </c>
    </row>
    <row r="8" spans="2:21" x14ac:dyDescent="0.25">
      <c r="C8">
        <v>100</v>
      </c>
      <c r="D8">
        <v>0</v>
      </c>
      <c r="E8">
        <v>97</v>
      </c>
      <c r="F8" s="20">
        <f t="shared" si="5"/>
        <v>97</v>
      </c>
      <c r="G8">
        <v>3</v>
      </c>
      <c r="H8">
        <v>6</v>
      </c>
      <c r="I8">
        <v>98</v>
      </c>
      <c r="J8">
        <v>102.5</v>
      </c>
      <c r="K8">
        <v>7</v>
      </c>
      <c r="L8">
        <f t="shared" si="0"/>
        <v>138</v>
      </c>
      <c r="M8">
        <v>121</v>
      </c>
      <c r="N8">
        <f t="shared" si="6"/>
        <v>17</v>
      </c>
      <c r="O8">
        <f t="shared" si="1"/>
        <v>5</v>
      </c>
      <c r="P8">
        <f t="shared" si="2"/>
        <v>-1</v>
      </c>
      <c r="Q8">
        <f t="shared" si="3"/>
        <v>10</v>
      </c>
      <c r="R8">
        <f t="shared" si="4"/>
        <v>1.7714697400340771</v>
      </c>
    </row>
    <row r="9" spans="2:21" x14ac:dyDescent="0.25">
      <c r="C9">
        <v>100</v>
      </c>
      <c r="D9">
        <v>0</v>
      </c>
      <c r="E9">
        <v>96</v>
      </c>
      <c r="F9" s="20">
        <f t="shared" si="5"/>
        <v>96</v>
      </c>
      <c r="G9">
        <v>4</v>
      </c>
      <c r="H9">
        <v>9</v>
      </c>
      <c r="I9">
        <v>99</v>
      </c>
      <c r="J9">
        <v>103</v>
      </c>
      <c r="K9">
        <v>5</v>
      </c>
      <c r="L9">
        <f t="shared" si="0"/>
        <v>138</v>
      </c>
      <c r="M9">
        <v>121</v>
      </c>
      <c r="N9">
        <f t="shared" si="6"/>
        <v>17</v>
      </c>
      <c r="O9">
        <f t="shared" si="1"/>
        <v>5</v>
      </c>
      <c r="P9">
        <f t="shared" si="2"/>
        <v>4</v>
      </c>
      <c r="Q9">
        <f t="shared" si="3"/>
        <v>12</v>
      </c>
      <c r="R9">
        <f t="shared" si="4"/>
        <v>2.3859440303888126</v>
      </c>
    </row>
    <row r="10" spans="2:21" x14ac:dyDescent="0.25">
      <c r="C10">
        <v>100</v>
      </c>
      <c r="D10">
        <v>0</v>
      </c>
      <c r="E10">
        <v>97</v>
      </c>
      <c r="F10" s="20">
        <f t="shared" si="5"/>
        <v>97</v>
      </c>
      <c r="G10">
        <v>4</v>
      </c>
      <c r="H10">
        <v>6</v>
      </c>
      <c r="I10">
        <v>98.5</v>
      </c>
      <c r="J10">
        <v>102.5</v>
      </c>
      <c r="K10">
        <v>6</v>
      </c>
      <c r="L10">
        <f t="shared" si="0"/>
        <v>138</v>
      </c>
      <c r="M10">
        <v>121</v>
      </c>
      <c r="N10">
        <f t="shared" si="6"/>
        <v>17</v>
      </c>
      <c r="O10">
        <f t="shared" si="1"/>
        <v>5</v>
      </c>
      <c r="P10">
        <f t="shared" si="2"/>
        <v>0</v>
      </c>
      <c r="Q10">
        <f t="shared" si="3"/>
        <v>11</v>
      </c>
      <c r="R10">
        <f t="shared" si="4"/>
        <v>2.3613746581756199</v>
      </c>
    </row>
    <row r="11" spans="2:21" x14ac:dyDescent="0.25">
      <c r="C11">
        <v>-100</v>
      </c>
      <c r="D11">
        <v>0</v>
      </c>
      <c r="E11">
        <v>-99</v>
      </c>
      <c r="F11" s="20">
        <f t="shared" si="5"/>
        <v>99</v>
      </c>
      <c r="G11">
        <v>-2</v>
      </c>
      <c r="H11">
        <v>3</v>
      </c>
      <c r="I11">
        <v>101.5</v>
      </c>
      <c r="J11">
        <v>99.8</v>
      </c>
      <c r="K11">
        <v>3</v>
      </c>
      <c r="L11">
        <f t="shared" si="0"/>
        <v>126</v>
      </c>
      <c r="M11">
        <v>134</v>
      </c>
      <c r="N11">
        <f t="shared" si="6"/>
        <v>-8</v>
      </c>
      <c r="O11">
        <f t="shared" si="1"/>
        <v>4</v>
      </c>
      <c r="P11">
        <f t="shared" si="2"/>
        <v>0</v>
      </c>
      <c r="Q11">
        <f t="shared" si="3"/>
        <v>-11</v>
      </c>
      <c r="R11">
        <f t="shared" si="4"/>
        <v>1.1573330681295171</v>
      </c>
    </row>
    <row r="12" spans="2:21" x14ac:dyDescent="0.25">
      <c r="C12">
        <v>100</v>
      </c>
      <c r="D12">
        <v>0</v>
      </c>
      <c r="E12">
        <v>99</v>
      </c>
      <c r="F12" s="20">
        <f t="shared" si="5"/>
        <v>99</v>
      </c>
      <c r="G12">
        <v>0</v>
      </c>
      <c r="H12">
        <v>3</v>
      </c>
      <c r="I12">
        <v>100.5</v>
      </c>
      <c r="J12">
        <v>99.7</v>
      </c>
      <c r="K12">
        <v>-1</v>
      </c>
      <c r="L12">
        <f t="shared" si="0"/>
        <v>138</v>
      </c>
      <c r="M12">
        <v>127</v>
      </c>
      <c r="N12">
        <f t="shared" si="6"/>
        <v>11</v>
      </c>
      <c r="O12">
        <f t="shared" si="1"/>
        <v>-1</v>
      </c>
      <c r="P12">
        <f t="shared" si="2"/>
        <v>4</v>
      </c>
      <c r="Q12">
        <f t="shared" si="3"/>
        <v>12</v>
      </c>
      <c r="R12">
        <f t="shared" ref="R12:R13" si="7">IF(E12&lt;&gt;0,ATAN(G12/E12)*180/PI(),0)</f>
        <v>0</v>
      </c>
    </row>
    <row r="13" spans="2:21" x14ac:dyDescent="0.25">
      <c r="C13">
        <v>-100</v>
      </c>
      <c r="D13">
        <v>0</v>
      </c>
      <c r="E13">
        <v>-99</v>
      </c>
      <c r="F13" s="20">
        <f t="shared" si="5"/>
        <v>99</v>
      </c>
      <c r="G13">
        <v>-2</v>
      </c>
      <c r="H13">
        <v>3</v>
      </c>
      <c r="I13">
        <v>103</v>
      </c>
      <c r="J13">
        <v>102</v>
      </c>
      <c r="K13">
        <v>1</v>
      </c>
      <c r="L13">
        <f t="shared" si="0"/>
        <v>126</v>
      </c>
      <c r="M13">
        <v>136</v>
      </c>
      <c r="N13">
        <f t="shared" si="6"/>
        <v>-10</v>
      </c>
      <c r="O13">
        <f t="shared" si="1"/>
        <v>2</v>
      </c>
      <c r="P13">
        <f t="shared" si="2"/>
        <v>2</v>
      </c>
      <c r="Q13">
        <f t="shared" si="3"/>
        <v>-11</v>
      </c>
      <c r="R13">
        <f t="shared" si="7"/>
        <v>1.1573330681295171</v>
      </c>
    </row>
    <row r="14" spans="2:21" x14ac:dyDescent="0.25">
      <c r="C14">
        <v>100</v>
      </c>
      <c r="D14">
        <v>0</v>
      </c>
      <c r="E14">
        <v>95</v>
      </c>
      <c r="F14" s="20">
        <f t="shared" si="5"/>
        <v>95</v>
      </c>
      <c r="G14">
        <v>2</v>
      </c>
      <c r="H14">
        <v>12</v>
      </c>
      <c r="I14">
        <v>99</v>
      </c>
      <c r="J14">
        <v>99.5</v>
      </c>
      <c r="K14">
        <v>0.5</v>
      </c>
      <c r="L14">
        <f t="shared" si="0"/>
        <v>138</v>
      </c>
      <c r="M14">
        <v>125</v>
      </c>
      <c r="N14">
        <f t="shared" si="6"/>
        <v>13</v>
      </c>
      <c r="O14">
        <f t="shared" si="1"/>
        <v>1</v>
      </c>
      <c r="P14">
        <f t="shared" ref="P14:P18" si="8">H14-K14</f>
        <v>11.5</v>
      </c>
      <c r="Q14">
        <f t="shared" ref="Q14:Q18" si="9">N14-K14</f>
        <v>12.5</v>
      </c>
      <c r="R14">
        <f t="shared" ref="R14:R40" si="10">IF(E14&lt;&gt;0,ATAN(G14/E14)*180/PI(),0)</f>
        <v>1.2060487792199577</v>
      </c>
    </row>
    <row r="15" spans="2:21" x14ac:dyDescent="0.25">
      <c r="C15">
        <v>-100</v>
      </c>
      <c r="D15">
        <v>0</v>
      </c>
      <c r="E15">
        <v>-99</v>
      </c>
      <c r="F15" s="20">
        <f t="shared" si="5"/>
        <v>99</v>
      </c>
      <c r="G15">
        <v>1</v>
      </c>
      <c r="H15">
        <v>-3</v>
      </c>
      <c r="I15">
        <v>101.2</v>
      </c>
      <c r="J15">
        <v>104</v>
      </c>
      <c r="K15">
        <v>-4</v>
      </c>
      <c r="L15">
        <f t="shared" si="0"/>
        <v>126</v>
      </c>
      <c r="M15">
        <v>139</v>
      </c>
      <c r="N15">
        <f t="shared" si="6"/>
        <v>-13</v>
      </c>
      <c r="O15">
        <f t="shared" si="1"/>
        <v>-1</v>
      </c>
      <c r="P15">
        <f t="shared" si="8"/>
        <v>1</v>
      </c>
      <c r="Q15">
        <f t="shared" si="9"/>
        <v>-9</v>
      </c>
      <c r="R15">
        <f t="shared" si="10"/>
        <v>-0.57872556560776212</v>
      </c>
    </row>
    <row r="16" spans="2:21" x14ac:dyDescent="0.25">
      <c r="C16">
        <v>100</v>
      </c>
      <c r="D16">
        <v>0</v>
      </c>
      <c r="E16">
        <v>94</v>
      </c>
      <c r="F16" s="20">
        <f t="shared" si="5"/>
        <v>94</v>
      </c>
      <c r="G16">
        <v>7</v>
      </c>
      <c r="H16">
        <v>12</v>
      </c>
      <c r="I16">
        <v>99.5</v>
      </c>
      <c r="J16">
        <v>99</v>
      </c>
      <c r="K16">
        <v>-1</v>
      </c>
      <c r="L16">
        <f t="shared" si="0"/>
        <v>138</v>
      </c>
      <c r="M16">
        <v>126</v>
      </c>
      <c r="N16">
        <f t="shared" si="6"/>
        <v>12</v>
      </c>
      <c r="O16">
        <f t="shared" si="1"/>
        <v>0</v>
      </c>
      <c r="P16">
        <f t="shared" si="8"/>
        <v>13</v>
      </c>
      <c r="Q16">
        <f t="shared" si="9"/>
        <v>13</v>
      </c>
      <c r="R16">
        <f t="shared" si="10"/>
        <v>4.2588461221703486</v>
      </c>
    </row>
    <row r="17" spans="2:18" x14ac:dyDescent="0.25">
      <c r="C17">
        <v>-100</v>
      </c>
      <c r="D17">
        <v>0</v>
      </c>
      <c r="E17">
        <v>-99</v>
      </c>
      <c r="F17" s="20">
        <f t="shared" si="5"/>
        <v>99</v>
      </c>
      <c r="G17">
        <v>0</v>
      </c>
      <c r="H17">
        <v>3</v>
      </c>
      <c r="I17">
        <v>101.2</v>
      </c>
      <c r="J17">
        <v>101.5</v>
      </c>
      <c r="K17">
        <v>0</v>
      </c>
      <c r="L17">
        <f t="shared" si="0"/>
        <v>126</v>
      </c>
      <c r="M17">
        <v>137</v>
      </c>
      <c r="N17">
        <f t="shared" si="6"/>
        <v>-11</v>
      </c>
      <c r="O17">
        <f t="shared" si="1"/>
        <v>1</v>
      </c>
      <c r="P17">
        <f t="shared" si="8"/>
        <v>3</v>
      </c>
      <c r="Q17">
        <f t="shared" si="9"/>
        <v>-11</v>
      </c>
      <c r="R17">
        <f t="shared" si="10"/>
        <v>0</v>
      </c>
    </row>
    <row r="18" spans="2:18" x14ac:dyDescent="0.25">
      <c r="C18">
        <v>100</v>
      </c>
      <c r="D18">
        <v>0</v>
      </c>
      <c r="E18">
        <v>93</v>
      </c>
      <c r="F18" s="20">
        <f t="shared" si="5"/>
        <v>93</v>
      </c>
      <c r="G18">
        <v>4</v>
      </c>
      <c r="H18">
        <v>9</v>
      </c>
      <c r="I18">
        <v>101</v>
      </c>
      <c r="J18">
        <v>99</v>
      </c>
      <c r="K18">
        <v>-3</v>
      </c>
      <c r="L18">
        <f t="shared" si="0"/>
        <v>138</v>
      </c>
      <c r="M18">
        <v>128</v>
      </c>
      <c r="N18">
        <f t="shared" si="6"/>
        <v>10</v>
      </c>
      <c r="O18">
        <f t="shared" si="1"/>
        <v>-2</v>
      </c>
      <c r="P18">
        <f t="shared" si="8"/>
        <v>12</v>
      </c>
      <c r="Q18">
        <f t="shared" si="9"/>
        <v>13</v>
      </c>
      <c r="R18">
        <f t="shared" si="10"/>
        <v>2.4628166759168471</v>
      </c>
    </row>
    <row r="19" spans="2:18" x14ac:dyDescent="0.25">
      <c r="C19">
        <v>-100</v>
      </c>
      <c r="D19">
        <v>0</v>
      </c>
      <c r="E19">
        <v>-99</v>
      </c>
      <c r="F19" s="20">
        <f t="shared" si="5"/>
        <v>99</v>
      </c>
      <c r="G19">
        <v>0</v>
      </c>
      <c r="H19">
        <v>3</v>
      </c>
      <c r="I19">
        <v>102.5</v>
      </c>
      <c r="J19">
        <v>101.5</v>
      </c>
      <c r="K19">
        <v>0.5</v>
      </c>
      <c r="L19">
        <f t="shared" si="0"/>
        <v>126</v>
      </c>
      <c r="M19">
        <v>136</v>
      </c>
      <c r="N19">
        <f t="shared" ref="N19:N25" si="11">L19-M19</f>
        <v>-10</v>
      </c>
      <c r="O19">
        <f t="shared" si="1"/>
        <v>2</v>
      </c>
      <c r="P19">
        <f t="shared" ref="P19:P25" si="12">H19-K19</f>
        <v>2.5</v>
      </c>
      <c r="Q19">
        <f t="shared" ref="Q19:Q25" si="13">N19-K19</f>
        <v>-10.5</v>
      </c>
      <c r="R19">
        <f t="shared" si="10"/>
        <v>0</v>
      </c>
    </row>
    <row r="20" spans="2:18" x14ac:dyDescent="0.25">
      <c r="C20">
        <v>100</v>
      </c>
      <c r="D20">
        <v>0</v>
      </c>
      <c r="E20">
        <v>95</v>
      </c>
      <c r="F20" s="20">
        <f t="shared" si="5"/>
        <v>95</v>
      </c>
      <c r="G20">
        <v>6</v>
      </c>
      <c r="H20">
        <v>12</v>
      </c>
      <c r="I20">
        <v>99.4</v>
      </c>
      <c r="J20">
        <v>99</v>
      </c>
      <c r="K20">
        <v>1</v>
      </c>
      <c r="L20">
        <f t="shared" si="0"/>
        <v>138</v>
      </c>
      <c r="M20">
        <v>126</v>
      </c>
      <c r="N20">
        <f t="shared" si="11"/>
        <v>12</v>
      </c>
      <c r="O20">
        <f t="shared" si="1"/>
        <v>0</v>
      </c>
      <c r="P20">
        <f t="shared" si="12"/>
        <v>11</v>
      </c>
      <c r="Q20">
        <f t="shared" si="13"/>
        <v>11</v>
      </c>
      <c r="R20">
        <f t="shared" si="10"/>
        <v>3.6138807520036442</v>
      </c>
    </row>
    <row r="21" spans="2:18" x14ac:dyDescent="0.25">
      <c r="C21">
        <v>-100</v>
      </c>
      <c r="D21">
        <v>0</v>
      </c>
      <c r="E21">
        <v>-99</v>
      </c>
      <c r="F21" s="20">
        <f t="shared" si="5"/>
        <v>99</v>
      </c>
      <c r="G21">
        <v>-3</v>
      </c>
      <c r="H21">
        <v>3</v>
      </c>
      <c r="I21">
        <v>98.8</v>
      </c>
      <c r="J21">
        <v>100</v>
      </c>
      <c r="K21">
        <v>-3</v>
      </c>
      <c r="L21">
        <f t="shared" si="0"/>
        <v>126</v>
      </c>
      <c r="M21">
        <v>138</v>
      </c>
      <c r="N21">
        <f t="shared" si="11"/>
        <v>-12</v>
      </c>
      <c r="O21">
        <f t="shared" si="1"/>
        <v>0</v>
      </c>
      <c r="P21">
        <f t="shared" si="12"/>
        <v>6</v>
      </c>
      <c r="Q21">
        <f t="shared" si="13"/>
        <v>-9</v>
      </c>
      <c r="R21">
        <f t="shared" si="10"/>
        <v>1.7357045889283891</v>
      </c>
    </row>
    <row r="22" spans="2:18" x14ac:dyDescent="0.25">
      <c r="C22">
        <v>100</v>
      </c>
      <c r="D22">
        <v>0</v>
      </c>
      <c r="E22">
        <v>99</v>
      </c>
      <c r="F22" s="20">
        <f t="shared" si="5"/>
        <v>99</v>
      </c>
      <c r="G22">
        <v>0</v>
      </c>
      <c r="H22">
        <v>3</v>
      </c>
      <c r="I22">
        <v>102.5</v>
      </c>
      <c r="J22">
        <v>101.5</v>
      </c>
      <c r="K22">
        <v>-0.5</v>
      </c>
      <c r="L22">
        <f t="shared" si="0"/>
        <v>138</v>
      </c>
      <c r="M22">
        <v>127</v>
      </c>
      <c r="N22">
        <f t="shared" si="11"/>
        <v>11</v>
      </c>
      <c r="O22">
        <f t="shared" si="1"/>
        <v>-1</v>
      </c>
      <c r="P22">
        <f t="shared" si="12"/>
        <v>3.5</v>
      </c>
      <c r="Q22">
        <f t="shared" si="13"/>
        <v>11.5</v>
      </c>
      <c r="R22">
        <f t="shared" si="10"/>
        <v>0</v>
      </c>
    </row>
    <row r="23" spans="2:18" x14ac:dyDescent="0.25">
      <c r="C23">
        <v>-100</v>
      </c>
      <c r="D23">
        <v>0</v>
      </c>
      <c r="E23">
        <v>-99</v>
      </c>
      <c r="F23" s="20">
        <f t="shared" si="5"/>
        <v>99</v>
      </c>
      <c r="G23">
        <v>-1</v>
      </c>
      <c r="H23">
        <v>3</v>
      </c>
      <c r="I23">
        <v>101</v>
      </c>
      <c r="J23">
        <v>98.5</v>
      </c>
      <c r="K23">
        <v>2</v>
      </c>
      <c r="L23">
        <f t="shared" si="0"/>
        <v>126</v>
      </c>
      <c r="M23">
        <v>133</v>
      </c>
      <c r="N23">
        <f t="shared" si="11"/>
        <v>-7</v>
      </c>
      <c r="O23">
        <f t="shared" si="1"/>
        <v>5</v>
      </c>
      <c r="P23">
        <f t="shared" si="12"/>
        <v>1</v>
      </c>
      <c r="Q23">
        <f t="shared" si="13"/>
        <v>-9</v>
      </c>
      <c r="R23">
        <f t="shared" si="10"/>
        <v>0.57872556560776212</v>
      </c>
    </row>
    <row r="24" spans="2:18" x14ac:dyDescent="0.25">
      <c r="C24">
        <v>-100</v>
      </c>
      <c r="D24">
        <v>0</v>
      </c>
      <c r="E24">
        <v>-99</v>
      </c>
      <c r="F24" s="20">
        <f t="shared" si="5"/>
        <v>99</v>
      </c>
      <c r="G24">
        <v>-5</v>
      </c>
      <c r="H24">
        <v>3</v>
      </c>
      <c r="I24">
        <v>101.7</v>
      </c>
      <c r="J24">
        <v>101</v>
      </c>
      <c r="K24">
        <v>0</v>
      </c>
      <c r="L24">
        <f t="shared" si="0"/>
        <v>126</v>
      </c>
      <c r="M24">
        <v>136</v>
      </c>
      <c r="N24">
        <f t="shared" si="11"/>
        <v>-10</v>
      </c>
      <c r="O24">
        <f t="shared" si="1"/>
        <v>2</v>
      </c>
      <c r="P24">
        <f t="shared" si="12"/>
        <v>3</v>
      </c>
      <c r="Q24">
        <f t="shared" si="13"/>
        <v>-10</v>
      </c>
      <c r="R24">
        <f t="shared" si="10"/>
        <v>2.8912695962205643</v>
      </c>
    </row>
    <row r="25" spans="2:18" x14ac:dyDescent="0.25">
      <c r="C25">
        <v>100</v>
      </c>
      <c r="D25">
        <v>0</v>
      </c>
      <c r="E25">
        <v>99</v>
      </c>
      <c r="F25" s="20">
        <f t="shared" si="5"/>
        <v>99</v>
      </c>
      <c r="G25">
        <v>-2</v>
      </c>
      <c r="H25">
        <v>-3</v>
      </c>
      <c r="I25">
        <v>101</v>
      </c>
      <c r="J25">
        <v>98.5</v>
      </c>
      <c r="K25">
        <v>-4</v>
      </c>
      <c r="L25">
        <f t="shared" si="0"/>
        <v>138</v>
      </c>
      <c r="M25">
        <v>129</v>
      </c>
      <c r="N25">
        <f t="shared" si="11"/>
        <v>9</v>
      </c>
      <c r="O25">
        <f t="shared" si="1"/>
        <v>-3</v>
      </c>
      <c r="P25">
        <f t="shared" si="12"/>
        <v>1</v>
      </c>
      <c r="Q25">
        <f t="shared" si="13"/>
        <v>13</v>
      </c>
      <c r="R25">
        <f t="shared" si="10"/>
        <v>-1.1573330681295171</v>
      </c>
    </row>
    <row r="26" spans="2:18" x14ac:dyDescent="0.25">
      <c r="C26">
        <v>100</v>
      </c>
      <c r="D26">
        <v>0</v>
      </c>
      <c r="E26">
        <v>97</v>
      </c>
      <c r="F26" s="20">
        <f t="shared" ref="F26:F89" si="14">ABS(E26)</f>
        <v>97</v>
      </c>
      <c r="G26">
        <v>-3</v>
      </c>
      <c r="H26">
        <v>-6</v>
      </c>
      <c r="I26">
        <v>99.5</v>
      </c>
      <c r="J26">
        <v>98.5</v>
      </c>
      <c r="K26">
        <v>-5</v>
      </c>
      <c r="L26">
        <f t="shared" si="0"/>
        <v>138</v>
      </c>
      <c r="M26">
        <v>129</v>
      </c>
      <c r="N26">
        <f t="shared" ref="N26" si="15">L26-M26</f>
        <v>9</v>
      </c>
      <c r="O26">
        <f t="shared" si="1"/>
        <v>-3</v>
      </c>
      <c r="P26">
        <f t="shared" ref="P26" si="16">H26-K26</f>
        <v>-1</v>
      </c>
      <c r="Q26">
        <f t="shared" ref="Q26" si="17">N26-K26</f>
        <v>14</v>
      </c>
      <c r="R26">
        <f t="shared" si="10"/>
        <v>-1.7714697400340771</v>
      </c>
    </row>
    <row r="27" spans="2:18" x14ac:dyDescent="0.25">
      <c r="C27">
        <v>-100</v>
      </c>
      <c r="D27">
        <v>0</v>
      </c>
      <c r="E27">
        <v>-97</v>
      </c>
      <c r="F27" s="20">
        <f t="shared" si="14"/>
        <v>97</v>
      </c>
      <c r="G27">
        <v>-6</v>
      </c>
      <c r="H27">
        <v>9</v>
      </c>
      <c r="I27">
        <v>101</v>
      </c>
      <c r="J27">
        <v>100.5</v>
      </c>
      <c r="K27">
        <v>0</v>
      </c>
      <c r="L27">
        <f t="shared" si="0"/>
        <v>126</v>
      </c>
      <c r="M27">
        <v>136</v>
      </c>
      <c r="N27">
        <f t="shared" ref="N27" si="18">L27-M27</f>
        <v>-10</v>
      </c>
      <c r="O27">
        <f t="shared" si="1"/>
        <v>2</v>
      </c>
      <c r="P27">
        <f t="shared" ref="P27:P40" si="19">H27-K27</f>
        <v>9</v>
      </c>
      <c r="Q27">
        <f t="shared" ref="Q27" si="20">N27-K27</f>
        <v>-10</v>
      </c>
      <c r="R27">
        <f t="shared" si="10"/>
        <v>3.5395591685499532</v>
      </c>
    </row>
    <row r="28" spans="2:18" x14ac:dyDescent="0.25">
      <c r="C28">
        <v>100</v>
      </c>
      <c r="D28">
        <v>0</v>
      </c>
      <c r="E28">
        <v>99</v>
      </c>
      <c r="F28" s="20">
        <f t="shared" si="14"/>
        <v>99</v>
      </c>
      <c r="G28">
        <v>0</v>
      </c>
      <c r="H28">
        <v>3</v>
      </c>
      <c r="I28">
        <v>100.5</v>
      </c>
      <c r="J28">
        <v>100</v>
      </c>
      <c r="K28">
        <v>-0.5</v>
      </c>
      <c r="L28">
        <f t="shared" si="0"/>
        <v>138</v>
      </c>
      <c r="M28">
        <v>136</v>
      </c>
      <c r="N28">
        <f t="shared" ref="N28" si="21">L28-M28</f>
        <v>2</v>
      </c>
      <c r="O28">
        <f t="shared" si="1"/>
        <v>-10</v>
      </c>
      <c r="P28">
        <f t="shared" si="19"/>
        <v>3.5</v>
      </c>
      <c r="Q28">
        <f t="shared" ref="Q28:Q40" si="22">N28-K28</f>
        <v>2.5</v>
      </c>
      <c r="R28">
        <f t="shared" si="10"/>
        <v>0</v>
      </c>
    </row>
    <row r="29" spans="2:18" x14ac:dyDescent="0.25">
      <c r="C29">
        <v>-100</v>
      </c>
      <c r="D29">
        <v>0</v>
      </c>
      <c r="E29">
        <v>-97</v>
      </c>
      <c r="F29" s="20">
        <f t="shared" si="14"/>
        <v>97</v>
      </c>
      <c r="G29">
        <v>0</v>
      </c>
      <c r="H29">
        <v>6</v>
      </c>
      <c r="I29">
        <v>100.2</v>
      </c>
      <c r="J29">
        <v>97.5</v>
      </c>
      <c r="K29">
        <v>3</v>
      </c>
      <c r="L29">
        <f t="shared" si="0"/>
        <v>126</v>
      </c>
      <c r="M29">
        <v>134</v>
      </c>
      <c r="N29">
        <f t="shared" ref="N29" si="23">L29-M29</f>
        <v>-8</v>
      </c>
      <c r="O29">
        <f t="shared" si="1"/>
        <v>4</v>
      </c>
      <c r="P29">
        <f t="shared" si="19"/>
        <v>3</v>
      </c>
      <c r="Q29">
        <f t="shared" si="22"/>
        <v>-11</v>
      </c>
      <c r="R29">
        <f t="shared" si="10"/>
        <v>0</v>
      </c>
    </row>
    <row r="30" spans="2:18" x14ac:dyDescent="0.25">
      <c r="C30">
        <v>100</v>
      </c>
      <c r="D30">
        <v>0</v>
      </c>
      <c r="E30">
        <v>97</v>
      </c>
      <c r="F30" s="20">
        <f t="shared" si="14"/>
        <v>97</v>
      </c>
      <c r="G30">
        <v>4</v>
      </c>
      <c r="H30">
        <v>6</v>
      </c>
      <c r="I30">
        <v>98</v>
      </c>
      <c r="J30">
        <v>100.5</v>
      </c>
      <c r="K30">
        <v>2</v>
      </c>
      <c r="L30">
        <v>160</v>
      </c>
      <c r="M30">
        <v>145</v>
      </c>
      <c r="N30">
        <f t="shared" ref="N30:N40" si="24">L30-M30</f>
        <v>15</v>
      </c>
      <c r="O30">
        <f t="shared" si="1"/>
        <v>-19</v>
      </c>
      <c r="P30">
        <f t="shared" si="19"/>
        <v>4</v>
      </c>
      <c r="Q30">
        <f t="shared" si="22"/>
        <v>13</v>
      </c>
      <c r="R30">
        <f t="shared" si="10"/>
        <v>2.3613746581756199</v>
      </c>
    </row>
    <row r="31" spans="2:18" x14ac:dyDescent="0.25">
      <c r="C31">
        <v>-100</v>
      </c>
      <c r="D31">
        <v>0</v>
      </c>
      <c r="E31">
        <v>-99</v>
      </c>
      <c r="F31" s="20">
        <f t="shared" si="14"/>
        <v>99</v>
      </c>
      <c r="G31">
        <v>-4</v>
      </c>
      <c r="H31">
        <v>3</v>
      </c>
      <c r="I31">
        <v>105</v>
      </c>
      <c r="J31">
        <v>102.5</v>
      </c>
      <c r="K31">
        <v>4</v>
      </c>
      <c r="L31">
        <v>145</v>
      </c>
      <c r="M31">
        <v>159</v>
      </c>
      <c r="N31">
        <f t="shared" si="24"/>
        <v>-14</v>
      </c>
      <c r="O31">
        <f t="shared" si="1"/>
        <v>-21</v>
      </c>
      <c r="P31">
        <f t="shared" si="19"/>
        <v>-1</v>
      </c>
      <c r="Q31">
        <f t="shared" si="22"/>
        <v>-18</v>
      </c>
      <c r="R31">
        <f t="shared" si="10"/>
        <v>2.3137224978242164</v>
      </c>
    </row>
    <row r="32" spans="2:18" x14ac:dyDescent="0.25">
      <c r="C32">
        <v>100</v>
      </c>
      <c r="D32">
        <v>0</v>
      </c>
      <c r="E32">
        <v>96</v>
      </c>
      <c r="F32" s="20">
        <f t="shared" si="14"/>
        <v>96</v>
      </c>
      <c r="G32">
        <v>8</v>
      </c>
      <c r="H32">
        <v>9</v>
      </c>
      <c r="I32">
        <v>99</v>
      </c>
      <c r="J32">
        <v>103</v>
      </c>
      <c r="K32">
        <v>6</v>
      </c>
      <c r="L32">
        <v>160</v>
      </c>
      <c r="M32">
        <v>143</v>
      </c>
      <c r="N32">
        <f t="shared" si="24"/>
        <v>17</v>
      </c>
      <c r="O32">
        <f t="shared" si="1"/>
        <v>-17</v>
      </c>
      <c r="P32">
        <f t="shared" si="19"/>
        <v>3</v>
      </c>
      <c r="Q32">
        <f t="shared" si="22"/>
        <v>11</v>
      </c>
      <c r="R32">
        <f t="shared" si="10"/>
        <v>4.7636416907261774</v>
      </c>
    </row>
    <row r="33" spans="2:18" x14ac:dyDescent="0.25">
      <c r="C33">
        <v>-100</v>
      </c>
      <c r="D33">
        <v>0</v>
      </c>
      <c r="E33">
        <v>-99</v>
      </c>
      <c r="F33" s="20">
        <f t="shared" si="14"/>
        <v>99</v>
      </c>
      <c r="G33">
        <v>1</v>
      </c>
      <c r="H33">
        <v>3</v>
      </c>
      <c r="I33">
        <v>103</v>
      </c>
      <c r="J33">
        <v>99</v>
      </c>
      <c r="K33">
        <v>5</v>
      </c>
      <c r="L33">
        <v>145</v>
      </c>
      <c r="M33">
        <v>159</v>
      </c>
      <c r="N33">
        <f t="shared" si="24"/>
        <v>-14</v>
      </c>
      <c r="O33">
        <f t="shared" si="1"/>
        <v>-21</v>
      </c>
      <c r="P33">
        <f t="shared" si="19"/>
        <v>-2</v>
      </c>
      <c r="Q33">
        <f t="shared" si="22"/>
        <v>-19</v>
      </c>
      <c r="R33">
        <f t="shared" si="10"/>
        <v>-0.57872556560776212</v>
      </c>
    </row>
    <row r="34" spans="2:18" x14ac:dyDescent="0.25">
      <c r="C34">
        <v>100</v>
      </c>
      <c r="D34">
        <v>0</v>
      </c>
      <c r="E34">
        <v>96</v>
      </c>
      <c r="F34" s="20">
        <f t="shared" si="14"/>
        <v>96</v>
      </c>
      <c r="G34">
        <v>5</v>
      </c>
      <c r="H34">
        <v>9</v>
      </c>
      <c r="I34">
        <v>99</v>
      </c>
      <c r="J34">
        <v>101.5</v>
      </c>
      <c r="K34">
        <v>2.5</v>
      </c>
      <c r="L34">
        <v>136</v>
      </c>
      <c r="M34">
        <v>124</v>
      </c>
      <c r="N34">
        <f t="shared" si="24"/>
        <v>12</v>
      </c>
      <c r="O34">
        <f t="shared" si="1"/>
        <v>2</v>
      </c>
      <c r="P34">
        <f t="shared" si="19"/>
        <v>6.5</v>
      </c>
      <c r="Q34">
        <f t="shared" si="22"/>
        <v>9.5</v>
      </c>
      <c r="R34">
        <f t="shared" si="10"/>
        <v>2.9814612199821919</v>
      </c>
    </row>
    <row r="35" spans="2:18" x14ac:dyDescent="0.25">
      <c r="C35">
        <v>-100</v>
      </c>
      <c r="D35">
        <v>0</v>
      </c>
      <c r="E35">
        <v>99</v>
      </c>
      <c r="F35" s="20">
        <f t="shared" si="14"/>
        <v>99</v>
      </c>
      <c r="G35">
        <v>-2</v>
      </c>
      <c r="H35">
        <v>3</v>
      </c>
      <c r="I35">
        <v>98</v>
      </c>
      <c r="J35">
        <v>102</v>
      </c>
      <c r="K35">
        <v>5</v>
      </c>
      <c r="L35">
        <v>126</v>
      </c>
      <c r="M35">
        <v>133</v>
      </c>
      <c r="N35">
        <f t="shared" si="24"/>
        <v>-7</v>
      </c>
      <c r="O35">
        <f t="shared" si="1"/>
        <v>5</v>
      </c>
      <c r="P35">
        <f t="shared" si="19"/>
        <v>-2</v>
      </c>
      <c r="Q35">
        <f t="shared" si="22"/>
        <v>-12</v>
      </c>
      <c r="R35">
        <f t="shared" si="10"/>
        <v>-1.1573330681295171</v>
      </c>
    </row>
    <row r="36" spans="2:18" x14ac:dyDescent="0.25">
      <c r="C36">
        <v>100</v>
      </c>
      <c r="D36">
        <v>0</v>
      </c>
      <c r="E36">
        <v>93</v>
      </c>
      <c r="F36" s="20">
        <f t="shared" si="14"/>
        <v>93</v>
      </c>
      <c r="G36">
        <v>9</v>
      </c>
      <c r="H36">
        <v>15</v>
      </c>
      <c r="I36">
        <v>97</v>
      </c>
      <c r="J36">
        <v>103</v>
      </c>
      <c r="K36">
        <v>7</v>
      </c>
      <c r="L36">
        <v>136</v>
      </c>
      <c r="M36">
        <v>119</v>
      </c>
      <c r="N36">
        <f t="shared" si="24"/>
        <v>17</v>
      </c>
      <c r="O36">
        <f t="shared" si="1"/>
        <v>7</v>
      </c>
      <c r="P36">
        <f t="shared" si="19"/>
        <v>8</v>
      </c>
      <c r="Q36">
        <f t="shared" si="22"/>
        <v>10</v>
      </c>
      <c r="R36">
        <f t="shared" si="10"/>
        <v>5.5275401516561722</v>
      </c>
    </row>
    <row r="37" spans="2:18" x14ac:dyDescent="0.25">
      <c r="C37">
        <v>-100</v>
      </c>
      <c r="D37">
        <v>0</v>
      </c>
      <c r="E37">
        <v>-99</v>
      </c>
      <c r="F37" s="20">
        <f t="shared" si="14"/>
        <v>99</v>
      </c>
      <c r="G37">
        <v>-1</v>
      </c>
      <c r="H37">
        <v>3</v>
      </c>
      <c r="I37">
        <v>102.5</v>
      </c>
      <c r="J37">
        <v>101</v>
      </c>
      <c r="K37">
        <v>1</v>
      </c>
      <c r="L37">
        <v>119</v>
      </c>
      <c r="M37">
        <v>135</v>
      </c>
      <c r="N37">
        <f t="shared" si="24"/>
        <v>-16</v>
      </c>
      <c r="O37">
        <f t="shared" si="1"/>
        <v>3</v>
      </c>
      <c r="P37">
        <f t="shared" si="19"/>
        <v>2</v>
      </c>
      <c r="Q37">
        <f t="shared" si="22"/>
        <v>-17</v>
      </c>
      <c r="R37">
        <f t="shared" si="10"/>
        <v>0.57872556560776212</v>
      </c>
    </row>
    <row r="38" spans="2:18" x14ac:dyDescent="0.25">
      <c r="C38">
        <v>-100</v>
      </c>
      <c r="D38">
        <v>0</v>
      </c>
      <c r="E38">
        <v>-96</v>
      </c>
      <c r="F38" s="20">
        <f t="shared" si="14"/>
        <v>96</v>
      </c>
      <c r="G38">
        <v>1</v>
      </c>
      <c r="H38">
        <v>-3</v>
      </c>
      <c r="I38">
        <v>105</v>
      </c>
      <c r="J38">
        <v>0</v>
      </c>
      <c r="K38">
        <v>-7</v>
      </c>
      <c r="L38">
        <v>127</v>
      </c>
      <c r="M38">
        <v>144</v>
      </c>
      <c r="N38">
        <f t="shared" si="24"/>
        <v>-17</v>
      </c>
      <c r="O38">
        <f t="shared" si="1"/>
        <v>-6</v>
      </c>
      <c r="P38">
        <f t="shared" si="19"/>
        <v>4</v>
      </c>
      <c r="Q38">
        <f t="shared" si="22"/>
        <v>-10</v>
      </c>
      <c r="R38">
        <f t="shared" si="10"/>
        <v>-0.59680945122917706</v>
      </c>
    </row>
    <row r="39" spans="2:18" x14ac:dyDescent="0.25">
      <c r="C39">
        <v>100</v>
      </c>
      <c r="D39">
        <v>0</v>
      </c>
      <c r="E39">
        <v>97</v>
      </c>
      <c r="F39" s="20">
        <f t="shared" si="14"/>
        <v>97</v>
      </c>
      <c r="G39">
        <v>0</v>
      </c>
      <c r="H39">
        <v>0</v>
      </c>
      <c r="I39">
        <v>99.5</v>
      </c>
      <c r="J39">
        <v>102.5</v>
      </c>
      <c r="K39">
        <v>5</v>
      </c>
      <c r="L39">
        <v>144</v>
      </c>
      <c r="M39">
        <v>124</v>
      </c>
      <c r="N39">
        <f t="shared" si="24"/>
        <v>20</v>
      </c>
      <c r="O39">
        <f t="shared" si="1"/>
        <v>2</v>
      </c>
      <c r="P39">
        <f t="shared" si="19"/>
        <v>-5</v>
      </c>
      <c r="Q39">
        <f t="shared" si="22"/>
        <v>15</v>
      </c>
      <c r="R39">
        <f t="shared" si="10"/>
        <v>0</v>
      </c>
    </row>
    <row r="40" spans="2:18" x14ac:dyDescent="0.25">
      <c r="C40">
        <v>-100</v>
      </c>
      <c r="D40">
        <v>0</v>
      </c>
      <c r="E40">
        <v>-96</v>
      </c>
      <c r="F40" s="20">
        <f t="shared" si="14"/>
        <v>96</v>
      </c>
      <c r="G40">
        <v>2</v>
      </c>
      <c r="H40">
        <v>-3</v>
      </c>
      <c r="I40">
        <v>95</v>
      </c>
      <c r="J40">
        <v>100</v>
      </c>
      <c r="K40">
        <v>-7</v>
      </c>
      <c r="L40">
        <v>124</v>
      </c>
      <c r="M40">
        <v>146</v>
      </c>
      <c r="N40">
        <f t="shared" si="24"/>
        <v>-22</v>
      </c>
      <c r="O40">
        <f t="shared" si="1"/>
        <v>-8</v>
      </c>
      <c r="P40">
        <f t="shared" si="19"/>
        <v>4</v>
      </c>
      <c r="Q40">
        <f t="shared" si="22"/>
        <v>-15</v>
      </c>
      <c r="R40">
        <f t="shared" si="10"/>
        <v>-1.1934894239820351</v>
      </c>
    </row>
    <row r="41" spans="2:18" x14ac:dyDescent="0.25">
      <c r="F41" s="20">
        <f t="shared" si="14"/>
        <v>0</v>
      </c>
    </row>
    <row r="42" spans="2:18" x14ac:dyDescent="0.25">
      <c r="F42" s="20">
        <f t="shared" si="14"/>
        <v>0</v>
      </c>
    </row>
    <row r="43" spans="2:18" x14ac:dyDescent="0.25">
      <c r="F43" s="20">
        <f t="shared" si="14"/>
        <v>0</v>
      </c>
    </row>
    <row r="44" spans="2:18" x14ac:dyDescent="0.25">
      <c r="F44" s="20">
        <f t="shared" si="14"/>
        <v>0</v>
      </c>
    </row>
    <row r="45" spans="2:18" x14ac:dyDescent="0.25">
      <c r="F45" s="20">
        <f t="shared" si="14"/>
        <v>0</v>
      </c>
    </row>
    <row r="46" spans="2:18" x14ac:dyDescent="0.25">
      <c r="F46" s="20">
        <f t="shared" si="14"/>
        <v>0</v>
      </c>
    </row>
    <row r="47" spans="2:18" x14ac:dyDescent="0.25">
      <c r="F47" s="20">
        <f t="shared" si="14"/>
        <v>0</v>
      </c>
    </row>
    <row r="48" spans="2:18" x14ac:dyDescent="0.25">
      <c r="F48" s="20">
        <f t="shared" si="14"/>
        <v>0</v>
      </c>
    </row>
    <row r="49" spans="6:6" x14ac:dyDescent="0.25">
      <c r="F49" s="20">
        <f t="shared" si="14"/>
        <v>0</v>
      </c>
    </row>
    <row r="50" spans="6:6" x14ac:dyDescent="0.25">
      <c r="F50" s="20">
        <f t="shared" si="14"/>
        <v>0</v>
      </c>
    </row>
    <row r="51" spans="6:6" x14ac:dyDescent="0.25">
      <c r="F51" s="20">
        <f t="shared" si="14"/>
        <v>0</v>
      </c>
    </row>
    <row r="52" spans="6:6" x14ac:dyDescent="0.25">
      <c r="F52" s="20">
        <f t="shared" si="14"/>
        <v>0</v>
      </c>
    </row>
    <row r="53" spans="6:6" x14ac:dyDescent="0.25">
      <c r="F53" s="20">
        <f t="shared" si="14"/>
        <v>0</v>
      </c>
    </row>
    <row r="54" spans="6:6" x14ac:dyDescent="0.25">
      <c r="F54" s="20">
        <f t="shared" si="14"/>
        <v>0</v>
      </c>
    </row>
    <row r="55" spans="6:6" x14ac:dyDescent="0.25">
      <c r="F55" s="20">
        <f t="shared" si="14"/>
        <v>0</v>
      </c>
    </row>
    <row r="56" spans="6:6" x14ac:dyDescent="0.25">
      <c r="F56" s="20">
        <f t="shared" si="14"/>
        <v>0</v>
      </c>
    </row>
    <row r="57" spans="6:6" x14ac:dyDescent="0.25">
      <c r="F57" s="20">
        <f t="shared" si="14"/>
        <v>0</v>
      </c>
    </row>
    <row r="58" spans="6:6" x14ac:dyDescent="0.25">
      <c r="F58" s="20">
        <f t="shared" si="14"/>
        <v>0</v>
      </c>
    </row>
    <row r="59" spans="6:6" x14ac:dyDescent="0.25">
      <c r="F59" s="20">
        <f t="shared" si="14"/>
        <v>0</v>
      </c>
    </row>
    <row r="60" spans="6:6" x14ac:dyDescent="0.25">
      <c r="F60" s="20">
        <f t="shared" si="14"/>
        <v>0</v>
      </c>
    </row>
    <row r="61" spans="6:6" x14ac:dyDescent="0.25">
      <c r="F61" s="20">
        <f t="shared" si="14"/>
        <v>0</v>
      </c>
    </row>
    <row r="62" spans="6:6" x14ac:dyDescent="0.25">
      <c r="F62" s="20">
        <f t="shared" si="14"/>
        <v>0</v>
      </c>
    </row>
    <row r="63" spans="6:6" x14ac:dyDescent="0.25">
      <c r="F63" s="20">
        <f t="shared" si="14"/>
        <v>0</v>
      </c>
    </row>
    <row r="64" spans="6:6" x14ac:dyDescent="0.25">
      <c r="F64" s="20">
        <f t="shared" si="14"/>
        <v>0</v>
      </c>
    </row>
    <row r="65" spans="6:6" x14ac:dyDescent="0.25">
      <c r="F65" s="20">
        <f t="shared" si="14"/>
        <v>0</v>
      </c>
    </row>
    <row r="66" spans="6:6" x14ac:dyDescent="0.25">
      <c r="F66" s="20">
        <f t="shared" si="14"/>
        <v>0</v>
      </c>
    </row>
    <row r="67" spans="6:6" x14ac:dyDescent="0.25">
      <c r="F67" s="20">
        <f t="shared" si="14"/>
        <v>0</v>
      </c>
    </row>
    <row r="68" spans="6:6" x14ac:dyDescent="0.25">
      <c r="F68" s="20">
        <f t="shared" si="14"/>
        <v>0</v>
      </c>
    </row>
    <row r="69" spans="6:6" x14ac:dyDescent="0.25">
      <c r="F69" s="20">
        <f t="shared" si="14"/>
        <v>0</v>
      </c>
    </row>
    <row r="70" spans="6:6" x14ac:dyDescent="0.25">
      <c r="F70" s="20">
        <f t="shared" si="14"/>
        <v>0</v>
      </c>
    </row>
    <row r="71" spans="6:6" x14ac:dyDescent="0.25">
      <c r="F71" s="20">
        <f t="shared" si="14"/>
        <v>0</v>
      </c>
    </row>
    <row r="72" spans="6:6" x14ac:dyDescent="0.25">
      <c r="F72" s="20">
        <f t="shared" si="14"/>
        <v>0</v>
      </c>
    </row>
    <row r="73" spans="6:6" x14ac:dyDescent="0.25">
      <c r="F73" s="20">
        <f t="shared" si="14"/>
        <v>0</v>
      </c>
    </row>
    <row r="74" spans="6:6" x14ac:dyDescent="0.25">
      <c r="F74" s="20">
        <f t="shared" si="14"/>
        <v>0</v>
      </c>
    </row>
    <row r="75" spans="6:6" x14ac:dyDescent="0.25">
      <c r="F75" s="20">
        <f t="shared" si="14"/>
        <v>0</v>
      </c>
    </row>
    <row r="76" spans="6:6" x14ac:dyDescent="0.25">
      <c r="F76" s="20">
        <f t="shared" si="14"/>
        <v>0</v>
      </c>
    </row>
    <row r="77" spans="6:6" x14ac:dyDescent="0.25">
      <c r="F77" s="20">
        <f t="shared" si="14"/>
        <v>0</v>
      </c>
    </row>
    <row r="78" spans="6:6" x14ac:dyDescent="0.25">
      <c r="F78" s="20">
        <f t="shared" si="14"/>
        <v>0</v>
      </c>
    </row>
    <row r="79" spans="6:6" x14ac:dyDescent="0.25">
      <c r="F79" s="20">
        <f t="shared" si="14"/>
        <v>0</v>
      </c>
    </row>
    <row r="80" spans="6:6" x14ac:dyDescent="0.25">
      <c r="F80" s="20">
        <f t="shared" si="14"/>
        <v>0</v>
      </c>
    </row>
    <row r="81" spans="6:6" x14ac:dyDescent="0.25">
      <c r="F81" s="20">
        <f t="shared" si="14"/>
        <v>0</v>
      </c>
    </row>
    <row r="82" spans="6:6" x14ac:dyDescent="0.25">
      <c r="F82" s="20">
        <f t="shared" si="14"/>
        <v>0</v>
      </c>
    </row>
    <row r="83" spans="6:6" x14ac:dyDescent="0.25">
      <c r="F83" s="20">
        <f t="shared" si="14"/>
        <v>0</v>
      </c>
    </row>
    <row r="84" spans="6:6" x14ac:dyDescent="0.25">
      <c r="F84" s="20">
        <f t="shared" si="14"/>
        <v>0</v>
      </c>
    </row>
    <row r="85" spans="6:6" x14ac:dyDescent="0.25">
      <c r="F85" s="20">
        <f t="shared" si="14"/>
        <v>0</v>
      </c>
    </row>
    <row r="86" spans="6:6" x14ac:dyDescent="0.25">
      <c r="F86" s="20">
        <f t="shared" si="14"/>
        <v>0</v>
      </c>
    </row>
    <row r="87" spans="6:6" x14ac:dyDescent="0.25">
      <c r="F87" s="20">
        <f t="shared" si="14"/>
        <v>0</v>
      </c>
    </row>
    <row r="88" spans="6:6" x14ac:dyDescent="0.25">
      <c r="F88" s="20">
        <f t="shared" si="14"/>
        <v>0</v>
      </c>
    </row>
    <row r="89" spans="6:6" x14ac:dyDescent="0.25">
      <c r="F89" s="20">
        <f t="shared" si="14"/>
        <v>0</v>
      </c>
    </row>
    <row r="90" spans="6:6" x14ac:dyDescent="0.25">
      <c r="F90" s="20">
        <f t="shared" ref="F90:F153" si="25">ABS(E90)</f>
        <v>0</v>
      </c>
    </row>
    <row r="91" spans="6:6" x14ac:dyDescent="0.25">
      <c r="F91" s="20">
        <f t="shared" si="25"/>
        <v>0</v>
      </c>
    </row>
    <row r="92" spans="6:6" x14ac:dyDescent="0.25">
      <c r="F92" s="20">
        <f t="shared" si="25"/>
        <v>0</v>
      </c>
    </row>
    <row r="93" spans="6:6" x14ac:dyDescent="0.25">
      <c r="F93" s="20">
        <f t="shared" si="25"/>
        <v>0</v>
      </c>
    </row>
    <row r="94" spans="6:6" x14ac:dyDescent="0.25">
      <c r="F94" s="20">
        <f t="shared" si="25"/>
        <v>0</v>
      </c>
    </row>
    <row r="95" spans="6:6" x14ac:dyDescent="0.25">
      <c r="F95" s="20">
        <f t="shared" si="25"/>
        <v>0</v>
      </c>
    </row>
    <row r="96" spans="6:6" x14ac:dyDescent="0.25">
      <c r="F96" s="20">
        <f t="shared" si="25"/>
        <v>0</v>
      </c>
    </row>
    <row r="97" spans="6:6" x14ac:dyDescent="0.25">
      <c r="F97" s="20">
        <f t="shared" si="25"/>
        <v>0</v>
      </c>
    </row>
    <row r="98" spans="6:6" x14ac:dyDescent="0.25">
      <c r="F98" s="20">
        <f t="shared" si="25"/>
        <v>0</v>
      </c>
    </row>
    <row r="99" spans="6:6" x14ac:dyDescent="0.25">
      <c r="F99" s="20">
        <f t="shared" si="25"/>
        <v>0</v>
      </c>
    </row>
    <row r="100" spans="6:6" x14ac:dyDescent="0.25">
      <c r="F100" s="20">
        <f t="shared" si="25"/>
        <v>0</v>
      </c>
    </row>
    <row r="101" spans="6:6" x14ac:dyDescent="0.25">
      <c r="F101" s="20">
        <f t="shared" si="25"/>
        <v>0</v>
      </c>
    </row>
    <row r="102" spans="6:6" x14ac:dyDescent="0.25">
      <c r="F102" s="20">
        <f t="shared" si="25"/>
        <v>0</v>
      </c>
    </row>
    <row r="103" spans="6:6" x14ac:dyDescent="0.25">
      <c r="F103" s="20">
        <f t="shared" si="25"/>
        <v>0</v>
      </c>
    </row>
    <row r="104" spans="6:6" x14ac:dyDescent="0.25">
      <c r="F104" s="20">
        <f t="shared" si="25"/>
        <v>0</v>
      </c>
    </row>
    <row r="105" spans="6:6" x14ac:dyDescent="0.25">
      <c r="F105" s="20">
        <f t="shared" si="25"/>
        <v>0</v>
      </c>
    </row>
    <row r="106" spans="6:6" x14ac:dyDescent="0.25">
      <c r="F106" s="20">
        <f t="shared" si="25"/>
        <v>0</v>
      </c>
    </row>
    <row r="107" spans="6:6" x14ac:dyDescent="0.25">
      <c r="F107" s="20">
        <f t="shared" si="25"/>
        <v>0</v>
      </c>
    </row>
    <row r="108" spans="6:6" x14ac:dyDescent="0.25">
      <c r="F108" s="20">
        <f t="shared" si="25"/>
        <v>0</v>
      </c>
    </row>
    <row r="109" spans="6:6" x14ac:dyDescent="0.25">
      <c r="F109" s="20">
        <f t="shared" si="25"/>
        <v>0</v>
      </c>
    </row>
    <row r="110" spans="6:6" x14ac:dyDescent="0.25">
      <c r="F110" s="20">
        <f t="shared" si="25"/>
        <v>0</v>
      </c>
    </row>
    <row r="111" spans="6:6" x14ac:dyDescent="0.25">
      <c r="F111" s="20">
        <f t="shared" si="25"/>
        <v>0</v>
      </c>
    </row>
    <row r="112" spans="6:6" x14ac:dyDescent="0.25">
      <c r="F112" s="20">
        <f t="shared" si="25"/>
        <v>0</v>
      </c>
    </row>
    <row r="113" spans="6:6" x14ac:dyDescent="0.25">
      <c r="F113" s="20">
        <f t="shared" si="25"/>
        <v>0</v>
      </c>
    </row>
    <row r="114" spans="6:6" x14ac:dyDescent="0.25">
      <c r="F114" s="20">
        <f t="shared" si="25"/>
        <v>0</v>
      </c>
    </row>
    <row r="115" spans="6:6" x14ac:dyDescent="0.25">
      <c r="F115" s="20">
        <f t="shared" si="25"/>
        <v>0</v>
      </c>
    </row>
    <row r="116" spans="6:6" x14ac:dyDescent="0.25">
      <c r="F116" s="20">
        <f t="shared" si="25"/>
        <v>0</v>
      </c>
    </row>
    <row r="117" spans="6:6" x14ac:dyDescent="0.25">
      <c r="F117" s="20">
        <f t="shared" si="25"/>
        <v>0</v>
      </c>
    </row>
    <row r="118" spans="6:6" x14ac:dyDescent="0.25">
      <c r="F118" s="20">
        <f t="shared" si="25"/>
        <v>0</v>
      </c>
    </row>
    <row r="119" spans="6:6" x14ac:dyDescent="0.25">
      <c r="F119" s="20">
        <f t="shared" si="25"/>
        <v>0</v>
      </c>
    </row>
    <row r="120" spans="6:6" x14ac:dyDescent="0.25">
      <c r="F120" s="20">
        <f t="shared" si="25"/>
        <v>0</v>
      </c>
    </row>
    <row r="121" spans="6:6" x14ac:dyDescent="0.25">
      <c r="F121" s="20">
        <f t="shared" si="25"/>
        <v>0</v>
      </c>
    </row>
    <row r="122" spans="6:6" x14ac:dyDescent="0.25">
      <c r="F122" s="20">
        <f t="shared" si="25"/>
        <v>0</v>
      </c>
    </row>
    <row r="123" spans="6:6" x14ac:dyDescent="0.25">
      <c r="F123" s="20">
        <f t="shared" si="25"/>
        <v>0</v>
      </c>
    </row>
    <row r="124" spans="6:6" x14ac:dyDescent="0.25">
      <c r="F124" s="20">
        <f t="shared" si="25"/>
        <v>0</v>
      </c>
    </row>
    <row r="125" spans="6:6" x14ac:dyDescent="0.25">
      <c r="F125" s="20">
        <f t="shared" si="25"/>
        <v>0</v>
      </c>
    </row>
    <row r="126" spans="6:6" x14ac:dyDescent="0.25">
      <c r="F126" s="20">
        <f t="shared" si="25"/>
        <v>0</v>
      </c>
    </row>
    <row r="127" spans="6:6" x14ac:dyDescent="0.25">
      <c r="F127" s="20">
        <f t="shared" si="25"/>
        <v>0</v>
      </c>
    </row>
    <row r="128" spans="6:6" x14ac:dyDescent="0.25">
      <c r="F128" s="20">
        <f t="shared" si="25"/>
        <v>0</v>
      </c>
    </row>
    <row r="129" spans="6:6" x14ac:dyDescent="0.25">
      <c r="F129" s="20">
        <f t="shared" si="25"/>
        <v>0</v>
      </c>
    </row>
    <row r="130" spans="6:6" x14ac:dyDescent="0.25">
      <c r="F130" s="20">
        <f t="shared" si="25"/>
        <v>0</v>
      </c>
    </row>
    <row r="131" spans="6:6" x14ac:dyDescent="0.25">
      <c r="F131" s="20">
        <f t="shared" si="25"/>
        <v>0</v>
      </c>
    </row>
    <row r="132" spans="6:6" x14ac:dyDescent="0.25">
      <c r="F132" s="20">
        <f t="shared" si="25"/>
        <v>0</v>
      </c>
    </row>
    <row r="133" spans="6:6" x14ac:dyDescent="0.25">
      <c r="F133" s="20">
        <f t="shared" si="25"/>
        <v>0</v>
      </c>
    </row>
    <row r="134" spans="6:6" x14ac:dyDescent="0.25">
      <c r="F134" s="20">
        <f t="shared" si="25"/>
        <v>0</v>
      </c>
    </row>
    <row r="135" spans="6:6" x14ac:dyDescent="0.25">
      <c r="F135" s="20">
        <f t="shared" si="25"/>
        <v>0</v>
      </c>
    </row>
    <row r="136" spans="6:6" x14ac:dyDescent="0.25">
      <c r="F136" s="20">
        <f t="shared" si="25"/>
        <v>0</v>
      </c>
    </row>
    <row r="137" spans="6:6" x14ac:dyDescent="0.25">
      <c r="F137" s="20">
        <f t="shared" si="25"/>
        <v>0</v>
      </c>
    </row>
    <row r="138" spans="6:6" x14ac:dyDescent="0.25">
      <c r="F138" s="20">
        <f t="shared" si="25"/>
        <v>0</v>
      </c>
    </row>
    <row r="139" spans="6:6" x14ac:dyDescent="0.25">
      <c r="F139" s="20">
        <f t="shared" si="25"/>
        <v>0</v>
      </c>
    </row>
    <row r="140" spans="6:6" x14ac:dyDescent="0.25">
      <c r="F140" s="20">
        <f t="shared" si="25"/>
        <v>0</v>
      </c>
    </row>
    <row r="141" spans="6:6" x14ac:dyDescent="0.25">
      <c r="F141" s="20">
        <f t="shared" si="25"/>
        <v>0</v>
      </c>
    </row>
    <row r="142" spans="6:6" x14ac:dyDescent="0.25">
      <c r="F142" s="20">
        <f t="shared" si="25"/>
        <v>0</v>
      </c>
    </row>
    <row r="143" spans="6:6" x14ac:dyDescent="0.25">
      <c r="F143" s="20">
        <f t="shared" si="25"/>
        <v>0</v>
      </c>
    </row>
    <row r="144" spans="6:6" x14ac:dyDescent="0.25">
      <c r="F144" s="20">
        <f t="shared" si="25"/>
        <v>0</v>
      </c>
    </row>
    <row r="145" spans="6:6" x14ac:dyDescent="0.25">
      <c r="F145" s="20">
        <f t="shared" si="25"/>
        <v>0</v>
      </c>
    </row>
    <row r="146" spans="6:6" x14ac:dyDescent="0.25">
      <c r="F146" s="20">
        <f t="shared" si="25"/>
        <v>0</v>
      </c>
    </row>
    <row r="147" spans="6:6" x14ac:dyDescent="0.25">
      <c r="F147" s="20">
        <f t="shared" si="25"/>
        <v>0</v>
      </c>
    </row>
    <row r="148" spans="6:6" x14ac:dyDescent="0.25">
      <c r="F148" s="20">
        <f t="shared" si="25"/>
        <v>0</v>
      </c>
    </row>
    <row r="149" spans="6:6" x14ac:dyDescent="0.25">
      <c r="F149" s="20">
        <f t="shared" si="25"/>
        <v>0</v>
      </c>
    </row>
    <row r="150" spans="6:6" x14ac:dyDescent="0.25">
      <c r="F150" s="20">
        <f t="shared" si="25"/>
        <v>0</v>
      </c>
    </row>
    <row r="151" spans="6:6" x14ac:dyDescent="0.25">
      <c r="F151" s="20">
        <f t="shared" si="25"/>
        <v>0</v>
      </c>
    </row>
    <row r="152" spans="6:6" x14ac:dyDescent="0.25">
      <c r="F152" s="20">
        <f t="shared" si="25"/>
        <v>0</v>
      </c>
    </row>
    <row r="153" spans="6:6" x14ac:dyDescent="0.25">
      <c r="F153" s="20">
        <f t="shared" si="25"/>
        <v>0</v>
      </c>
    </row>
    <row r="154" spans="6:6" x14ac:dyDescent="0.25">
      <c r="F154" s="20">
        <f t="shared" ref="F154:F156" si="26">ABS(E154)</f>
        <v>0</v>
      </c>
    </row>
    <row r="155" spans="6:6" x14ac:dyDescent="0.25">
      <c r="F155" s="20">
        <f t="shared" si="26"/>
        <v>0</v>
      </c>
    </row>
    <row r="156" spans="6:6" x14ac:dyDescent="0.25">
      <c r="F156" s="20">
        <f t="shared" si="26"/>
        <v>0</v>
      </c>
    </row>
  </sheetData>
  <autoFilter ref="B2:U156"/>
  <mergeCells count="4">
    <mergeCell ref="G1:H1"/>
    <mergeCell ref="I1:K1"/>
    <mergeCell ref="L1:M1"/>
    <mergeCell ref="C1:D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3</vt:i4>
      </vt:variant>
    </vt:vector>
  </HeadingPairs>
  <TitlesOfParts>
    <vt:vector size="9" baseType="lpstr">
      <vt:lpstr>ToDoList</vt:lpstr>
      <vt:lpstr>ToBeDecided</vt:lpstr>
      <vt:lpstr>BOM</vt:lpstr>
      <vt:lpstr>Category</vt:lpstr>
      <vt:lpstr>TestPlan</vt:lpstr>
      <vt:lpstr>MoveTest</vt:lpstr>
      <vt:lpstr>Category</vt:lpstr>
      <vt:lpstr>refNO_a_0</vt:lpstr>
      <vt:lpstr>refNO_a_1m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2016-06-13T09:24:12Z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06a234bf-a8d8-4c8d-bc4f-ef7e52beb6c1</vt:lpwstr>
  </property>
</Properties>
</file>