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715" windowHeight="9030" activeTab="3"/>
  </bookViews>
  <sheets>
    <sheet name="Arduino" sheetId="1" r:id="rId1"/>
    <sheet name="tourMoteurs" sheetId="2" r:id="rId2"/>
    <sheet name="courant" sheetId="3" r:id="rId3"/>
    <sheet name="BOM" sheetId="4" r:id="rId4"/>
  </sheets>
  <calcPr calcId="145621"/>
</workbook>
</file>

<file path=xl/calcChain.xml><?xml version="1.0" encoding="utf-8"?>
<calcChain xmlns="http://schemas.openxmlformats.org/spreadsheetml/2006/main">
  <c r="E14" i="4" l="1"/>
  <c r="E9" i="4"/>
  <c r="E10" i="4"/>
  <c r="E11" i="4"/>
  <c r="E12" i="4"/>
  <c r="E13" i="4"/>
  <c r="K2" i="2" l="1"/>
  <c r="E7" i="3" l="1"/>
  <c r="G7" i="3" s="1"/>
  <c r="G12" i="3" s="1"/>
  <c r="I12" i="3" s="1"/>
  <c r="G6" i="3"/>
  <c r="G8" i="3"/>
  <c r="G5" i="3"/>
  <c r="E21" i="4"/>
  <c r="E8" i="4"/>
  <c r="E7" i="4"/>
  <c r="E2" i="4"/>
  <c r="E3" i="4"/>
  <c r="E4" i="4"/>
  <c r="E5" i="4"/>
  <c r="E6" i="4"/>
  <c r="D4" i="3" l="1"/>
  <c r="D3" i="3"/>
  <c r="D2" i="3"/>
  <c r="I2" i="2" l="1"/>
  <c r="H2" i="2"/>
  <c r="F2" i="2"/>
  <c r="E2" i="2"/>
  <c r="C2" i="2"/>
  <c r="B14" i="1"/>
  <c r="C11" i="1"/>
  <c r="C14" i="1" s="1"/>
  <c r="D11" i="1"/>
  <c r="D14" i="1" s="1"/>
  <c r="E11" i="1"/>
  <c r="E14" i="1" s="1"/>
  <c r="F11" i="1"/>
  <c r="F14" i="1" s="1"/>
  <c r="B11" i="1"/>
</calcChain>
</file>

<file path=xl/comments1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<sst xmlns="http://schemas.openxmlformats.org/spreadsheetml/2006/main" count="76" uniqueCount="68">
  <si>
    <t>IA</t>
  </si>
  <si>
    <t>OD PWM</t>
  </si>
  <si>
    <t>IO Serial</t>
  </si>
  <si>
    <t>Laison Rasberry</t>
  </si>
  <si>
    <t>4 Sonars</t>
  </si>
  <si>
    <t>ID Interrupt</t>
  </si>
  <si>
    <t>2 moteurs</t>
  </si>
  <si>
    <t>2 servos</t>
  </si>
  <si>
    <t>4 micros</t>
  </si>
  <si>
    <t>Total</t>
  </si>
  <si>
    <t>Colonne1</t>
  </si>
  <si>
    <t>Capacite Arduino mega</t>
  </si>
  <si>
    <t>reste</t>
  </si>
  <si>
    <t>ID/OD</t>
  </si>
  <si>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</si>
  <si>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</si>
  <si>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</si>
  <si>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</si>
  <si>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</si>
  <si>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</si>
  <si>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</si>
  <si>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</si>
  <si>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</si>
  <si>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</si>
  <si>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</si>
  <si>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</si>
  <si>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</si>
  <si>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</si>
  <si>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</si>
  <si>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Buzzer</t>
  </si>
  <si>
    <t>raspberry</t>
  </si>
  <si>
    <t>conso prev</t>
  </si>
  <si>
    <t>Arduino</t>
  </si>
  <si>
    <t>2 encodeurs</t>
  </si>
  <si>
    <t>Controleur moteur</t>
  </si>
  <si>
    <t xml:space="preserve">Reference </t>
  </si>
  <si>
    <t>L278M</t>
  </si>
  <si>
    <t>Statut</t>
  </si>
  <si>
    <t xml:space="preserve">Arduino </t>
  </si>
  <si>
    <t>Mega 2560</t>
  </si>
  <si>
    <t>Raspberry</t>
  </si>
  <si>
    <t>PI 2B</t>
  </si>
  <si>
    <t>Servo moteur 180</t>
  </si>
  <si>
    <t>WSFS Hot MG996R </t>
  </si>
  <si>
    <t>HC-SR04 </t>
  </si>
  <si>
    <t>Capteur distance</t>
  </si>
  <si>
    <t>PU</t>
  </si>
  <si>
    <t>Qte</t>
  </si>
  <si>
    <t>servo moteur 360</t>
  </si>
  <si>
    <t>MG995</t>
  </si>
  <si>
    <t>moteur</t>
  </si>
  <si>
    <t>2342 L012CR </t>
  </si>
  <si>
    <t>batterie</t>
  </si>
  <si>
    <t>testé</t>
  </si>
  <si>
    <t>commandé</t>
  </si>
  <si>
    <t>buzzer</t>
  </si>
  <si>
    <t>dispo</t>
  </si>
  <si>
    <t>webcam</t>
  </si>
  <si>
    <t>microphone</t>
  </si>
  <si>
    <t>DC moteurs</t>
  </si>
  <si>
    <t>servomoteurs</t>
  </si>
  <si>
    <t>Puissance output</t>
  </si>
  <si>
    <t>Puissance Input</t>
  </si>
  <si>
    <t>Ref Voltage</t>
  </si>
  <si>
    <t>RPM/Volt</t>
  </si>
  <si>
    <t>poulies</t>
  </si>
  <si>
    <t>chaine et attaches rapide</t>
  </si>
  <si>
    <t>5 m de chaine (reste 4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</si>
</sst>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44" fontId="0" fillId="0" borderId="0" xfId="1" applyFont="1"/>
  </cellXfs>
  <cellStyles count="2">
    <cellStyle name="Monétaire" xfId="1" builtinId="4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au2" displayName="Tableau2" ref="A1:F11" totalsRowShown="0">
  <autoFilter ref="A1:F11"/>
  <tableColumns count="6">
    <tableColumn id="1" name="Colonne1"/>
    <tableColumn id="2" name="IA" dataDxfId="4"/>
    <tableColumn id="3" name="ID/OD" dataDxfId="3"/>
    <tableColumn id="4" name="ID Interrupt" dataDxfId="2"/>
    <tableColumn id="6" name="OD PWM" dataDxfId="1"/>
    <tableColumn id="7" name="IO Seri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22" sqref="D22"/>
    </sheetView>
  </sheetViews>
  <sheetFormatPr baseColWidth="10" defaultRowHeight="15" x14ac:dyDescent="0.25"/>
  <cols>
    <col min="1" max="1" width="22.5703125" customWidth="1"/>
    <col min="4" max="4" width="13.42578125" customWidth="1"/>
  </cols>
  <sheetData>
    <row r="1" spans="1:6" x14ac:dyDescent="0.25">
      <c r="A1" t="s">
        <v>10</v>
      </c>
      <c r="B1" t="s">
        <v>0</v>
      </c>
      <c r="C1" t="s">
        <v>13</v>
      </c>
      <c r="D1" t="s">
        <v>5</v>
      </c>
      <c r="E1" t="s">
        <v>1</v>
      </c>
      <c r="F1" t="s">
        <v>2</v>
      </c>
    </row>
    <row r="2" spans="1:6" x14ac:dyDescent="0.25">
      <c r="A2" t="s">
        <v>3</v>
      </c>
      <c r="B2" s="1">
        <v>0</v>
      </c>
      <c r="C2" s="1">
        <v>0</v>
      </c>
      <c r="D2" s="1">
        <v>0</v>
      </c>
      <c r="E2" s="1">
        <v>0</v>
      </c>
      <c r="F2" s="1">
        <v>1</v>
      </c>
    </row>
    <row r="3" spans="1:6" x14ac:dyDescent="0.25">
      <c r="A3" t="s">
        <v>4</v>
      </c>
      <c r="B3" s="1">
        <v>0</v>
      </c>
      <c r="C3" s="1">
        <v>8</v>
      </c>
      <c r="D3" s="1">
        <v>0</v>
      </c>
      <c r="E3" s="1">
        <v>0</v>
      </c>
      <c r="F3" s="1">
        <v>0</v>
      </c>
    </row>
    <row r="4" spans="1:6" x14ac:dyDescent="0.25">
      <c r="A4" t="s">
        <v>6</v>
      </c>
      <c r="B4" s="1">
        <v>0</v>
      </c>
      <c r="C4" s="1">
        <v>4</v>
      </c>
      <c r="D4" s="1"/>
      <c r="E4" s="1">
        <v>2</v>
      </c>
      <c r="F4" s="1">
        <v>0</v>
      </c>
    </row>
    <row r="5" spans="1:6" x14ac:dyDescent="0.25">
      <c r="A5" t="s">
        <v>33</v>
      </c>
      <c r="B5" s="1"/>
      <c r="C5" s="1"/>
      <c r="D5" s="1">
        <v>4</v>
      </c>
      <c r="E5" s="1"/>
      <c r="F5" s="1"/>
    </row>
    <row r="6" spans="1:6" x14ac:dyDescent="0.25">
      <c r="A6" t="s">
        <v>7</v>
      </c>
      <c r="B6" s="1">
        <v>0</v>
      </c>
      <c r="C6" s="1">
        <v>0</v>
      </c>
      <c r="D6" s="1">
        <v>0</v>
      </c>
      <c r="E6" s="1">
        <v>2</v>
      </c>
      <c r="F6" s="1">
        <v>0</v>
      </c>
    </row>
    <row r="7" spans="1:6" x14ac:dyDescent="0.25">
      <c r="A7" t="s">
        <v>8</v>
      </c>
      <c r="B7" s="1">
        <v>4</v>
      </c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t="s">
        <v>28</v>
      </c>
      <c r="B8" s="1"/>
      <c r="C8" s="1">
        <v>6</v>
      </c>
      <c r="D8" s="1"/>
      <c r="E8" s="1"/>
      <c r="F8" s="1"/>
    </row>
    <row r="9" spans="1:6" x14ac:dyDescent="0.25">
      <c r="A9" t="s">
        <v>29</v>
      </c>
      <c r="B9" s="1"/>
      <c r="C9" s="1">
        <v>1</v>
      </c>
      <c r="D9" s="1"/>
      <c r="E9" s="1">
        <v>1</v>
      </c>
      <c r="F9" s="1"/>
    </row>
    <row r="10" spans="1:6" x14ac:dyDescent="0.25">
      <c r="B10" s="1"/>
      <c r="C10" s="1"/>
      <c r="D10" s="1"/>
      <c r="E10" s="1"/>
      <c r="F10" s="1"/>
    </row>
    <row r="11" spans="1:6" x14ac:dyDescent="0.25">
      <c r="A11" t="s">
        <v>9</v>
      </c>
      <c r="B11" s="1">
        <f>SUM(B2:B10)</f>
        <v>4</v>
      </c>
      <c r="C11" s="1">
        <f t="shared" ref="C11:F11" si="0">SUM(C2:C10)</f>
        <v>19</v>
      </c>
      <c r="D11" s="1">
        <f t="shared" si="0"/>
        <v>4</v>
      </c>
      <c r="E11" s="1">
        <f t="shared" si="0"/>
        <v>5</v>
      </c>
      <c r="F11" s="1">
        <f t="shared" si="0"/>
        <v>1</v>
      </c>
    </row>
    <row r="13" spans="1:6" x14ac:dyDescent="0.25">
      <c r="A13" t="s">
        <v>11</v>
      </c>
      <c r="B13">
        <v>16</v>
      </c>
      <c r="C13">
        <v>54</v>
      </c>
      <c r="D13">
        <v>6</v>
      </c>
      <c r="E13">
        <v>15</v>
      </c>
      <c r="F13">
        <v>3</v>
      </c>
    </row>
    <row r="14" spans="1:6" x14ac:dyDescent="0.25">
      <c r="A14" t="s">
        <v>12</v>
      </c>
      <c r="B14">
        <f t="shared" ref="B14:E14" si="1">B13-B11</f>
        <v>12</v>
      </c>
      <c r="C14">
        <f t="shared" si="1"/>
        <v>35</v>
      </c>
      <c r="D14" s="2">
        <f t="shared" si="1"/>
        <v>2</v>
      </c>
      <c r="E14">
        <f t="shared" si="1"/>
        <v>10</v>
      </c>
      <c r="F14">
        <f>F13-F11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"/>
  <sheetViews>
    <sheetView workbookViewId="0">
      <selection activeCell="L2" sqref="L2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</cols>
  <sheetData>
    <row r="1" spans="2:11" x14ac:dyDescent="0.25">
      <c r="B1" t="s">
        <v>14</v>
      </c>
      <c r="C1" t="s">
        <v>15</v>
      </c>
      <c r="D1" t="s">
        <v>16</v>
      </c>
      <c r="E1" t="s">
        <v>17</v>
      </c>
      <c r="F1" t="s">
        <v>19</v>
      </c>
      <c r="G1" t="s">
        <v>18</v>
      </c>
      <c r="H1" t="s">
        <v>20</v>
      </c>
      <c r="I1" t="s">
        <v>21</v>
      </c>
      <c r="J1" t="s">
        <v>63</v>
      </c>
      <c r="K1" t="s">
        <v>64</v>
      </c>
    </row>
    <row r="2" spans="2:11" x14ac:dyDescent="0.25">
      <c r="B2">
        <v>65</v>
      </c>
      <c r="C2" s="3">
        <f>PI()*B2/1000</f>
        <v>0.20420352248333654</v>
      </c>
      <c r="D2">
        <v>3000</v>
      </c>
      <c r="E2" s="3">
        <f>D2/(60*60)</f>
        <v>0.83333333333333337</v>
      </c>
      <c r="F2" s="3">
        <f>E2/C2*60</f>
        <v>244.85375860291595</v>
      </c>
      <c r="G2">
        <v>120</v>
      </c>
      <c r="H2">
        <f>G2*C2</f>
        <v>24.504422698000383</v>
      </c>
      <c r="I2">
        <f>H2/1000*60</f>
        <v>1.4702653618800228</v>
      </c>
      <c r="J2">
        <v>12</v>
      </c>
      <c r="K2">
        <f>G2/J2</f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24</v>
      </c>
      <c r="C1" t="s">
        <v>22</v>
      </c>
      <c r="D1" t="s">
        <v>23</v>
      </c>
      <c r="E1" t="s">
        <v>31</v>
      </c>
      <c r="F1" t="s">
        <v>47</v>
      </c>
      <c r="H1" t="s">
        <v>61</v>
      </c>
      <c r="I1" t="s">
        <v>62</v>
      </c>
    </row>
    <row r="2" spans="1:9" x14ac:dyDescent="0.25">
      <c r="A2" t="s">
        <v>25</v>
      </c>
      <c r="B2">
        <v>0.5</v>
      </c>
      <c r="C2">
        <v>12</v>
      </c>
      <c r="D2">
        <f>C2*B2</f>
        <v>6</v>
      </c>
    </row>
    <row r="3" spans="1:9" x14ac:dyDescent="0.25">
      <c r="A3" t="s">
        <v>26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27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30</v>
      </c>
      <c r="E5">
        <v>0.3</v>
      </c>
      <c r="F5">
        <v>1</v>
      </c>
      <c r="G5">
        <f>F5*E5</f>
        <v>0.3</v>
      </c>
    </row>
    <row r="6" spans="1:9" x14ac:dyDescent="0.25">
      <c r="A6" t="s">
        <v>32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59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60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L15" sqref="L15"/>
    </sheetView>
  </sheetViews>
  <sheetFormatPr baseColWidth="10" defaultRowHeight="15" x14ac:dyDescent="0.25"/>
  <cols>
    <col min="1" max="1" width="31.140625" customWidth="1"/>
    <col min="2" max="2" width="17.5703125" bestFit="1" customWidth="1"/>
    <col min="3" max="4" width="9.140625" customWidth="1"/>
    <col min="5" max="5" width="9.140625" style="4" customWidth="1"/>
  </cols>
  <sheetData>
    <row r="1" spans="1:6" x14ac:dyDescent="0.25">
      <c r="B1" t="s">
        <v>35</v>
      </c>
      <c r="C1" t="s">
        <v>46</v>
      </c>
      <c r="D1" t="s">
        <v>47</v>
      </c>
      <c r="E1" s="4" t="s">
        <v>9</v>
      </c>
      <c r="F1" t="s">
        <v>37</v>
      </c>
    </row>
    <row r="2" spans="1:6" x14ac:dyDescent="0.25">
      <c r="A2" t="s">
        <v>34</v>
      </c>
      <c r="B2" t="s">
        <v>36</v>
      </c>
      <c r="D2">
        <v>1</v>
      </c>
      <c r="E2" s="4">
        <f t="shared" ref="E2:E5" si="0">D2*C2</f>
        <v>0</v>
      </c>
      <c r="F2" t="s">
        <v>53</v>
      </c>
    </row>
    <row r="3" spans="1:6" x14ac:dyDescent="0.25">
      <c r="A3" t="s">
        <v>38</v>
      </c>
      <c r="B3" t="s">
        <v>39</v>
      </c>
      <c r="C3">
        <v>5.38</v>
      </c>
      <c r="D3">
        <v>1</v>
      </c>
      <c r="E3" s="4">
        <f t="shared" si="0"/>
        <v>5.38</v>
      </c>
      <c r="F3" t="s">
        <v>53</v>
      </c>
    </row>
    <row r="4" spans="1:6" x14ac:dyDescent="0.25">
      <c r="A4" t="s">
        <v>40</v>
      </c>
      <c r="B4" t="s">
        <v>41</v>
      </c>
      <c r="C4">
        <v>36</v>
      </c>
      <c r="D4">
        <v>1</v>
      </c>
      <c r="E4" s="4">
        <f t="shared" si="0"/>
        <v>36</v>
      </c>
      <c r="F4" t="s">
        <v>53</v>
      </c>
    </row>
    <row r="5" spans="1:6" x14ac:dyDescent="0.25">
      <c r="A5" t="s">
        <v>42</v>
      </c>
      <c r="B5" t="s">
        <v>43</v>
      </c>
      <c r="C5">
        <v>5.47</v>
      </c>
      <c r="D5">
        <v>1</v>
      </c>
      <c r="E5" s="4">
        <f t="shared" si="0"/>
        <v>5.47</v>
      </c>
      <c r="F5" t="s">
        <v>53</v>
      </c>
    </row>
    <row r="6" spans="1:6" x14ac:dyDescent="0.25">
      <c r="A6" t="s">
        <v>45</v>
      </c>
      <c r="B6" t="s">
        <v>44</v>
      </c>
      <c r="C6">
        <v>0.83499999999999996</v>
      </c>
      <c r="D6">
        <v>4</v>
      </c>
      <c r="E6" s="4">
        <f>D6*C6</f>
        <v>3.34</v>
      </c>
      <c r="F6" t="s">
        <v>53</v>
      </c>
    </row>
    <row r="7" spans="1:6" x14ac:dyDescent="0.25">
      <c r="A7" t="s">
        <v>48</v>
      </c>
      <c r="B7" t="s">
        <v>49</v>
      </c>
      <c r="C7">
        <v>8.06</v>
      </c>
      <c r="D7">
        <v>1</v>
      </c>
      <c r="E7" s="4">
        <f>D7*C7</f>
        <v>8.06</v>
      </c>
      <c r="F7" t="s">
        <v>53</v>
      </c>
    </row>
    <row r="8" spans="1:6" x14ac:dyDescent="0.25">
      <c r="A8" t="s">
        <v>50</v>
      </c>
      <c r="B8" t="s">
        <v>51</v>
      </c>
      <c r="C8">
        <v>14.97</v>
      </c>
      <c r="D8">
        <v>2</v>
      </c>
      <c r="E8" s="4">
        <f>D8*C8</f>
        <v>29.94</v>
      </c>
      <c r="F8" t="s">
        <v>54</v>
      </c>
    </row>
    <row r="9" spans="1:6" x14ac:dyDescent="0.25">
      <c r="A9" t="s">
        <v>52</v>
      </c>
      <c r="D9">
        <v>4</v>
      </c>
      <c r="E9" s="4">
        <f t="shared" ref="E9:E14" si="1">D9*C9</f>
        <v>0</v>
      </c>
    </row>
    <row r="10" spans="1:6" x14ac:dyDescent="0.25">
      <c r="A10" t="s">
        <v>55</v>
      </c>
      <c r="D10">
        <v>1</v>
      </c>
      <c r="E10" s="4">
        <f t="shared" si="1"/>
        <v>0</v>
      </c>
      <c r="F10" t="s">
        <v>56</v>
      </c>
    </row>
    <row r="11" spans="1:6" x14ac:dyDescent="0.25">
      <c r="A11" t="s">
        <v>57</v>
      </c>
      <c r="D11">
        <v>1</v>
      </c>
      <c r="E11" s="4">
        <f t="shared" si="1"/>
        <v>0</v>
      </c>
    </row>
    <row r="12" spans="1:6" x14ac:dyDescent="0.25">
      <c r="A12" t="s">
        <v>58</v>
      </c>
      <c r="D12">
        <v>4</v>
      </c>
      <c r="E12" s="4">
        <f t="shared" si="1"/>
        <v>0</v>
      </c>
    </row>
    <row r="13" spans="1:6" x14ac:dyDescent="0.25">
      <c r="A13" t="s">
        <v>66</v>
      </c>
      <c r="C13">
        <v>45</v>
      </c>
      <c r="D13">
        <v>1</v>
      </c>
      <c r="E13" s="4">
        <f t="shared" si="1"/>
        <v>45</v>
      </c>
      <c r="F13" t="s">
        <v>67</v>
      </c>
    </row>
    <row r="14" spans="1:6" x14ac:dyDescent="0.25">
      <c r="A14" t="s">
        <v>65</v>
      </c>
      <c r="C14">
        <v>2</v>
      </c>
      <c r="D14">
        <v>6</v>
      </c>
      <c r="E14" s="4">
        <f t="shared" si="1"/>
        <v>12</v>
      </c>
    </row>
    <row r="21" spans="1:5" x14ac:dyDescent="0.25">
      <c r="E21" s="4">
        <f>SUM(E2:E20)</f>
        <v>145.19</v>
      </c>
    </row>
    <row r="22" spans="1:5" x14ac:dyDescent="0.25">
      <c r="A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Arduino</vt:lpstr>
      <vt:lpstr>tourMoteurs</vt:lpstr>
      <vt:lpstr>courant</vt:lpstr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2015-11-29T07:50:54Z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