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715" windowHeight="9030" activeTab="4"/>
  </bookViews>
  <sheets>
    <sheet name="Arduino" sheetId="1" r:id="rId1"/>
    <sheet name="tourMoteurs" sheetId="2" r:id="rId2"/>
    <sheet name="courant" sheetId="3" r:id="rId3"/>
    <sheet name="BOM" sheetId="4" r:id="rId4"/>
    <sheet name="ArduinoMegaPin" sheetId="5" r:id="rId5"/>
  </sheets>
  <definedNames>
    <definedName name="_xlnm._FilterDatabase" localSheetId="4" hidden="1">ArduinoMegaPin!$A$1:$H$71</definedName>
  </definedNames>
  <calcPr calcId="145621"/>
</workbook>
</file>

<file path=xl/calcChain.xml><?xml version="1.0" encoding="utf-8"?>
<calcChain xmlns="http://schemas.openxmlformats.org/spreadsheetml/2006/main">
  <c r="E14" i="4" l="1"/>
  <c r="E9" i="4"/>
  <c r="E10" i="4"/>
  <c r="E11" i="4"/>
  <c r="E12" i="4"/>
  <c r="E13" i="4"/>
  <c r="K2" i="2" l="1"/>
  <c r="E7" i="3" l="1"/>
  <c r="G7" i="3" s="1"/>
  <c r="G12" i="3" s="1"/>
  <c r="I12" i="3" s="1"/>
  <c r="G6" i="3"/>
  <c r="G8" i="3"/>
  <c r="G5" i="3"/>
  <c r="E21" i="4"/>
  <c r="E8" i="4"/>
  <c r="E7" i="4"/>
  <c r="E2" i="4"/>
  <c r="E3" i="4"/>
  <c r="E4" i="4"/>
  <c r="E5" i="4"/>
  <c r="E6" i="4"/>
  <c r="D4" i="3" l="1"/>
  <c r="D3" i="3"/>
  <c r="D2" i="3"/>
  <c r="I2" i="2" l="1"/>
  <c r="H2" i="2"/>
  <c r="F2" i="2"/>
  <c r="E2" i="2"/>
  <c r="C2" i="2"/>
  <c r="B14" i="1"/>
  <c r="C11" i="1"/>
  <c r="C14" i="1" s="1"/>
  <c r="D11" i="1"/>
  <c r="D14" i="1" s="1"/>
  <c r="E11" i="1"/>
  <c r="E14" i="1" s="1"/>
  <c r="F11" i="1"/>
  <c r="F14" i="1" s="1"/>
  <c r="B11" i="1"/>
</calcChain>
</file>

<file path=xl/comments1.xml><?xml version="1.0" encoding="utf-8"?>
<comments xmlns="http://schemas.openxmlformats.org/spreadsheetml/2006/main">
  <authors>
    <author>jean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jean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timer 3 a priori utilise par servo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used by echoDectection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used by wheel control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<sst xmlns="http://schemas.openxmlformats.org/spreadsheetml/2006/main" count="238" uniqueCount="181">
  <si>
    <t>IA</t>
  </si>
  <si>
    <t>OD PWM</t>
  </si>
  <si>
    <t>IO Serial</t>
  </si>
  <si>
    <t>ID Interrupt</t>
  </si>
  <si>
    <t>2 moteurs</t>
  </si>
  <si>
    <t>2 servos</t>
  </si>
  <si>
    <t>4 micros</t>
  </si>
  <si>
    <t>Total</t>
  </si>
  <si>
    <t>Colonne1</t>
  </si>
  <si>
    <t>Capacite Arduino mega</t>
  </si>
  <si>
    <t>reste</t>
  </si>
  <si>
    <t>ID/OD</t>
  </si>
  <si>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</si>
  <si>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</si>
  <si>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</si>
  <si>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</si>
  <si>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</si>
  <si>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</si>
  <si>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</si>
  <si>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</si>
  <si>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</si>
  <si>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</si>
  <si>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</si>
  <si>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</si>
  <si>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</si>
  <si>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</si>
  <si>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</si>
  <si>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Buzzer</t>
  </si>
  <si>
    <t>raspberry</t>
  </si>
  <si>
    <t>conso prev</t>
  </si>
  <si>
    <t>Arduino</t>
  </si>
  <si>
    <t>2 encodeurs</t>
  </si>
  <si>
    <t>Controleur moteur</t>
  </si>
  <si>
    <t xml:space="preserve">Reference </t>
  </si>
  <si>
    <t>L278M</t>
  </si>
  <si>
    <t>Statut</t>
  </si>
  <si>
    <t xml:space="preserve">Arduino </t>
  </si>
  <si>
    <t>Mega 2560</t>
  </si>
  <si>
    <t>Raspberry</t>
  </si>
  <si>
    <t>PI 2B</t>
  </si>
  <si>
    <t>Servo moteur 180</t>
  </si>
  <si>
    <t>WSFS Hot MG996R </t>
  </si>
  <si>
    <t>HC-SR04 </t>
  </si>
  <si>
    <t>Capteur distance</t>
  </si>
  <si>
    <t>PU</t>
  </si>
  <si>
    <t>Qte</t>
  </si>
  <si>
    <t>servo moteur 360</t>
  </si>
  <si>
    <t>MG995</t>
  </si>
  <si>
    <t>moteur</t>
  </si>
  <si>
    <t>2342 L012CR </t>
  </si>
  <si>
    <t>batterie</t>
  </si>
  <si>
    <t>testé</t>
  </si>
  <si>
    <t>commandé</t>
  </si>
  <si>
    <t>buzzer</t>
  </si>
  <si>
    <t>dispo</t>
  </si>
  <si>
    <t>webcam</t>
  </si>
  <si>
    <t>microphone</t>
  </si>
  <si>
    <t>DC moteurs</t>
  </si>
  <si>
    <t>servomoteurs</t>
  </si>
  <si>
    <t>Puissance output</t>
  </si>
  <si>
    <t>Puissance Input</t>
  </si>
  <si>
    <t>Ref Voltage</t>
  </si>
  <si>
    <t>RPM/Volt</t>
  </si>
  <si>
    <t>poulies</t>
  </si>
  <si>
    <t>chaine et attaches rapide</t>
  </si>
  <si>
    <t>5 m de chaine (reste 4 m)</t>
  </si>
  <si>
    <t>2 Sonars</t>
  </si>
  <si>
    <t>Laison esp8266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</si>
  <si>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</si>
  <si>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</si>
  <si>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</si>
  <si>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</si>
  <si>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</si>
  <si>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</si>
  <si>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</si>
  <si>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</si>
  <si>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</si>
  <si>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</si>
  <si>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</si>
  <si>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Pin_12</t>
  </si>
  <si>
    <t>Pin_13</t>
  </si>
  <si>
    <t>Pin_14</t>
  </si>
  <si>
    <t>Pin_15</t>
  </si>
  <si>
    <t>Pin_16</t>
  </si>
  <si>
    <t>Pin_17</t>
  </si>
  <si>
    <t>Pin_18</t>
  </si>
  <si>
    <t>Pin_19</t>
  </si>
  <si>
    <t>Pin_20</t>
  </si>
  <si>
    <t>Pin_21</t>
  </si>
  <si>
    <t>Pin_22</t>
  </si>
  <si>
    <t>Pin_23</t>
  </si>
  <si>
    <t>Pin_24</t>
  </si>
  <si>
    <t>Pin_25</t>
  </si>
  <si>
    <t>Pin_0</t>
  </si>
  <si>
    <t>Pin_26</t>
  </si>
  <si>
    <t>Pin_27</t>
  </si>
  <si>
    <t>Pin_28</t>
  </si>
  <si>
    <t>Pin_29</t>
  </si>
  <si>
    <t>Pin_30</t>
  </si>
  <si>
    <t>Pin_31</t>
  </si>
  <si>
    <t>Pin_32</t>
  </si>
  <si>
    <t>Pin_33</t>
  </si>
  <si>
    <t>Pin_34</t>
  </si>
  <si>
    <t>Pin_35</t>
  </si>
  <si>
    <t>Pin_36</t>
  </si>
  <si>
    <t>Pin_37</t>
  </si>
  <si>
    <t>Pin_38</t>
  </si>
  <si>
    <t>Pin_39</t>
  </si>
  <si>
    <t>Pin_40</t>
  </si>
  <si>
    <t>Pin_41</t>
  </si>
  <si>
    <t>Pin_42</t>
  </si>
  <si>
    <t>Pin_43</t>
  </si>
  <si>
    <t>Pin_44</t>
  </si>
  <si>
    <t>Pin_45</t>
  </si>
  <si>
    <t>Pin_46</t>
  </si>
  <si>
    <t>Pin_47</t>
  </si>
  <si>
    <t>Pin_48</t>
  </si>
  <si>
    <t>Pin_49</t>
  </si>
  <si>
    <t>Pin_50</t>
  </si>
  <si>
    <t>Pin_51</t>
  </si>
  <si>
    <t>Pin_52</t>
  </si>
  <si>
    <t>Pin_53</t>
  </si>
  <si>
    <t>Serial</t>
  </si>
  <si>
    <t>PMW</t>
  </si>
  <si>
    <t>Timer</t>
  </si>
  <si>
    <t>Interrupt</t>
  </si>
  <si>
    <t>serial 0</t>
  </si>
  <si>
    <t>serial 1</t>
  </si>
  <si>
    <t>serial 2</t>
  </si>
  <si>
    <t>serial 3</t>
  </si>
  <si>
    <t>serial 4</t>
  </si>
  <si>
    <t>Usage</t>
  </si>
  <si>
    <t>Debugging</t>
  </si>
  <si>
    <t>Used</t>
  </si>
  <si>
    <t>Y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</si>
  <si>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</si>
  <si>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</si>
  <si>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</si>
  <si>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</si>
  <si>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</si>
  <si>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</si>
  <si>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</si>
  <si>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</si>
  <si>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</si>
  <si>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</si>
  <si>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</si>
  <si>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</si>
  <si>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</si>
  <si>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</si>
  <si>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</si>
  <si>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</si>
  <si>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timer 0</t>
  </si>
  <si>
    <t>timer 1</t>
  </si>
  <si>
    <t>timer 2</t>
  </si>
  <si>
    <t>timer 5</t>
  </si>
  <si>
    <t>timer 4</t>
  </si>
  <si>
    <t>timer 3</t>
  </si>
  <si>
    <t>R</t>
  </si>
  <si>
    <t>Servo motor</t>
  </si>
  <si>
    <t>esp8266 link</t>
  </si>
  <si>
    <t>I2C</t>
  </si>
  <si>
    <t>SDA magnetometer</t>
  </si>
  <si>
    <t>SCL magnetometer</t>
  </si>
  <si>
    <t>Horn</t>
  </si>
  <si>
    <t>9v power  read</t>
  </si>
  <si>
    <t>5v power  read</t>
  </si>
  <si>
    <t>Left Motor PMW</t>
  </si>
  <si>
    <t>Right Motor PMW</t>
  </si>
  <si>
    <t>Left IN1 Motor drive</t>
  </si>
  <si>
    <t>LeftIN2  Motor drive</t>
  </si>
  <si>
    <t>Right IN4 Motor drive</t>
  </si>
  <si>
    <t>Right IN3 Motor drive</t>
  </si>
  <si>
    <t>left wheel encoder</t>
  </si>
  <si>
    <t>right wheel encoder</t>
  </si>
  <si>
    <t>front echo read</t>
  </si>
  <si>
    <t>front echo trigger</t>
  </si>
  <si>
    <t>back echo read</t>
  </si>
  <si>
    <t>back echo trigger</t>
  </si>
  <si>
    <t>software interrupt (echo)</t>
  </si>
  <si>
    <t>software interrupt (wheel encoder)</t>
  </si>
  <si>
    <t>power for 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</si>
</sst>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/>
    <xf numFmtId="44" fontId="0" fillId="0" borderId="0" xfId="1" applyFont="1"/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44" fontId="0" fillId="5" borderId="3" xfId="1" applyFont="1" applyFill="1" applyBorder="1" applyAlignment="1">
      <alignment horizontal="center"/>
    </xf>
    <xf numFmtId="44" fontId="0" fillId="5" borderId="2" xfId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Monétaire" xfId="1" builtinId="4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1:F11" totalsRowShown="0">
  <autoFilter ref="A1:F11"/>
  <tableColumns count="6">
    <tableColumn id="1" name="Colonne1"/>
    <tableColumn id="2" name="IA" dataDxfId="4"/>
    <tableColumn id="3" name="ID/OD" dataDxfId="3"/>
    <tableColumn id="4" name="ID Interrupt" dataDxfId="2"/>
    <tableColumn id="6" name="OD PWM" dataDxfId="1"/>
    <tableColumn id="7" name="IO Seri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7" sqref="B17"/>
    </sheetView>
  </sheetViews>
  <sheetFormatPr baseColWidth="10" defaultRowHeight="15" x14ac:dyDescent="0.25"/>
  <cols>
    <col min="1" max="1" width="22.5703125" customWidth="1"/>
    <col min="4" max="4" width="13.42578125" customWidth="1"/>
  </cols>
  <sheetData>
    <row r="1" spans="1:6" x14ac:dyDescent="0.25">
      <c r="A1" t="s">
        <v>8</v>
      </c>
      <c r="B1" t="s">
        <v>0</v>
      </c>
      <c r="C1" t="s">
        <v>11</v>
      </c>
      <c r="D1" t="s">
        <v>3</v>
      </c>
      <c r="E1" t="s">
        <v>1</v>
      </c>
      <c r="F1" t="s">
        <v>2</v>
      </c>
    </row>
    <row r="2" spans="1:6" x14ac:dyDescent="0.25">
      <c r="A2" t="s">
        <v>67</v>
      </c>
      <c r="B2" s="1">
        <v>0</v>
      </c>
      <c r="C2" s="1">
        <v>0</v>
      </c>
      <c r="D2" s="1">
        <v>0</v>
      </c>
      <c r="E2" s="1">
        <v>0</v>
      </c>
      <c r="F2" s="1">
        <v>1</v>
      </c>
    </row>
    <row r="3" spans="1:6" x14ac:dyDescent="0.25">
      <c r="A3" t="s">
        <v>66</v>
      </c>
      <c r="B3" s="1">
        <v>0</v>
      </c>
      <c r="C3" s="1">
        <v>4</v>
      </c>
      <c r="D3" s="1">
        <v>3</v>
      </c>
      <c r="E3" s="1">
        <v>0</v>
      </c>
      <c r="F3" s="1">
        <v>0</v>
      </c>
    </row>
    <row r="4" spans="1:6" x14ac:dyDescent="0.25">
      <c r="A4" t="s">
        <v>4</v>
      </c>
      <c r="B4" s="1">
        <v>0</v>
      </c>
      <c r="C4" s="1">
        <v>4</v>
      </c>
      <c r="D4" s="1"/>
      <c r="E4" s="1">
        <v>2</v>
      </c>
      <c r="F4" s="1">
        <v>0</v>
      </c>
    </row>
    <row r="5" spans="1:6" x14ac:dyDescent="0.25">
      <c r="A5" t="s">
        <v>31</v>
      </c>
      <c r="B5" s="1"/>
      <c r="C5" s="1">
        <v>4</v>
      </c>
      <c r="D5" s="1"/>
      <c r="E5" s="1"/>
      <c r="F5" s="1"/>
    </row>
    <row r="6" spans="1:6" x14ac:dyDescent="0.25">
      <c r="A6" t="s">
        <v>5</v>
      </c>
      <c r="B6" s="1">
        <v>0</v>
      </c>
      <c r="C6" s="1">
        <v>0</v>
      </c>
      <c r="D6" s="1">
        <v>0</v>
      </c>
      <c r="E6" s="1">
        <v>2</v>
      </c>
      <c r="F6" s="1">
        <v>0</v>
      </c>
    </row>
    <row r="7" spans="1:6" x14ac:dyDescent="0.25">
      <c r="A7" t="s">
        <v>6</v>
      </c>
      <c r="B7" s="1">
        <v>4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t="s">
        <v>26</v>
      </c>
      <c r="B8" s="1"/>
      <c r="C8" s="1">
        <v>6</v>
      </c>
      <c r="D8" s="1"/>
      <c r="E8" s="1"/>
      <c r="F8" s="1"/>
    </row>
    <row r="9" spans="1:6" x14ac:dyDescent="0.25">
      <c r="A9" t="s">
        <v>27</v>
      </c>
      <c r="B9" s="1"/>
      <c r="C9" s="1">
        <v>1</v>
      </c>
      <c r="D9" s="1"/>
      <c r="E9" s="1">
        <v>1</v>
      </c>
      <c r="F9" s="1"/>
    </row>
    <row r="10" spans="1:6" x14ac:dyDescent="0.25">
      <c r="B10" s="1"/>
      <c r="C10" s="1"/>
      <c r="D10" s="1"/>
      <c r="E10" s="1"/>
      <c r="F10" s="1"/>
    </row>
    <row r="11" spans="1:6" x14ac:dyDescent="0.25">
      <c r="A11" t="s">
        <v>7</v>
      </c>
      <c r="B11" s="1">
        <f>SUM(B2:B10)</f>
        <v>4</v>
      </c>
      <c r="C11" s="1">
        <f t="shared" ref="C11:F11" si="0">SUM(C2:C10)</f>
        <v>19</v>
      </c>
      <c r="D11" s="1">
        <f t="shared" si="0"/>
        <v>3</v>
      </c>
      <c r="E11" s="1">
        <f t="shared" si="0"/>
        <v>5</v>
      </c>
      <c r="F11" s="1">
        <f t="shared" si="0"/>
        <v>1</v>
      </c>
    </row>
    <row r="13" spans="1:6" x14ac:dyDescent="0.25">
      <c r="A13" t="s">
        <v>9</v>
      </c>
      <c r="B13">
        <v>16</v>
      </c>
      <c r="C13">
        <v>54</v>
      </c>
      <c r="D13">
        <v>6</v>
      </c>
      <c r="E13">
        <v>15</v>
      </c>
      <c r="F13">
        <v>3</v>
      </c>
    </row>
    <row r="14" spans="1:6" x14ac:dyDescent="0.25">
      <c r="A14" t="s">
        <v>10</v>
      </c>
      <c r="B14">
        <f t="shared" ref="B14:E14" si="1">B13-B11</f>
        <v>12</v>
      </c>
      <c r="C14">
        <f t="shared" si="1"/>
        <v>35</v>
      </c>
      <c r="D14" s="2">
        <f t="shared" si="1"/>
        <v>3</v>
      </c>
      <c r="E14">
        <f t="shared" si="1"/>
        <v>10</v>
      </c>
      <c r="F14">
        <f>F13-F11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"/>
  <sheetViews>
    <sheetView workbookViewId="0">
      <selection activeCell="L2" sqref="L2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</cols>
  <sheetData>
    <row r="1" spans="2:11" x14ac:dyDescent="0.25">
      <c r="B1" t="s">
        <v>12</v>
      </c>
      <c r="C1" t="s">
        <v>13</v>
      </c>
      <c r="D1" t="s">
        <v>14</v>
      </c>
      <c r="E1" t="s">
        <v>15</v>
      </c>
      <c r="F1" t="s">
        <v>17</v>
      </c>
      <c r="G1" t="s">
        <v>16</v>
      </c>
      <c r="H1" t="s">
        <v>18</v>
      </c>
      <c r="I1" t="s">
        <v>19</v>
      </c>
      <c r="J1" t="s">
        <v>61</v>
      </c>
      <c r="K1" t="s">
        <v>62</v>
      </c>
    </row>
    <row r="2" spans="2:11" x14ac:dyDescent="0.25">
      <c r="B2">
        <v>65</v>
      </c>
      <c r="C2" s="3">
        <f>PI()*B2/1000</f>
        <v>0.20420352248333654</v>
      </c>
      <c r="D2">
        <v>3000</v>
      </c>
      <c r="E2" s="3">
        <f>D2/(60*60)</f>
        <v>0.83333333333333337</v>
      </c>
      <c r="F2" s="3">
        <f>E2/C2*60</f>
        <v>244.85375860291595</v>
      </c>
      <c r="G2">
        <v>120</v>
      </c>
      <c r="H2">
        <f>G2*C2</f>
        <v>24.504422698000383</v>
      </c>
      <c r="I2">
        <f>H2/1000*60</f>
        <v>1.4702653618800228</v>
      </c>
      <c r="J2">
        <v>12</v>
      </c>
      <c r="K2">
        <f>G2/J2</f>
        <v>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22</v>
      </c>
      <c r="C1" t="s">
        <v>20</v>
      </c>
      <c r="D1" t="s">
        <v>21</v>
      </c>
      <c r="E1" t="s">
        <v>29</v>
      </c>
      <c r="F1" t="s">
        <v>45</v>
      </c>
      <c r="H1" t="s">
        <v>59</v>
      </c>
      <c r="I1" t="s">
        <v>60</v>
      </c>
    </row>
    <row r="2" spans="1:9" x14ac:dyDescent="0.25">
      <c r="A2" t="s">
        <v>23</v>
      </c>
      <c r="B2">
        <v>0.5</v>
      </c>
      <c r="C2">
        <v>12</v>
      </c>
      <c r="D2">
        <f>C2*B2</f>
        <v>6</v>
      </c>
    </row>
    <row r="3" spans="1:9" x14ac:dyDescent="0.25">
      <c r="A3" t="s">
        <v>24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25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28</v>
      </c>
      <c r="E5">
        <v>0.3</v>
      </c>
      <c r="F5">
        <v>1</v>
      </c>
      <c r="G5">
        <f>F5*E5</f>
        <v>0.3</v>
      </c>
    </row>
    <row r="6" spans="1:9" x14ac:dyDescent="0.25">
      <c r="A6" t="s">
        <v>30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57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58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L15" sqref="L15"/>
    </sheetView>
  </sheetViews>
  <sheetFormatPr baseColWidth="10" defaultRowHeight="15" x14ac:dyDescent="0.25"/>
  <cols>
    <col min="1" max="1" width="31.140625" customWidth="1"/>
    <col min="2" max="2" width="17.5703125" bestFit="1" customWidth="1"/>
    <col min="3" max="4" width="9.140625" customWidth="1"/>
    <col min="5" max="5" width="9.140625" style="4" customWidth="1"/>
  </cols>
  <sheetData>
    <row r="1" spans="1:6" x14ac:dyDescent="0.25">
      <c r="B1" t="s">
        <v>33</v>
      </c>
      <c r="C1" t="s">
        <v>44</v>
      </c>
      <c r="D1" t="s">
        <v>45</v>
      </c>
      <c r="E1" s="4" t="s">
        <v>7</v>
      </c>
      <c r="F1" t="s">
        <v>35</v>
      </c>
    </row>
    <row r="2" spans="1:6" x14ac:dyDescent="0.25">
      <c r="A2" t="s">
        <v>32</v>
      </c>
      <c r="B2" t="s">
        <v>34</v>
      </c>
      <c r="D2">
        <v>1</v>
      </c>
      <c r="E2" s="4">
        <f t="shared" ref="E2:E5" si="0">D2*C2</f>
        <v>0</v>
      </c>
      <c r="F2" t="s">
        <v>51</v>
      </c>
    </row>
    <row r="3" spans="1:6" x14ac:dyDescent="0.25">
      <c r="A3" t="s">
        <v>36</v>
      </c>
      <c r="B3" t="s">
        <v>37</v>
      </c>
      <c r="C3">
        <v>5.38</v>
      </c>
      <c r="D3">
        <v>1</v>
      </c>
      <c r="E3" s="4">
        <f t="shared" si="0"/>
        <v>5.38</v>
      </c>
      <c r="F3" t="s">
        <v>51</v>
      </c>
    </row>
    <row r="4" spans="1:6" x14ac:dyDescent="0.25">
      <c r="A4" t="s">
        <v>38</v>
      </c>
      <c r="B4" t="s">
        <v>39</v>
      </c>
      <c r="C4">
        <v>36</v>
      </c>
      <c r="D4">
        <v>1</v>
      </c>
      <c r="E4" s="4">
        <f t="shared" si="0"/>
        <v>36</v>
      </c>
      <c r="F4" t="s">
        <v>51</v>
      </c>
    </row>
    <row r="5" spans="1:6" x14ac:dyDescent="0.25">
      <c r="A5" t="s">
        <v>40</v>
      </c>
      <c r="B5" t="s">
        <v>41</v>
      </c>
      <c r="C5">
        <v>5.47</v>
      </c>
      <c r="D5">
        <v>1</v>
      </c>
      <c r="E5" s="4">
        <f t="shared" si="0"/>
        <v>5.47</v>
      </c>
      <c r="F5" t="s">
        <v>51</v>
      </c>
    </row>
    <row r="6" spans="1:6" x14ac:dyDescent="0.25">
      <c r="A6" t="s">
        <v>43</v>
      </c>
      <c r="B6" t="s">
        <v>42</v>
      </c>
      <c r="C6">
        <v>0.83499999999999996</v>
      </c>
      <c r="D6">
        <v>4</v>
      </c>
      <c r="E6" s="4">
        <f>D6*C6</f>
        <v>3.34</v>
      </c>
      <c r="F6" t="s">
        <v>51</v>
      </c>
    </row>
    <row r="7" spans="1:6" x14ac:dyDescent="0.25">
      <c r="A7" t="s">
        <v>46</v>
      </c>
      <c r="B7" t="s">
        <v>47</v>
      </c>
      <c r="C7">
        <v>8.06</v>
      </c>
      <c r="D7">
        <v>1</v>
      </c>
      <c r="E7" s="4">
        <f>D7*C7</f>
        <v>8.06</v>
      </c>
      <c r="F7" t="s">
        <v>51</v>
      </c>
    </row>
    <row r="8" spans="1:6" x14ac:dyDescent="0.25">
      <c r="A8" t="s">
        <v>48</v>
      </c>
      <c r="B8" t="s">
        <v>49</v>
      </c>
      <c r="C8">
        <v>14.97</v>
      </c>
      <c r="D8">
        <v>2</v>
      </c>
      <c r="E8" s="4">
        <f>D8*C8</f>
        <v>29.94</v>
      </c>
      <c r="F8" t="s">
        <v>52</v>
      </c>
    </row>
    <row r="9" spans="1:6" x14ac:dyDescent="0.25">
      <c r="A9" t="s">
        <v>50</v>
      </c>
      <c r="D9">
        <v>4</v>
      </c>
      <c r="E9" s="4">
        <f t="shared" ref="E9:E14" si="1">D9*C9</f>
        <v>0</v>
      </c>
    </row>
    <row r="10" spans="1:6" x14ac:dyDescent="0.25">
      <c r="A10" t="s">
        <v>53</v>
      </c>
      <c r="D10">
        <v>1</v>
      </c>
      <c r="E10" s="4">
        <f t="shared" si="1"/>
        <v>0</v>
      </c>
      <c r="F10" t="s">
        <v>54</v>
      </c>
    </row>
    <row r="11" spans="1:6" x14ac:dyDescent="0.25">
      <c r="A11" t="s">
        <v>55</v>
      </c>
      <c r="D11">
        <v>1</v>
      </c>
      <c r="E11" s="4">
        <f t="shared" si="1"/>
        <v>0</v>
      </c>
    </row>
    <row r="12" spans="1:6" x14ac:dyDescent="0.25">
      <c r="A12" t="s">
        <v>56</v>
      </c>
      <c r="D12">
        <v>4</v>
      </c>
      <c r="E12" s="4">
        <f t="shared" si="1"/>
        <v>0</v>
      </c>
    </row>
    <row r="13" spans="1:6" x14ac:dyDescent="0.25">
      <c r="A13" t="s">
        <v>64</v>
      </c>
      <c r="C13">
        <v>45</v>
      </c>
      <c r="D13">
        <v>1</v>
      </c>
      <c r="E13" s="4">
        <f t="shared" si="1"/>
        <v>45</v>
      </c>
      <c r="F13" t="s">
        <v>65</v>
      </c>
    </row>
    <row r="14" spans="1:6" x14ac:dyDescent="0.25">
      <c r="A14" t="s">
        <v>63</v>
      </c>
      <c r="C14">
        <v>2</v>
      </c>
      <c r="D14">
        <v>6</v>
      </c>
      <c r="E14" s="4">
        <f t="shared" si="1"/>
        <v>12</v>
      </c>
    </row>
    <row r="21" spans="1:5" x14ac:dyDescent="0.25">
      <c r="E21" s="4">
        <f>SUM(E2:E20)</f>
        <v>145.19</v>
      </c>
    </row>
    <row r="22" spans="1:5" x14ac:dyDescent="0.25">
      <c r="A2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1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K43" sqref="K43"/>
    </sheetView>
  </sheetViews>
  <sheetFormatPr baseColWidth="10" defaultRowHeight="15" x14ac:dyDescent="0.25"/>
  <cols>
    <col min="3" max="4" width="11.42578125" style="1"/>
    <col min="5" max="5" width="11.42578125" style="14"/>
    <col min="6" max="7" width="11.42578125" style="1"/>
    <col min="8" max="8" width="11.42578125" style="13"/>
  </cols>
  <sheetData>
    <row r="1" spans="1:9" s="6" customFormat="1" x14ac:dyDescent="0.25">
      <c r="B1" s="6" t="s">
        <v>122</v>
      </c>
      <c r="C1" s="7" t="s">
        <v>123</v>
      </c>
      <c r="D1" s="7" t="s">
        <v>124</v>
      </c>
      <c r="E1" s="7" t="s">
        <v>160</v>
      </c>
      <c r="F1" s="7" t="s">
        <v>125</v>
      </c>
      <c r="G1" s="7" t="s">
        <v>133</v>
      </c>
      <c r="H1" s="19" t="s">
        <v>131</v>
      </c>
      <c r="I1" s="6" t="s">
        <v>160</v>
      </c>
    </row>
    <row r="2" spans="1:9" x14ac:dyDescent="0.25">
      <c r="A2" t="s">
        <v>93</v>
      </c>
      <c r="B2" s="33" t="s">
        <v>126</v>
      </c>
      <c r="G2" s="1" t="s">
        <v>157</v>
      </c>
      <c r="H2" s="21" t="s">
        <v>132</v>
      </c>
    </row>
    <row r="3" spans="1:9" ht="15.75" thickBot="1" x14ac:dyDescent="0.3">
      <c r="A3" t="s">
        <v>68</v>
      </c>
      <c r="B3" s="33"/>
      <c r="G3" s="1" t="s">
        <v>157</v>
      </c>
      <c r="H3" s="21"/>
    </row>
    <row r="4" spans="1:9" x14ac:dyDescent="0.25">
      <c r="A4" t="s">
        <v>69</v>
      </c>
      <c r="C4" s="1" t="s">
        <v>134</v>
      </c>
      <c r="D4" s="25" t="s">
        <v>156</v>
      </c>
      <c r="E4" s="16"/>
      <c r="F4" s="1">
        <v>0</v>
      </c>
      <c r="G4" s="12" t="s">
        <v>134</v>
      </c>
      <c r="H4" s="13" t="s">
        <v>178</v>
      </c>
    </row>
    <row r="5" spans="1:9" ht="15.75" thickBot="1" x14ac:dyDescent="0.3">
      <c r="A5" t="s">
        <v>70</v>
      </c>
      <c r="C5" s="1" t="s">
        <v>134</v>
      </c>
      <c r="D5" s="26"/>
      <c r="E5" s="16"/>
      <c r="F5" s="1">
        <v>1</v>
      </c>
      <c r="G5" s="10" t="s">
        <v>134</v>
      </c>
      <c r="H5" s="13" t="s">
        <v>179</v>
      </c>
    </row>
    <row r="6" spans="1:9" x14ac:dyDescent="0.25">
      <c r="A6" t="s">
        <v>71</v>
      </c>
      <c r="C6" s="1" t="s">
        <v>134</v>
      </c>
      <c r="D6" s="5" t="s">
        <v>151</v>
      </c>
      <c r="E6" s="5"/>
    </row>
    <row r="7" spans="1:9" ht="15.75" thickBot="1" x14ac:dyDescent="0.3">
      <c r="A7" t="s">
        <v>72</v>
      </c>
      <c r="C7" s="1" t="s">
        <v>134</v>
      </c>
      <c r="D7" s="20" t="s">
        <v>156</v>
      </c>
      <c r="E7" s="16"/>
    </row>
    <row r="8" spans="1:9" x14ac:dyDescent="0.25">
      <c r="A8" t="s">
        <v>73</v>
      </c>
      <c r="C8" s="9" t="s">
        <v>134</v>
      </c>
      <c r="D8" s="27" t="s">
        <v>155</v>
      </c>
      <c r="E8" s="17"/>
    </row>
    <row r="9" spans="1:9" x14ac:dyDescent="0.25">
      <c r="A9" t="s">
        <v>74</v>
      </c>
      <c r="C9" s="9" t="s">
        <v>134</v>
      </c>
      <c r="D9" s="28"/>
      <c r="E9" s="17"/>
    </row>
    <row r="10" spans="1:9" ht="15.75" thickBot="1" x14ac:dyDescent="0.3">
      <c r="A10" t="s">
        <v>75</v>
      </c>
      <c r="C10" s="9" t="s">
        <v>134</v>
      </c>
      <c r="D10" s="29"/>
      <c r="E10" s="17"/>
    </row>
    <row r="11" spans="1:9" x14ac:dyDescent="0.25">
      <c r="A11" t="s">
        <v>76</v>
      </c>
      <c r="C11" s="1" t="s">
        <v>134</v>
      </c>
      <c r="D11" s="23" t="s">
        <v>153</v>
      </c>
    </row>
    <row r="12" spans="1:9" ht="15.75" thickBot="1" x14ac:dyDescent="0.3">
      <c r="A12" t="s">
        <v>77</v>
      </c>
      <c r="C12" s="1" t="s">
        <v>134</v>
      </c>
      <c r="D12" s="24"/>
    </row>
    <row r="13" spans="1:9" x14ac:dyDescent="0.25">
      <c r="A13" t="s">
        <v>78</v>
      </c>
      <c r="C13" s="1" t="s">
        <v>134</v>
      </c>
      <c r="D13" s="22" t="s">
        <v>152</v>
      </c>
      <c r="E13" s="15"/>
      <c r="G13" s="11" t="s">
        <v>134</v>
      </c>
      <c r="H13" s="13" t="s">
        <v>167</v>
      </c>
    </row>
    <row r="14" spans="1:9" x14ac:dyDescent="0.25">
      <c r="A14" t="s">
        <v>79</v>
      </c>
      <c r="C14" s="1" t="s">
        <v>134</v>
      </c>
      <c r="D14" s="22"/>
      <c r="E14" s="15"/>
      <c r="G14" s="11" t="s">
        <v>134</v>
      </c>
      <c r="H14" s="13" t="s">
        <v>166</v>
      </c>
    </row>
    <row r="15" spans="1:9" x14ac:dyDescent="0.25">
      <c r="A15" t="s">
        <v>80</v>
      </c>
      <c r="C15" s="1" t="s">
        <v>134</v>
      </c>
      <c r="D15" s="5" t="s">
        <v>151</v>
      </c>
      <c r="E15" s="5"/>
    </row>
    <row r="16" spans="1:9" x14ac:dyDescent="0.25">
      <c r="A16" t="s">
        <v>81</v>
      </c>
      <c r="B16" s="34" t="s">
        <v>127</v>
      </c>
    </row>
    <row r="17" spans="1:8" x14ac:dyDescent="0.25">
      <c r="A17" t="s">
        <v>82</v>
      </c>
      <c r="B17" s="34"/>
    </row>
    <row r="18" spans="1:8" x14ac:dyDescent="0.25">
      <c r="A18" t="s">
        <v>83</v>
      </c>
      <c r="B18" s="33" t="s">
        <v>128</v>
      </c>
      <c r="G18" s="8" t="s">
        <v>134</v>
      </c>
      <c r="H18" s="13" t="s">
        <v>159</v>
      </c>
    </row>
    <row r="19" spans="1:8" x14ac:dyDescent="0.25">
      <c r="A19" t="s">
        <v>84</v>
      </c>
      <c r="B19" s="33"/>
      <c r="G19" s="8" t="s">
        <v>134</v>
      </c>
      <c r="H19" s="13" t="s">
        <v>159</v>
      </c>
    </row>
    <row r="20" spans="1:8" x14ac:dyDescent="0.25">
      <c r="A20" t="s">
        <v>85</v>
      </c>
      <c r="B20" s="34" t="s">
        <v>129</v>
      </c>
      <c r="F20" s="1">
        <v>5</v>
      </c>
      <c r="G20" s="8" t="s">
        <v>134</v>
      </c>
      <c r="H20" s="13" t="s">
        <v>174</v>
      </c>
    </row>
    <row r="21" spans="1:8" x14ac:dyDescent="0.25">
      <c r="A21" t="s">
        <v>86</v>
      </c>
      <c r="B21" s="34"/>
      <c r="F21" s="1">
        <v>4</v>
      </c>
      <c r="G21" s="8" t="s">
        <v>134</v>
      </c>
      <c r="H21" s="13" t="s">
        <v>176</v>
      </c>
    </row>
    <row r="22" spans="1:8" x14ac:dyDescent="0.25">
      <c r="A22" t="s">
        <v>87</v>
      </c>
      <c r="B22" s="34" t="s">
        <v>130</v>
      </c>
      <c r="E22" s="14" t="s">
        <v>134</v>
      </c>
      <c r="F22" s="1">
        <v>3</v>
      </c>
      <c r="G22" s="1" t="s">
        <v>134</v>
      </c>
      <c r="H22" s="13" t="s">
        <v>161</v>
      </c>
    </row>
    <row r="23" spans="1:8" x14ac:dyDescent="0.25">
      <c r="A23" t="s">
        <v>88</v>
      </c>
      <c r="B23" s="34"/>
      <c r="E23" s="14" t="s">
        <v>134</v>
      </c>
      <c r="F23" s="1">
        <v>2</v>
      </c>
      <c r="G23" s="1" t="s">
        <v>134</v>
      </c>
      <c r="H23" s="13" t="s">
        <v>162</v>
      </c>
    </row>
    <row r="24" spans="1:8" x14ac:dyDescent="0.25">
      <c r="A24" t="s">
        <v>89</v>
      </c>
      <c r="G24" s="1" t="s">
        <v>134</v>
      </c>
      <c r="H24" s="13" t="s">
        <v>175</v>
      </c>
    </row>
    <row r="25" spans="1:8" x14ac:dyDescent="0.25">
      <c r="A25" t="s">
        <v>90</v>
      </c>
      <c r="G25" s="1" t="s">
        <v>134</v>
      </c>
      <c r="H25" s="13" t="s">
        <v>177</v>
      </c>
    </row>
    <row r="26" spans="1:8" x14ac:dyDescent="0.25">
      <c r="A26" t="s">
        <v>91</v>
      </c>
      <c r="G26" s="1" t="s">
        <v>134</v>
      </c>
      <c r="H26" s="13" t="s">
        <v>170</v>
      </c>
    </row>
    <row r="27" spans="1:8" x14ac:dyDescent="0.25">
      <c r="A27" t="s">
        <v>92</v>
      </c>
      <c r="G27" s="1" t="s">
        <v>134</v>
      </c>
      <c r="H27" s="13" t="s">
        <v>171</v>
      </c>
    </row>
    <row r="28" spans="1:8" x14ac:dyDescent="0.25">
      <c r="A28" t="s">
        <v>94</v>
      </c>
      <c r="G28" s="1" t="s">
        <v>134</v>
      </c>
      <c r="H28" s="13" t="s">
        <v>168</v>
      </c>
    </row>
    <row r="29" spans="1:8" x14ac:dyDescent="0.25">
      <c r="A29" t="s">
        <v>95</v>
      </c>
      <c r="G29" s="1" t="s">
        <v>134</v>
      </c>
      <c r="H29" s="13" t="s">
        <v>169</v>
      </c>
    </row>
    <row r="30" spans="1:8" x14ac:dyDescent="0.25">
      <c r="A30" t="s">
        <v>96</v>
      </c>
      <c r="G30" s="1" t="s">
        <v>134</v>
      </c>
      <c r="H30" s="13" t="s">
        <v>158</v>
      </c>
    </row>
    <row r="31" spans="1:8" x14ac:dyDescent="0.25">
      <c r="A31" t="s">
        <v>97</v>
      </c>
    </row>
    <row r="32" spans="1:8" x14ac:dyDescent="0.25">
      <c r="A32" t="s">
        <v>98</v>
      </c>
    </row>
    <row r="33" spans="1:5" hidden="1" x14ac:dyDescent="0.25">
      <c r="A33" t="s">
        <v>99</v>
      </c>
    </row>
    <row r="34" spans="1:5" hidden="1" x14ac:dyDescent="0.25">
      <c r="A34" t="s">
        <v>100</v>
      </c>
    </row>
    <row r="35" spans="1:5" hidden="1" x14ac:dyDescent="0.25">
      <c r="A35" t="s">
        <v>101</v>
      </c>
    </row>
    <row r="36" spans="1:5" hidden="1" x14ac:dyDescent="0.25">
      <c r="A36" t="s">
        <v>102</v>
      </c>
    </row>
    <row r="37" spans="1:5" hidden="1" x14ac:dyDescent="0.25">
      <c r="A37" t="s">
        <v>103</v>
      </c>
    </row>
    <row r="38" spans="1:5" hidden="1" x14ac:dyDescent="0.25">
      <c r="A38" t="s">
        <v>104</v>
      </c>
    </row>
    <row r="39" spans="1:5" hidden="1" x14ac:dyDescent="0.25">
      <c r="A39" t="s">
        <v>105</v>
      </c>
    </row>
    <row r="40" spans="1:5" hidden="1" x14ac:dyDescent="0.25">
      <c r="A40" t="s">
        <v>106</v>
      </c>
    </row>
    <row r="41" spans="1:5" hidden="1" x14ac:dyDescent="0.25">
      <c r="A41" t="s">
        <v>107</v>
      </c>
    </row>
    <row r="42" spans="1:5" hidden="1" x14ac:dyDescent="0.25">
      <c r="A42" t="s">
        <v>108</v>
      </c>
    </row>
    <row r="43" spans="1:5" x14ac:dyDescent="0.25">
      <c r="A43" t="s">
        <v>109</v>
      </c>
    </row>
    <row r="44" spans="1:5" x14ac:dyDescent="0.25">
      <c r="A44" t="s">
        <v>110</v>
      </c>
    </row>
    <row r="45" spans="1:5" ht="15.75" thickBot="1" x14ac:dyDescent="0.3">
      <c r="A45" t="s">
        <v>111</v>
      </c>
    </row>
    <row r="46" spans="1:5" x14ac:dyDescent="0.25">
      <c r="A46" t="s">
        <v>112</v>
      </c>
      <c r="D46" s="30" t="s">
        <v>154</v>
      </c>
      <c r="E46" s="18"/>
    </row>
    <row r="47" spans="1:5" x14ac:dyDescent="0.25">
      <c r="A47" t="s">
        <v>113</v>
      </c>
      <c r="D47" s="31"/>
      <c r="E47" s="18"/>
    </row>
    <row r="48" spans="1:5" ht="15.75" thickBot="1" x14ac:dyDescent="0.3">
      <c r="A48" t="s">
        <v>114</v>
      </c>
      <c r="D48" s="32"/>
      <c r="E48" s="18"/>
    </row>
    <row r="49" spans="1:8" x14ac:dyDescent="0.25">
      <c r="A49" t="s">
        <v>115</v>
      </c>
    </row>
    <row r="50" spans="1:8" x14ac:dyDescent="0.25">
      <c r="A50" t="s">
        <v>116</v>
      </c>
      <c r="G50" s="1" t="s">
        <v>134</v>
      </c>
      <c r="H50" s="13" t="s">
        <v>180</v>
      </c>
    </row>
    <row r="51" spans="1:8" x14ac:dyDescent="0.25">
      <c r="A51" t="s">
        <v>117</v>
      </c>
      <c r="G51" s="1" t="s">
        <v>134</v>
      </c>
      <c r="H51" s="13" t="s">
        <v>163</v>
      </c>
    </row>
    <row r="52" spans="1:8" x14ac:dyDescent="0.25">
      <c r="A52" t="s">
        <v>118</v>
      </c>
      <c r="G52" s="1" t="s">
        <v>134</v>
      </c>
      <c r="H52" s="13" t="s">
        <v>26</v>
      </c>
    </row>
    <row r="53" spans="1:8" x14ac:dyDescent="0.25">
      <c r="A53" t="s">
        <v>119</v>
      </c>
      <c r="G53" s="1" t="s">
        <v>134</v>
      </c>
      <c r="H53" s="13" t="s">
        <v>26</v>
      </c>
    </row>
    <row r="54" spans="1:8" x14ac:dyDescent="0.25">
      <c r="A54" t="s">
        <v>120</v>
      </c>
      <c r="G54" s="1" t="s">
        <v>134</v>
      </c>
      <c r="H54" s="13" t="s">
        <v>26</v>
      </c>
    </row>
    <row r="55" spans="1:8" x14ac:dyDescent="0.25">
      <c r="A55" t="s">
        <v>121</v>
      </c>
      <c r="G55" s="1" t="s">
        <v>134</v>
      </c>
      <c r="H55" s="13" t="s">
        <v>26</v>
      </c>
    </row>
    <row r="56" spans="1:8" x14ac:dyDescent="0.25">
      <c r="A56" t="s">
        <v>135</v>
      </c>
    </row>
    <row r="57" spans="1:8" x14ac:dyDescent="0.25">
      <c r="A57" t="s">
        <v>136</v>
      </c>
    </row>
    <row r="58" spans="1:8" x14ac:dyDescent="0.25">
      <c r="A58" t="s">
        <v>137</v>
      </c>
    </row>
    <row r="59" spans="1:8" x14ac:dyDescent="0.25">
      <c r="A59" t="s">
        <v>138</v>
      </c>
    </row>
    <row r="60" spans="1:8" x14ac:dyDescent="0.25">
      <c r="A60" t="s">
        <v>139</v>
      </c>
    </row>
    <row r="61" spans="1:8" x14ac:dyDescent="0.25">
      <c r="A61" t="s">
        <v>140</v>
      </c>
    </row>
    <row r="62" spans="1:8" x14ac:dyDescent="0.25">
      <c r="A62" t="s">
        <v>141</v>
      </c>
    </row>
    <row r="63" spans="1:8" x14ac:dyDescent="0.25">
      <c r="A63" t="s">
        <v>142</v>
      </c>
    </row>
    <row r="64" spans="1:8" x14ac:dyDescent="0.25">
      <c r="A64" t="s">
        <v>143</v>
      </c>
      <c r="G64" s="1" t="s">
        <v>134</v>
      </c>
      <c r="H64" s="13" t="s">
        <v>172</v>
      </c>
    </row>
    <row r="65" spans="1:8" x14ac:dyDescent="0.25">
      <c r="A65" t="s">
        <v>144</v>
      </c>
      <c r="G65" s="1" t="s">
        <v>134</v>
      </c>
      <c r="H65" s="13" t="s">
        <v>173</v>
      </c>
    </row>
    <row r="66" spans="1:8" x14ac:dyDescent="0.25">
      <c r="A66" t="s">
        <v>145</v>
      </c>
    </row>
    <row r="67" spans="1:8" x14ac:dyDescent="0.25">
      <c r="A67" t="s">
        <v>146</v>
      </c>
    </row>
    <row r="68" spans="1:8" x14ac:dyDescent="0.25">
      <c r="A68" t="s">
        <v>147</v>
      </c>
    </row>
    <row r="69" spans="1:8" x14ac:dyDescent="0.25">
      <c r="A69" t="s">
        <v>148</v>
      </c>
      <c r="G69" s="1" t="s">
        <v>134</v>
      </c>
      <c r="H69" s="13" t="s">
        <v>164</v>
      </c>
    </row>
    <row r="70" spans="1:8" x14ac:dyDescent="0.25">
      <c r="A70" t="s">
        <v>149</v>
      </c>
      <c r="G70" s="1" t="s">
        <v>134</v>
      </c>
      <c r="H70" s="13" t="s">
        <v>165</v>
      </c>
    </row>
    <row r="71" spans="1:8" x14ac:dyDescent="0.25">
      <c r="A71" t="s">
        <v>150</v>
      </c>
    </row>
  </sheetData>
  <autoFilter ref="A1:H71"/>
  <mergeCells count="11">
    <mergeCell ref="D46:D48"/>
    <mergeCell ref="B2:B3"/>
    <mergeCell ref="B16:B17"/>
    <mergeCell ref="B18:B19"/>
    <mergeCell ref="B20:B21"/>
    <mergeCell ref="B22:B23"/>
    <mergeCell ref="H2:H3"/>
    <mergeCell ref="D13:D14"/>
    <mergeCell ref="D11:D12"/>
    <mergeCell ref="D4:D5"/>
    <mergeCell ref="D8:D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Arduino</vt:lpstr>
      <vt:lpstr>tourMoteurs</vt:lpstr>
      <vt:lpstr>courant</vt:lpstr>
      <vt:lpstr>BOM</vt:lpstr>
      <vt:lpstr>ArduinoMegaPin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2016-04-07T10:07:02Z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