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courses\财报报表阅读与分析-PE证书\2021\"/>
    </mc:Choice>
  </mc:AlternateContent>
  <xr:revisionPtr revIDLastSave="0" documentId="8_{ADE9B951-F786-4BEB-91B9-12EAB68FAB7C}" xr6:coauthVersionLast="47" xr6:coauthVersionMax="47" xr10:uidLastSave="{00000000-0000-0000-0000-000000000000}"/>
  <bookViews>
    <workbookView xWindow="-98" yWindow="-98" windowWidth="20715" windowHeight="13276" xr2:uid="{57E93E40-2442-45D6-97FA-02722DB723B0}"/>
  </bookViews>
  <sheets>
    <sheet name="资产负债表" sheetId="2" r:id="rId1"/>
    <sheet name="利润表" sheetId="3" r:id="rId2"/>
    <sheet name="现金流量表" sheetId="4" r:id="rId3"/>
    <sheet name="Sheet1" sheetId="1" r:id="rId4"/>
  </sheets>
  <externalReferences>
    <externalReference r:id="rId5"/>
  </externalReferences>
  <definedNames>
    <definedName name="TRD_Cnmon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30" i="4" s="1"/>
  <c r="C15" i="4"/>
  <c r="C30" i="4" s="1"/>
  <c r="C72" i="4" s="1"/>
  <c r="D15" i="4"/>
  <c r="B29" i="4"/>
  <c r="C29" i="4"/>
  <c r="D29" i="4"/>
  <c r="D30" i="4"/>
  <c r="B42" i="4"/>
  <c r="B53" i="4" s="1"/>
  <c r="C42" i="4"/>
  <c r="D42" i="4"/>
  <c r="B52" i="4"/>
  <c r="C52" i="4"/>
  <c r="D52" i="4"/>
  <c r="C53" i="4"/>
  <c r="D53" i="4"/>
  <c r="B62" i="4"/>
  <c r="C62" i="4"/>
  <c r="D62" i="4"/>
  <c r="D70" i="4" s="1"/>
  <c r="B69" i="4"/>
  <c r="C69" i="4"/>
  <c r="D69" i="4"/>
  <c r="B70" i="4"/>
  <c r="C70" i="4"/>
  <c r="B2" i="3"/>
  <c r="C2" i="3"/>
  <c r="D2" i="3"/>
  <c r="B7" i="3"/>
  <c r="C7" i="3"/>
  <c r="D7" i="3"/>
  <c r="D31" i="3" s="1"/>
  <c r="D35" i="3" s="1"/>
  <c r="D38" i="3" s="1"/>
  <c r="B31" i="3"/>
  <c r="B35" i="3" s="1"/>
  <c r="B38" i="3" s="1"/>
  <c r="C31" i="3"/>
  <c r="C35" i="3" s="1"/>
  <c r="C38" i="3" s="1"/>
  <c r="B18" i="2"/>
  <c r="C18" i="2"/>
  <c r="D18" i="2"/>
  <c r="B43" i="2"/>
  <c r="C43" i="2"/>
  <c r="D43" i="2"/>
  <c r="D44" i="2" s="1"/>
  <c r="D108" i="2" s="1"/>
  <c r="B44" i="2"/>
  <c r="C44" i="2"/>
  <c r="C108" i="2" s="1"/>
  <c r="B70" i="2"/>
  <c r="C70" i="2"/>
  <c r="D70" i="2"/>
  <c r="D84" i="2" s="1"/>
  <c r="D102" i="2" s="1"/>
  <c r="B83" i="2"/>
  <c r="C83" i="2"/>
  <c r="C84" i="2" s="1"/>
  <c r="C102" i="2" s="1"/>
  <c r="D83" i="2"/>
  <c r="B84" i="2"/>
  <c r="B102" i="2" s="1"/>
  <c r="B99" i="2"/>
  <c r="C99" i="2"/>
  <c r="D99" i="2"/>
  <c r="B101" i="2"/>
  <c r="C101" i="2"/>
  <c r="D101" i="2"/>
  <c r="D72" i="4" l="1"/>
  <c r="B72" i="4"/>
  <c r="B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</author>
  </authors>
  <commentList>
    <comment ref="B99" authorId="0" shapeId="0" xr:uid="{A116F6CA-7A34-455F-A679-D89325924AF7}">
      <text>
        <r>
          <rPr>
            <b/>
            <sz val="9"/>
            <color indexed="81"/>
            <rFont val="宋体"/>
            <family val="3"/>
            <charset val="134"/>
          </rPr>
          <t>Chen:</t>
        </r>
        <r>
          <rPr>
            <sz val="9"/>
            <color indexed="81"/>
            <rFont val="宋体"/>
            <family val="3"/>
            <charset val="134"/>
          </rPr>
          <t xml:space="preserve">
按公式计算不是此数。怀疑库存股计算有误</t>
        </r>
      </text>
    </comment>
    <comment ref="C99" authorId="0" shapeId="0" xr:uid="{8E3F7077-6D91-49F9-961A-EFC28B408783}">
      <text>
        <r>
          <rPr>
            <b/>
            <sz val="9"/>
            <color indexed="81"/>
            <rFont val="宋体"/>
            <family val="3"/>
            <charset val="134"/>
          </rPr>
          <t>Chen:</t>
        </r>
        <r>
          <rPr>
            <sz val="9"/>
            <color indexed="81"/>
            <rFont val="宋体"/>
            <family val="3"/>
            <charset val="134"/>
          </rPr>
          <t xml:space="preserve">
按公式计算不是此数。怀疑库存股计算有误</t>
        </r>
      </text>
    </comment>
    <comment ref="D99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Chen:</t>
        </r>
        <r>
          <rPr>
            <sz val="9"/>
            <color indexed="81"/>
            <rFont val="宋体"/>
            <family val="3"/>
            <charset val="134"/>
          </rPr>
          <t xml:space="preserve">
按公式计算不是此数。怀疑库存股计算有误</t>
        </r>
      </text>
    </comment>
    <comment ref="E99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Chen:</t>
        </r>
        <r>
          <rPr>
            <sz val="9"/>
            <color indexed="81"/>
            <rFont val="宋体"/>
            <family val="3"/>
            <charset val="134"/>
          </rPr>
          <t xml:space="preserve">
按公式计算不是此数。怀疑库存股计算有误</t>
        </r>
      </text>
    </comment>
  </commentList>
</comments>
</file>

<file path=xl/sharedStrings.xml><?xml version="1.0" encoding="utf-8"?>
<sst xmlns="http://schemas.openxmlformats.org/spreadsheetml/2006/main" count="242" uniqueCount="231">
  <si>
    <t>核对</t>
    <phoneticPr fontId="4" type="noConversion"/>
  </si>
  <si>
    <t>数据来源</t>
  </si>
  <si>
    <t>公告日期</t>
  </si>
  <si>
    <t>审计意见(境外)</t>
  </si>
  <si>
    <t>标准无保留意见</t>
  </si>
  <si>
    <t>审计意见(境内)</t>
  </si>
  <si>
    <t>负债和所有者权益总计</t>
  </si>
  <si>
    <t xml:space="preserve">    所有者权益合计</t>
  </si>
  <si>
    <t xml:space="preserve">    少数股东权益</t>
  </si>
  <si>
    <t xml:space="preserve">    归属于母公司所有者权益合计</t>
    <phoneticPr fontId="4" type="noConversion"/>
  </si>
  <si>
    <t xml:space="preserve">    未确认的投资损失</t>
  </si>
  <si>
    <t xml:space="preserve">    外币报表折算差额</t>
  </si>
  <si>
    <t xml:space="preserve">    未分配利润</t>
  </si>
  <si>
    <t xml:space="preserve">    一般风险准备</t>
  </si>
  <si>
    <t xml:space="preserve">    盈余公积金</t>
  </si>
  <si>
    <t xml:space="preserve">    专项储备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</si>
  <si>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其他综合收益</t>
    </r>
    <phoneticPr fontId="4" type="noConversion"/>
  </si>
  <si>
    <t xml:space="preserve">    减：库存股</t>
  </si>
  <si>
    <t xml:space="preserve">    资本公积金</t>
  </si>
  <si>
    <t xml:space="preserve">          永续债</t>
    <phoneticPr fontId="4" type="noConversion"/>
  </si>
  <si>
    <t xml:space="preserve">    其中：优先股</t>
    <phoneticPr fontId="4" type="noConversion"/>
  </si>
  <si>
    <t xml:space="preserve">    其他权益工具</t>
    <phoneticPr fontId="4" type="noConversion"/>
  </si>
  <si>
    <t xml:space="preserve">    实收资本(或股本)</t>
  </si>
  <si>
    <t>所有者权益(或股东权益)：</t>
  </si>
  <si>
    <t xml:space="preserve">    负债合计</t>
  </si>
  <si>
    <t xml:space="preserve">    非流动负债合计</t>
  </si>
  <si>
    <t xml:space="preserve">    其他非流动负债</t>
    <phoneticPr fontId="4" type="noConversion"/>
  </si>
  <si>
    <t xml:space="preserve">    递延所得税负债</t>
  </si>
  <si>
    <t xml:space="preserve">    递延收益</t>
    <phoneticPr fontId="4" type="noConversion"/>
  </si>
  <si>
    <t xml:space="preserve">    预计负债</t>
  </si>
  <si>
    <t xml:space="preserve">    长期应付职工薪酬</t>
    <phoneticPr fontId="4" type="noConversion"/>
  </si>
  <si>
    <t xml:space="preserve">    长期应付款</t>
    <phoneticPr fontId="4" type="noConversion"/>
  </si>
  <si>
    <t xml:space="preserve">    租赁负债</t>
    <phoneticPr fontId="4" type="noConversion"/>
  </si>
  <si>
    <t xml:space="preserve">    应付债券</t>
  </si>
  <si>
    <t xml:space="preserve">    长期借款</t>
  </si>
  <si>
    <t>非流动负债：</t>
  </si>
  <si>
    <t xml:space="preserve">    流动负债合计</t>
  </si>
  <si>
    <t xml:space="preserve">    其他流动负债</t>
  </si>
  <si>
    <t xml:space="preserve">    一年内到期的非流动负债</t>
    <phoneticPr fontId="4" type="noConversion"/>
  </si>
  <si>
    <t xml:space="preserve">    持有待售负债</t>
    <phoneticPr fontId="4" type="noConversion"/>
  </si>
  <si>
    <t xml:space="preserve">    应付分保账款</t>
    <phoneticPr fontId="4" type="noConversion"/>
  </si>
  <si>
    <t xml:space="preserve">    应付手续费及佣金</t>
    <phoneticPr fontId="4" type="noConversion"/>
  </si>
  <si>
    <t>　　　　  应付股利</t>
    <phoneticPr fontId="2" type="noConversion"/>
  </si>
  <si>
    <t>　　其中：应付利息</t>
    <phoneticPr fontId="2" type="noConversion"/>
  </si>
  <si>
    <t>　　其他应付款</t>
    <phoneticPr fontId="2" type="noConversion"/>
  </si>
  <si>
    <t xml:space="preserve">    应交税费</t>
  </si>
  <si>
    <t xml:space="preserve">    应付职工薪酬</t>
  </si>
  <si>
    <t xml:space="preserve">    代理承销证券款</t>
    <phoneticPr fontId="4" type="noConversion"/>
  </si>
  <si>
    <t xml:space="preserve">    代理买卖证券款</t>
    <phoneticPr fontId="4" type="noConversion"/>
  </si>
  <si>
    <t xml:space="preserve">    吸收存款及同业存放</t>
    <phoneticPr fontId="4" type="noConversion"/>
  </si>
  <si>
    <t xml:space="preserve">    卖出回购金融资产款</t>
  </si>
  <si>
    <t xml:space="preserve">    预收款项</t>
  </si>
  <si>
    <t xml:space="preserve">    应付账款</t>
  </si>
  <si>
    <t xml:space="preserve">    应付票据</t>
  </si>
  <si>
    <t xml:space="preserve">    衍生金融负债</t>
    <phoneticPr fontId="4" type="noConversion"/>
  </si>
  <si>
    <t xml:space="preserve">    以公允价值计量且其变动计入当期损益的金融负债</t>
    <phoneticPr fontId="4" type="noConversion"/>
  </si>
  <si>
    <t xml:space="preserve">    交易性金融负债</t>
    <phoneticPr fontId="4" type="noConversion"/>
  </si>
  <si>
    <t xml:space="preserve">    拆入资金</t>
  </si>
  <si>
    <t xml:space="preserve">    吸收存款及同业存放</t>
  </si>
  <si>
    <t xml:space="preserve">    向中央银行借款</t>
    <phoneticPr fontId="4" type="noConversion"/>
  </si>
  <si>
    <t xml:space="preserve">    短期借款</t>
  </si>
  <si>
    <t>流动负债：</t>
  </si>
  <si>
    <t>资产总计</t>
  </si>
  <si>
    <t xml:space="preserve">    非流动资产合计</t>
  </si>
  <si>
    <t xml:space="preserve">    其他非流动资产</t>
  </si>
  <si>
    <t xml:space="preserve">    递延所得税资产</t>
  </si>
  <si>
    <t xml:space="preserve">    其他长期应收款</t>
    <phoneticPr fontId="4" type="noConversion"/>
  </si>
  <si>
    <t xml:space="preserve">    长期待摊费用</t>
  </si>
  <si>
    <t xml:space="preserve">    商誉</t>
  </si>
  <si>
    <t xml:space="preserve">    开发支出</t>
  </si>
  <si>
    <t xml:space="preserve">    无形资产</t>
  </si>
  <si>
    <t xml:space="preserve">    油气资产</t>
  </si>
  <si>
    <t xml:space="preserve">    生产性生物资产</t>
  </si>
  <si>
    <t xml:space="preserve">    固定资产清理</t>
  </si>
  <si>
    <t xml:space="preserve">    工程物资</t>
  </si>
  <si>
    <t xml:space="preserve">    在建工程</t>
  </si>
  <si>
    <t xml:space="preserve">    固定资产</t>
  </si>
  <si>
    <t xml:space="preserve">    投资性房地产</t>
  </si>
  <si>
    <t>　  其他非流动金融资产</t>
    <phoneticPr fontId="4" type="noConversion"/>
  </si>
  <si>
    <t>　  其他权益工具投资</t>
    <phoneticPr fontId="4" type="noConversion"/>
  </si>
  <si>
    <t xml:space="preserve">    长期股权投资</t>
  </si>
  <si>
    <t xml:space="preserve">    长期应收款</t>
  </si>
  <si>
    <t xml:space="preserve">    持有至到期投资</t>
  </si>
  <si>
    <t xml:space="preserve">    其他债权投资</t>
    <phoneticPr fontId="4" type="noConversion"/>
  </si>
  <si>
    <t xml:space="preserve">    可供出售金融资产</t>
  </si>
  <si>
    <t xml:space="preserve">    债权投资</t>
    <phoneticPr fontId="4" type="noConversion"/>
  </si>
  <si>
    <t xml:space="preserve">    发放贷款及垫款</t>
  </si>
  <si>
    <t>非流动资产：</t>
  </si>
  <si>
    <t xml:space="preserve">    流动资产合计</t>
  </si>
  <si>
    <t xml:space="preserve">    其他流动资产</t>
    <phoneticPr fontId="4" type="noConversion"/>
  </si>
  <si>
    <t xml:space="preserve">    一年内到期的非流动资产</t>
    <phoneticPr fontId="4" type="noConversion"/>
  </si>
  <si>
    <t xml:space="preserve">    存货</t>
  </si>
  <si>
    <t xml:space="preserve">    买入返售金融资产</t>
  </si>
  <si>
    <t>　　　　  应收股利</t>
    <phoneticPr fontId="2" type="noConversion"/>
  </si>
  <si>
    <t>　　其中：应收利息</t>
    <phoneticPr fontId="2" type="noConversion"/>
  </si>
  <si>
    <t>　　其他应收款</t>
    <phoneticPr fontId="2" type="noConversion"/>
  </si>
  <si>
    <t xml:space="preserve">    预付款项</t>
  </si>
  <si>
    <t xml:space="preserve">    应收款项融资</t>
    <phoneticPr fontId="4" type="noConversion"/>
  </si>
  <si>
    <t xml:space="preserve">    应收账款</t>
  </si>
  <si>
    <t xml:space="preserve">    应收票据</t>
  </si>
  <si>
    <t xml:space="preserve">    衍生金融资产</t>
    <phoneticPr fontId="4" type="noConversion"/>
  </si>
  <si>
    <t xml:space="preserve">    交易性金融资产</t>
  </si>
  <si>
    <t xml:space="preserve">    拆出资金</t>
  </si>
  <si>
    <t xml:space="preserve">    货币资金</t>
    <phoneticPr fontId="4" type="noConversion"/>
  </si>
  <si>
    <t>流动资产：</t>
  </si>
  <si>
    <t xml:space="preserve"> 2019年底</t>
    <phoneticPr fontId="4" type="noConversion"/>
  </si>
  <si>
    <t xml:space="preserve"> 2018年底</t>
    <phoneticPr fontId="4" type="noConversion"/>
  </si>
  <si>
    <t xml:space="preserve"> 2017年底</t>
    <phoneticPr fontId="4" type="noConversion"/>
  </si>
  <si>
    <t xml:space="preserve">    (二) 稀释每股收益</t>
  </si>
  <si>
    <t xml:space="preserve">    (一) 基本每股收益</t>
  </si>
  <si>
    <t>八、每股收益：</t>
    <phoneticPr fontId="4" type="noConversion"/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</si>
  <si>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  <phoneticPr fontId="4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</si>
  <si>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  <phoneticPr fontId="4" type="noConversion"/>
  </si>
  <si>
    <r>
      <t xml:space="preserve">    </t>
    </r>
    <r>
      <rPr>
        <sz val="12"/>
        <rFont val="宋体"/>
        <family val="3"/>
        <charset val="134"/>
      </rPr>
      <t>(一)按所有权归属分类</t>
    </r>
    <phoneticPr fontId="4" type="noConversion"/>
  </si>
  <si>
    <t xml:space="preserve">    2.终止经营净利润</t>
    <phoneticPr fontId="4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</si>
  <si>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</si>
  <si>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  <phoneticPr fontId="4" type="noConversion"/>
  </si>
  <si>
    <t>六、净利润</t>
  </si>
  <si>
    <t xml:space="preserve">    加：未确认的投资损失</t>
  </si>
  <si>
    <t xml:space="preserve">    减：所得税费用</t>
    <phoneticPr fontId="4" type="noConversion"/>
  </si>
  <si>
    <t>五、利润总额</t>
  </si>
  <si>
    <t xml:space="preserve">        其中：非流动资产处置净损失</t>
    <phoneticPr fontId="4" type="noConversion"/>
  </si>
  <si>
    <t xml:space="preserve">    减：营业外支出</t>
  </si>
  <si>
    <t xml:space="preserve">    加：营业外收入</t>
  </si>
  <si>
    <t>四、营业利润</t>
  </si>
  <si>
    <t xml:space="preserve">          资产处置收益（损失以“-”号填列）</t>
    <phoneticPr fontId="4" type="noConversion"/>
  </si>
  <si>
    <t xml:space="preserve">          资产减值损失（损失以“-”号填列）</t>
    <phoneticPr fontId="4" type="noConversion"/>
  </si>
  <si>
    <t xml:space="preserve">          信用减值损失（损失以“-”号填列）</t>
    <phoneticPr fontId="4" type="noConversion"/>
  </si>
  <si>
    <t xml:space="preserve">          公允价值变动净收益（损失以“-”号填列）</t>
    <phoneticPr fontId="4" type="noConversion"/>
  </si>
  <si>
    <t xml:space="preserve">                以摊余成本计量的金融资产终止确认收益</t>
    <phoneticPr fontId="4" type="noConversion"/>
  </si>
  <si>
    <t xml:space="preserve">          其中：对联营企业和合营企业的投资收益</t>
    <phoneticPr fontId="4" type="noConversion"/>
  </si>
  <si>
    <t xml:space="preserve">          投资收益（损失以“-”号填列）</t>
    <phoneticPr fontId="4" type="noConversion"/>
  </si>
  <si>
    <t>597,788,288.61</t>
  </si>
  <si>
    <t xml:space="preserve">    加：  其他收益</t>
    <phoneticPr fontId="4" type="noConversion"/>
  </si>
  <si>
    <r>
      <t xml:space="preserve">          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>利息收入</t>
    </r>
    <phoneticPr fontId="4" type="noConversion"/>
  </si>
  <si>
    <t xml:space="preserve">          其中：利息费用</t>
    <phoneticPr fontId="4" type="noConversion"/>
  </si>
  <si>
    <t xml:space="preserve">          财务费用</t>
    <phoneticPr fontId="4" type="noConversion"/>
  </si>
  <si>
    <t xml:space="preserve">          研发费用</t>
    <phoneticPr fontId="4" type="noConversion"/>
  </si>
  <si>
    <t xml:space="preserve">          管理费用</t>
    <phoneticPr fontId="4" type="noConversion"/>
  </si>
  <si>
    <t xml:space="preserve">          销售费用</t>
    <phoneticPr fontId="4" type="noConversion"/>
  </si>
  <si>
    <t xml:space="preserve">          税金及附加</t>
    <phoneticPr fontId="4" type="noConversion"/>
  </si>
  <si>
    <t xml:space="preserve">          分保费用</t>
    <phoneticPr fontId="4" type="noConversion"/>
  </si>
  <si>
    <t xml:space="preserve">          保单红利支出</t>
    <phoneticPr fontId="4" type="noConversion"/>
  </si>
  <si>
    <t xml:space="preserve">          提取保险合同准备金净额</t>
    <phoneticPr fontId="4" type="noConversion"/>
  </si>
  <si>
    <t xml:space="preserve">          赔付支出净额</t>
    <phoneticPr fontId="4" type="noConversion"/>
  </si>
  <si>
    <t xml:space="preserve">          退保金</t>
    <phoneticPr fontId="4" type="noConversion"/>
  </si>
  <si>
    <t xml:space="preserve">          手续费及佣金支出</t>
    <phoneticPr fontId="4" type="noConversion"/>
  </si>
  <si>
    <t xml:space="preserve">          利息支出</t>
    <phoneticPr fontId="4" type="noConversion"/>
  </si>
  <si>
    <t xml:space="preserve">    其中：营业成本</t>
    <phoneticPr fontId="4" type="noConversion"/>
  </si>
  <si>
    <t>二、营业总成本</t>
  </si>
  <si>
    <t xml:space="preserve">          手续费及佣金收入</t>
    <phoneticPr fontId="4" type="noConversion"/>
  </si>
  <si>
    <t xml:space="preserve">          已赚保费</t>
    <phoneticPr fontId="4" type="noConversion"/>
  </si>
  <si>
    <t xml:space="preserve">          利息收入</t>
    <phoneticPr fontId="4" type="noConversion"/>
  </si>
  <si>
    <t xml:space="preserve">    其中：营业收入</t>
    <phoneticPr fontId="4" type="noConversion"/>
  </si>
  <si>
    <t>一、营业总收入</t>
  </si>
  <si>
    <t xml:space="preserve"> 2019年</t>
    <phoneticPr fontId="4" type="noConversion"/>
  </si>
  <si>
    <t xml:space="preserve"> 2018年</t>
    <phoneticPr fontId="4" type="noConversion"/>
  </si>
  <si>
    <t xml:space="preserve"> 2017年</t>
    <phoneticPr fontId="4" type="noConversion"/>
  </si>
  <si>
    <t xml:space="preserve">    期末现金及现金等价物余额</t>
  </si>
  <si>
    <t xml:space="preserve">    加：期初现金及现金等价物余额</t>
    <phoneticPr fontId="4" type="noConversion"/>
  </si>
  <si>
    <t>五、现金及现金等价物净增加额</t>
  </si>
  <si>
    <t>四、汇率变动对现金的影响</t>
    <phoneticPr fontId="4" type="noConversion"/>
  </si>
  <si>
    <t xml:space="preserve">    筹资活动产生的现金流量净额</t>
  </si>
  <si>
    <t xml:space="preserve">    筹资活动现金流出小计</t>
  </si>
  <si>
    <t xml:space="preserve">    支付其他与筹资活动有关的现金</t>
  </si>
  <si>
    <t xml:space="preserve">    支付三期资产和部分托管资产收购款</t>
    <phoneticPr fontId="4" type="noConversion"/>
  </si>
  <si>
    <t xml:space="preserve">    支付罗泾项目收购款</t>
    <phoneticPr fontId="4" type="noConversion"/>
  </si>
  <si>
    <t xml:space="preserve">    其中：子公司支付给少数股东的股利、利润</t>
  </si>
  <si>
    <t xml:space="preserve">    分配股利、利润或偿付利息支付的现金</t>
  </si>
  <si>
    <t xml:space="preserve">    偿还债务支付的现金</t>
  </si>
  <si>
    <t xml:space="preserve">    筹资活动现金流入小计</t>
  </si>
  <si>
    <t xml:space="preserve">    收到其他与筹资活动有关的现金</t>
  </si>
  <si>
    <r>
      <t xml:space="preserve"> </t>
    </r>
    <r>
      <rPr>
        <sz val="12"/>
        <rFont val="宋体"/>
        <family val="3"/>
        <charset val="134"/>
      </rPr>
      <t xml:space="preserve">   发行债券收到的现金</t>
    </r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</si>
  <si>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发行分离交易可转债收到的现金</t>
    </r>
    <phoneticPr fontId="4" type="noConversion"/>
  </si>
  <si>
    <t xml:space="preserve">    取得借款收到的现金</t>
  </si>
  <si>
    <t xml:space="preserve">    其中：子公司吸收少数股东投资收到的现金</t>
  </si>
  <si>
    <t xml:space="preserve">    吸收投资收到的现金</t>
  </si>
  <si>
    <t xml:space="preserve">    发行新股所收到的现金净额</t>
    <phoneticPr fontId="4" type="noConversion"/>
  </si>
  <si>
    <t>三、筹资活动产生的现金流量：</t>
  </si>
  <si>
    <t xml:space="preserve">    投资活动产生的现金流量净额</t>
    <phoneticPr fontId="4" type="noConversion"/>
  </si>
  <si>
    <t xml:space="preserve">    投资活动现金流出小计</t>
  </si>
  <si>
    <t xml:space="preserve">    支付其他与投资活动有关的现金</t>
  </si>
  <si>
    <t xml:space="preserve">    增发收购目标资产而导致的现金及现金等价物净减少</t>
    <phoneticPr fontId="4" type="noConversion"/>
  </si>
  <si>
    <t xml:space="preserve">    增发收购目标公司而导致的现金及现金等价物净减少</t>
    <phoneticPr fontId="4" type="noConversion"/>
  </si>
  <si>
    <t xml:space="preserve">    处置子公司而导致的现金及现金等价物净减少</t>
    <phoneticPr fontId="4" type="noConversion"/>
  </si>
  <si>
    <t xml:space="preserve">    企业合并导致的现金及现金等价物净减少</t>
    <phoneticPr fontId="4" type="noConversion"/>
  </si>
  <si>
    <r>
      <t xml:space="preserve">    </t>
    </r>
    <r>
      <rPr>
        <sz val="12"/>
        <rFont val="宋体"/>
        <family val="3"/>
        <charset val="134"/>
      </rPr>
      <t>处置</t>
    </r>
    <r>
      <rPr>
        <sz val="12"/>
        <rFont val="宋体"/>
        <family val="3"/>
        <charset val="134"/>
      </rPr>
      <t>子公司及其他营业单位支付的现金净额</t>
    </r>
    <phoneticPr fontId="4" type="noConversion"/>
  </si>
  <si>
    <t xml:space="preserve">    取得子公司及其他营业单位支付的现金净额</t>
  </si>
  <si>
    <t xml:space="preserve">    投资支付的现金</t>
  </si>
  <si>
    <t xml:space="preserve">    购建固定资产、无形资产和其他长期资产支付的现金</t>
  </si>
  <si>
    <t xml:space="preserve">    投资活动现金流入小计</t>
  </si>
  <si>
    <t xml:space="preserve">    收到其他与投资活动有关的现金</t>
  </si>
  <si>
    <t xml:space="preserve">    处置子公司及其他营业单位收到的现金净额</t>
  </si>
  <si>
    <t xml:space="preserve">    联营公司转为子公司核算而导致的现金及现金等价物净增加</t>
    <phoneticPr fontId="4" type="noConversion"/>
  </si>
  <si>
    <t xml:space="preserve">    子公司转为联营公司核算而导致的现金及现金等价物净增加</t>
    <phoneticPr fontId="4" type="noConversion"/>
  </si>
  <si>
    <t xml:space="preserve">    处置可供出售金融资产收回的现金净额</t>
    <phoneticPr fontId="4" type="noConversion"/>
  </si>
  <si>
    <t xml:space="preserve">    收购子公司而导致的现金及现金等价物净增加</t>
    <phoneticPr fontId="4" type="noConversion"/>
  </si>
  <si>
    <t xml:space="preserve">    处置交易性金融资产收回的现金净额</t>
    <phoneticPr fontId="4" type="noConversion"/>
  </si>
  <si>
    <t xml:space="preserve">    处置固定资产、无形资产和其他长期资产收回的现金净额</t>
  </si>
  <si>
    <t xml:space="preserve">    取得投资收益收到的现金</t>
  </si>
  <si>
    <t xml:space="preserve">    收回投资收到的现金</t>
  </si>
  <si>
    <t>二、投资活动产生的现金流量：</t>
  </si>
  <si>
    <t xml:space="preserve">    经营活动产生的现金流量净额</t>
  </si>
  <si>
    <t xml:space="preserve">    经营活动现金流出小计</t>
  </si>
  <si>
    <t xml:space="preserve">    支付其他与经营活动有关的现金</t>
  </si>
  <si>
    <t xml:space="preserve">    支付的各项税费</t>
  </si>
  <si>
    <t xml:space="preserve">    支付给职工以及为职工支付的现金</t>
  </si>
  <si>
    <t xml:space="preserve">    支付利息、手续费及佣金的现金</t>
    <phoneticPr fontId="4" type="noConversion"/>
  </si>
  <si>
    <t xml:space="preserve">    卖出回购金融资产净增加额</t>
    <phoneticPr fontId="4" type="noConversion"/>
  </si>
  <si>
    <t xml:space="preserve">    卖出回购金融资产净减少额</t>
    <phoneticPr fontId="4" type="noConversion"/>
  </si>
  <si>
    <t xml:space="preserve">    客户存款和同业存放款项净减少额</t>
    <phoneticPr fontId="4" type="noConversion"/>
  </si>
  <si>
    <t xml:space="preserve">    拆入资金减少额</t>
    <phoneticPr fontId="4" type="noConversion"/>
  </si>
  <si>
    <t xml:space="preserve">    拆出资金净增加额</t>
    <phoneticPr fontId="4" type="noConversion"/>
  </si>
  <si>
    <t xml:space="preserve">    存放中央银行和同业款项净增加额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</si>
  <si>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向中央银行借款净减少额</t>
    </r>
    <phoneticPr fontId="4" type="noConversion"/>
  </si>
  <si>
    <t xml:space="preserve">    客户贷款及垫款净增加额</t>
    <phoneticPr fontId="4" type="noConversion"/>
  </si>
  <si>
    <t xml:space="preserve">    购买商品、接受劳务支付的现金</t>
  </si>
  <si>
    <t xml:space="preserve">    经营活动现金流入小计</t>
  </si>
  <si>
    <t xml:space="preserve">    收到其他与经营活动有关的现金</t>
  </si>
  <si>
    <t xml:space="preserve">    收到的税费返还</t>
  </si>
  <si>
    <t xml:space="preserve">    向中央银行借款净增加额</t>
    <phoneticPr fontId="4" type="noConversion"/>
  </si>
  <si>
    <t xml:space="preserve">    客户贷款及垫款净减少额</t>
    <phoneticPr fontId="4" type="noConversion"/>
  </si>
  <si>
    <t xml:space="preserve">    客户存款和同业存放款项净增加额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</si>
  <si>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卖出回购金融资产净增加额</t>
    </r>
    <phoneticPr fontId="4" type="noConversion"/>
  </si>
  <si>
    <t xml:space="preserve">    拆入资金净增加额</t>
    <phoneticPr fontId="4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</si>
  <si>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拆出资金净减少额</t>
    </r>
    <phoneticPr fontId="4" type="noConversion"/>
  </si>
  <si>
    <t xml:space="preserve">    收取利息、手续费及佣金的现金</t>
    <phoneticPr fontId="4" type="noConversion"/>
  </si>
  <si>
    <t xml:space="preserve">    向其他金融机构拆入资金净增加额</t>
    <phoneticPr fontId="4" type="noConversion"/>
  </si>
  <si>
    <t xml:space="preserve">    存放中央银行法定准备金款项和同业款项净减少额</t>
    <phoneticPr fontId="4" type="noConversion"/>
  </si>
  <si>
    <t xml:space="preserve">    销售商品、提供劳务收到的现金</t>
  </si>
  <si>
    <t>一、经营活动产生的现金流量：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</si>
</sst>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##,##0.0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>
      <alignment vertical="center"/>
    </xf>
    <xf numFmtId="176" fontId="3" fillId="0" borderId="0" xfId="1" applyNumberFormat="1" applyFont="1">
      <alignment vertical="center"/>
    </xf>
    <xf numFmtId="14" fontId="3" fillId="0" borderId="0" xfId="1" applyNumberFormat="1" applyFont="1">
      <alignment vertical="center"/>
    </xf>
    <xf numFmtId="4" fontId="3" fillId="0" borderId="0" xfId="1" applyNumberFormat="1" applyFont="1">
      <alignment vertical="center"/>
    </xf>
    <xf numFmtId="177" fontId="1" fillId="0" borderId="0" xfId="1" applyNumberFormat="1">
      <alignment vertical="center"/>
    </xf>
    <xf numFmtId="176" fontId="1" fillId="0" borderId="0" xfId="1" applyNumberFormat="1" applyAlignment="1">
      <alignment vertical="top"/>
    </xf>
    <xf numFmtId="177" fontId="3" fillId="0" borderId="0" xfId="1" applyNumberFormat="1" applyFont="1">
      <alignment vertical="center"/>
    </xf>
    <xf numFmtId="4" fontId="3" fillId="2" borderId="0" xfId="1" applyNumberFormat="1" applyFont="1" applyFill="1">
      <alignment vertical="center"/>
    </xf>
    <xf numFmtId="0" fontId="1" fillId="0" borderId="0" xfId="1" applyAlignment="1">
      <alignment vertical="center" wrapText="1"/>
    </xf>
    <xf numFmtId="4" fontId="3" fillId="3" borderId="0" xfId="1" applyNumberFormat="1" applyFont="1" applyFill="1">
      <alignment vertical="center"/>
    </xf>
    <xf numFmtId="0" fontId="3" fillId="0" borderId="0" xfId="1" applyFont="1" applyAlignment="1">
      <alignment horizontal="center" vertical="center"/>
    </xf>
    <xf numFmtId="4" fontId="3" fillId="4" borderId="0" xfId="1" applyNumberFormat="1" applyFont="1" applyFill="1">
      <alignment vertical="center"/>
    </xf>
    <xf numFmtId="49" fontId="1" fillId="0" borderId="0" xfId="1" applyNumberFormat="1" applyAlignment="1">
      <alignment vertical="top"/>
    </xf>
    <xf numFmtId="176" fontId="1" fillId="0" borderId="0" xfId="1" applyNumberFormat="1" applyAlignment="1">
      <alignment horizontal="right" vertical="top"/>
    </xf>
    <xf numFmtId="0" fontId="1" fillId="5" borderId="0" xfId="1" applyFill="1">
      <alignment vertical="center"/>
    </xf>
    <xf numFmtId="4" fontId="3" fillId="6" borderId="0" xfId="1" applyNumberFormat="1" applyFont="1" applyFill="1">
      <alignment vertical="center"/>
    </xf>
    <xf numFmtId="0" fontId="1" fillId="6" borderId="0" xfId="1" applyFill="1">
      <alignment vertical="center"/>
    </xf>
    <xf numFmtId="4" fontId="3" fillId="7" borderId="0" xfId="1" applyNumberFormat="1" applyFont="1" applyFill="1">
      <alignment vertical="center"/>
    </xf>
    <xf numFmtId="4" fontId="3" fillId="8" borderId="0" xfId="1" applyNumberFormat="1" applyFont="1" applyFill="1">
      <alignment vertical="center"/>
    </xf>
    <xf numFmtId="0" fontId="1" fillId="8" borderId="0" xfId="1" applyFill="1">
      <alignment vertical="center"/>
    </xf>
  </cellXfs>
  <cellStyles count="2">
    <cellStyle name="常规" xfId="0" builtinId="0"/>
    <cellStyle name="常规 2" xfId="1" xr:uid="{3171D58C-C519-4243-884E-5641D9EC3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courses/&#36130;&#25253;&#25253;&#34920;&#38405;&#35835;&#19982;&#20998;&#26512;-PE&#35777;&#20070;/2020/&#39044;&#27979;&#21450;&#20272;&#20540;/&#36130;&#21153;&#25253;&#34920;&#21450;&#36130;&#21153;&#20998;&#26512;_&#23453;&#38050;&#32929;&#20221;_&#25130;&#27490;2019&#24180;&#242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财务指标"/>
      <sheetName val="主要财务比率"/>
      <sheetName val="资产负债表结构分析"/>
      <sheetName val="利润表结构分析"/>
      <sheetName val="资产负债表趋势分析"/>
      <sheetName val="利润表趋势分析"/>
      <sheetName val="现金流量表总体情况"/>
      <sheetName val="现金流量的结构分析"/>
      <sheetName val="现金流量表内部结构分析"/>
      <sheetName val="固定资产附注"/>
      <sheetName val="预测参数设置"/>
      <sheetName val="预测资产负债表"/>
      <sheetName val="预测利润表"/>
      <sheetName val="预测资产负债表结构分析"/>
      <sheetName val="预测利润表结构分析"/>
      <sheetName val="公司自由现金流贴现模型"/>
      <sheetName val="股权自由现金流模型"/>
      <sheetName val="权益资本成本计算"/>
      <sheetName val="β回归图示"/>
      <sheetName val="金融机构人民币存款基准利率"/>
      <sheetName val="宝钢股份月收益率"/>
      <sheetName val="综合月市场收益率数据"/>
      <sheetName val="综合年市场收益率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EE45-5013-4D36-8B30-588FDA58C52A}">
  <dimension ref="A1:F109"/>
  <sheetViews>
    <sheetView tabSelected="1" workbookViewId="0">
      <pane xSplit="1" ySplit="1" topLeftCell="B32" activePane="bottomRight" state="frozen"/>
      <selection activeCell="I4" sqref="I4"/>
      <selection pane="topRight" activeCell="I4" sqref="I4"/>
      <selection pane="bottomLeft" activeCell="I4" sqref="I4"/>
      <selection pane="bottomRight" activeCell="B39" sqref="B39"/>
    </sheetView>
  </sheetViews>
  <sheetFormatPr defaultRowHeight="15.75" x14ac:dyDescent="0.4"/>
  <cols>
    <col min="1" max="1" width="43.19921875" style="1" bestFit="1" customWidth="1"/>
    <col min="2" max="5" width="21.86328125" style="2" bestFit="1" customWidth="1"/>
    <col min="6" max="16384" width="9.06640625" style="1"/>
  </cols>
  <sheetData>
    <row r="1" spans="1:6" x14ac:dyDescent="0.4">
      <c r="B1" s="12" t="s">
        <v>107</v>
      </c>
      <c r="C1" s="12" t="s">
        <v>106</v>
      </c>
      <c r="D1" s="12" t="s">
        <v>105</v>
      </c>
      <c r="E1" s="12"/>
    </row>
    <row r="2" spans="1:6" x14ac:dyDescent="0.4">
      <c r="A2" s="1" t="s">
        <v>104</v>
      </c>
    </row>
    <row r="3" spans="1:6" x14ac:dyDescent="0.4">
      <c r="A3" s="1" t="s">
        <v>103</v>
      </c>
      <c r="B3" s="6">
        <v>17857363941.27</v>
      </c>
      <c r="C3" s="7">
        <v>17110002574.200001</v>
      </c>
      <c r="D3" s="7">
        <v>13438849057.059999</v>
      </c>
      <c r="E3" s="6"/>
    </row>
    <row r="4" spans="1:6" x14ac:dyDescent="0.4">
      <c r="A4" s="1" t="s">
        <v>102</v>
      </c>
      <c r="B4" s="8"/>
      <c r="C4" s="6"/>
      <c r="D4" s="6"/>
      <c r="E4" s="8"/>
    </row>
    <row r="5" spans="1:6" x14ac:dyDescent="0.4">
      <c r="A5" s="1" t="s">
        <v>101</v>
      </c>
      <c r="B5" s="6">
        <v>1726166623.6300001</v>
      </c>
      <c r="C5" s="7">
        <v>2031259909.48</v>
      </c>
      <c r="D5" s="7">
        <v>831864315.41999996</v>
      </c>
      <c r="E5" s="6"/>
    </row>
    <row r="6" spans="1:6" x14ac:dyDescent="0.4">
      <c r="A6" s="1" t="s">
        <v>100</v>
      </c>
      <c r="B6" s="6"/>
      <c r="C6" s="7"/>
      <c r="D6" s="7">
        <v>48511992.07</v>
      </c>
      <c r="E6" s="6"/>
    </row>
    <row r="7" spans="1:6" x14ac:dyDescent="0.4">
      <c r="A7" s="1" t="s">
        <v>99</v>
      </c>
      <c r="B7" s="6">
        <v>31857024088.540001</v>
      </c>
      <c r="C7" s="7">
        <v>29190333565.93</v>
      </c>
      <c r="D7" s="7">
        <v>626770979.16999996</v>
      </c>
      <c r="E7" s="6"/>
    </row>
    <row r="8" spans="1:6" x14ac:dyDescent="0.4">
      <c r="A8" s="1" t="s">
        <v>98</v>
      </c>
      <c r="B8" s="6">
        <v>12079375683.85</v>
      </c>
      <c r="C8" s="7">
        <v>12901428073.58</v>
      </c>
      <c r="D8" s="7">
        <v>10877760224</v>
      </c>
      <c r="E8" s="6"/>
    </row>
    <row r="9" spans="1:6" x14ac:dyDescent="0.4">
      <c r="A9" s="1" t="s">
        <v>97</v>
      </c>
      <c r="B9" s="6"/>
      <c r="C9" s="7"/>
      <c r="D9" s="7">
        <v>28111808688.91</v>
      </c>
      <c r="E9" s="6"/>
    </row>
    <row r="10" spans="1:6" x14ac:dyDescent="0.4">
      <c r="A10" s="1" t="s">
        <v>96</v>
      </c>
      <c r="B10" s="6">
        <v>8018401078.3999996</v>
      </c>
      <c r="C10" s="7">
        <v>6348565730.21</v>
      </c>
      <c r="D10" s="7">
        <v>5002458514.4200001</v>
      </c>
      <c r="E10" s="6"/>
    </row>
    <row r="11" spans="1:6" x14ac:dyDescent="0.4">
      <c r="A11" s="1" t="s">
        <v>95</v>
      </c>
      <c r="B11" s="6">
        <v>2759865430</v>
      </c>
      <c r="C11" s="7">
        <v>3302028126.8699999</v>
      </c>
      <c r="D11" s="7">
        <v>1681592687.23</v>
      </c>
      <c r="E11" s="6"/>
      <c r="F11" s="8"/>
    </row>
    <row r="12" spans="1:6" x14ac:dyDescent="0.4">
      <c r="A12" s="1" t="s">
        <v>94</v>
      </c>
      <c r="B12" s="6"/>
      <c r="C12" s="7">
        <v>14226030.25</v>
      </c>
      <c r="D12" s="7">
        <v>10785835.52</v>
      </c>
      <c r="E12" s="6"/>
    </row>
    <row r="13" spans="1:6" x14ac:dyDescent="0.4">
      <c r="A13" s="1" t="s">
        <v>93</v>
      </c>
      <c r="B13" s="6">
        <v>2759865430</v>
      </c>
      <c r="C13" s="7">
        <v>66778713.049999997</v>
      </c>
      <c r="D13" s="7">
        <v>1145103.1200000001</v>
      </c>
      <c r="E13" s="6"/>
    </row>
    <row r="14" spans="1:6" x14ac:dyDescent="0.4">
      <c r="A14" s="1" t="s">
        <v>92</v>
      </c>
      <c r="B14" s="6">
        <v>3583919000</v>
      </c>
      <c r="C14" s="7">
        <v>500000000</v>
      </c>
      <c r="D14" s="7">
        <v>2988600000</v>
      </c>
      <c r="E14" s="6"/>
    </row>
    <row r="15" spans="1:6" x14ac:dyDescent="0.4">
      <c r="A15" s="1" t="s">
        <v>91</v>
      </c>
      <c r="B15" s="6">
        <v>39488037616.599998</v>
      </c>
      <c r="C15" s="7">
        <v>41568631679.699997</v>
      </c>
      <c r="D15" s="7">
        <v>40299745478.150002</v>
      </c>
      <c r="E15" s="6"/>
    </row>
    <row r="16" spans="1:6" x14ac:dyDescent="0.4">
      <c r="A16" s="1" t="s">
        <v>90</v>
      </c>
      <c r="B16" s="6">
        <v>547982220.28999996</v>
      </c>
      <c r="C16" s="6"/>
      <c r="D16" s="6"/>
      <c r="E16" s="6"/>
    </row>
    <row r="17" spans="1:5" x14ac:dyDescent="0.4">
      <c r="A17" s="1" t="s">
        <v>89</v>
      </c>
      <c r="B17" s="6">
        <v>15374474805.32</v>
      </c>
      <c r="C17" s="7">
        <v>7781323693.8500004</v>
      </c>
      <c r="D17" s="7">
        <v>26656524736.23</v>
      </c>
      <c r="E17" s="6"/>
    </row>
    <row r="18" spans="1:5" x14ac:dyDescent="0.4">
      <c r="A18" s="1" t="s">
        <v>88</v>
      </c>
      <c r="B18" s="9">
        <f>B3+B4+B5+B6+B7+B8+B9+B10+B11+B14+B15+B16+B17</f>
        <v>133292610487.89999</v>
      </c>
      <c r="C18" s="9">
        <f>C3+C4+C5+C6+C7+C8+C9+C10+C11+C14+C15+C16+C17</f>
        <v>120733573353.82001</v>
      </c>
      <c r="D18" s="9">
        <f>D3+D4+D5+D6+D7+D8+D9+D10+D11+D14+D15+D16+D17</f>
        <v>130564486672.66</v>
      </c>
      <c r="E18" s="9"/>
    </row>
    <row r="19" spans="1:5" x14ac:dyDescent="0.4">
      <c r="A19" s="1" t="s">
        <v>87</v>
      </c>
    </row>
    <row r="20" spans="1:5" x14ac:dyDescent="0.4">
      <c r="A20" s="1" t="s">
        <v>86</v>
      </c>
      <c r="B20" s="6">
        <v>3941771480.0999999</v>
      </c>
      <c r="C20" s="7">
        <v>5580901203.1000004</v>
      </c>
      <c r="D20" s="7">
        <v>192232075</v>
      </c>
      <c r="E20" s="6"/>
    </row>
    <row r="21" spans="1:5" x14ac:dyDescent="0.4">
      <c r="A21" s="1" t="s">
        <v>85</v>
      </c>
      <c r="B21" s="6"/>
      <c r="C21" s="7"/>
      <c r="D21" s="7">
        <v>763000000</v>
      </c>
      <c r="E21" s="6"/>
    </row>
    <row r="22" spans="1:5" x14ac:dyDescent="0.4">
      <c r="A22" s="1" t="s">
        <v>84</v>
      </c>
      <c r="B22" s="6">
        <v>13016772119.860001</v>
      </c>
      <c r="C22" s="7">
        <v>12637230889.65</v>
      </c>
      <c r="D22" s="6"/>
      <c r="E22" s="6"/>
    </row>
    <row r="23" spans="1:5" x14ac:dyDescent="0.4">
      <c r="A23" s="1" t="s">
        <v>83</v>
      </c>
      <c r="B23" s="6"/>
      <c r="C23" s="7"/>
      <c r="D23" s="6"/>
      <c r="E23" s="6"/>
    </row>
    <row r="24" spans="1:5" x14ac:dyDescent="0.4">
      <c r="A24" s="1" t="s">
        <v>82</v>
      </c>
      <c r="B24" s="8"/>
      <c r="C24" s="8"/>
      <c r="D24" s="8"/>
    </row>
    <row r="25" spans="1:5" x14ac:dyDescent="0.4">
      <c r="A25" s="1" t="s">
        <v>81</v>
      </c>
      <c r="B25" s="6">
        <v>323443628.36000001</v>
      </c>
      <c r="C25" s="7">
        <v>302259703.89999998</v>
      </c>
      <c r="D25" s="7">
        <v>264560984.15000001</v>
      </c>
      <c r="E25" s="6"/>
    </row>
    <row r="26" spans="1:5" x14ac:dyDescent="0.4">
      <c r="A26" s="1" t="s">
        <v>80</v>
      </c>
      <c r="B26" s="6">
        <v>17286462494.34</v>
      </c>
      <c r="C26" s="7">
        <v>19031688420.400002</v>
      </c>
      <c r="D26" s="7">
        <v>19392647193.869999</v>
      </c>
      <c r="E26" s="6"/>
    </row>
    <row r="27" spans="1:5" x14ac:dyDescent="0.4">
      <c r="A27" s="1" t="s">
        <v>79</v>
      </c>
      <c r="B27" s="6"/>
      <c r="C27" s="7"/>
      <c r="D27" s="7">
        <v>678633155.33000004</v>
      </c>
      <c r="E27" s="6"/>
    </row>
    <row r="28" spans="1:5" x14ac:dyDescent="0.4">
      <c r="A28" s="1" t="s">
        <v>78</v>
      </c>
      <c r="B28" s="6"/>
      <c r="C28" s="7"/>
      <c r="D28" s="7">
        <v>11763241106.629999</v>
      </c>
      <c r="E28" s="6"/>
    </row>
    <row r="29" spans="1:5" x14ac:dyDescent="0.4">
      <c r="A29" s="1" t="s">
        <v>77</v>
      </c>
      <c r="B29" s="6">
        <v>437906877.44999999</v>
      </c>
      <c r="C29" s="7">
        <v>466585011.75999999</v>
      </c>
      <c r="D29" s="7">
        <v>547196501.96000004</v>
      </c>
      <c r="E29" s="6"/>
    </row>
    <row r="30" spans="1:5" x14ac:dyDescent="0.4">
      <c r="A30" s="1" t="s">
        <v>76</v>
      </c>
      <c r="B30" s="6">
        <v>154221659305.17999</v>
      </c>
      <c r="C30" s="7">
        <v>150725833025.34</v>
      </c>
      <c r="D30" s="7">
        <v>147435917013.87</v>
      </c>
      <c r="E30" s="6"/>
    </row>
    <row r="31" spans="1:5" x14ac:dyDescent="0.4">
      <c r="A31" s="1" t="s">
        <v>75</v>
      </c>
      <c r="B31" s="6">
        <v>10095065654.83</v>
      </c>
      <c r="C31" s="7">
        <v>7767235365.75</v>
      </c>
      <c r="D31" s="7">
        <v>8467766772.6999998</v>
      </c>
      <c r="E31" s="6"/>
    </row>
    <row r="32" spans="1:5" x14ac:dyDescent="0.4">
      <c r="A32" s="1" t="s">
        <v>74</v>
      </c>
      <c r="B32" s="6"/>
      <c r="C32" s="6"/>
      <c r="D32" s="6"/>
      <c r="E32" s="6"/>
    </row>
    <row r="33" spans="1:5" x14ac:dyDescent="0.4">
      <c r="A33" s="1" t="s">
        <v>73</v>
      </c>
    </row>
    <row r="34" spans="1:5" x14ac:dyDescent="0.4">
      <c r="A34" s="1" t="s">
        <v>72</v>
      </c>
    </row>
    <row r="35" spans="1:5" x14ac:dyDescent="0.4">
      <c r="A35" s="1" t="s">
        <v>71</v>
      </c>
    </row>
    <row r="36" spans="1:5" x14ac:dyDescent="0.4">
      <c r="A36" s="1" t="s">
        <v>70</v>
      </c>
      <c r="B36" s="6">
        <v>12384059562.200001</v>
      </c>
      <c r="C36" s="7">
        <v>12319636119.83</v>
      </c>
      <c r="D36" s="7">
        <v>11886956397.27</v>
      </c>
      <c r="E36" s="6"/>
    </row>
    <row r="37" spans="1:5" x14ac:dyDescent="0.4">
      <c r="A37" s="1" t="s">
        <v>69</v>
      </c>
    </row>
    <row r="38" spans="1:5" x14ac:dyDescent="0.4">
      <c r="A38" s="1" t="s">
        <v>68</v>
      </c>
      <c r="B38" s="6">
        <v>520886853.98000002</v>
      </c>
      <c r="C38" s="7">
        <v>524024603.45999998</v>
      </c>
      <c r="D38" s="7">
        <v>521901072.76999998</v>
      </c>
      <c r="E38" s="6"/>
    </row>
    <row r="39" spans="1:5" x14ac:dyDescent="0.4">
      <c r="A39" s="1" t="s">
        <v>67</v>
      </c>
      <c r="B39" s="6">
        <v>1330650683.79</v>
      </c>
      <c r="C39" s="7">
        <v>1393063252.51</v>
      </c>
      <c r="D39" s="7">
        <v>1508500131.3</v>
      </c>
      <c r="E39" s="6"/>
    </row>
    <row r="40" spans="1:5" x14ac:dyDescent="0.4">
      <c r="A40" s="1" t="s">
        <v>66</v>
      </c>
      <c r="B40" s="8"/>
      <c r="C40" s="6"/>
      <c r="D40" s="6"/>
      <c r="E40" s="8"/>
    </row>
    <row r="41" spans="1:5" x14ac:dyDescent="0.4">
      <c r="A41" s="1" t="s">
        <v>65</v>
      </c>
      <c r="B41" s="6">
        <v>2413983183.7800002</v>
      </c>
      <c r="C41" s="7">
        <v>2900011943.3099999</v>
      </c>
      <c r="D41" s="7">
        <v>3218948278.1700001</v>
      </c>
      <c r="E41" s="6"/>
    </row>
    <row r="42" spans="1:5" x14ac:dyDescent="0.4">
      <c r="A42" s="1" t="s">
        <v>64</v>
      </c>
      <c r="B42" s="6">
        <v>969360283.39999998</v>
      </c>
      <c r="C42" s="7">
        <v>1468016192.6900001</v>
      </c>
      <c r="D42" s="7">
        <v>2427016998.0500002</v>
      </c>
      <c r="E42" s="6"/>
    </row>
    <row r="43" spans="1:5" x14ac:dyDescent="0.4">
      <c r="A43" s="1" t="s">
        <v>63</v>
      </c>
      <c r="B43" s="9">
        <f>SUM(B20:B42)</f>
        <v>216942022127.26999</v>
      </c>
      <c r="C43" s="9">
        <f>SUM(C20:C42)</f>
        <v>215116485731.69998</v>
      </c>
      <c r="D43" s="9">
        <f>SUM(D20:D42)</f>
        <v>209068517681.06998</v>
      </c>
      <c r="E43" s="9"/>
    </row>
    <row r="44" spans="1:5" x14ac:dyDescent="0.4">
      <c r="A44" s="1" t="s">
        <v>62</v>
      </c>
      <c r="B44" s="11">
        <f>B18+B43</f>
        <v>350234632615.16998</v>
      </c>
      <c r="C44" s="11">
        <f>C18+C43</f>
        <v>335850059085.52002</v>
      </c>
      <c r="D44" s="11">
        <f>D18+D43</f>
        <v>339633004353.72998</v>
      </c>
      <c r="E44" s="11"/>
    </row>
    <row r="45" spans="1:5" x14ac:dyDescent="0.4">
      <c r="A45" s="1" t="s">
        <v>61</v>
      </c>
      <c r="C45" s="5"/>
      <c r="D45" s="5"/>
    </row>
    <row r="46" spans="1:5" x14ac:dyDescent="0.4">
      <c r="A46" s="1" t="s">
        <v>60</v>
      </c>
      <c r="B46" s="6">
        <v>60282446151.019997</v>
      </c>
      <c r="C46" s="7">
        <v>38454057065.489998</v>
      </c>
      <c r="D46" s="7">
        <v>13068010671.18</v>
      </c>
      <c r="E46" s="6"/>
    </row>
    <row r="47" spans="1:5" x14ac:dyDescent="0.4">
      <c r="A47" s="1" t="s">
        <v>59</v>
      </c>
      <c r="B47" s="6"/>
      <c r="C47" s="7"/>
      <c r="D47" s="7"/>
      <c r="E47" s="6"/>
    </row>
    <row r="48" spans="1:5" x14ac:dyDescent="0.4">
      <c r="A48" s="1" t="s">
        <v>58</v>
      </c>
      <c r="B48" s="5">
        <v>8471020955.4099998</v>
      </c>
      <c r="C48" s="5">
        <v>8802169865.1499996</v>
      </c>
      <c r="D48" s="5">
        <v>8743896944.1700001</v>
      </c>
      <c r="E48" s="5"/>
    </row>
    <row r="49" spans="1:5" x14ac:dyDescent="0.4">
      <c r="A49" s="1" t="s">
        <v>57</v>
      </c>
      <c r="B49" s="5">
        <v>400000000</v>
      </c>
      <c r="C49" s="5"/>
      <c r="D49" s="5">
        <v>422060100</v>
      </c>
      <c r="E49" s="5"/>
    </row>
    <row r="50" spans="1:5" x14ac:dyDescent="0.4">
      <c r="A50" s="1" t="s">
        <v>56</v>
      </c>
      <c r="B50" s="5"/>
      <c r="C50" s="5"/>
      <c r="D50" s="5"/>
      <c r="E50" s="5"/>
    </row>
    <row r="51" spans="1:5" ht="31.5" x14ac:dyDescent="0.4">
      <c r="A51" s="10" t="s">
        <v>55</v>
      </c>
      <c r="B51" s="6">
        <v>371853492.50999999</v>
      </c>
      <c r="C51" s="6">
        <v>629641.68999999994</v>
      </c>
      <c r="D51" s="6"/>
      <c r="E51" s="6"/>
    </row>
    <row r="52" spans="1:5" x14ac:dyDescent="0.4">
      <c r="A52" s="1" t="s">
        <v>54</v>
      </c>
      <c r="B52" s="6"/>
      <c r="C52" s="6"/>
      <c r="D52" s="6">
        <v>11873198.140000001</v>
      </c>
      <c r="E52" s="6"/>
    </row>
    <row r="53" spans="1:5" x14ac:dyDescent="0.4">
      <c r="A53" s="1" t="s">
        <v>53</v>
      </c>
      <c r="B53" s="6">
        <v>10517063796.469999</v>
      </c>
      <c r="C53" s="7">
        <v>16250021859.42</v>
      </c>
      <c r="D53" s="7">
        <v>14163283601.1</v>
      </c>
      <c r="E53" s="6"/>
    </row>
    <row r="54" spans="1:5" x14ac:dyDescent="0.4">
      <c r="A54" s="1" t="s">
        <v>52</v>
      </c>
      <c r="B54" s="6">
        <v>29156277645.169998</v>
      </c>
      <c r="C54" s="7">
        <v>29295720556.400002</v>
      </c>
      <c r="D54" s="7">
        <v>29422516984.860001</v>
      </c>
      <c r="E54" s="6"/>
    </row>
    <row r="55" spans="1:5" x14ac:dyDescent="0.4">
      <c r="A55" s="1" t="s">
        <v>51</v>
      </c>
      <c r="B55" s="6">
        <v>23744883795.029999</v>
      </c>
      <c r="C55" s="7">
        <v>19884475702.400002</v>
      </c>
      <c r="D55" s="7">
        <v>22371691661.349998</v>
      </c>
      <c r="E55" s="6"/>
    </row>
    <row r="56" spans="1:5" x14ac:dyDescent="0.4">
      <c r="A56" s="1" t="s">
        <v>50</v>
      </c>
      <c r="B56" s="5">
        <v>130556138.69</v>
      </c>
      <c r="C56" s="5">
        <v>142071814.59</v>
      </c>
      <c r="D56" s="5">
        <v>226463442.63999999</v>
      </c>
      <c r="E56" s="5"/>
    </row>
    <row r="57" spans="1:5" x14ac:dyDescent="0.4">
      <c r="A57" s="1" t="s">
        <v>49</v>
      </c>
      <c r="B57" s="5"/>
      <c r="C57" s="5"/>
      <c r="D57" s="5"/>
      <c r="E57" s="5"/>
    </row>
    <row r="58" spans="1:5" x14ac:dyDescent="0.4">
      <c r="A58" s="1" t="s">
        <v>48</v>
      </c>
      <c r="B58" s="5"/>
      <c r="C58" s="5"/>
      <c r="D58" s="5"/>
      <c r="E58" s="5"/>
    </row>
    <row r="59" spans="1:5" x14ac:dyDescent="0.4">
      <c r="A59" s="1" t="s">
        <v>47</v>
      </c>
      <c r="B59" s="5"/>
      <c r="C59" s="5"/>
      <c r="D59" s="5"/>
      <c r="E59" s="5"/>
    </row>
    <row r="60" spans="1:5" x14ac:dyDescent="0.4">
      <c r="A60" s="1" t="s">
        <v>46</v>
      </c>
      <c r="B60" s="6">
        <v>2365608949.1500001</v>
      </c>
      <c r="C60" s="7">
        <v>2690028412.3400002</v>
      </c>
      <c r="D60" s="7">
        <v>2544051170</v>
      </c>
      <c r="E60" s="6"/>
    </row>
    <row r="61" spans="1:5" x14ac:dyDescent="0.4">
      <c r="A61" s="1" t="s">
        <v>45</v>
      </c>
      <c r="B61" s="6">
        <v>4699230756.9399996</v>
      </c>
      <c r="C61" s="7">
        <v>4440142530.7700005</v>
      </c>
      <c r="D61" s="7">
        <v>1923025421.1300001</v>
      </c>
      <c r="E61" s="6"/>
    </row>
    <row r="62" spans="1:5" x14ac:dyDescent="0.4">
      <c r="A62" s="1" t="s">
        <v>44</v>
      </c>
      <c r="B62" s="6">
        <v>2607501607.46</v>
      </c>
      <c r="C62" s="7">
        <v>2478487826.2600002</v>
      </c>
      <c r="D62" s="7">
        <v>1833294149.6400001</v>
      </c>
      <c r="E62" s="6"/>
    </row>
    <row r="63" spans="1:5" x14ac:dyDescent="0.4">
      <c r="A63" s="1" t="s">
        <v>43</v>
      </c>
      <c r="B63" s="6">
        <v>582058272.26999998</v>
      </c>
      <c r="C63" s="6">
        <v>359359786.13999999</v>
      </c>
      <c r="D63" s="6"/>
      <c r="E63" s="6"/>
    </row>
    <row r="64" spans="1:5" x14ac:dyDescent="0.4">
      <c r="A64" s="1" t="s">
        <v>42</v>
      </c>
      <c r="B64" s="6">
        <v>50674285.200000003</v>
      </c>
      <c r="C64" s="7">
        <v>540660334.77999997</v>
      </c>
      <c r="D64" s="7">
        <v>60666345.729999997</v>
      </c>
      <c r="E64" s="6"/>
    </row>
    <row r="65" spans="1:5" x14ac:dyDescent="0.4">
      <c r="A65" s="1" t="s">
        <v>41</v>
      </c>
      <c r="B65" s="6"/>
      <c r="C65" s="7"/>
      <c r="D65" s="7"/>
      <c r="E65" s="6"/>
    </row>
    <row r="66" spans="1:5" x14ac:dyDescent="0.4">
      <c r="A66" s="1" t="s">
        <v>40</v>
      </c>
      <c r="B66" s="6"/>
      <c r="C66" s="7"/>
      <c r="D66" s="7"/>
      <c r="E66" s="6"/>
    </row>
    <row r="67" spans="1:5" x14ac:dyDescent="0.4">
      <c r="A67" s="1" t="s">
        <v>39</v>
      </c>
      <c r="B67" s="6"/>
      <c r="C67" s="7"/>
      <c r="D67" s="7"/>
      <c r="E67" s="6"/>
    </row>
    <row r="68" spans="1:5" x14ac:dyDescent="0.4">
      <c r="A68" s="1" t="s">
        <v>38</v>
      </c>
      <c r="B68" s="6">
        <v>20407281386.07</v>
      </c>
      <c r="C68" s="7">
        <v>5162332379.5299997</v>
      </c>
      <c r="D68" s="7">
        <v>3643150014.5599999</v>
      </c>
      <c r="E68" s="6"/>
    </row>
    <row r="69" spans="1:5" x14ac:dyDescent="0.4">
      <c r="A69" s="1" t="s">
        <v>37</v>
      </c>
      <c r="B69" s="6">
        <v>52914690</v>
      </c>
      <c r="C69" s="7">
        <v>6076755143.04</v>
      </c>
      <c r="D69" s="7">
        <v>34213447574.77</v>
      </c>
      <c r="E69" s="6"/>
    </row>
    <row r="70" spans="1:5" x14ac:dyDescent="0.4">
      <c r="A70" s="1" t="s">
        <v>36</v>
      </c>
      <c r="B70" s="9">
        <f>SUM(B46:B69)-B63-B64</f>
        <v>163206639363.91998</v>
      </c>
      <c r="C70" s="9">
        <f>SUM(C46:C69)-C63-C64</f>
        <v>133676892797.07997</v>
      </c>
      <c r="D70" s="9">
        <f>SUM(D46:D69)-D63-D64</f>
        <v>132586764933.53999</v>
      </c>
      <c r="E70" s="9"/>
    </row>
    <row r="71" spans="1:5" x14ac:dyDescent="0.4">
      <c r="A71" s="1" t="s">
        <v>35</v>
      </c>
      <c r="B71" s="5"/>
      <c r="C71" s="5"/>
      <c r="D71" s="5"/>
      <c r="E71" s="5"/>
    </row>
    <row r="72" spans="1:5" x14ac:dyDescent="0.4">
      <c r="A72" s="1" t="s">
        <v>34</v>
      </c>
      <c r="B72" s="6">
        <v>413368004.27999997</v>
      </c>
      <c r="C72" s="7">
        <v>5610231171.2799997</v>
      </c>
      <c r="D72" s="7">
        <v>2007531180.8099999</v>
      </c>
      <c r="E72" s="6"/>
    </row>
    <row r="73" spans="1:5" x14ac:dyDescent="0.4">
      <c r="A73" s="1" t="s">
        <v>33</v>
      </c>
      <c r="B73" s="6">
        <v>8553245927.3900003</v>
      </c>
      <c r="C73" s="7">
        <v>3000000000</v>
      </c>
      <c r="D73" s="7">
        <v>9000000000</v>
      </c>
      <c r="E73" s="6"/>
    </row>
    <row r="74" spans="1:5" x14ac:dyDescent="0.4">
      <c r="A74" s="1" t="s">
        <v>20</v>
      </c>
      <c r="B74" s="6"/>
      <c r="C74" s="7"/>
      <c r="D74" s="7"/>
      <c r="E74" s="6"/>
    </row>
    <row r="75" spans="1:5" x14ac:dyDescent="0.4">
      <c r="A75" s="1" t="s">
        <v>19</v>
      </c>
      <c r="B75" s="6"/>
      <c r="C75" s="7"/>
      <c r="D75" s="7"/>
      <c r="E75" s="6"/>
    </row>
    <row r="76" spans="1:5" x14ac:dyDescent="0.4">
      <c r="A76" s="1" t="s">
        <v>32</v>
      </c>
      <c r="B76" s="6"/>
      <c r="C76" s="7"/>
      <c r="D76" s="7"/>
      <c r="E76" s="6"/>
    </row>
    <row r="77" spans="1:5" x14ac:dyDescent="0.4">
      <c r="A77" s="1" t="s">
        <v>31</v>
      </c>
      <c r="B77" s="6">
        <v>974276884.5</v>
      </c>
      <c r="C77" s="7">
        <v>927504518</v>
      </c>
      <c r="D77" s="7">
        <v>960749737.09000003</v>
      </c>
      <c r="E77" s="6"/>
    </row>
    <row r="78" spans="1:5" x14ac:dyDescent="0.4">
      <c r="A78" s="1" t="s">
        <v>30</v>
      </c>
      <c r="B78" s="6">
        <v>781049807</v>
      </c>
      <c r="C78" s="7">
        <v>1128938114.6600001</v>
      </c>
      <c r="D78" s="7">
        <v>1761340882.55</v>
      </c>
      <c r="E78" s="6"/>
    </row>
    <row r="79" spans="1:5" x14ac:dyDescent="0.4">
      <c r="A79" s="1" t="s">
        <v>29</v>
      </c>
      <c r="B79" s="6">
        <v>1989562.11</v>
      </c>
      <c r="C79" s="6"/>
      <c r="D79" s="6"/>
      <c r="E79" s="6"/>
    </row>
    <row r="80" spans="1:5" x14ac:dyDescent="0.4">
      <c r="A80" s="1" t="s">
        <v>28</v>
      </c>
      <c r="B80" s="6">
        <v>1116879279.02</v>
      </c>
      <c r="C80" s="7">
        <v>1089542195.0899999</v>
      </c>
      <c r="D80" s="7">
        <v>1215988890.99</v>
      </c>
      <c r="E80" s="6"/>
    </row>
    <row r="81" spans="1:5" x14ac:dyDescent="0.4">
      <c r="A81" s="1" t="s">
        <v>27</v>
      </c>
      <c r="B81" s="6">
        <v>714779247.74000001</v>
      </c>
      <c r="C81" s="7">
        <v>840782711.34000003</v>
      </c>
      <c r="D81" s="7">
        <v>884710639.79999995</v>
      </c>
      <c r="E81" s="6"/>
    </row>
    <row r="82" spans="1:5" x14ac:dyDescent="0.4">
      <c r="A82" s="1" t="s">
        <v>26</v>
      </c>
      <c r="B82" s="6"/>
      <c r="C82" s="6"/>
      <c r="D82" s="6"/>
      <c r="E82" s="6"/>
    </row>
    <row r="83" spans="1:5" x14ac:dyDescent="0.4">
      <c r="A83" s="1" t="s">
        <v>25</v>
      </c>
      <c r="B83" s="9">
        <f>B72+B73+B76+B77+B78+B79+B80+B81+B82</f>
        <v>12555588712.040001</v>
      </c>
      <c r="C83" s="9">
        <f>C72+C73+C76+C77+C78+C79+C80+C81+C82</f>
        <v>12596998710.369999</v>
      </c>
      <c r="D83" s="9">
        <f>D72+D73+D76+D77+D78+D79+D80+D81+D82</f>
        <v>15830321331.239998</v>
      </c>
      <c r="E83" s="9"/>
    </row>
    <row r="84" spans="1:5" x14ac:dyDescent="0.4">
      <c r="A84" s="1" t="s">
        <v>24</v>
      </c>
      <c r="B84" s="9">
        <f>B70+B83</f>
        <v>175762228075.95999</v>
      </c>
      <c r="C84" s="9">
        <f>C70+C83</f>
        <v>146273891507.44998</v>
      </c>
      <c r="D84" s="9">
        <f>D70+D83</f>
        <v>148417086264.78</v>
      </c>
      <c r="E84" s="9"/>
    </row>
    <row r="85" spans="1:5" x14ac:dyDescent="0.4">
      <c r="A85" s="1" t="s">
        <v>23</v>
      </c>
      <c r="B85" s="5"/>
      <c r="C85" s="5"/>
      <c r="D85" s="5"/>
      <c r="E85" s="5"/>
    </row>
    <row r="86" spans="1:5" x14ac:dyDescent="0.4">
      <c r="A86" s="1" t="s">
        <v>22</v>
      </c>
      <c r="B86" s="6">
        <v>22268111875</v>
      </c>
      <c r="C86" s="7">
        <v>22267915125</v>
      </c>
      <c r="D86" s="7">
        <v>22274460375</v>
      </c>
      <c r="E86" s="6"/>
    </row>
    <row r="87" spans="1:5" x14ac:dyDescent="0.4">
      <c r="A87" s="1" t="s">
        <v>21</v>
      </c>
      <c r="B87" s="6">
        <v>77717323.620000005</v>
      </c>
      <c r="C87" s="6"/>
      <c r="D87" s="6"/>
      <c r="E87" s="6"/>
    </row>
    <row r="88" spans="1:5" x14ac:dyDescent="0.4">
      <c r="A88" s="1" t="s">
        <v>20</v>
      </c>
      <c r="B88" s="6"/>
      <c r="C88" s="6"/>
      <c r="D88" s="6"/>
      <c r="E88" s="6"/>
    </row>
    <row r="89" spans="1:5" x14ac:dyDescent="0.4">
      <c r="A89" s="1" t="s">
        <v>19</v>
      </c>
      <c r="B89" s="6"/>
      <c r="C89" s="6"/>
      <c r="D89" s="6"/>
      <c r="E89" s="6"/>
    </row>
    <row r="90" spans="1:5" x14ac:dyDescent="0.4">
      <c r="A90" s="1" t="s">
        <v>18</v>
      </c>
      <c r="B90" s="6">
        <v>48714559218.400002</v>
      </c>
      <c r="C90" s="7">
        <v>49670627089.510002</v>
      </c>
      <c r="D90" s="7">
        <v>49978047126.599998</v>
      </c>
      <c r="E90" s="6"/>
    </row>
    <row r="91" spans="1:5" x14ac:dyDescent="0.4">
      <c r="A91" s="1" t="s">
        <v>17</v>
      </c>
      <c r="B91" s="6">
        <v>712416884.5</v>
      </c>
      <c r="C91" s="7">
        <v>665644518</v>
      </c>
      <c r="D91" s="7">
        <v>691760065.5</v>
      </c>
      <c r="E91" s="6"/>
    </row>
    <row r="92" spans="1:5" x14ac:dyDescent="0.4">
      <c r="A92" s="1" t="s">
        <v>16</v>
      </c>
      <c r="B92" s="6">
        <v>-301403547.56999999</v>
      </c>
      <c r="C92" s="7">
        <v>-348278735.38999999</v>
      </c>
      <c r="D92" s="7">
        <v>-882025549.23000002</v>
      </c>
      <c r="E92" s="6"/>
    </row>
    <row r="93" spans="1:5" x14ac:dyDescent="0.4">
      <c r="A93" s="1" t="s">
        <v>15</v>
      </c>
      <c r="B93" s="6">
        <v>41582048.729999997</v>
      </c>
      <c r="C93" s="7">
        <v>38668237.579999998</v>
      </c>
      <c r="D93" s="7">
        <v>30273443.809999999</v>
      </c>
      <c r="E93" s="6"/>
    </row>
    <row r="94" spans="1:5" x14ac:dyDescent="0.4">
      <c r="A94" s="1" t="s">
        <v>14</v>
      </c>
      <c r="B94" s="6">
        <v>29774721062</v>
      </c>
      <c r="C94" s="7">
        <v>32628859658.5</v>
      </c>
      <c r="D94" s="7">
        <v>34208021470.02</v>
      </c>
      <c r="E94" s="6"/>
    </row>
    <row r="95" spans="1:5" x14ac:dyDescent="0.4">
      <c r="A95" s="1" t="s">
        <v>13</v>
      </c>
    </row>
    <row r="96" spans="1:5" x14ac:dyDescent="0.4">
      <c r="A96" s="1" t="s">
        <v>12</v>
      </c>
      <c r="B96" s="6">
        <v>64569632340.120003</v>
      </c>
      <c r="C96" s="7">
        <v>73314022748.199997</v>
      </c>
      <c r="D96" s="7">
        <v>73136098014.410004</v>
      </c>
      <c r="E96" s="6"/>
    </row>
    <row r="97" spans="1:5" x14ac:dyDescent="0.4">
      <c r="A97" s="1" t="s">
        <v>11</v>
      </c>
      <c r="B97" s="8"/>
      <c r="C97" s="8"/>
      <c r="D97" s="8"/>
      <c r="E97" s="8"/>
    </row>
    <row r="98" spans="1:5" x14ac:dyDescent="0.4">
      <c r="A98" s="1" t="s">
        <v>10</v>
      </c>
    </row>
    <row r="99" spans="1:5" x14ac:dyDescent="0.4">
      <c r="A99" s="1" t="s">
        <v>9</v>
      </c>
      <c r="B99" s="5">
        <f>SUM(B86:B98)-2*B91</f>
        <v>164432503435.79999</v>
      </c>
      <c r="C99" s="5">
        <f>SUM(C86:C98)-2*C91</f>
        <v>176906169605.40002</v>
      </c>
      <c r="D99" s="5">
        <f>SUM(D86:D98)-2*D91</f>
        <v>178053114815.11002</v>
      </c>
      <c r="E99" s="5"/>
    </row>
    <row r="100" spans="1:5" x14ac:dyDescent="0.4">
      <c r="A100" s="1" t="s">
        <v>8</v>
      </c>
      <c r="B100" s="6">
        <v>10039901103.41</v>
      </c>
      <c r="C100" s="7">
        <v>12669997972.67</v>
      </c>
      <c r="D100" s="7">
        <v>13162803273.84</v>
      </c>
      <c r="E100" s="6"/>
    </row>
    <row r="101" spans="1:5" x14ac:dyDescent="0.4">
      <c r="A101" s="1" t="s">
        <v>7</v>
      </c>
      <c r="B101" s="5">
        <f>B99+B100</f>
        <v>174472404539.20999</v>
      </c>
      <c r="C101" s="5">
        <f>C99+C100</f>
        <v>189576167578.07004</v>
      </c>
      <c r="D101" s="5">
        <f>D99+D100</f>
        <v>191215918088.95001</v>
      </c>
      <c r="E101" s="5"/>
    </row>
    <row r="102" spans="1:5" x14ac:dyDescent="0.4">
      <c r="A102" s="1" t="s">
        <v>6</v>
      </c>
      <c r="B102" s="5">
        <f>B84+B101</f>
        <v>350234632615.16998</v>
      </c>
      <c r="C102" s="5">
        <f>C84+C101</f>
        <v>335850059085.52002</v>
      </c>
      <c r="D102" s="5">
        <f>D84+D101</f>
        <v>339633004353.72998</v>
      </c>
      <c r="E102" s="5"/>
    </row>
    <row r="103" spans="1:5" x14ac:dyDescent="0.4">
      <c r="A103" s="1" t="s">
        <v>5</v>
      </c>
      <c r="B103" s="2" t="s">
        <v>4</v>
      </c>
      <c r="C103" s="2" t="s">
        <v>4</v>
      </c>
      <c r="D103" s="2" t="s">
        <v>4</v>
      </c>
    </row>
    <row r="104" spans="1:5" x14ac:dyDescent="0.4">
      <c r="A104" s="1" t="s">
        <v>3</v>
      </c>
    </row>
    <row r="105" spans="1:5" x14ac:dyDescent="0.4">
      <c r="A105" s="1" t="s">
        <v>2</v>
      </c>
    </row>
    <row r="106" spans="1:5" x14ac:dyDescent="0.4">
      <c r="A106" s="1" t="s">
        <v>1</v>
      </c>
      <c r="B106" s="4"/>
      <c r="C106" s="4"/>
      <c r="D106" s="4"/>
      <c r="E106" s="4"/>
    </row>
    <row r="108" spans="1:5" x14ac:dyDescent="0.4">
      <c r="A108" s="1" t="s">
        <v>0</v>
      </c>
      <c r="B108" s="3">
        <f>B44-B102</f>
        <v>0</v>
      </c>
      <c r="C108" s="3">
        <f>C44-C102</f>
        <v>0</v>
      </c>
      <c r="D108" s="3">
        <f>D44-D102</f>
        <v>0</v>
      </c>
      <c r="E108" s="3"/>
    </row>
    <row r="109" spans="1:5" x14ac:dyDescent="0.4">
      <c r="B109" s="3"/>
      <c r="C109" s="3"/>
      <c r="D109" s="3"/>
      <c r="E109" s="3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965A-BEB6-4878-8F80-EE97EF20945D}">
  <dimension ref="A1:F50"/>
  <sheetViews>
    <sheetView zoomScaleNormal="100" workbookViewId="0">
      <pane xSplit="1" ySplit="1" topLeftCell="B20" activePane="bottomRight" state="frozen"/>
      <selection activeCell="B107" sqref="B107"/>
      <selection pane="topRight" activeCell="B107" sqref="B107"/>
      <selection pane="bottomLeft" activeCell="B107" sqref="B107"/>
      <selection pane="bottomRight" activeCell="B107" sqref="B107"/>
    </sheetView>
  </sheetViews>
  <sheetFormatPr defaultRowHeight="15.75" x14ac:dyDescent="0.4"/>
  <cols>
    <col min="1" max="1" width="59.06640625" style="1" bestFit="1" customWidth="1"/>
    <col min="2" max="6" width="21.86328125" style="2" bestFit="1" customWidth="1"/>
    <col min="7" max="16384" width="9.06640625" style="1"/>
  </cols>
  <sheetData>
    <row r="1" spans="1:6" x14ac:dyDescent="0.4">
      <c r="B1" s="12" t="s">
        <v>157</v>
      </c>
      <c r="C1" s="12" t="s">
        <v>156</v>
      </c>
      <c r="D1" s="12" t="s">
        <v>155</v>
      </c>
      <c r="E1" s="12"/>
      <c r="F1" s="12"/>
    </row>
    <row r="2" spans="1:6" x14ac:dyDescent="0.4">
      <c r="A2" s="1" t="s">
        <v>154</v>
      </c>
      <c r="B2" s="5">
        <f>SUM(B3:B6)</f>
        <v>289497791860.43005</v>
      </c>
      <c r="C2" s="5">
        <f>SUM(C3:C6)</f>
        <v>305506540733.91998</v>
      </c>
      <c r="D2" s="5">
        <f>SUM(D3:D6)</f>
        <v>292057462783.84003</v>
      </c>
      <c r="E2" s="5"/>
      <c r="F2" s="5"/>
    </row>
    <row r="3" spans="1:6" x14ac:dyDescent="0.4">
      <c r="A3" s="1" t="s">
        <v>153</v>
      </c>
      <c r="B3" s="6">
        <v>289092900259.28003</v>
      </c>
      <c r="C3" s="7">
        <v>305081136570.17999</v>
      </c>
      <c r="D3" s="7">
        <v>291593978707.94</v>
      </c>
      <c r="E3" s="6"/>
      <c r="F3" s="6"/>
    </row>
    <row r="4" spans="1:6" x14ac:dyDescent="0.4">
      <c r="A4" s="1" t="s">
        <v>152</v>
      </c>
      <c r="B4" s="6">
        <v>392745524.75</v>
      </c>
      <c r="C4" s="6">
        <v>410823212.47000003</v>
      </c>
      <c r="D4" s="6">
        <v>449080575.25999999</v>
      </c>
      <c r="E4" s="6"/>
      <c r="F4" s="6"/>
    </row>
    <row r="5" spans="1:6" x14ac:dyDescent="0.4">
      <c r="A5" s="1" t="s">
        <v>151</v>
      </c>
    </row>
    <row r="6" spans="1:6" x14ac:dyDescent="0.4">
      <c r="A6" s="1" t="s">
        <v>150</v>
      </c>
      <c r="B6" s="5">
        <v>12146076.4</v>
      </c>
      <c r="C6" s="5">
        <v>14580951.27</v>
      </c>
      <c r="D6" s="5">
        <v>14403500.640000001</v>
      </c>
      <c r="E6" s="5"/>
      <c r="F6" s="5"/>
    </row>
    <row r="7" spans="1:6" x14ac:dyDescent="0.4">
      <c r="A7" s="1" t="s">
        <v>149</v>
      </c>
      <c r="B7" s="13">
        <f>SUM(B8:B20)</f>
        <v>266852656441.32999</v>
      </c>
      <c r="C7" s="13">
        <f>SUM(C8:C20)</f>
        <v>282143934778.97003</v>
      </c>
      <c r="D7" s="13">
        <f>SUM(D8:D20)</f>
        <v>281609489082.96002</v>
      </c>
      <c r="E7" s="13"/>
      <c r="F7" s="13"/>
    </row>
    <row r="8" spans="1:6" x14ac:dyDescent="0.4">
      <c r="A8" s="1" t="s">
        <v>148</v>
      </c>
      <c r="B8" s="6">
        <v>248425102399.14999</v>
      </c>
      <c r="C8" s="7">
        <v>259422850796.45001</v>
      </c>
      <c r="D8" s="15">
        <v>259871095995.98001</v>
      </c>
      <c r="E8" s="6"/>
      <c r="F8" s="6"/>
    </row>
    <row r="9" spans="1:6" x14ac:dyDescent="0.4">
      <c r="A9" s="1" t="s">
        <v>147</v>
      </c>
      <c r="B9" s="5">
        <v>174760042.55000001</v>
      </c>
      <c r="C9" s="5">
        <v>169590516.72999999</v>
      </c>
      <c r="D9" s="5">
        <v>178671978.44</v>
      </c>
      <c r="E9" s="5"/>
      <c r="F9" s="5"/>
    </row>
    <row r="10" spans="1:6" x14ac:dyDescent="0.4">
      <c r="A10" s="1" t="s">
        <v>146</v>
      </c>
      <c r="B10" s="5">
        <v>4043601.08</v>
      </c>
      <c r="C10" s="5">
        <v>3881986.17</v>
      </c>
      <c r="D10" s="5">
        <v>5657573.75</v>
      </c>
      <c r="E10" s="5"/>
      <c r="F10" s="5"/>
    </row>
    <row r="11" spans="1:6" x14ac:dyDescent="0.4">
      <c r="A11" s="1" t="s">
        <v>145</v>
      </c>
    </row>
    <row r="12" spans="1:6" x14ac:dyDescent="0.4">
      <c r="A12" s="1" t="s">
        <v>144</v>
      </c>
    </row>
    <row r="13" spans="1:6" x14ac:dyDescent="0.4">
      <c r="A13" s="1" t="s">
        <v>143</v>
      </c>
    </row>
    <row r="14" spans="1:6" x14ac:dyDescent="0.4">
      <c r="A14" s="1" t="s">
        <v>142</v>
      </c>
    </row>
    <row r="15" spans="1:6" x14ac:dyDescent="0.4">
      <c r="A15" s="1" t="s">
        <v>141</v>
      </c>
    </row>
    <row r="16" spans="1:6" x14ac:dyDescent="0.4">
      <c r="A16" s="1" t="s">
        <v>140</v>
      </c>
      <c r="B16" s="6">
        <v>1879904404.45</v>
      </c>
      <c r="C16" s="7">
        <v>1625423561.9100001</v>
      </c>
      <c r="D16" s="7">
        <v>1266479564.47</v>
      </c>
      <c r="E16" s="6"/>
      <c r="F16" s="6"/>
    </row>
    <row r="17" spans="1:6" x14ac:dyDescent="0.4">
      <c r="A17" s="1" t="s">
        <v>139</v>
      </c>
      <c r="B17" s="6">
        <v>3366451987.3299999</v>
      </c>
      <c r="C17" s="7">
        <v>3501932660.21</v>
      </c>
      <c r="D17" s="7">
        <v>3381375028.6199999</v>
      </c>
      <c r="E17" s="6"/>
      <c r="F17" s="6"/>
    </row>
    <row r="18" spans="1:6" x14ac:dyDescent="0.4">
      <c r="A18" s="1" t="s">
        <v>138</v>
      </c>
      <c r="B18" s="6">
        <v>5424541673.7799997</v>
      </c>
      <c r="C18" s="7">
        <v>5990786189.21</v>
      </c>
      <c r="D18" s="7">
        <v>5581776797.4799995</v>
      </c>
      <c r="E18" s="6"/>
      <c r="F18" s="6"/>
    </row>
    <row r="19" spans="1:6" x14ac:dyDescent="0.4">
      <c r="A19" s="1" t="s">
        <v>137</v>
      </c>
      <c r="B19" s="6">
        <v>4207433798.8899999</v>
      </c>
      <c r="C19" s="7">
        <v>7054083803.4899998</v>
      </c>
      <c r="D19" s="7">
        <v>8864001972.5200005</v>
      </c>
      <c r="E19" s="6"/>
      <c r="F19" s="6"/>
    </row>
    <row r="20" spans="1:6" x14ac:dyDescent="0.4">
      <c r="A20" s="1" t="s">
        <v>136</v>
      </c>
      <c r="B20" s="6">
        <v>3370418534.0999999</v>
      </c>
      <c r="C20" s="7">
        <v>4375385264.8000002</v>
      </c>
      <c r="D20" s="7">
        <v>2460430171.6999998</v>
      </c>
      <c r="E20" s="6"/>
      <c r="F20" s="6"/>
    </row>
    <row r="21" spans="1:6" x14ac:dyDescent="0.4">
      <c r="A21" s="1" t="s">
        <v>135</v>
      </c>
      <c r="B21" s="6">
        <v>3634233937.77</v>
      </c>
      <c r="C21" s="7">
        <v>3074585800.6100001</v>
      </c>
      <c r="D21" s="7">
        <v>2437636361.5799999</v>
      </c>
      <c r="E21" s="6"/>
      <c r="F21" s="6"/>
    </row>
    <row r="22" spans="1:6" x14ac:dyDescent="0.4">
      <c r="A22" s="1" t="s">
        <v>134</v>
      </c>
      <c r="B22" s="6">
        <v>168683587.80000001</v>
      </c>
      <c r="C22" s="7">
        <v>242553424.22</v>
      </c>
      <c r="D22" s="7">
        <v>233399865.84999999</v>
      </c>
      <c r="E22" s="6"/>
      <c r="F22" s="6"/>
    </row>
    <row r="23" spans="1:6" x14ac:dyDescent="0.4">
      <c r="A23" s="1" t="s">
        <v>133</v>
      </c>
      <c r="B23" s="6">
        <v>546199583.80999994</v>
      </c>
      <c r="C23" s="14" t="s">
        <v>132</v>
      </c>
      <c r="D23" s="7">
        <v>573600636.44000006</v>
      </c>
      <c r="E23" s="6"/>
      <c r="F23" s="6"/>
    </row>
    <row r="24" spans="1:6" x14ac:dyDescent="0.4">
      <c r="A24" s="1" t="s">
        <v>131</v>
      </c>
      <c r="B24" s="6">
        <v>3042271247.77</v>
      </c>
      <c r="C24" s="7">
        <v>4119890064.77</v>
      </c>
      <c r="D24" s="7">
        <v>3699885488.1300001</v>
      </c>
      <c r="E24" s="8"/>
      <c r="F24" s="8"/>
    </row>
    <row r="25" spans="1:6" x14ac:dyDescent="0.4">
      <c r="A25" s="1" t="s">
        <v>130</v>
      </c>
      <c r="B25" s="6">
        <v>672629885.10000002</v>
      </c>
      <c r="C25" s="7">
        <v>1355691799.96</v>
      </c>
      <c r="D25" s="7">
        <v>1301126402.04</v>
      </c>
      <c r="E25" s="6"/>
      <c r="F25" s="6"/>
    </row>
    <row r="26" spans="1:6" x14ac:dyDescent="0.4">
      <c r="A26" s="1" t="s">
        <v>129</v>
      </c>
      <c r="B26" s="6"/>
      <c r="C26" s="7"/>
      <c r="D26" s="7"/>
      <c r="E26" s="6"/>
      <c r="F26" s="6"/>
    </row>
    <row r="27" spans="1:6" x14ac:dyDescent="0.4">
      <c r="A27" s="1" t="s">
        <v>128</v>
      </c>
      <c r="B27" s="8">
        <v>-184144674.11000001</v>
      </c>
      <c r="C27" s="7">
        <v>189019655.46000001</v>
      </c>
      <c r="D27" s="7">
        <v>256867677.43000001</v>
      </c>
      <c r="E27" s="6"/>
      <c r="F27" s="6"/>
    </row>
    <row r="28" spans="1:6" x14ac:dyDescent="0.4">
      <c r="A28" s="1" t="s">
        <v>127</v>
      </c>
      <c r="B28" s="6"/>
      <c r="C28" s="14"/>
      <c r="D28" s="7">
        <v>-42451323.780000001</v>
      </c>
      <c r="E28" s="6"/>
      <c r="F28" s="6"/>
    </row>
    <row r="29" spans="1:6" x14ac:dyDescent="0.4">
      <c r="A29" s="1" t="s">
        <v>126</v>
      </c>
      <c r="B29" s="6">
        <v>-1125291149.9200001</v>
      </c>
      <c r="C29" s="7">
        <v>-319432525.10000002</v>
      </c>
      <c r="D29" s="7">
        <v>323418383.23000002</v>
      </c>
      <c r="E29" s="6"/>
      <c r="F29" s="6"/>
    </row>
    <row r="30" spans="1:6" x14ac:dyDescent="0.4">
      <c r="A30" s="1" t="s">
        <v>125</v>
      </c>
      <c r="B30" s="5"/>
      <c r="C30" s="6"/>
      <c r="D30" s="7">
        <v>255306306.99000001</v>
      </c>
    </row>
    <row r="31" spans="1:6" x14ac:dyDescent="0.4">
      <c r="A31" s="1" t="s">
        <v>124</v>
      </c>
      <c r="B31" s="13">
        <f>B2-B7+B23+B24+B27+B28+B29+B30</f>
        <v>24924170426.65007</v>
      </c>
      <c r="C31" s="13">
        <f>C2-C7+C23+C24+C27+C28+C29+C30</f>
        <v>27949871438.689953</v>
      </c>
      <c r="D31" s="13">
        <f>D2-D7+D23+D24+D27+D28+D29+D30</f>
        <v>15514600869.320004</v>
      </c>
      <c r="E31" s="13"/>
      <c r="F31" s="13"/>
    </row>
    <row r="32" spans="1:6" x14ac:dyDescent="0.4">
      <c r="A32" s="1" t="s">
        <v>123</v>
      </c>
      <c r="B32" s="6">
        <v>274526446.83999997</v>
      </c>
      <c r="C32" s="6">
        <v>313987278.18000001</v>
      </c>
      <c r="D32" s="6">
        <v>213090684.75999999</v>
      </c>
      <c r="E32" s="6"/>
      <c r="F32" s="6"/>
    </row>
    <row r="33" spans="1:6" x14ac:dyDescent="0.4">
      <c r="A33" s="1" t="s">
        <v>122</v>
      </c>
      <c r="B33" s="6">
        <v>1163566737.8800001</v>
      </c>
      <c r="C33" s="6">
        <v>679123924.03999996</v>
      </c>
      <c r="D33" s="6">
        <v>733643274.15999997</v>
      </c>
      <c r="E33" s="6"/>
      <c r="F33" s="6"/>
    </row>
    <row r="34" spans="1:6" x14ac:dyDescent="0.4">
      <c r="A34" s="1" t="s">
        <v>121</v>
      </c>
      <c r="B34" s="5"/>
      <c r="C34" s="5"/>
      <c r="D34" s="5"/>
      <c r="E34" s="5"/>
      <c r="F34" s="6"/>
    </row>
    <row r="35" spans="1:6" x14ac:dyDescent="0.4">
      <c r="A35" s="1" t="s">
        <v>120</v>
      </c>
      <c r="B35" s="13">
        <f>B31+B32-B33</f>
        <v>24035130135.610069</v>
      </c>
      <c r="C35" s="13">
        <f>C31+C32-C33</f>
        <v>27584734792.829952</v>
      </c>
      <c r="D35" s="13">
        <f>D31+D32-D33</f>
        <v>14994048279.920004</v>
      </c>
      <c r="E35" s="13"/>
      <c r="F35" s="13"/>
    </row>
    <row r="36" spans="1:6" x14ac:dyDescent="0.4">
      <c r="A36" s="1" t="s">
        <v>119</v>
      </c>
      <c r="B36" s="6">
        <v>3631992918.5599999</v>
      </c>
      <c r="C36" s="6">
        <v>4540450018.1999998</v>
      </c>
      <c r="D36" s="6">
        <v>1525033782.5599999</v>
      </c>
      <c r="E36" s="6"/>
      <c r="F36" s="6"/>
    </row>
    <row r="37" spans="1:6" x14ac:dyDescent="0.4">
      <c r="A37" s="1" t="s">
        <v>118</v>
      </c>
    </row>
    <row r="38" spans="1:6" x14ac:dyDescent="0.4">
      <c r="A38" s="1" t="s">
        <v>117</v>
      </c>
      <c r="B38" s="13">
        <f>B35-B36+B37</f>
        <v>20403137217.050068</v>
      </c>
      <c r="C38" s="13">
        <f>C35-C36+C37</f>
        <v>23044284774.629951</v>
      </c>
      <c r="D38" s="13">
        <f>D35-D36+D37</f>
        <v>13469014497.360004</v>
      </c>
      <c r="E38" s="13"/>
      <c r="F38" s="13"/>
    </row>
    <row r="39" spans="1:6" x14ac:dyDescent="0.4">
      <c r="A39" s="1" t="s">
        <v>116</v>
      </c>
      <c r="B39" s="13"/>
      <c r="C39" s="13"/>
      <c r="D39" s="13"/>
      <c r="E39" s="13"/>
      <c r="F39" s="13"/>
    </row>
    <row r="40" spans="1:6" x14ac:dyDescent="0.4">
      <c r="A40" s="1" t="s">
        <v>115</v>
      </c>
      <c r="B40" s="5">
        <v>20403137217.050053</v>
      </c>
      <c r="C40" s="6">
        <v>23044284774.629951</v>
      </c>
      <c r="D40" s="6">
        <v>13469014497.360004</v>
      </c>
      <c r="E40" s="5"/>
      <c r="F40" s="5"/>
    </row>
    <row r="41" spans="1:6" x14ac:dyDescent="0.4">
      <c r="A41" s="1" t="s">
        <v>114</v>
      </c>
      <c r="B41" s="5"/>
      <c r="C41" s="5"/>
      <c r="D41" s="5"/>
      <c r="E41" s="5"/>
      <c r="F41" s="5"/>
    </row>
    <row r="42" spans="1:6" x14ac:dyDescent="0.4">
      <c r="A42" s="1" t="s">
        <v>113</v>
      </c>
      <c r="B42" s="5"/>
      <c r="C42" s="5"/>
      <c r="D42" s="5"/>
      <c r="E42" s="5"/>
      <c r="F42" s="5"/>
    </row>
    <row r="43" spans="1:6" x14ac:dyDescent="0.4">
      <c r="A43" s="1" t="s">
        <v>112</v>
      </c>
      <c r="B43" s="5">
        <v>1232799647.4100001</v>
      </c>
      <c r="C43" s="6">
        <v>1595516491.1099999</v>
      </c>
      <c r="D43" s="6">
        <v>1045784245.41</v>
      </c>
      <c r="E43" s="5"/>
      <c r="F43" s="5"/>
    </row>
    <row r="44" spans="1:6" x14ac:dyDescent="0.4">
      <c r="A44" s="1" t="s">
        <v>111</v>
      </c>
      <c r="B44" s="5">
        <v>19170337569.639999</v>
      </c>
      <c r="C44" s="6">
        <v>21448768283.52</v>
      </c>
      <c r="D44" s="6">
        <v>12423230251.950001</v>
      </c>
      <c r="E44" s="5"/>
      <c r="F44" s="5"/>
    </row>
    <row r="45" spans="1:6" x14ac:dyDescent="0.4">
      <c r="A45" s="1" t="s">
        <v>110</v>
      </c>
    </row>
    <row r="46" spans="1:6" x14ac:dyDescent="0.4">
      <c r="A46" s="1" t="s">
        <v>109</v>
      </c>
      <c r="B46" s="2">
        <v>0.86</v>
      </c>
      <c r="C46" s="2">
        <v>0.97</v>
      </c>
      <c r="D46" s="2">
        <v>0.56000000000000005</v>
      </c>
    </row>
    <row r="47" spans="1:6" x14ac:dyDescent="0.4">
      <c r="A47" s="1" t="s">
        <v>108</v>
      </c>
      <c r="B47" s="2">
        <v>0.86</v>
      </c>
      <c r="C47" s="2">
        <v>0.97</v>
      </c>
      <c r="D47" s="2">
        <v>0.56000000000000005</v>
      </c>
    </row>
    <row r="48" spans="1:6" x14ac:dyDescent="0.4">
      <c r="A48" s="1" t="s">
        <v>5</v>
      </c>
      <c r="B48" s="2" t="s">
        <v>4</v>
      </c>
      <c r="C48" s="2" t="s">
        <v>4</v>
      </c>
      <c r="D48" s="2" t="s">
        <v>4</v>
      </c>
    </row>
    <row r="50" spans="2:6" x14ac:dyDescent="0.4">
      <c r="B50" s="4"/>
      <c r="C50" s="4"/>
      <c r="D50" s="4"/>
      <c r="E50" s="4"/>
      <c r="F50" s="4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8096-DB33-4F0B-A43E-1AE081A27C05}">
  <dimension ref="A1:D107"/>
  <sheetViews>
    <sheetView zoomScale="115" zoomScaleNormal="115" workbookViewId="0">
      <pane xSplit="1" ySplit="1" topLeftCell="B2" activePane="bottomRight" state="frozen"/>
      <selection activeCell="B107" sqref="B107"/>
      <selection pane="topRight" activeCell="B107" sqref="B107"/>
      <selection pane="bottomLeft" activeCell="B107" sqref="B107"/>
      <selection pane="bottomRight" activeCell="B15" sqref="B15"/>
    </sheetView>
  </sheetViews>
  <sheetFormatPr defaultRowHeight="15.75" x14ac:dyDescent="0.4"/>
  <cols>
    <col min="1" max="1" width="59.19921875" style="1" customWidth="1"/>
    <col min="2" max="4" width="22.9296875" style="2" bestFit="1" customWidth="1"/>
    <col min="5" max="16384" width="9.06640625" style="16"/>
  </cols>
  <sheetData>
    <row r="1" spans="1:4" x14ac:dyDescent="0.4">
      <c r="B1" s="12" t="s">
        <v>157</v>
      </c>
      <c r="C1" s="12" t="s">
        <v>156</v>
      </c>
      <c r="D1" s="12" t="s">
        <v>155</v>
      </c>
    </row>
    <row r="2" spans="1:4" x14ac:dyDescent="0.4">
      <c r="A2" s="1" t="s">
        <v>230</v>
      </c>
    </row>
    <row r="3" spans="1:4" x14ac:dyDescent="0.4">
      <c r="A3" s="1" t="s">
        <v>229</v>
      </c>
      <c r="B3" s="6">
        <v>319116903633.98999</v>
      </c>
      <c r="C3" s="7">
        <v>350573969360.09003</v>
      </c>
      <c r="D3" s="7">
        <v>339786971014.53998</v>
      </c>
    </row>
    <row r="4" spans="1:4" x14ac:dyDescent="0.4">
      <c r="A4" s="1" t="s">
        <v>228</v>
      </c>
      <c r="B4" s="5"/>
      <c r="C4" s="5">
        <v>136930638.16</v>
      </c>
      <c r="D4" s="5"/>
    </row>
    <row r="5" spans="1:4" x14ac:dyDescent="0.4">
      <c r="A5" s="1" t="s">
        <v>227</v>
      </c>
      <c r="B5" s="5"/>
      <c r="C5" s="5"/>
      <c r="D5" s="5">
        <v>422060100</v>
      </c>
    </row>
    <row r="6" spans="1:4" x14ac:dyDescent="0.4">
      <c r="A6" s="1" t="s">
        <v>226</v>
      </c>
      <c r="B6" s="5">
        <v>408507351.75999999</v>
      </c>
      <c r="C6" s="5">
        <v>439476969.13</v>
      </c>
      <c r="D6" s="5">
        <v>475733371.98000002</v>
      </c>
    </row>
    <row r="7" spans="1:4" x14ac:dyDescent="0.4">
      <c r="A7" s="1" t="s">
        <v>225</v>
      </c>
      <c r="B7" s="5"/>
      <c r="C7" s="5"/>
      <c r="D7" s="5"/>
    </row>
    <row r="8" spans="1:4" x14ac:dyDescent="0.4">
      <c r="A8" s="1" t="s">
        <v>224</v>
      </c>
      <c r="B8" s="5">
        <v>400000000</v>
      </c>
      <c r="C8" s="5"/>
      <c r="D8" s="5"/>
    </row>
    <row r="9" spans="1:4" x14ac:dyDescent="0.4">
      <c r="A9" s="1" t="s">
        <v>223</v>
      </c>
      <c r="B9" s="5"/>
      <c r="C9" s="5">
        <v>11515675.9</v>
      </c>
      <c r="D9" s="5">
        <v>84391628.049999997</v>
      </c>
    </row>
    <row r="10" spans="1:4" x14ac:dyDescent="0.4">
      <c r="A10" s="1" t="s">
        <v>222</v>
      </c>
      <c r="B10" s="5"/>
      <c r="C10" s="5">
        <v>323947193.49000001</v>
      </c>
      <c r="D10" s="5"/>
    </row>
    <row r="11" spans="1:4" x14ac:dyDescent="0.4">
      <c r="A11" s="1" t="s">
        <v>221</v>
      </c>
      <c r="B11" s="5"/>
      <c r="C11" s="5"/>
      <c r="D11" s="5"/>
    </row>
    <row r="12" spans="1:4" x14ac:dyDescent="0.4">
      <c r="A12" s="1" t="s">
        <v>220</v>
      </c>
      <c r="B12" s="5"/>
      <c r="C12" s="5"/>
      <c r="D12" s="5"/>
    </row>
    <row r="13" spans="1:4" x14ac:dyDescent="0.4">
      <c r="A13" s="1" t="s">
        <v>219</v>
      </c>
      <c r="B13" s="6">
        <v>782047922.32000005</v>
      </c>
      <c r="C13" s="7">
        <v>699057165.17999995</v>
      </c>
      <c r="D13" s="7">
        <v>815748146.88999999</v>
      </c>
    </row>
    <row r="14" spans="1:4" x14ac:dyDescent="0.4">
      <c r="A14" s="1" t="s">
        <v>218</v>
      </c>
      <c r="B14" s="6">
        <v>2251319557.0700002</v>
      </c>
      <c r="C14" s="7">
        <v>1550008081.02</v>
      </c>
      <c r="D14" s="7">
        <v>1471732386.1700001</v>
      </c>
    </row>
    <row r="15" spans="1:4" x14ac:dyDescent="0.4">
      <c r="A15" s="21" t="s">
        <v>217</v>
      </c>
      <c r="B15" s="20">
        <f>SUM(B3:B14)</f>
        <v>322958778465.14001</v>
      </c>
      <c r="C15" s="20">
        <f>SUM(C3:C14)</f>
        <v>353734905082.97003</v>
      </c>
      <c r="D15" s="20">
        <f>SUM(D3:D14)</f>
        <v>343056636647.62994</v>
      </c>
    </row>
    <row r="16" spans="1:4" x14ac:dyDescent="0.4">
      <c r="A16" s="1" t="s">
        <v>216</v>
      </c>
      <c r="B16" s="6">
        <v>253133434329.17999</v>
      </c>
      <c r="C16" s="7">
        <v>272148472903.29999</v>
      </c>
      <c r="D16" s="7">
        <v>280019177927.96002</v>
      </c>
    </row>
    <row r="17" spans="1:4" x14ac:dyDescent="0.4">
      <c r="A17" s="1" t="s">
        <v>215</v>
      </c>
      <c r="B17" s="5">
        <v>558747482.75999999</v>
      </c>
      <c r="C17" s="5">
        <v>1613375833.0899999</v>
      </c>
      <c r="D17" s="5">
        <v>600511787.58000004</v>
      </c>
    </row>
    <row r="18" spans="1:4" x14ac:dyDescent="0.4">
      <c r="A18" s="1" t="s">
        <v>214</v>
      </c>
      <c r="B18" s="5"/>
      <c r="C18" s="5"/>
      <c r="D18" s="5"/>
    </row>
    <row r="19" spans="1:4" x14ac:dyDescent="0.4">
      <c r="A19" s="1" t="s">
        <v>213</v>
      </c>
      <c r="B19" s="5">
        <v>525750645.88999999</v>
      </c>
      <c r="C19" s="5"/>
      <c r="D19" s="5">
        <v>79742139.640000001</v>
      </c>
    </row>
    <row r="20" spans="1:4" x14ac:dyDescent="0.4">
      <c r="A20" s="1" t="s">
        <v>212</v>
      </c>
      <c r="B20" s="5"/>
      <c r="C20" s="5"/>
      <c r="D20" s="5"/>
    </row>
    <row r="21" spans="1:4" x14ac:dyDescent="0.4">
      <c r="A21" s="1" t="s">
        <v>211</v>
      </c>
      <c r="B21" s="5"/>
      <c r="C21" s="5">
        <v>400000000</v>
      </c>
      <c r="D21" s="5"/>
    </row>
    <row r="22" spans="1:4" x14ac:dyDescent="0.4">
      <c r="A22" s="1" t="s">
        <v>210</v>
      </c>
      <c r="B22" s="5">
        <v>844573741.13999999</v>
      </c>
      <c r="C22" s="5"/>
      <c r="D22" s="5">
        <v>58179639.75</v>
      </c>
    </row>
    <row r="23" spans="1:4" x14ac:dyDescent="0.4">
      <c r="A23" s="1" t="s">
        <v>209</v>
      </c>
      <c r="B23" s="5">
        <v>21765471.170000002</v>
      </c>
      <c r="C23" s="5"/>
      <c r="D23" s="5"/>
    </row>
    <row r="24" spans="1:4" x14ac:dyDescent="0.4">
      <c r="A24" s="1" t="s">
        <v>208</v>
      </c>
      <c r="B24" s="5"/>
      <c r="C24" s="5"/>
      <c r="D24" s="5"/>
    </row>
    <row r="25" spans="1:4" x14ac:dyDescent="0.4">
      <c r="A25" s="1" t="s">
        <v>207</v>
      </c>
      <c r="B25" s="6">
        <v>267056426.40000001</v>
      </c>
      <c r="C25" s="6">
        <v>130677497.2</v>
      </c>
      <c r="D25" s="6">
        <v>167704902.09999999</v>
      </c>
    </row>
    <row r="26" spans="1:4" x14ac:dyDescent="0.4">
      <c r="A26" s="1" t="s">
        <v>206</v>
      </c>
      <c r="B26" s="6">
        <v>14466206112.52</v>
      </c>
      <c r="C26" s="7">
        <v>15562981965.9</v>
      </c>
      <c r="D26" s="7">
        <v>15621437846.91</v>
      </c>
    </row>
    <row r="27" spans="1:4" x14ac:dyDescent="0.4">
      <c r="A27" s="1" t="s">
        <v>205</v>
      </c>
      <c r="B27" s="6">
        <v>14194846372.860001</v>
      </c>
      <c r="C27" s="7">
        <v>13917789647.73</v>
      </c>
      <c r="D27" s="7">
        <v>11481193782.379999</v>
      </c>
    </row>
    <row r="28" spans="1:4" x14ac:dyDescent="0.4">
      <c r="A28" s="1" t="s">
        <v>204</v>
      </c>
      <c r="B28" s="6">
        <v>5869124288.8500004</v>
      </c>
      <c r="C28" s="7">
        <v>4393825459.8900003</v>
      </c>
      <c r="D28" s="7">
        <v>5524546857.5900002</v>
      </c>
    </row>
    <row r="29" spans="1:4" x14ac:dyDescent="0.4">
      <c r="A29" s="21" t="s">
        <v>203</v>
      </c>
      <c r="B29" s="20">
        <f>SUM(B16:B28)</f>
        <v>289881504870.77002</v>
      </c>
      <c r="C29" s="20">
        <f>SUM(C16:C28)</f>
        <v>308167123307.10999</v>
      </c>
      <c r="D29" s="20">
        <f>SUM(D16:D28)</f>
        <v>313552494883.91003</v>
      </c>
    </row>
    <row r="30" spans="1:4" x14ac:dyDescent="0.4">
      <c r="A30" s="18" t="s">
        <v>202</v>
      </c>
      <c r="B30" s="17">
        <f>B15-B29</f>
        <v>33077273594.369995</v>
      </c>
      <c r="C30" s="17">
        <f>C15-C29</f>
        <v>45567781775.860046</v>
      </c>
      <c r="D30" s="17">
        <f>D15-D29</f>
        <v>29504141763.71991</v>
      </c>
    </row>
    <row r="31" spans="1:4" x14ac:dyDescent="0.4">
      <c r="A31" s="1" t="s">
        <v>201</v>
      </c>
      <c r="B31" s="6"/>
      <c r="C31" s="6"/>
      <c r="D31" s="6"/>
    </row>
    <row r="32" spans="1:4" x14ac:dyDescent="0.4">
      <c r="A32" s="1" t="s">
        <v>200</v>
      </c>
      <c r="B32" s="6">
        <v>102682286576.96001</v>
      </c>
      <c r="C32" s="7">
        <v>78806529269.759995</v>
      </c>
      <c r="D32" s="7">
        <v>22408257756.169998</v>
      </c>
    </row>
    <row r="33" spans="1:4" x14ac:dyDescent="0.4">
      <c r="A33" s="1" t="s">
        <v>199</v>
      </c>
      <c r="B33" s="6">
        <v>1864988301.78</v>
      </c>
      <c r="C33" s="7">
        <v>2954499846.4400001</v>
      </c>
      <c r="D33" s="7">
        <v>2959987458.02</v>
      </c>
    </row>
    <row r="34" spans="1:4" x14ac:dyDescent="0.4">
      <c r="A34" s="1" t="s">
        <v>198</v>
      </c>
      <c r="B34" s="6">
        <v>368318427.75</v>
      </c>
      <c r="C34" s="7">
        <v>137292432.37</v>
      </c>
      <c r="D34" s="7">
        <v>726426416.05999994</v>
      </c>
    </row>
    <row r="35" spans="1:4" x14ac:dyDescent="0.4">
      <c r="A35" s="1" t="s">
        <v>197</v>
      </c>
      <c r="B35" s="5"/>
      <c r="C35" s="5"/>
      <c r="D35" s="5"/>
    </row>
    <row r="36" spans="1:4" x14ac:dyDescent="0.4">
      <c r="A36" s="1" t="s">
        <v>196</v>
      </c>
      <c r="B36" s="5"/>
      <c r="C36" s="14"/>
      <c r="D36" s="7">
        <v>284368339.66000003</v>
      </c>
    </row>
    <row r="37" spans="1:4" x14ac:dyDescent="0.4">
      <c r="A37" s="1" t="s">
        <v>195</v>
      </c>
      <c r="B37" s="5"/>
      <c r="C37" s="5"/>
      <c r="D37" s="5"/>
    </row>
    <row r="38" spans="1:4" x14ac:dyDescent="0.4">
      <c r="A38" s="1" t="s">
        <v>194</v>
      </c>
      <c r="B38" s="5"/>
      <c r="C38" s="5"/>
      <c r="D38" s="5"/>
    </row>
    <row r="39" spans="1:4" x14ac:dyDescent="0.4">
      <c r="A39" s="1" t="s">
        <v>193</v>
      </c>
      <c r="B39" s="5"/>
      <c r="C39" s="5"/>
      <c r="D39" s="5"/>
    </row>
    <row r="40" spans="1:4" x14ac:dyDescent="0.4">
      <c r="A40" s="1" t="s">
        <v>192</v>
      </c>
      <c r="B40" s="6"/>
      <c r="C40" s="6"/>
      <c r="D40" s="6"/>
    </row>
    <row r="41" spans="1:4" x14ac:dyDescent="0.4">
      <c r="A41" s="1" t="s">
        <v>191</v>
      </c>
      <c r="B41" s="6">
        <v>4809805533.1899996</v>
      </c>
      <c r="C41" s="7">
        <v>297522775.75999999</v>
      </c>
      <c r="D41" s="7">
        <v>270983054.37</v>
      </c>
    </row>
    <row r="42" spans="1:4" x14ac:dyDescent="0.4">
      <c r="A42" s="21" t="s">
        <v>190</v>
      </c>
      <c r="B42" s="20">
        <f>SUM(B32:B41)</f>
        <v>109725398839.68001</v>
      </c>
      <c r="C42" s="20">
        <f>SUM(C32:C41)</f>
        <v>82195844324.329987</v>
      </c>
      <c r="D42" s="20">
        <f>SUM(D32:D41)</f>
        <v>26650023024.279999</v>
      </c>
    </row>
    <row r="43" spans="1:4" x14ac:dyDescent="0.4">
      <c r="A43" s="1" t="s">
        <v>189</v>
      </c>
      <c r="B43" s="6">
        <v>13276885150.120001</v>
      </c>
      <c r="C43" s="7">
        <v>12762272140.139999</v>
      </c>
      <c r="D43" s="7">
        <v>17624271189.310001</v>
      </c>
    </row>
    <row r="44" spans="1:4" x14ac:dyDescent="0.4">
      <c r="A44" s="1" t="s">
        <v>188</v>
      </c>
      <c r="B44" s="6">
        <v>106445598785.69</v>
      </c>
      <c r="C44" s="7">
        <v>72925694915.630005</v>
      </c>
      <c r="D44" s="7">
        <v>31244629246.43</v>
      </c>
    </row>
    <row r="45" spans="1:4" x14ac:dyDescent="0.4">
      <c r="A45" s="1" t="s">
        <v>187</v>
      </c>
      <c r="B45" s="6"/>
      <c r="C45" s="6"/>
      <c r="D45" s="6"/>
    </row>
    <row r="46" spans="1:4" x14ac:dyDescent="0.4">
      <c r="A46" s="1" t="s">
        <v>186</v>
      </c>
      <c r="B46" s="6">
        <v>1543823590.55</v>
      </c>
      <c r="C46" s="6">
        <v>574850105.01999998</v>
      </c>
      <c r="D46" s="6"/>
    </row>
    <row r="47" spans="1:4" x14ac:dyDescent="0.4">
      <c r="A47" s="1" t="s">
        <v>185</v>
      </c>
      <c r="B47" s="5"/>
      <c r="C47" s="5"/>
      <c r="D47" s="5"/>
    </row>
    <row r="48" spans="1:4" x14ac:dyDescent="0.4">
      <c r="A48" s="1" t="s">
        <v>184</v>
      </c>
      <c r="B48" s="5"/>
      <c r="C48" s="5"/>
      <c r="D48" s="5"/>
    </row>
    <row r="49" spans="1:4" x14ac:dyDescent="0.4">
      <c r="A49" s="1" t="s">
        <v>183</v>
      </c>
      <c r="B49" s="5"/>
      <c r="C49" s="5"/>
      <c r="D49" s="5"/>
    </row>
    <row r="50" spans="1:4" x14ac:dyDescent="0.4">
      <c r="A50" s="1" t="s">
        <v>182</v>
      </c>
      <c r="B50" s="5"/>
      <c r="C50" s="5"/>
      <c r="D50" s="5"/>
    </row>
    <row r="51" spans="1:4" x14ac:dyDescent="0.4">
      <c r="A51" s="1" t="s">
        <v>181</v>
      </c>
      <c r="B51" s="6">
        <v>182591544.38999999</v>
      </c>
      <c r="C51" s="7">
        <v>58606798.68</v>
      </c>
      <c r="D51" s="7">
        <v>10102100.560000001</v>
      </c>
    </row>
    <row r="52" spans="1:4" x14ac:dyDescent="0.4">
      <c r="A52" s="21" t="s">
        <v>180</v>
      </c>
      <c r="B52" s="20">
        <f>SUM(B43:B51)</f>
        <v>121448899070.75</v>
      </c>
      <c r="C52" s="20">
        <f>SUM(C43:C51)</f>
        <v>86321423959.470001</v>
      </c>
      <c r="D52" s="20">
        <f>SUM(D43:D51)</f>
        <v>48879002536.300003</v>
      </c>
    </row>
    <row r="53" spans="1:4" x14ac:dyDescent="0.4">
      <c r="A53" s="18" t="s">
        <v>179</v>
      </c>
      <c r="B53" s="17">
        <f>B42-B52</f>
        <v>-11723500231.069992</v>
      </c>
      <c r="C53" s="17">
        <f>C42-C52</f>
        <v>-4125579635.1400146</v>
      </c>
      <c r="D53" s="17">
        <f>D42-D52</f>
        <v>-22228979512.020004</v>
      </c>
    </row>
    <row r="54" spans="1:4" x14ac:dyDescent="0.4">
      <c r="A54" s="1" t="s">
        <v>178</v>
      </c>
    </row>
    <row r="55" spans="1:4" x14ac:dyDescent="0.4">
      <c r="A55" s="1" t="s">
        <v>177</v>
      </c>
      <c r="B55" s="5"/>
      <c r="C55" s="5"/>
      <c r="D55" s="5"/>
    </row>
    <row r="56" spans="1:4" x14ac:dyDescent="0.4">
      <c r="A56" s="1" t="s">
        <v>176</v>
      </c>
      <c r="B56" s="6">
        <v>1589871449.79</v>
      </c>
      <c r="C56" s="7">
        <v>426249229</v>
      </c>
      <c r="D56" s="7">
        <v>214571133</v>
      </c>
    </row>
    <row r="57" spans="1:4" x14ac:dyDescent="0.4">
      <c r="A57" s="1" t="s">
        <v>175</v>
      </c>
      <c r="B57" s="6">
        <v>924226931.78999996</v>
      </c>
      <c r="C57" s="7">
        <v>409462900</v>
      </c>
      <c r="D57" s="7">
        <v>176400000</v>
      </c>
    </row>
    <row r="58" spans="1:4" x14ac:dyDescent="0.4">
      <c r="A58" s="1" t="s">
        <v>174</v>
      </c>
      <c r="B58" s="6">
        <v>99502638450.130005</v>
      </c>
      <c r="C58" s="7">
        <v>81732193411.210007</v>
      </c>
      <c r="D58" s="7">
        <v>87164560310.279999</v>
      </c>
    </row>
    <row r="59" spans="1:4" x14ac:dyDescent="0.4">
      <c r="A59" s="1" t="s">
        <v>173</v>
      </c>
      <c r="B59" s="8"/>
      <c r="C59" s="8"/>
      <c r="D59" s="8"/>
    </row>
    <row r="60" spans="1:4" x14ac:dyDescent="0.4">
      <c r="A60" s="1" t="s">
        <v>172</v>
      </c>
      <c r="B60" s="6">
        <v>6712000000</v>
      </c>
      <c r="C60" s="7">
        <v>30688000000</v>
      </c>
      <c r="D60" s="7">
        <v>72000000000</v>
      </c>
    </row>
    <row r="61" spans="1:4" x14ac:dyDescent="0.4">
      <c r="A61" s="1" t="s">
        <v>171</v>
      </c>
      <c r="B61" s="6">
        <v>77970811.510000005</v>
      </c>
      <c r="C61" s="6"/>
      <c r="D61" s="6"/>
    </row>
    <row r="62" spans="1:4" x14ac:dyDescent="0.4">
      <c r="A62" s="21" t="s">
        <v>170</v>
      </c>
      <c r="B62" s="20">
        <f>B55+B56+B58+B61+B59+B60</f>
        <v>107882480711.42999</v>
      </c>
      <c r="C62" s="20">
        <f>C55+C56+C58+C61+C59+C60</f>
        <v>112846442640.21001</v>
      </c>
      <c r="D62" s="20">
        <f>D55+D56+D58+D61+D59+D60</f>
        <v>159379131443.28</v>
      </c>
    </row>
    <row r="63" spans="1:4" x14ac:dyDescent="0.4">
      <c r="A63" s="1" t="s">
        <v>169</v>
      </c>
      <c r="B63" s="6">
        <v>113358750683.92</v>
      </c>
      <c r="C63" s="7">
        <v>140274684692.57999</v>
      </c>
      <c r="D63" s="7">
        <v>156226156695.76001</v>
      </c>
    </row>
    <row r="64" spans="1:4" x14ac:dyDescent="0.4">
      <c r="A64" s="1" t="s">
        <v>168</v>
      </c>
      <c r="B64" s="6">
        <v>8405410853.6700001</v>
      </c>
      <c r="C64" s="7">
        <v>13727813450.870001</v>
      </c>
      <c r="D64" s="7">
        <v>14087274991.290001</v>
      </c>
    </row>
    <row r="65" spans="1:4" x14ac:dyDescent="0.4">
      <c r="A65" s="1" t="s">
        <v>167</v>
      </c>
      <c r="B65" s="6">
        <v>312513354.32999998</v>
      </c>
      <c r="C65" s="7">
        <v>411365791.67000002</v>
      </c>
      <c r="D65" s="7">
        <v>739284523.88999999</v>
      </c>
    </row>
    <row r="66" spans="1:4" x14ac:dyDescent="0.4">
      <c r="A66" s="1" t="s">
        <v>166</v>
      </c>
      <c r="B66" s="5"/>
      <c r="C66" s="5"/>
      <c r="D66" s="5"/>
    </row>
    <row r="67" spans="1:4" x14ac:dyDescent="0.4">
      <c r="A67" s="1" t="s">
        <v>165</v>
      </c>
      <c r="B67" s="5"/>
      <c r="C67" s="5"/>
      <c r="D67" s="5"/>
    </row>
    <row r="68" spans="1:4" x14ac:dyDescent="0.4">
      <c r="A68" s="1" t="s">
        <v>164</v>
      </c>
      <c r="B68" s="6">
        <v>500000000</v>
      </c>
      <c r="C68" s="7">
        <v>4041423169.48</v>
      </c>
      <c r="D68" s="7">
        <v>550636251.75999999</v>
      </c>
    </row>
    <row r="69" spans="1:4" x14ac:dyDescent="0.4">
      <c r="A69" s="21" t="s">
        <v>163</v>
      </c>
      <c r="B69" s="20">
        <f>SUM(B63:B68)-B65</f>
        <v>122264161537.59</v>
      </c>
      <c r="C69" s="20">
        <f>SUM(C63:C68)-C65</f>
        <v>158043921312.92999</v>
      </c>
      <c r="D69" s="20">
        <f>SUM(D63:D68)-D65</f>
        <v>170864067938.81003</v>
      </c>
    </row>
    <row r="70" spans="1:4" x14ac:dyDescent="0.4">
      <c r="A70" s="18" t="s">
        <v>162</v>
      </c>
      <c r="B70" s="19">
        <f>B62-B69</f>
        <v>-14381680826.160004</v>
      </c>
      <c r="C70" s="19">
        <f>C62-C69</f>
        <v>-45197478672.719986</v>
      </c>
      <c r="D70" s="19">
        <f>D62-D69</f>
        <v>-11484936495.530029</v>
      </c>
    </row>
    <row r="71" spans="1:4" x14ac:dyDescent="0.4">
      <c r="A71" s="18" t="s">
        <v>161</v>
      </c>
      <c r="B71" s="6">
        <v>-81357324.989999995</v>
      </c>
      <c r="C71" s="7">
        <v>-104282557.73</v>
      </c>
      <c r="D71" s="7">
        <v>-42207221.700000003</v>
      </c>
    </row>
    <row r="72" spans="1:4" x14ac:dyDescent="0.4">
      <c r="A72" s="18" t="s">
        <v>160</v>
      </c>
      <c r="B72" s="17">
        <f>B30+B53+B70+B71</f>
        <v>6890735212.1499996</v>
      </c>
      <c r="C72" s="17">
        <f>C30+C53+C70+C71</f>
        <v>-3859559089.7299542</v>
      </c>
      <c r="D72" s="17">
        <f>D30+D53+D70+D71</f>
        <v>-4251981465.5301237</v>
      </c>
    </row>
    <row r="73" spans="1:4" x14ac:dyDescent="0.4">
      <c r="A73" s="1" t="s">
        <v>159</v>
      </c>
      <c r="B73" s="6">
        <v>13021573977.58</v>
      </c>
      <c r="C73" s="7">
        <v>20077365894.560001</v>
      </c>
      <c r="D73" s="7">
        <v>16217806804.83</v>
      </c>
    </row>
    <row r="74" spans="1:4" x14ac:dyDescent="0.4">
      <c r="A74" s="1" t="s">
        <v>158</v>
      </c>
      <c r="B74" s="6">
        <v>19912309189.73</v>
      </c>
      <c r="C74" s="7">
        <v>16217806804.83</v>
      </c>
      <c r="D74" s="7">
        <v>11965825339.299999</v>
      </c>
    </row>
    <row r="76" spans="1:4" x14ac:dyDescent="0.4">
      <c r="B76" s="6"/>
      <c r="C76" s="6"/>
      <c r="D76" s="6"/>
    </row>
    <row r="77" spans="1:4" x14ac:dyDescent="0.4">
      <c r="B77" s="5"/>
      <c r="C77" s="5"/>
      <c r="D77" s="5"/>
    </row>
    <row r="78" spans="1:4" x14ac:dyDescent="0.4">
      <c r="B78" s="6"/>
      <c r="C78" s="6"/>
      <c r="D78" s="6"/>
    </row>
    <row r="79" spans="1:4" x14ac:dyDescent="0.4">
      <c r="B79" s="6"/>
      <c r="C79" s="6"/>
      <c r="D79" s="6"/>
    </row>
    <row r="80" spans="1:4" x14ac:dyDescent="0.4">
      <c r="B80" s="6"/>
      <c r="C80" s="6"/>
      <c r="D80" s="6"/>
    </row>
    <row r="81" spans="2:4" x14ac:dyDescent="0.4">
      <c r="B81" s="6"/>
      <c r="C81" s="6"/>
      <c r="D81" s="6"/>
    </row>
    <row r="84" spans="2:4" x14ac:dyDescent="0.4">
      <c r="B84" s="6"/>
      <c r="C84" s="6"/>
      <c r="D84" s="6"/>
    </row>
    <row r="86" spans="2:4" x14ac:dyDescent="0.4">
      <c r="B86" s="6"/>
      <c r="C86" s="6"/>
      <c r="D86" s="6"/>
    </row>
    <row r="87" spans="2:4" x14ac:dyDescent="0.4">
      <c r="B87" s="6"/>
      <c r="C87" s="6"/>
      <c r="D87" s="6"/>
    </row>
    <row r="88" spans="2:4" x14ac:dyDescent="0.4">
      <c r="B88" s="6"/>
      <c r="C88" s="6"/>
      <c r="D88" s="6"/>
    </row>
    <row r="89" spans="2:4" x14ac:dyDescent="0.4">
      <c r="B89" s="6"/>
      <c r="C89" s="6"/>
      <c r="D89" s="6"/>
    </row>
    <row r="90" spans="2:4" x14ac:dyDescent="0.4">
      <c r="B90" s="6"/>
      <c r="C90" s="6"/>
      <c r="D90" s="6"/>
    </row>
    <row r="91" spans="2:4" x14ac:dyDescent="0.4">
      <c r="B91" s="6"/>
      <c r="C91" s="6"/>
      <c r="D91" s="6"/>
    </row>
    <row r="92" spans="2:4" x14ac:dyDescent="0.4">
      <c r="B92" s="6"/>
      <c r="C92" s="6"/>
      <c r="D92" s="6"/>
    </row>
    <row r="93" spans="2:4" x14ac:dyDescent="0.4">
      <c r="B93" s="6"/>
      <c r="C93" s="6"/>
      <c r="D93" s="6"/>
    </row>
    <row r="96" spans="2:4" x14ac:dyDescent="0.4">
      <c r="B96" s="5"/>
      <c r="C96" s="5"/>
      <c r="D96" s="5"/>
    </row>
    <row r="100" spans="2:4" x14ac:dyDescent="0.4">
      <c r="B100" s="6"/>
      <c r="C100" s="6"/>
      <c r="D100" s="6"/>
    </row>
    <row r="101" spans="2:4" x14ac:dyDescent="0.4">
      <c r="B101" s="6"/>
      <c r="C101" s="6"/>
      <c r="D101" s="6"/>
    </row>
    <row r="102" spans="2:4" x14ac:dyDescent="0.4">
      <c r="B102" s="6"/>
      <c r="C102" s="6"/>
      <c r="D102" s="6"/>
    </row>
    <row r="103" spans="2:4" x14ac:dyDescent="0.4">
      <c r="B103" s="6"/>
      <c r="C103" s="6"/>
      <c r="D103" s="6"/>
    </row>
    <row r="104" spans="2:4" x14ac:dyDescent="0.4">
      <c r="B104" s="5"/>
      <c r="C104" s="5"/>
      <c r="D104" s="5"/>
    </row>
    <row r="107" spans="2:4" x14ac:dyDescent="0.4">
      <c r="B107" s="4"/>
      <c r="C107" s="4"/>
      <c r="D107" s="4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6DF9-24EA-433B-8D2F-B732046F9149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Wuzhao CHEN</dc:creator>
  <cp:lastModifiedBy>Wuzhao CHEN</cp:lastModifiedBy>
  <dcterms:created xsi:type="dcterms:W3CDTF">2021-09-28T08:53:33Z</dcterms:created>
  <dcterms:modified xsi:type="dcterms:W3CDTF">2021-09-28T08:55:26Z</dcterms:modified>
</cp:coreProperties>
</file>