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8_{DB36229C-B8A2-40CF-944F-E54A3B373C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Q2" sheetId="1" r:id="rId1"/>
  </sheets>
  <definedNames>
    <definedName name="_c">'Q2'!$B$4</definedName>
    <definedName name="A">'Q2'!$B$2</definedName>
    <definedName name="B">'Q2'!$B$3</definedName>
    <definedName name="v">'Q2'!$H$3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115" i="1"/>
  <c r="G114" i="1" s="1"/>
  <c r="G113" i="1" s="1"/>
  <c r="G112" i="1" s="1"/>
  <c r="G111" i="1" s="1"/>
  <c r="G110" i="1" s="1"/>
  <c r="G109" i="1" s="1"/>
  <c r="G108" i="1" s="1"/>
  <c r="G107" i="1" s="1"/>
  <c r="G106" i="1" s="1"/>
  <c r="G105" i="1" s="1"/>
  <c r="G104" i="1" s="1"/>
  <c r="G103" i="1" s="1"/>
  <c r="G102" i="1" s="1"/>
  <c r="G101" i="1" s="1"/>
  <c r="G100" i="1" s="1"/>
  <c r="G99" i="1" s="1"/>
  <c r="G98" i="1" s="1"/>
  <c r="G97" i="1" s="1"/>
  <c r="G96" i="1" s="1"/>
  <c r="G95" i="1" s="1"/>
  <c r="G94" i="1" s="1"/>
  <c r="G93" i="1" s="1"/>
  <c r="G92" i="1" s="1"/>
  <c r="G91" i="1" s="1"/>
  <c r="G90" i="1" s="1"/>
  <c r="G89" i="1" s="1"/>
  <c r="G88" i="1" s="1"/>
  <c r="G87" i="1" s="1"/>
  <c r="G86" i="1" s="1"/>
  <c r="G85" i="1" s="1"/>
  <c r="G84" i="1" s="1"/>
  <c r="G83" i="1" s="1"/>
  <c r="G82" i="1" s="1"/>
  <c r="G81" i="1" s="1"/>
  <c r="G80" i="1" s="1"/>
  <c r="G79" i="1" s="1"/>
  <c r="G78" i="1" s="1"/>
  <c r="G77" i="1" s="1"/>
  <c r="G76" i="1" s="1"/>
  <c r="G75" i="1" s="1"/>
  <c r="G74" i="1" s="1"/>
  <c r="G73" i="1" s="1"/>
  <c r="G72" i="1" s="1"/>
  <c r="G71" i="1" s="1"/>
  <c r="G70" i="1" s="1"/>
  <c r="G69" i="1" s="1"/>
  <c r="G68" i="1" s="1"/>
  <c r="G67" i="1" s="1"/>
  <c r="G66" i="1" s="1"/>
  <c r="G65" i="1" s="1"/>
  <c r="G64" i="1" s="1"/>
  <c r="G63" i="1" s="1"/>
  <c r="G62" i="1" s="1"/>
  <c r="G61" i="1" s="1"/>
  <c r="G60" i="1" s="1"/>
  <c r="G59" i="1" s="1"/>
  <c r="G58" i="1" s="1"/>
  <c r="G57" i="1" s="1"/>
  <c r="G56" i="1" s="1"/>
  <c r="G55" i="1" s="1"/>
  <c r="G54" i="1" s="1"/>
  <c r="G53" i="1" s="1"/>
  <c r="G52" i="1" s="1"/>
  <c r="G51" i="1" s="1"/>
  <c r="G50" i="1" s="1"/>
  <c r="G49" i="1" s="1"/>
  <c r="G48" i="1" s="1"/>
  <c r="G47" i="1" s="1"/>
  <c r="G46" i="1" s="1"/>
  <c r="G45" i="1" s="1"/>
  <c r="G44" i="1" s="1"/>
  <c r="G43" i="1" s="1"/>
  <c r="G42" i="1" s="1"/>
  <c r="G41" i="1" s="1"/>
  <c r="G40" i="1" s="1"/>
  <c r="G39" i="1" s="1"/>
  <c r="G38" i="1" s="1"/>
  <c r="G37" i="1" s="1"/>
  <c r="G36" i="1" s="1"/>
  <c r="G35" i="1" s="1"/>
  <c r="G34" i="1" s="1"/>
  <c r="G33" i="1" s="1"/>
  <c r="G32" i="1" s="1"/>
  <c r="G31" i="1" s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G8" i="1" s="1"/>
  <c r="G116" i="1"/>
  <c r="O227" i="1"/>
  <c r="O226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7" i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7" i="1"/>
  <c r="B7" i="1"/>
  <c r="J2" i="1"/>
  <c r="H3" i="1"/>
  <c r="O225" i="1" l="1"/>
  <c r="O224" i="1" s="1"/>
  <c r="O223" i="1" s="1"/>
  <c r="O222" i="1" s="1"/>
  <c r="O221" i="1" s="1"/>
  <c r="O220" i="1" s="1"/>
  <c r="O219" i="1" s="1"/>
  <c r="O218" i="1" s="1"/>
  <c r="O217" i="1" s="1"/>
  <c r="O216" i="1" s="1"/>
  <c r="O215" i="1" s="1"/>
  <c r="O214" i="1" s="1"/>
  <c r="O213" i="1" s="1"/>
  <c r="O212" i="1" s="1"/>
  <c r="O211" i="1" s="1"/>
  <c r="O210" i="1" s="1"/>
  <c r="O209" i="1" s="1"/>
  <c r="O208" i="1" s="1"/>
  <c r="O207" i="1" s="1"/>
  <c r="O206" i="1" s="1"/>
  <c r="O205" i="1" s="1"/>
  <c r="O204" i="1" s="1"/>
  <c r="O203" i="1" s="1"/>
  <c r="O202" i="1" s="1"/>
  <c r="O201" i="1" s="1"/>
  <c r="O200" i="1" s="1"/>
  <c r="O199" i="1" s="1"/>
  <c r="O198" i="1" s="1"/>
  <c r="O197" i="1" s="1"/>
  <c r="O196" i="1" s="1"/>
  <c r="O195" i="1" s="1"/>
  <c r="O194" i="1" s="1"/>
  <c r="O193" i="1" s="1"/>
  <c r="O192" i="1" s="1"/>
  <c r="O191" i="1" s="1"/>
  <c r="O190" i="1" s="1"/>
  <c r="O189" i="1" s="1"/>
  <c r="O188" i="1" s="1"/>
  <c r="O187" i="1" s="1"/>
  <c r="O186" i="1" s="1"/>
  <c r="O185" i="1" s="1"/>
  <c r="O184" i="1" s="1"/>
  <c r="O183" i="1" s="1"/>
  <c r="O182" i="1" s="1"/>
  <c r="O181" i="1" s="1"/>
  <c r="O180" i="1" s="1"/>
  <c r="O179" i="1" s="1"/>
  <c r="O178" i="1" s="1"/>
  <c r="O177" i="1" s="1"/>
  <c r="O176" i="1" s="1"/>
  <c r="O175" i="1" s="1"/>
  <c r="O174" i="1" s="1"/>
  <c r="O173" i="1" s="1"/>
  <c r="O172" i="1" s="1"/>
  <c r="O171" i="1" s="1"/>
  <c r="O170" i="1" s="1"/>
  <c r="O169" i="1" s="1"/>
  <c r="O168" i="1" s="1"/>
  <c r="O167" i="1" s="1"/>
  <c r="O166" i="1" s="1"/>
  <c r="O165" i="1" s="1"/>
  <c r="O164" i="1" s="1"/>
  <c r="O163" i="1" s="1"/>
  <c r="O162" i="1" s="1"/>
  <c r="O161" i="1" s="1"/>
  <c r="O160" i="1" s="1"/>
  <c r="O159" i="1" s="1"/>
  <c r="O158" i="1" s="1"/>
  <c r="O157" i="1" s="1"/>
  <c r="O156" i="1" s="1"/>
  <c r="O155" i="1" s="1"/>
  <c r="O154" i="1" s="1"/>
  <c r="O153" i="1" s="1"/>
  <c r="O152" i="1" s="1"/>
  <c r="O151" i="1" s="1"/>
  <c r="O150" i="1" s="1"/>
  <c r="O149" i="1" s="1"/>
  <c r="O148" i="1" s="1"/>
  <c r="O147" i="1" s="1"/>
  <c r="O146" i="1" s="1"/>
  <c r="O145" i="1" s="1"/>
  <c r="O144" i="1" s="1"/>
  <c r="O143" i="1" s="1"/>
  <c r="O142" i="1" s="1"/>
  <c r="O141" i="1" s="1"/>
  <c r="O140" i="1" s="1"/>
  <c r="O139" i="1" s="1"/>
  <c r="O138" i="1" s="1"/>
  <c r="O137" i="1" s="1"/>
  <c r="O136" i="1" s="1"/>
  <c r="O135" i="1" s="1"/>
  <c r="O134" i="1" s="1"/>
  <c r="O133" i="1" s="1"/>
  <c r="O132" i="1" s="1"/>
  <c r="O131" i="1" s="1"/>
  <c r="O130" i="1" s="1"/>
  <c r="O129" i="1" s="1"/>
  <c r="O128" i="1" s="1"/>
  <c r="O127" i="1" s="1"/>
  <c r="O126" i="1" s="1"/>
  <c r="O125" i="1" s="1"/>
  <c r="O124" i="1" s="1"/>
  <c r="O123" i="1" s="1"/>
  <c r="O122" i="1" s="1"/>
  <c r="O121" i="1" s="1"/>
  <c r="O120" i="1" s="1"/>
  <c r="O119" i="1" s="1"/>
  <c r="O118" i="1" s="1"/>
  <c r="O117" i="1" s="1"/>
  <c r="O116" i="1" s="1"/>
  <c r="O115" i="1" s="1"/>
  <c r="O114" i="1" s="1"/>
  <c r="O113" i="1" s="1"/>
  <c r="O112" i="1" s="1"/>
  <c r="O111" i="1" s="1"/>
  <c r="O110" i="1" s="1"/>
  <c r="O109" i="1" s="1"/>
  <c r="O108" i="1" s="1"/>
  <c r="O107" i="1" s="1"/>
  <c r="O106" i="1" s="1"/>
  <c r="O105" i="1" s="1"/>
  <c r="O104" i="1" s="1"/>
  <c r="O103" i="1" s="1"/>
  <c r="O102" i="1" s="1"/>
  <c r="O101" i="1" s="1"/>
  <c r="O100" i="1" s="1"/>
  <c r="O99" i="1" s="1"/>
  <c r="O98" i="1" s="1"/>
  <c r="O97" i="1" s="1"/>
  <c r="O96" i="1" s="1"/>
  <c r="O95" i="1" s="1"/>
  <c r="O94" i="1" s="1"/>
  <c r="O93" i="1" s="1"/>
  <c r="O92" i="1" s="1"/>
  <c r="O91" i="1" s="1"/>
  <c r="O90" i="1" s="1"/>
  <c r="O89" i="1" s="1"/>
  <c r="O88" i="1" s="1"/>
  <c r="O87" i="1" s="1"/>
  <c r="O86" i="1" s="1"/>
  <c r="O85" i="1" s="1"/>
  <c r="O84" i="1" s="1"/>
  <c r="O83" i="1" s="1"/>
  <c r="O82" i="1" s="1"/>
  <c r="O81" i="1" s="1"/>
  <c r="O80" i="1" s="1"/>
  <c r="O79" i="1" s="1"/>
  <c r="O78" i="1" s="1"/>
  <c r="O77" i="1" s="1"/>
  <c r="O76" i="1" s="1"/>
  <c r="O75" i="1" s="1"/>
  <c r="O74" i="1" s="1"/>
  <c r="O73" i="1" s="1"/>
  <c r="O72" i="1" s="1"/>
  <c r="O71" i="1" s="1"/>
  <c r="O70" i="1" s="1"/>
  <c r="O69" i="1" s="1"/>
  <c r="O68" i="1" s="1"/>
  <c r="O67" i="1" s="1"/>
  <c r="O66" i="1" s="1"/>
  <c r="O65" i="1" s="1"/>
  <c r="O64" i="1" s="1"/>
  <c r="O63" i="1" s="1"/>
  <c r="O62" i="1" s="1"/>
  <c r="O61" i="1" s="1"/>
  <c r="O60" i="1" s="1"/>
  <c r="O59" i="1" s="1"/>
  <c r="O58" i="1" s="1"/>
  <c r="O57" i="1" s="1"/>
  <c r="O56" i="1" s="1"/>
  <c r="O55" i="1" s="1"/>
  <c r="O54" i="1" s="1"/>
  <c r="O53" i="1" s="1"/>
  <c r="O52" i="1" s="1"/>
  <c r="O51" i="1" s="1"/>
  <c r="O50" i="1" s="1"/>
  <c r="O49" i="1" s="1"/>
  <c r="O48" i="1" s="1"/>
  <c r="O47" i="1" s="1"/>
  <c r="O46" i="1" s="1"/>
  <c r="O45" i="1" s="1"/>
  <c r="O44" i="1" s="1"/>
  <c r="O43" i="1" s="1"/>
  <c r="O42" i="1" s="1"/>
  <c r="O41" i="1" s="1"/>
  <c r="O40" i="1" s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O17" i="1" s="1"/>
  <c r="O16" i="1" s="1"/>
  <c r="O15" i="1" s="1"/>
  <c r="O14" i="1" s="1"/>
  <c r="O13" i="1" s="1"/>
  <c r="O12" i="1" s="1"/>
  <c r="O11" i="1" s="1"/>
  <c r="O10" i="1" s="1"/>
  <c r="O9" i="1" s="1"/>
  <c r="O8" i="1" s="1"/>
  <c r="O7" i="1" s="1"/>
  <c r="E117" i="1"/>
  <c r="H4" i="1"/>
  <c r="C8" i="1"/>
  <c r="A8" i="1"/>
  <c r="A9" i="1" s="1"/>
  <c r="B9" i="1" s="1"/>
  <c r="J3" i="1" l="1"/>
  <c r="P227" i="1" s="1"/>
  <c r="P226" i="1" s="1"/>
  <c r="P225" i="1" s="1"/>
  <c r="P224" i="1" s="1"/>
  <c r="P223" i="1" s="1"/>
  <c r="P222" i="1" s="1"/>
  <c r="P221" i="1" s="1"/>
  <c r="P220" i="1" s="1"/>
  <c r="P219" i="1" s="1"/>
  <c r="P218" i="1" s="1"/>
  <c r="P217" i="1" s="1"/>
  <c r="P216" i="1" s="1"/>
  <c r="P215" i="1" s="1"/>
  <c r="P214" i="1" s="1"/>
  <c r="P213" i="1" s="1"/>
  <c r="P212" i="1" s="1"/>
  <c r="P211" i="1" s="1"/>
  <c r="P210" i="1" s="1"/>
  <c r="P209" i="1" s="1"/>
  <c r="P208" i="1" s="1"/>
  <c r="P207" i="1" s="1"/>
  <c r="P206" i="1" s="1"/>
  <c r="P205" i="1" s="1"/>
  <c r="P204" i="1" s="1"/>
  <c r="P203" i="1" s="1"/>
  <c r="P202" i="1" s="1"/>
  <c r="P201" i="1" s="1"/>
  <c r="P200" i="1" s="1"/>
  <c r="P199" i="1" s="1"/>
  <c r="P198" i="1" s="1"/>
  <c r="P197" i="1" s="1"/>
  <c r="P196" i="1" s="1"/>
  <c r="P195" i="1" s="1"/>
  <c r="P194" i="1" s="1"/>
  <c r="P193" i="1" s="1"/>
  <c r="P192" i="1" s="1"/>
  <c r="P191" i="1" s="1"/>
  <c r="P190" i="1" s="1"/>
  <c r="P189" i="1" s="1"/>
  <c r="P188" i="1" s="1"/>
  <c r="P187" i="1" s="1"/>
  <c r="P186" i="1" s="1"/>
  <c r="P185" i="1" s="1"/>
  <c r="P184" i="1" s="1"/>
  <c r="P183" i="1" s="1"/>
  <c r="P182" i="1" s="1"/>
  <c r="P181" i="1" s="1"/>
  <c r="P180" i="1" s="1"/>
  <c r="P179" i="1" s="1"/>
  <c r="P178" i="1" s="1"/>
  <c r="P177" i="1" s="1"/>
  <c r="P176" i="1" s="1"/>
  <c r="P175" i="1" s="1"/>
  <c r="P174" i="1" s="1"/>
  <c r="P173" i="1" s="1"/>
  <c r="P172" i="1" s="1"/>
  <c r="P171" i="1" s="1"/>
  <c r="P170" i="1" s="1"/>
  <c r="P169" i="1" s="1"/>
  <c r="P168" i="1" s="1"/>
  <c r="P167" i="1" s="1"/>
  <c r="P166" i="1" s="1"/>
  <c r="P165" i="1" s="1"/>
  <c r="P164" i="1" s="1"/>
  <c r="P163" i="1" s="1"/>
  <c r="P162" i="1" s="1"/>
  <c r="P161" i="1" s="1"/>
  <c r="P160" i="1" s="1"/>
  <c r="P159" i="1" s="1"/>
  <c r="P158" i="1" s="1"/>
  <c r="P157" i="1" s="1"/>
  <c r="P156" i="1" s="1"/>
  <c r="P155" i="1" s="1"/>
  <c r="P154" i="1" s="1"/>
  <c r="P153" i="1" s="1"/>
  <c r="P152" i="1" s="1"/>
  <c r="P151" i="1" s="1"/>
  <c r="P150" i="1" s="1"/>
  <c r="P149" i="1" s="1"/>
  <c r="P148" i="1" s="1"/>
  <c r="P147" i="1" s="1"/>
  <c r="P146" i="1" s="1"/>
  <c r="P145" i="1" s="1"/>
  <c r="P144" i="1" s="1"/>
  <c r="P143" i="1" s="1"/>
  <c r="P142" i="1" s="1"/>
  <c r="P141" i="1" s="1"/>
  <c r="P140" i="1" s="1"/>
  <c r="P139" i="1" s="1"/>
  <c r="P138" i="1" s="1"/>
  <c r="P137" i="1" s="1"/>
  <c r="P136" i="1" s="1"/>
  <c r="P135" i="1" s="1"/>
  <c r="P134" i="1" s="1"/>
  <c r="P133" i="1" s="1"/>
  <c r="P132" i="1" s="1"/>
  <c r="P131" i="1" s="1"/>
  <c r="P130" i="1" s="1"/>
  <c r="P129" i="1" s="1"/>
  <c r="P128" i="1" s="1"/>
  <c r="P127" i="1" s="1"/>
  <c r="G117" i="1"/>
  <c r="K117" i="1" s="1"/>
  <c r="B8" i="1"/>
  <c r="C9" i="1" s="1"/>
  <c r="A10" i="1"/>
  <c r="B10" i="1" s="1"/>
  <c r="L2" i="1" l="1"/>
  <c r="L3" i="1"/>
  <c r="P126" i="1"/>
  <c r="P125" i="1" s="1"/>
  <c r="P124" i="1" s="1"/>
  <c r="P123" i="1" s="1"/>
  <c r="P122" i="1" s="1"/>
  <c r="P121" i="1" s="1"/>
  <c r="P120" i="1" s="1"/>
  <c r="P119" i="1" s="1"/>
  <c r="P118" i="1" s="1"/>
  <c r="P117" i="1" s="1"/>
  <c r="P116" i="1" s="1"/>
  <c r="P115" i="1" s="1"/>
  <c r="P114" i="1" s="1"/>
  <c r="P113" i="1" s="1"/>
  <c r="P112" i="1" s="1"/>
  <c r="P111" i="1" s="1"/>
  <c r="P110" i="1" s="1"/>
  <c r="P109" i="1" s="1"/>
  <c r="P108" i="1" s="1"/>
  <c r="P107" i="1" s="1"/>
  <c r="P106" i="1" s="1"/>
  <c r="P105" i="1" s="1"/>
  <c r="P104" i="1" s="1"/>
  <c r="P103" i="1" s="1"/>
  <c r="P102" i="1" s="1"/>
  <c r="P101" i="1" s="1"/>
  <c r="P100" i="1" s="1"/>
  <c r="P99" i="1" s="1"/>
  <c r="P98" i="1" s="1"/>
  <c r="P97" i="1" s="1"/>
  <c r="P96" i="1" s="1"/>
  <c r="P95" i="1" s="1"/>
  <c r="P94" i="1" s="1"/>
  <c r="P93" i="1" s="1"/>
  <c r="P92" i="1" s="1"/>
  <c r="P91" i="1" s="1"/>
  <c r="P90" i="1" s="1"/>
  <c r="P89" i="1" s="1"/>
  <c r="P88" i="1" s="1"/>
  <c r="P87" i="1" s="1"/>
  <c r="P86" i="1" s="1"/>
  <c r="P85" i="1" s="1"/>
  <c r="P84" i="1" s="1"/>
  <c r="P83" i="1" s="1"/>
  <c r="P82" i="1" s="1"/>
  <c r="P81" i="1" s="1"/>
  <c r="P80" i="1" s="1"/>
  <c r="P79" i="1" s="1"/>
  <c r="P78" i="1" s="1"/>
  <c r="P77" i="1" s="1"/>
  <c r="P76" i="1" s="1"/>
  <c r="P75" i="1" s="1"/>
  <c r="P74" i="1" s="1"/>
  <c r="P73" i="1" s="1"/>
  <c r="P72" i="1" s="1"/>
  <c r="P71" i="1" s="1"/>
  <c r="P70" i="1" s="1"/>
  <c r="P69" i="1" s="1"/>
  <c r="P68" i="1" s="1"/>
  <c r="P67" i="1" s="1"/>
  <c r="U5" i="1"/>
  <c r="J117" i="1"/>
  <c r="I117" i="1"/>
  <c r="C10" i="1"/>
  <c r="A11" i="1"/>
  <c r="B11" i="1" s="1"/>
  <c r="P66" i="1" l="1"/>
  <c r="P65" i="1" s="1"/>
  <c r="P64" i="1" s="1"/>
  <c r="P63" i="1" s="1"/>
  <c r="P62" i="1" s="1"/>
  <c r="P61" i="1" s="1"/>
  <c r="P60" i="1" s="1"/>
  <c r="P59" i="1" s="1"/>
  <c r="P58" i="1" s="1"/>
  <c r="P57" i="1" s="1"/>
  <c r="P56" i="1" s="1"/>
  <c r="P55" i="1" s="1"/>
  <c r="P54" i="1" s="1"/>
  <c r="P53" i="1" s="1"/>
  <c r="P52" i="1" s="1"/>
  <c r="P51" i="1" s="1"/>
  <c r="P50" i="1" s="1"/>
  <c r="P49" i="1" s="1"/>
  <c r="P48" i="1" s="1"/>
  <c r="P47" i="1" s="1"/>
  <c r="P46" i="1" s="1"/>
  <c r="P45" i="1" s="1"/>
  <c r="P44" i="1" s="1"/>
  <c r="P43" i="1" s="1"/>
  <c r="P42" i="1" s="1"/>
  <c r="P41" i="1" s="1"/>
  <c r="P40" i="1" s="1"/>
  <c r="P39" i="1" s="1"/>
  <c r="P38" i="1" s="1"/>
  <c r="P37" i="1" s="1"/>
  <c r="P36" i="1" s="1"/>
  <c r="P35" i="1" s="1"/>
  <c r="P34" i="1" s="1"/>
  <c r="P33" i="1" s="1"/>
  <c r="P32" i="1" s="1"/>
  <c r="P31" i="1" s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P17" i="1" s="1"/>
  <c r="P16" i="1" s="1"/>
  <c r="P15" i="1" s="1"/>
  <c r="P14" i="1" s="1"/>
  <c r="P13" i="1" s="1"/>
  <c r="P12" i="1" s="1"/>
  <c r="P11" i="1" s="1"/>
  <c r="P10" i="1" s="1"/>
  <c r="P9" i="1" s="1"/>
  <c r="P8" i="1" s="1"/>
  <c r="P7" i="1" s="1"/>
  <c r="S5" i="1" s="1"/>
  <c r="T5" i="1"/>
  <c r="C11" i="1"/>
  <c r="A12" i="1"/>
  <c r="B12" i="1" s="1"/>
  <c r="C12" i="1" l="1"/>
  <c r="A13" i="1"/>
  <c r="B13" i="1" s="1"/>
  <c r="C13" i="1" l="1"/>
  <c r="A14" i="1"/>
  <c r="B14" i="1" s="1"/>
  <c r="C14" i="1" l="1"/>
  <c r="A15" i="1"/>
  <c r="B15" i="1" s="1"/>
  <c r="C15" i="1" l="1"/>
  <c r="A16" i="1"/>
  <c r="B16" i="1" s="1"/>
  <c r="C16" i="1" l="1"/>
  <c r="A17" i="1"/>
  <c r="B17" i="1" s="1"/>
  <c r="C17" i="1" l="1"/>
  <c r="A18" i="1"/>
  <c r="B18" i="1" s="1"/>
  <c r="C18" i="1" l="1"/>
  <c r="A19" i="1"/>
  <c r="B19" i="1" s="1"/>
  <c r="C19" i="1" l="1"/>
  <c r="A20" i="1"/>
  <c r="B20" i="1" s="1"/>
  <c r="C20" i="1" l="1"/>
  <c r="A21" i="1"/>
  <c r="B21" i="1" s="1"/>
  <c r="C21" i="1" l="1"/>
  <c r="A22" i="1"/>
  <c r="B22" i="1" s="1"/>
  <c r="C22" i="1" l="1"/>
  <c r="A23" i="1"/>
  <c r="B23" i="1" s="1"/>
  <c r="C23" i="1" l="1"/>
  <c r="A24" i="1"/>
  <c r="B24" i="1" s="1"/>
  <c r="C24" i="1" l="1"/>
  <c r="A25" i="1"/>
  <c r="B25" i="1" s="1"/>
  <c r="C25" i="1" l="1"/>
  <c r="A26" i="1"/>
  <c r="B26" i="1" s="1"/>
  <c r="C26" i="1" l="1"/>
  <c r="A27" i="1"/>
  <c r="B27" i="1" s="1"/>
  <c r="C27" i="1" l="1"/>
  <c r="A28" i="1"/>
  <c r="B28" i="1" s="1"/>
  <c r="C28" i="1" l="1"/>
  <c r="A29" i="1"/>
  <c r="B29" i="1" s="1"/>
  <c r="C29" i="1" l="1"/>
  <c r="A30" i="1"/>
  <c r="B30" i="1" s="1"/>
  <c r="C30" i="1" l="1"/>
  <c r="A31" i="1"/>
  <c r="B31" i="1" s="1"/>
  <c r="C31" i="1" l="1"/>
  <c r="A32" i="1"/>
  <c r="B32" i="1" s="1"/>
  <c r="C32" i="1" l="1"/>
  <c r="A33" i="1"/>
  <c r="B33" i="1" s="1"/>
  <c r="C33" i="1" l="1"/>
  <c r="A34" i="1"/>
  <c r="B34" i="1" s="1"/>
  <c r="C34" i="1" l="1"/>
  <c r="A35" i="1"/>
  <c r="B35" i="1" s="1"/>
  <c r="C35" i="1" l="1"/>
  <c r="A36" i="1"/>
  <c r="B36" i="1" s="1"/>
  <c r="C36" i="1" l="1"/>
  <c r="A37" i="1"/>
  <c r="B37" i="1" s="1"/>
  <c r="C37" i="1" l="1"/>
  <c r="A38" i="1"/>
  <c r="B38" i="1" s="1"/>
  <c r="C38" i="1" l="1"/>
  <c r="A39" i="1"/>
  <c r="B39" i="1" s="1"/>
  <c r="C39" i="1" l="1"/>
  <c r="A40" i="1"/>
  <c r="B40" i="1" s="1"/>
  <c r="C40" i="1" l="1"/>
  <c r="A41" i="1"/>
  <c r="B41" i="1" s="1"/>
  <c r="C41" i="1" l="1"/>
  <c r="A42" i="1"/>
  <c r="B42" i="1" s="1"/>
  <c r="C42" i="1" l="1"/>
  <c r="A43" i="1"/>
  <c r="B43" i="1" s="1"/>
  <c r="C43" i="1" l="1"/>
  <c r="A44" i="1"/>
  <c r="B44" i="1" s="1"/>
  <c r="C44" i="1" l="1"/>
  <c r="A45" i="1"/>
  <c r="B45" i="1" s="1"/>
  <c r="C45" i="1" l="1"/>
  <c r="A46" i="1"/>
  <c r="B46" i="1" s="1"/>
  <c r="C46" i="1" l="1"/>
  <c r="A47" i="1"/>
  <c r="B47" i="1" s="1"/>
  <c r="C47" i="1" l="1"/>
  <c r="A48" i="1"/>
  <c r="B48" i="1" s="1"/>
  <c r="C48" i="1" l="1"/>
  <c r="A49" i="1"/>
  <c r="B49" i="1" s="1"/>
  <c r="C49" i="1" l="1"/>
  <c r="A50" i="1"/>
  <c r="B50" i="1" s="1"/>
  <c r="C50" i="1" l="1"/>
  <c r="A51" i="1"/>
  <c r="B51" i="1" s="1"/>
  <c r="C51" i="1" l="1"/>
  <c r="A52" i="1"/>
  <c r="B52" i="1" s="1"/>
  <c r="C52" i="1" l="1"/>
  <c r="A53" i="1"/>
  <c r="B53" i="1" s="1"/>
  <c r="C53" i="1" l="1"/>
  <c r="A54" i="1"/>
  <c r="B54" i="1" s="1"/>
  <c r="C54" i="1" l="1"/>
  <c r="A55" i="1"/>
  <c r="B55" i="1" s="1"/>
  <c r="C55" i="1" l="1"/>
  <c r="A56" i="1"/>
  <c r="B56" i="1" s="1"/>
  <c r="C56" i="1" l="1"/>
  <c r="A57" i="1"/>
  <c r="B57" i="1" s="1"/>
  <c r="C57" i="1" l="1"/>
  <c r="A58" i="1"/>
  <c r="B58" i="1" s="1"/>
  <c r="C58" i="1" l="1"/>
  <c r="A59" i="1"/>
  <c r="B59" i="1" s="1"/>
  <c r="C59" i="1" l="1"/>
  <c r="A60" i="1"/>
  <c r="B60" i="1" s="1"/>
  <c r="C60" i="1" l="1"/>
  <c r="A61" i="1"/>
  <c r="B61" i="1" s="1"/>
  <c r="C61" i="1" l="1"/>
  <c r="A62" i="1"/>
  <c r="B62" i="1" s="1"/>
  <c r="C62" i="1" l="1"/>
  <c r="A63" i="1"/>
  <c r="B63" i="1" s="1"/>
  <c r="C63" i="1" l="1"/>
  <c r="A64" i="1"/>
  <c r="B64" i="1" s="1"/>
  <c r="C64" i="1" l="1"/>
  <c r="A65" i="1"/>
  <c r="B65" i="1" s="1"/>
  <c r="C65" i="1" l="1"/>
  <c r="A66" i="1"/>
  <c r="B66" i="1" s="1"/>
  <c r="C66" i="1" l="1"/>
  <c r="A67" i="1"/>
  <c r="B67" i="1" s="1"/>
  <c r="C67" i="1" l="1"/>
  <c r="A68" i="1"/>
  <c r="B68" i="1" s="1"/>
  <c r="C68" i="1" l="1"/>
  <c r="A69" i="1"/>
  <c r="B69" i="1" s="1"/>
  <c r="C69" i="1" l="1"/>
  <c r="A70" i="1"/>
  <c r="B70" i="1" s="1"/>
  <c r="C70" i="1" l="1"/>
  <c r="A71" i="1"/>
  <c r="B71" i="1" s="1"/>
  <c r="C71" i="1" l="1"/>
  <c r="A72" i="1"/>
  <c r="B72" i="1" s="1"/>
  <c r="C72" i="1" l="1"/>
  <c r="A73" i="1"/>
  <c r="B73" i="1" s="1"/>
  <c r="C73" i="1" l="1"/>
  <c r="A74" i="1"/>
  <c r="B74" i="1" s="1"/>
  <c r="C74" i="1" l="1"/>
  <c r="A75" i="1"/>
  <c r="B75" i="1" s="1"/>
  <c r="C75" i="1" l="1"/>
  <c r="A76" i="1"/>
  <c r="B76" i="1" s="1"/>
  <c r="C76" i="1" l="1"/>
  <c r="A77" i="1"/>
  <c r="B77" i="1" s="1"/>
  <c r="C77" i="1" l="1"/>
  <c r="A78" i="1"/>
  <c r="B78" i="1" s="1"/>
  <c r="C78" i="1" l="1"/>
  <c r="A79" i="1"/>
  <c r="B79" i="1" s="1"/>
  <c r="C79" i="1" l="1"/>
  <c r="A80" i="1"/>
  <c r="B80" i="1" s="1"/>
  <c r="C80" i="1" l="1"/>
  <c r="A81" i="1"/>
  <c r="B81" i="1" s="1"/>
  <c r="C81" i="1" l="1"/>
  <c r="A82" i="1"/>
  <c r="B82" i="1" s="1"/>
  <c r="C82" i="1" l="1"/>
  <c r="A83" i="1"/>
  <c r="B83" i="1" s="1"/>
  <c r="C83" i="1" l="1"/>
  <c r="A84" i="1"/>
  <c r="B84" i="1" s="1"/>
  <c r="C84" i="1" l="1"/>
  <c r="A85" i="1"/>
  <c r="B85" i="1" s="1"/>
  <c r="C85" i="1" l="1"/>
  <c r="A86" i="1"/>
  <c r="B86" i="1" s="1"/>
  <c r="C86" i="1" l="1"/>
  <c r="A87" i="1"/>
  <c r="B87" i="1" s="1"/>
  <c r="C87" i="1" l="1"/>
  <c r="A88" i="1"/>
  <c r="B88" i="1" s="1"/>
  <c r="C88" i="1" l="1"/>
  <c r="A89" i="1"/>
  <c r="B89" i="1" s="1"/>
  <c r="C89" i="1" l="1"/>
  <c r="A90" i="1"/>
  <c r="B90" i="1" s="1"/>
  <c r="C90" i="1" l="1"/>
  <c r="A91" i="1"/>
  <c r="B91" i="1" s="1"/>
  <c r="C91" i="1" l="1"/>
  <c r="A92" i="1"/>
  <c r="B92" i="1" s="1"/>
  <c r="C92" i="1" l="1"/>
  <c r="A93" i="1"/>
  <c r="B93" i="1" s="1"/>
  <c r="C93" i="1" l="1"/>
  <c r="A94" i="1"/>
  <c r="B94" i="1" s="1"/>
  <c r="C94" i="1" l="1"/>
  <c r="A95" i="1"/>
  <c r="B95" i="1" s="1"/>
  <c r="C95" i="1" l="1"/>
  <c r="A96" i="1"/>
  <c r="B96" i="1" s="1"/>
  <c r="C96" i="1" l="1"/>
  <c r="A97" i="1"/>
  <c r="B97" i="1" s="1"/>
  <c r="C97" i="1" l="1"/>
  <c r="A98" i="1"/>
  <c r="B98" i="1" s="1"/>
  <c r="C98" i="1" l="1"/>
  <c r="A99" i="1"/>
  <c r="B99" i="1" s="1"/>
  <c r="C99" i="1" l="1"/>
  <c r="A100" i="1"/>
  <c r="B100" i="1" s="1"/>
  <c r="C100" i="1" l="1"/>
  <c r="A101" i="1"/>
  <c r="B101" i="1" s="1"/>
  <c r="C101" i="1" l="1"/>
  <c r="A102" i="1"/>
  <c r="B102" i="1" s="1"/>
  <c r="C102" i="1" l="1"/>
  <c r="A103" i="1"/>
  <c r="B103" i="1" s="1"/>
  <c r="C103" i="1" l="1"/>
  <c r="A104" i="1"/>
  <c r="B104" i="1" s="1"/>
  <c r="C104" i="1" l="1"/>
  <c r="A105" i="1"/>
  <c r="B105" i="1" l="1"/>
  <c r="A106" i="1"/>
  <c r="C105" i="1"/>
  <c r="C106" i="1" l="1"/>
  <c r="B106" i="1"/>
  <c r="A107" i="1"/>
  <c r="B107" i="1" l="1"/>
  <c r="A108" i="1"/>
  <c r="C107" i="1"/>
  <c r="C108" i="1" l="1"/>
  <c r="A109" i="1"/>
  <c r="B108" i="1"/>
  <c r="A110" i="1" l="1"/>
  <c r="B109" i="1"/>
  <c r="C109" i="1"/>
  <c r="C110" i="1" l="1"/>
  <c r="B110" i="1"/>
  <c r="A111" i="1"/>
  <c r="B111" i="1" l="1"/>
  <c r="A112" i="1"/>
  <c r="C111" i="1"/>
  <c r="C112" i="1" l="1"/>
  <c r="A113" i="1"/>
  <c r="B112" i="1"/>
  <c r="A114" i="1" l="1"/>
  <c r="B113" i="1"/>
  <c r="C113" i="1"/>
  <c r="B114" i="1" l="1"/>
  <c r="A115" i="1"/>
  <c r="C114" i="1"/>
  <c r="C115" i="1" l="1"/>
  <c r="B115" i="1"/>
  <c r="A116" i="1"/>
  <c r="A117" i="1" l="1"/>
  <c r="B117" i="1" s="1"/>
  <c r="B116" i="1"/>
  <c r="D116" i="1" s="1"/>
  <c r="C116" i="1"/>
  <c r="C117" i="1" l="1"/>
  <c r="E116" i="1"/>
  <c r="K116" i="1"/>
  <c r="D115" i="1" l="1"/>
  <c r="E115" i="1" l="1"/>
  <c r="K115" i="1"/>
  <c r="J116" i="1"/>
  <c r="I116" i="1"/>
  <c r="D114" i="1"/>
  <c r="E114" i="1" l="1"/>
  <c r="K114" i="1"/>
  <c r="J115" i="1"/>
  <c r="I115" i="1"/>
  <c r="D113" i="1"/>
  <c r="E113" i="1" l="1"/>
  <c r="K113" i="1"/>
  <c r="J114" i="1"/>
  <c r="I114" i="1"/>
  <c r="D112" i="1"/>
  <c r="E112" i="1" l="1"/>
  <c r="K112" i="1"/>
  <c r="J113" i="1"/>
  <c r="I113" i="1"/>
  <c r="D111" i="1"/>
  <c r="E111" i="1" l="1"/>
  <c r="K111" i="1"/>
  <c r="J112" i="1"/>
  <c r="I112" i="1"/>
  <c r="D110" i="1"/>
  <c r="E110" i="1" l="1"/>
  <c r="K110" i="1"/>
  <c r="J111" i="1"/>
  <c r="I111" i="1"/>
  <c r="D109" i="1"/>
  <c r="E109" i="1" l="1"/>
  <c r="K109" i="1"/>
  <c r="J110" i="1"/>
  <c r="I110" i="1"/>
  <c r="D108" i="1"/>
  <c r="E108" i="1" l="1"/>
  <c r="K108" i="1"/>
  <c r="J109" i="1"/>
  <c r="I109" i="1"/>
  <c r="D107" i="1"/>
  <c r="E107" i="1" l="1"/>
  <c r="K107" i="1"/>
  <c r="J108" i="1"/>
  <c r="I108" i="1"/>
  <c r="D106" i="1"/>
  <c r="E106" i="1" l="1"/>
  <c r="K106" i="1"/>
  <c r="J107" i="1"/>
  <c r="I107" i="1"/>
  <c r="D105" i="1"/>
  <c r="E105" i="1" l="1"/>
  <c r="K105" i="1"/>
  <c r="J106" i="1"/>
  <c r="I106" i="1"/>
  <c r="D104" i="1"/>
  <c r="E104" i="1" l="1"/>
  <c r="K104" i="1"/>
  <c r="J105" i="1"/>
  <c r="I105" i="1"/>
  <c r="D103" i="1"/>
  <c r="E103" i="1" l="1"/>
  <c r="K103" i="1"/>
  <c r="J104" i="1"/>
  <c r="I104" i="1"/>
  <c r="D102" i="1"/>
  <c r="E102" i="1" l="1"/>
  <c r="K102" i="1"/>
  <c r="J103" i="1"/>
  <c r="I103" i="1"/>
  <c r="D101" i="1"/>
  <c r="E101" i="1" l="1"/>
  <c r="K101" i="1"/>
  <c r="J102" i="1"/>
  <c r="I102" i="1"/>
  <c r="D100" i="1"/>
  <c r="E100" i="1" l="1"/>
  <c r="K100" i="1"/>
  <c r="J101" i="1"/>
  <c r="I101" i="1"/>
  <c r="D99" i="1"/>
  <c r="E99" i="1" l="1"/>
  <c r="K99" i="1"/>
  <c r="J100" i="1"/>
  <c r="I100" i="1"/>
  <c r="D98" i="1"/>
  <c r="E98" i="1" l="1"/>
  <c r="K98" i="1"/>
  <c r="J99" i="1"/>
  <c r="I99" i="1"/>
  <c r="D97" i="1"/>
  <c r="E97" i="1" l="1"/>
  <c r="K97" i="1"/>
  <c r="J98" i="1"/>
  <c r="I98" i="1"/>
  <c r="D96" i="1"/>
  <c r="E96" i="1" l="1"/>
  <c r="K96" i="1"/>
  <c r="J97" i="1"/>
  <c r="I97" i="1"/>
  <c r="D95" i="1"/>
  <c r="E95" i="1" l="1"/>
  <c r="K95" i="1"/>
  <c r="J96" i="1"/>
  <c r="I96" i="1"/>
  <c r="D94" i="1"/>
  <c r="E94" i="1" l="1"/>
  <c r="K94" i="1"/>
  <c r="J95" i="1"/>
  <c r="I95" i="1"/>
  <c r="D93" i="1"/>
  <c r="E93" i="1" l="1"/>
  <c r="K93" i="1"/>
  <c r="J94" i="1"/>
  <c r="I94" i="1"/>
  <c r="D92" i="1"/>
  <c r="E92" i="1" l="1"/>
  <c r="K92" i="1"/>
  <c r="J93" i="1"/>
  <c r="I93" i="1"/>
  <c r="D91" i="1"/>
  <c r="E91" i="1" l="1"/>
  <c r="K91" i="1"/>
  <c r="J92" i="1"/>
  <c r="I92" i="1"/>
  <c r="D90" i="1"/>
  <c r="E90" i="1" l="1"/>
  <c r="K90" i="1"/>
  <c r="J91" i="1"/>
  <c r="I91" i="1"/>
  <c r="D89" i="1"/>
  <c r="E89" i="1" l="1"/>
  <c r="K89" i="1"/>
  <c r="J90" i="1"/>
  <c r="I90" i="1"/>
  <c r="D88" i="1"/>
  <c r="E88" i="1" l="1"/>
  <c r="K88" i="1"/>
  <c r="J89" i="1"/>
  <c r="I89" i="1"/>
  <c r="D87" i="1"/>
  <c r="E87" i="1" l="1"/>
  <c r="K87" i="1"/>
  <c r="J88" i="1"/>
  <c r="I88" i="1"/>
  <c r="D86" i="1"/>
  <c r="E86" i="1" l="1"/>
  <c r="K86" i="1"/>
  <c r="J87" i="1"/>
  <c r="I87" i="1"/>
  <c r="D85" i="1"/>
  <c r="E85" i="1" l="1"/>
  <c r="K85" i="1"/>
  <c r="J86" i="1"/>
  <c r="I86" i="1"/>
  <c r="D84" i="1"/>
  <c r="E84" i="1" l="1"/>
  <c r="K84" i="1"/>
  <c r="J85" i="1"/>
  <c r="I85" i="1"/>
  <c r="D83" i="1"/>
  <c r="E83" i="1" l="1"/>
  <c r="K83" i="1"/>
  <c r="J84" i="1"/>
  <c r="I84" i="1"/>
  <c r="D82" i="1"/>
  <c r="E82" i="1" l="1"/>
  <c r="K82" i="1"/>
  <c r="J83" i="1"/>
  <c r="I83" i="1"/>
  <c r="D81" i="1"/>
  <c r="E81" i="1" l="1"/>
  <c r="K81" i="1"/>
  <c r="J82" i="1"/>
  <c r="I82" i="1"/>
  <c r="D80" i="1"/>
  <c r="E80" i="1" l="1"/>
  <c r="K80" i="1"/>
  <c r="J81" i="1"/>
  <c r="I81" i="1"/>
  <c r="D79" i="1"/>
  <c r="E79" i="1" l="1"/>
  <c r="K79" i="1"/>
  <c r="J80" i="1"/>
  <c r="I80" i="1"/>
  <c r="D78" i="1"/>
  <c r="E78" i="1" l="1"/>
  <c r="K78" i="1"/>
  <c r="J79" i="1"/>
  <c r="I79" i="1"/>
  <c r="D77" i="1"/>
  <c r="E77" i="1" l="1"/>
  <c r="K77" i="1"/>
  <c r="J78" i="1"/>
  <c r="I78" i="1"/>
  <c r="D76" i="1"/>
  <c r="E76" i="1" l="1"/>
  <c r="K76" i="1"/>
  <c r="J77" i="1"/>
  <c r="I77" i="1"/>
  <c r="D75" i="1"/>
  <c r="E75" i="1" l="1"/>
  <c r="K75" i="1"/>
  <c r="J76" i="1"/>
  <c r="I76" i="1"/>
  <c r="D74" i="1"/>
  <c r="E74" i="1" l="1"/>
  <c r="K74" i="1"/>
  <c r="J75" i="1"/>
  <c r="I75" i="1"/>
  <c r="D73" i="1"/>
  <c r="E73" i="1" l="1"/>
  <c r="K73" i="1"/>
  <c r="J74" i="1"/>
  <c r="I74" i="1"/>
  <c r="D72" i="1"/>
  <c r="E72" i="1" l="1"/>
  <c r="K72" i="1"/>
  <c r="J73" i="1"/>
  <c r="I73" i="1"/>
  <c r="D71" i="1"/>
  <c r="E71" i="1" l="1"/>
  <c r="K71" i="1"/>
  <c r="J72" i="1"/>
  <c r="I72" i="1"/>
  <c r="D70" i="1"/>
  <c r="E70" i="1" l="1"/>
  <c r="K70" i="1"/>
  <c r="J71" i="1"/>
  <c r="I71" i="1"/>
  <c r="D69" i="1"/>
  <c r="E69" i="1" l="1"/>
  <c r="K69" i="1"/>
  <c r="J70" i="1"/>
  <c r="I70" i="1"/>
  <c r="D68" i="1"/>
  <c r="E68" i="1" l="1"/>
  <c r="K68" i="1"/>
  <c r="J69" i="1"/>
  <c r="I69" i="1"/>
  <c r="D67" i="1"/>
  <c r="E67" i="1" l="1"/>
  <c r="J68" i="1"/>
  <c r="I68" i="1"/>
  <c r="D66" i="1"/>
  <c r="K67" i="1" l="1"/>
  <c r="U12" i="1" s="1"/>
  <c r="E66" i="1"/>
  <c r="K66" i="1"/>
  <c r="U2" i="1"/>
  <c r="J67" i="1"/>
  <c r="U10" i="1" s="1"/>
  <c r="I67" i="1"/>
  <c r="U8" i="1" s="1"/>
  <c r="D65" i="1"/>
  <c r="E65" i="1" l="1"/>
  <c r="K65" i="1"/>
  <c r="J66" i="1"/>
  <c r="I66" i="1"/>
  <c r="D64" i="1"/>
  <c r="E64" i="1" l="1"/>
  <c r="K64" i="1"/>
  <c r="J65" i="1"/>
  <c r="I65" i="1"/>
  <c r="D63" i="1"/>
  <c r="E63" i="1" l="1"/>
  <c r="K63" i="1"/>
  <c r="J64" i="1"/>
  <c r="I64" i="1"/>
  <c r="D62" i="1"/>
  <c r="E62" i="1" l="1"/>
  <c r="K62" i="1"/>
  <c r="J63" i="1"/>
  <c r="I63" i="1"/>
  <c r="D61" i="1"/>
  <c r="E61" i="1" l="1"/>
  <c r="K61" i="1"/>
  <c r="J62" i="1"/>
  <c r="I62" i="1"/>
  <c r="D60" i="1"/>
  <c r="E60" i="1" l="1"/>
  <c r="K60" i="1"/>
  <c r="J61" i="1"/>
  <c r="I61" i="1"/>
  <c r="D59" i="1"/>
  <c r="E59" i="1" l="1"/>
  <c r="K59" i="1"/>
  <c r="J60" i="1"/>
  <c r="I60" i="1"/>
  <c r="D58" i="1"/>
  <c r="E58" i="1" l="1"/>
  <c r="K58" i="1"/>
  <c r="J59" i="1"/>
  <c r="I59" i="1"/>
  <c r="D57" i="1"/>
  <c r="E57" i="1" l="1"/>
  <c r="K57" i="1"/>
  <c r="J58" i="1"/>
  <c r="I58" i="1"/>
  <c r="D56" i="1"/>
  <c r="E56" i="1" l="1"/>
  <c r="K56" i="1"/>
  <c r="J57" i="1"/>
  <c r="I57" i="1"/>
  <c r="D55" i="1"/>
  <c r="E55" i="1" l="1"/>
  <c r="K55" i="1"/>
  <c r="J56" i="1"/>
  <c r="I56" i="1"/>
  <c r="D54" i="1"/>
  <c r="E54" i="1" l="1"/>
  <c r="K54" i="1"/>
  <c r="J55" i="1"/>
  <c r="I55" i="1"/>
  <c r="D53" i="1"/>
  <c r="E53" i="1" l="1"/>
  <c r="K53" i="1"/>
  <c r="J54" i="1"/>
  <c r="I54" i="1"/>
  <c r="D52" i="1"/>
  <c r="E52" i="1" l="1"/>
  <c r="K52" i="1"/>
  <c r="J53" i="1"/>
  <c r="I53" i="1"/>
  <c r="D51" i="1"/>
  <c r="E51" i="1" l="1"/>
  <c r="K51" i="1"/>
  <c r="J52" i="1"/>
  <c r="I52" i="1"/>
  <c r="D50" i="1"/>
  <c r="E50" i="1" l="1"/>
  <c r="K50" i="1"/>
  <c r="J51" i="1"/>
  <c r="I51" i="1"/>
  <c r="D49" i="1"/>
  <c r="E49" i="1" l="1"/>
  <c r="K49" i="1"/>
  <c r="J50" i="1"/>
  <c r="I50" i="1"/>
  <c r="D48" i="1"/>
  <c r="E48" i="1" l="1"/>
  <c r="K48" i="1"/>
  <c r="J49" i="1"/>
  <c r="I49" i="1"/>
  <c r="D47" i="1"/>
  <c r="E47" i="1" l="1"/>
  <c r="K47" i="1"/>
  <c r="J48" i="1"/>
  <c r="I48" i="1"/>
  <c r="D46" i="1"/>
  <c r="E46" i="1" l="1"/>
  <c r="K46" i="1"/>
  <c r="J47" i="1"/>
  <c r="I47" i="1"/>
  <c r="D45" i="1"/>
  <c r="E45" i="1" l="1"/>
  <c r="K45" i="1"/>
  <c r="J46" i="1"/>
  <c r="I46" i="1"/>
  <c r="D44" i="1"/>
  <c r="E44" i="1" l="1"/>
  <c r="K44" i="1"/>
  <c r="J45" i="1"/>
  <c r="I45" i="1"/>
  <c r="D43" i="1"/>
  <c r="E43" i="1" l="1"/>
  <c r="K43" i="1"/>
  <c r="J44" i="1"/>
  <c r="I44" i="1"/>
  <c r="D42" i="1"/>
  <c r="E42" i="1" l="1"/>
  <c r="K42" i="1"/>
  <c r="J43" i="1"/>
  <c r="I43" i="1"/>
  <c r="D41" i="1"/>
  <c r="E41" i="1" l="1"/>
  <c r="K41" i="1"/>
  <c r="J42" i="1"/>
  <c r="I42" i="1"/>
  <c r="D40" i="1"/>
  <c r="E40" i="1" l="1"/>
  <c r="K40" i="1"/>
  <c r="J41" i="1"/>
  <c r="I41" i="1"/>
  <c r="D39" i="1"/>
  <c r="E39" i="1" l="1"/>
  <c r="K39" i="1"/>
  <c r="J40" i="1"/>
  <c r="I40" i="1"/>
  <c r="D38" i="1"/>
  <c r="E38" i="1" l="1"/>
  <c r="K38" i="1"/>
  <c r="J39" i="1"/>
  <c r="I39" i="1"/>
  <c r="D37" i="1"/>
  <c r="E37" i="1" l="1"/>
  <c r="J38" i="1"/>
  <c r="I38" i="1"/>
  <c r="D36" i="1"/>
  <c r="K37" i="1" l="1"/>
  <c r="T12" i="1" s="1"/>
  <c r="E36" i="1"/>
  <c r="K36" i="1"/>
  <c r="T2" i="1"/>
  <c r="J37" i="1"/>
  <c r="T10" i="1" s="1"/>
  <c r="I37" i="1"/>
  <c r="T8" i="1" s="1"/>
  <c r="D35" i="1"/>
  <c r="E35" i="1" l="1"/>
  <c r="K35" i="1"/>
  <c r="J36" i="1"/>
  <c r="I36" i="1"/>
  <c r="D34" i="1"/>
  <c r="E34" i="1" l="1"/>
  <c r="K34" i="1"/>
  <c r="J35" i="1"/>
  <c r="I35" i="1"/>
  <c r="D33" i="1"/>
  <c r="E33" i="1" l="1"/>
  <c r="K33" i="1"/>
  <c r="J34" i="1"/>
  <c r="I34" i="1"/>
  <c r="D32" i="1"/>
  <c r="E32" i="1" l="1"/>
  <c r="K32" i="1"/>
  <c r="J33" i="1"/>
  <c r="I33" i="1"/>
  <c r="D31" i="1"/>
  <c r="E31" i="1" l="1"/>
  <c r="K31" i="1"/>
  <c r="J32" i="1"/>
  <c r="I32" i="1"/>
  <c r="D30" i="1"/>
  <c r="E30" i="1" l="1"/>
  <c r="K30" i="1"/>
  <c r="J31" i="1"/>
  <c r="I31" i="1"/>
  <c r="D29" i="1"/>
  <c r="E29" i="1" l="1"/>
  <c r="K29" i="1"/>
  <c r="J30" i="1"/>
  <c r="I30" i="1"/>
  <c r="D28" i="1"/>
  <c r="E28" i="1" l="1"/>
  <c r="K28" i="1"/>
  <c r="J29" i="1"/>
  <c r="I29" i="1"/>
  <c r="D27" i="1"/>
  <c r="E27" i="1" l="1"/>
  <c r="K27" i="1"/>
  <c r="J28" i="1"/>
  <c r="I28" i="1"/>
  <c r="D26" i="1"/>
  <c r="E26" i="1" l="1"/>
  <c r="K26" i="1"/>
  <c r="J27" i="1"/>
  <c r="I27" i="1"/>
  <c r="D25" i="1"/>
  <c r="E25" i="1" l="1"/>
  <c r="K25" i="1"/>
  <c r="J26" i="1"/>
  <c r="I26" i="1"/>
  <c r="D24" i="1"/>
  <c r="E24" i="1" l="1"/>
  <c r="K24" i="1"/>
  <c r="J25" i="1"/>
  <c r="I25" i="1"/>
  <c r="D23" i="1"/>
  <c r="E23" i="1" l="1"/>
  <c r="K23" i="1"/>
  <c r="J24" i="1"/>
  <c r="I24" i="1"/>
  <c r="D22" i="1"/>
  <c r="E22" i="1" l="1"/>
  <c r="K22" i="1"/>
  <c r="J23" i="1"/>
  <c r="I23" i="1"/>
  <c r="D21" i="1"/>
  <c r="E21" i="1" l="1"/>
  <c r="K21" i="1"/>
  <c r="J22" i="1"/>
  <c r="I22" i="1"/>
  <c r="D20" i="1"/>
  <c r="E20" i="1" l="1"/>
  <c r="K20" i="1"/>
  <c r="J21" i="1"/>
  <c r="I21" i="1"/>
  <c r="D19" i="1"/>
  <c r="E19" i="1" l="1"/>
  <c r="K19" i="1"/>
  <c r="J20" i="1"/>
  <c r="I20" i="1"/>
  <c r="D18" i="1"/>
  <c r="E18" i="1" l="1"/>
  <c r="K18" i="1"/>
  <c r="J19" i="1"/>
  <c r="I19" i="1"/>
  <c r="D17" i="1"/>
  <c r="E17" i="1" l="1"/>
  <c r="K17" i="1"/>
  <c r="J18" i="1"/>
  <c r="I18" i="1"/>
  <c r="D16" i="1"/>
  <c r="E16" i="1" l="1"/>
  <c r="K16" i="1"/>
  <c r="J17" i="1"/>
  <c r="I17" i="1"/>
  <c r="D15" i="1"/>
  <c r="E15" i="1" l="1"/>
  <c r="K15" i="1"/>
  <c r="J16" i="1"/>
  <c r="I16" i="1"/>
  <c r="D14" i="1"/>
  <c r="E14" i="1" l="1"/>
  <c r="K14" i="1"/>
  <c r="J15" i="1"/>
  <c r="I15" i="1"/>
  <c r="D13" i="1"/>
  <c r="E13" i="1" l="1"/>
  <c r="K13" i="1"/>
  <c r="J14" i="1"/>
  <c r="I14" i="1"/>
  <c r="D12" i="1"/>
  <c r="E12" i="1" l="1"/>
  <c r="K12" i="1"/>
  <c r="J13" i="1"/>
  <c r="I13" i="1"/>
  <c r="D11" i="1"/>
  <c r="E11" i="1" l="1"/>
  <c r="K11" i="1"/>
  <c r="J12" i="1"/>
  <c r="I12" i="1"/>
  <c r="D10" i="1"/>
  <c r="E10" i="1" l="1"/>
  <c r="K10" i="1"/>
  <c r="J11" i="1"/>
  <c r="I11" i="1"/>
  <c r="D9" i="1"/>
  <c r="E9" i="1" l="1"/>
  <c r="K9" i="1"/>
  <c r="J10" i="1"/>
  <c r="I10" i="1"/>
  <c r="D8" i="1"/>
  <c r="D7" i="1" s="1"/>
  <c r="I7" i="1" l="1"/>
  <c r="K7" i="1"/>
  <c r="K8" i="1"/>
  <c r="E8" i="1"/>
  <c r="J9" i="1"/>
  <c r="I9" i="1"/>
  <c r="E7" i="1" l="1"/>
  <c r="J8" i="1"/>
  <c r="I8" i="1"/>
  <c r="S2" i="1" l="1"/>
  <c r="S12" i="1"/>
  <c r="J7" i="1"/>
  <c r="S10" i="1" s="1"/>
  <c r="S8" i="1"/>
</calcChain>
</file>

<file path=xl/sharedStrings.xml><?xml version="1.0" encoding="utf-8"?>
<sst xmlns="http://schemas.openxmlformats.org/spreadsheetml/2006/main" count="45" uniqueCount="44">
  <si>
    <t>Makeham Paremters</t>
  </si>
  <si>
    <t>A</t>
  </si>
  <si>
    <t>B</t>
  </si>
  <si>
    <t>c</t>
  </si>
  <si>
    <t>x</t>
  </si>
  <si>
    <t>l_x</t>
  </si>
  <si>
    <t>p_x</t>
  </si>
  <si>
    <t>Ax</t>
  </si>
  <si>
    <t>Interest Paramter</t>
  </si>
  <si>
    <t>i</t>
  </si>
  <si>
    <t>v</t>
  </si>
  <si>
    <t>d</t>
  </si>
  <si>
    <t>i(2)</t>
  </si>
  <si>
    <t>d(2)</t>
  </si>
  <si>
    <t>alpha(2)</t>
  </si>
  <si>
    <t>beta(2)</t>
  </si>
  <si>
    <t>omega</t>
  </si>
  <si>
    <t xml:space="preserve"> 'a'x (annual whole life annuity due)</t>
  </si>
  <si>
    <t xml:space="preserve"> 'a'x for x=20</t>
  </si>
  <si>
    <t xml:space="preserve"> 'a'x for x=50</t>
  </si>
  <si>
    <t xml:space="preserve"> 'a'x for x=80</t>
  </si>
  <si>
    <t>x for Q2(c)</t>
  </si>
  <si>
    <t>0.5_p_x for Q2(c)</t>
  </si>
  <si>
    <t>Ax(2)</t>
  </si>
  <si>
    <t>'a'x(2) woolhouse</t>
  </si>
  <si>
    <t>'a'x(2)UDD for Q2(f)</t>
  </si>
  <si>
    <t>'a'x(2) for x=50 UDD</t>
  </si>
  <si>
    <t>'a'x(2) for x=80 UDD</t>
  </si>
  <si>
    <t>'a'x(2) for x=50 woolhouse</t>
  </si>
  <si>
    <t>'a'x(2) for x=80 woolhouse</t>
  </si>
  <si>
    <t>'a'x(2) for x=50 SA</t>
  </si>
  <si>
    <t>'a'x(2) for x=80 SA</t>
  </si>
  <si>
    <t>Q2f</t>
  </si>
  <si>
    <t>Q2e</t>
  </si>
  <si>
    <t>Q2b</t>
  </si>
  <si>
    <t xml:space="preserve">'a'x(2) for x=20 exact </t>
  </si>
  <si>
    <t xml:space="preserve">'a'x(2) for x=50 exact </t>
  </si>
  <si>
    <t xml:space="preserve">'a'x(2) for x=80 exact </t>
  </si>
  <si>
    <t>'a'x(2) for Q2(d) using recursion</t>
  </si>
  <si>
    <t>'a'x(2) SA</t>
  </si>
  <si>
    <t>miu_x</t>
  </si>
  <si>
    <t>'a'x(2) for x=20 3-term woolhouse</t>
  </si>
  <si>
    <t>'a'x(2) for x=20 Simplified Approx.</t>
  </si>
  <si>
    <t>'a'x(2) for x=20 UDD Approx.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</si>
</sst>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3" borderId="0" xfId="0" applyFont="1" applyFill="1"/>
    <xf numFmtId="0" fontId="0" fillId="3" borderId="0" xfId="0" applyFill="1"/>
    <xf numFmtId="3" fontId="0" fillId="3" borderId="0" xfId="0" applyNumberFormat="1" applyFill="1"/>
    <xf numFmtId="164" fontId="0" fillId="3" borderId="0" xfId="1" applyNumberFormat="1" applyFont="1" applyFill="1"/>
    <xf numFmtId="0" fontId="2" fillId="0" borderId="0" xfId="0" applyFont="1" applyFill="1"/>
    <xf numFmtId="2" fontId="0" fillId="0" borderId="0" xfId="0" applyNumberFormat="1" applyFill="1"/>
    <xf numFmtId="164" fontId="0" fillId="0" borderId="0" xfId="1" applyNumberFormat="1" applyFont="1" applyFill="1"/>
    <xf numFmtId="0" fontId="2" fillId="4" borderId="0" xfId="0" applyFont="1" applyFill="1"/>
    <xf numFmtId="9" fontId="0" fillId="4" borderId="0" xfId="0" applyNumberFormat="1" applyFill="1"/>
    <xf numFmtId="0" fontId="0" fillId="4" borderId="0" xfId="0" applyFill="1"/>
    <xf numFmtId="0" fontId="2" fillId="5" borderId="0" xfId="0" applyFont="1" applyFill="1"/>
    <xf numFmtId="0" fontId="2" fillId="5" borderId="0" xfId="0" quotePrefix="1" applyFont="1" applyFill="1"/>
    <xf numFmtId="0" fontId="2" fillId="0" borderId="0" xfId="0" quotePrefix="1" applyFont="1" applyFill="1"/>
    <xf numFmtId="165" fontId="0" fillId="6" borderId="0" xfId="0" applyNumberFormat="1" applyFill="1"/>
    <xf numFmtId="165" fontId="0" fillId="0" borderId="0" xfId="0" applyNumberFormat="1" applyFill="1"/>
    <xf numFmtId="0" fontId="0" fillId="6" borderId="0" xfId="0" applyFill="1"/>
    <xf numFmtId="0" fontId="0" fillId="0" borderId="0" xfId="0" applyFont="1" applyFill="1"/>
    <xf numFmtId="165" fontId="0" fillId="0" borderId="0" xfId="1" applyNumberFormat="1" applyFont="1" applyFill="1"/>
    <xf numFmtId="0" fontId="0" fillId="0" borderId="0" xfId="0" quotePrefix="1" applyFont="1" applyFill="1"/>
    <xf numFmtId="166" fontId="0" fillId="6" borderId="0" xfId="0" applyNumberFormat="1" applyFill="1"/>
    <xf numFmtId="165" fontId="0" fillId="6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workbookViewId="0">
      <selection activeCell="C10" sqref="C10"/>
    </sheetView>
  </sheetViews>
  <sheetFormatPr defaultRowHeight="14.5" x14ac:dyDescent="0.35"/>
  <cols>
    <col min="3" max="3" width="9.54296875" bestFit="1" customWidth="1"/>
    <col min="4" max="4" width="9.1796875" style="3"/>
    <col min="5" max="6" width="8.7265625" style="3"/>
    <col min="7" max="7" width="30.26953125" style="3" customWidth="1"/>
    <col min="8" max="8" width="7.7265625" style="3" customWidth="1"/>
    <col min="9" max="9" width="17.54296875" style="3" customWidth="1"/>
    <col min="10" max="10" width="12.36328125" style="3" customWidth="1"/>
    <col min="11" max="11" width="15.1796875" style="3" customWidth="1"/>
    <col min="12" max="12" width="7.7265625" style="3" bestFit="1" customWidth="1"/>
    <col min="13" max="13" width="11.36328125" style="3" bestFit="1" customWidth="1"/>
    <col min="14" max="14" width="15.26953125" style="3" bestFit="1" customWidth="1"/>
    <col min="15" max="15" width="8.36328125" style="3" bestFit="1" customWidth="1"/>
    <col min="16" max="16" width="27.453125" style="3" bestFit="1" customWidth="1"/>
    <col min="17" max="17" width="3" style="3" customWidth="1"/>
    <col min="18" max="18" width="4.26953125" style="3" bestFit="1" customWidth="1"/>
    <col min="19" max="19" width="28.81640625" style="3" customWidth="1"/>
    <col min="20" max="21" width="23.08984375" style="3" bestFit="1" customWidth="1"/>
    <col min="22" max="25" width="9.1796875" style="3"/>
  </cols>
  <sheetData>
    <row r="1" spans="1:24" x14ac:dyDescent="0.35">
      <c r="A1" s="1" t="s">
        <v>0</v>
      </c>
      <c r="B1" s="2"/>
      <c r="C1" s="2"/>
      <c r="G1" s="11" t="s">
        <v>8</v>
      </c>
      <c r="H1" s="12"/>
      <c r="R1" s="14" t="s">
        <v>34</v>
      </c>
      <c r="S1" s="15" t="s">
        <v>18</v>
      </c>
      <c r="T1" s="15" t="s">
        <v>19</v>
      </c>
      <c r="U1" s="15" t="s">
        <v>20</v>
      </c>
    </row>
    <row r="2" spans="1:24" x14ac:dyDescent="0.35">
      <c r="A2" s="2" t="s">
        <v>1</v>
      </c>
      <c r="B2" s="2">
        <v>5.0000000000000001E-4</v>
      </c>
      <c r="C2" s="2"/>
      <c r="G2" s="13" t="s">
        <v>9</v>
      </c>
      <c r="H2" s="13">
        <v>0.06</v>
      </c>
      <c r="I2" s="13" t="s">
        <v>12</v>
      </c>
      <c r="J2" s="13">
        <f>2*((1+H2)^(0.5)-1)</f>
        <v>5.9126028197399982E-2</v>
      </c>
      <c r="K2" s="13" t="s">
        <v>14</v>
      </c>
      <c r="L2" s="13">
        <f>(H2*H4)/(J2*J3)</f>
        <v>1.0002122191139915</v>
      </c>
      <c r="R2" s="8"/>
      <c r="S2" s="23">
        <f>G7</f>
        <v>16.346842633929029</v>
      </c>
      <c r="T2" s="23">
        <f>G37</f>
        <v>12.465434852586503</v>
      </c>
      <c r="U2" s="23">
        <f>G67</f>
        <v>4.7245429225848534</v>
      </c>
    </row>
    <row r="3" spans="1:24" x14ac:dyDescent="0.35">
      <c r="A3" s="2" t="s">
        <v>2</v>
      </c>
      <c r="B3" s="2">
        <v>6.0000000000000002E-5</v>
      </c>
      <c r="C3" s="2"/>
      <c r="G3" s="13" t="s">
        <v>10</v>
      </c>
      <c r="H3" s="13">
        <f>(1+H2)^-1</f>
        <v>0.94339622641509424</v>
      </c>
      <c r="I3" s="13" t="s">
        <v>13</v>
      </c>
      <c r="J3" s="13">
        <f>2*(1-(1-H4)^(0.5))</f>
        <v>5.7428275285471786E-2</v>
      </c>
      <c r="K3" s="13" t="s">
        <v>15</v>
      </c>
      <c r="L3" s="13">
        <f>(H2-J2)/(J2*J3)</f>
        <v>0.25739075352469781</v>
      </c>
    </row>
    <row r="4" spans="1:24" x14ac:dyDescent="0.35">
      <c r="A4" s="2" t="s">
        <v>3</v>
      </c>
      <c r="B4" s="2">
        <v>1.1000000000000001</v>
      </c>
      <c r="C4" s="2"/>
      <c r="G4" s="13" t="s">
        <v>11</v>
      </c>
      <c r="H4" s="13">
        <f>1-v</f>
        <v>5.6603773584905759E-2</v>
      </c>
      <c r="I4" s="13"/>
      <c r="J4" s="13"/>
      <c r="K4" s="13" t="s">
        <v>16</v>
      </c>
      <c r="L4" s="13">
        <v>130</v>
      </c>
      <c r="R4" s="14" t="s">
        <v>33</v>
      </c>
      <c r="S4" s="15" t="s">
        <v>35</v>
      </c>
      <c r="T4" s="15" t="s">
        <v>36</v>
      </c>
      <c r="U4" s="15" t="s">
        <v>37</v>
      </c>
    </row>
    <row r="5" spans="1:24" x14ac:dyDescent="0.35">
      <c r="R5" s="8"/>
      <c r="S5" s="23">
        <f>P7</f>
        <v>16.093144614679296</v>
      </c>
      <c r="T5" s="23">
        <f>P67</f>
        <v>12.211321861998611</v>
      </c>
      <c r="U5" s="23">
        <f>P127</f>
        <v>4.4631893125729469</v>
      </c>
      <c r="V5" s="8"/>
    </row>
    <row r="6" spans="1:24" x14ac:dyDescent="0.35">
      <c r="A6" s="4" t="s">
        <v>4</v>
      </c>
      <c r="B6" s="4" t="s">
        <v>6</v>
      </c>
      <c r="C6" s="4" t="s">
        <v>5</v>
      </c>
      <c r="D6" s="8" t="s">
        <v>7</v>
      </c>
      <c r="E6" s="20" t="s">
        <v>23</v>
      </c>
      <c r="F6" s="20" t="s">
        <v>40</v>
      </c>
      <c r="G6" s="15" t="s">
        <v>17</v>
      </c>
      <c r="H6" s="22"/>
      <c r="I6" s="15" t="s">
        <v>25</v>
      </c>
      <c r="J6" s="15" t="s">
        <v>39</v>
      </c>
      <c r="K6" s="15" t="s">
        <v>24</v>
      </c>
      <c r="L6" s="16"/>
      <c r="M6" s="14" t="s">
        <v>21</v>
      </c>
      <c r="N6" s="14" t="s">
        <v>22</v>
      </c>
      <c r="O6" s="14" t="s">
        <v>23</v>
      </c>
      <c r="P6" s="15" t="s">
        <v>38</v>
      </c>
    </row>
    <row r="7" spans="1:24" x14ac:dyDescent="0.35">
      <c r="A7" s="5">
        <v>20</v>
      </c>
      <c r="B7" s="5">
        <f>EXP(-A-B*_c^A7/LN(_c)*(_c-1))</f>
        <v>0.99907691436019297</v>
      </c>
      <c r="C7" s="6">
        <v>10000</v>
      </c>
      <c r="D7" s="3">
        <f>v*(1-B7)+v*B7*D8</f>
        <v>7.4707020720996831E-2</v>
      </c>
      <c r="E7" s="3">
        <f>($H$2/$J$2)*D7</f>
        <v>7.5811303074420286E-2</v>
      </c>
      <c r="F7" s="3">
        <f t="shared" ref="F7:F38" si="0">A+B*(_c^A7)</f>
        <v>9.0364999695953659E-4</v>
      </c>
      <c r="G7" s="17">
        <f t="shared" ref="G7:G38" si="1">1+v*B7*G8</f>
        <v>16.346842633929029</v>
      </c>
      <c r="H7" s="18"/>
      <c r="I7" s="24">
        <f t="shared" ref="I7:I38" si="2">$L$2*G7-$L$3</f>
        <v>16.092920992864659</v>
      </c>
      <c r="J7" s="24">
        <f t="shared" ref="J7:J38" si="3">G7-(1/4)</f>
        <v>16.096842633929029</v>
      </c>
      <c r="K7" s="17">
        <f>G7-(1/4)-(1/16)*(F7+LN(1+$H$2))</f>
        <v>16.093144349046469</v>
      </c>
      <c r="L7" s="18"/>
      <c r="M7" s="19">
        <v>20</v>
      </c>
      <c r="N7" s="19">
        <f t="shared" ref="N7:N70" si="4">EXP(-(A*0.5+((B*_c^M7)*((_c^0.5)-1))/LN(_c)))</f>
        <v>0.99954339297416206</v>
      </c>
      <c r="O7" s="17">
        <f t="shared" ref="O7:O70" si="5">(v^0.5)*(1-N7)+(v^0.5)*N7*O8</f>
        <v>7.5798460859289568E-2</v>
      </c>
      <c r="P7" s="19">
        <f t="shared" ref="P7:P70" si="6">0.5+((v^0.5)*N7*P8)</f>
        <v>16.093144614679296</v>
      </c>
      <c r="R7" s="14" t="s">
        <v>32</v>
      </c>
      <c r="S7" s="15" t="s">
        <v>43</v>
      </c>
      <c r="T7" s="15" t="s">
        <v>26</v>
      </c>
      <c r="U7" s="15" t="s">
        <v>27</v>
      </c>
      <c r="X7" s="9"/>
    </row>
    <row r="8" spans="1:24" x14ac:dyDescent="0.35">
      <c r="A8" s="5">
        <f>A7+1</f>
        <v>21</v>
      </c>
      <c r="B8" s="5">
        <f t="shared" ref="B8:B38" si="7">EXP(-A-B*_c^A8/LN(_c)*(_c-1))</f>
        <v>0.99903460315537174</v>
      </c>
      <c r="C8" s="7">
        <f>C7*B7</f>
        <v>9990.7691436019304</v>
      </c>
      <c r="D8" s="3">
        <f t="shared" ref="D8:D38" si="8">v*(1-B8)+v*B8*D9</f>
        <v>7.8338669625422436E-2</v>
      </c>
      <c r="E8" s="3">
        <f t="shared" ref="E8:E71" si="9">($H$2/$J$2)*D8</f>
        <v>7.9496633222727417E-2</v>
      </c>
      <c r="F8" s="3">
        <f t="shared" si="0"/>
        <v>9.4401499665549031E-4</v>
      </c>
      <c r="G8" s="17">
        <f t="shared" si="1"/>
        <v>16.282683503284176</v>
      </c>
      <c r="H8" s="18"/>
      <c r="I8" s="24">
        <f t="shared" si="2"/>
        <v>16.028748246425948</v>
      </c>
      <c r="J8" s="24">
        <f t="shared" si="3"/>
        <v>16.032683503284176</v>
      </c>
      <c r="K8" s="17">
        <f t="shared" ref="K8:K71" si="10">G8-(1/4)-(1/16)*(F8+LN(1+$H$2))</f>
        <v>16.028982695589136</v>
      </c>
      <c r="L8" s="18"/>
      <c r="M8" s="19">
        <v>20.5</v>
      </c>
      <c r="N8" s="19">
        <f t="shared" si="4"/>
        <v>0.9995333082913177</v>
      </c>
      <c r="O8" s="17">
        <f t="shared" si="5"/>
        <v>7.7618125782059039E-2</v>
      </c>
      <c r="P8" s="19">
        <f t="shared" si="6"/>
        <v>16.061458743673697</v>
      </c>
      <c r="R8" s="8"/>
      <c r="S8" s="23">
        <f>I7</f>
        <v>16.092920992864659</v>
      </c>
      <c r="T8" s="23">
        <f>I37</f>
        <v>12.21068950260174</v>
      </c>
      <c r="U8" s="23">
        <f>I67</f>
        <v>4.4681548073732014</v>
      </c>
    </row>
    <row r="9" spans="1:24" x14ac:dyDescent="0.35">
      <c r="A9" s="5">
        <f t="shared" ref="A9:A72" si="11">A8+1</f>
        <v>22</v>
      </c>
      <c r="B9" s="5">
        <f t="shared" si="7"/>
        <v>0.99898806289970088</v>
      </c>
      <c r="C9" s="7">
        <f t="shared" ref="C9:C72" si="12">C8*B8</f>
        <v>9981.1240865952877</v>
      </c>
      <c r="D9" s="3">
        <f t="shared" si="8"/>
        <v>8.215290311176067E-2</v>
      </c>
      <c r="E9" s="3">
        <f t="shared" si="9"/>
        <v>8.3367246828231836E-2</v>
      </c>
      <c r="F9" s="3">
        <f t="shared" si="0"/>
        <v>9.8841649632103938E-4</v>
      </c>
      <c r="G9" s="17">
        <f t="shared" si="1"/>
        <v>16.215298711692199</v>
      </c>
      <c r="H9" s="18"/>
      <c r="I9" s="24">
        <f t="shared" si="2"/>
        <v>15.961349154493204</v>
      </c>
      <c r="J9" s="24">
        <f t="shared" si="3"/>
        <v>15.965298711692199</v>
      </c>
      <c r="K9" s="17">
        <f t="shared" si="10"/>
        <v>15.961595128903431</v>
      </c>
      <c r="L9" s="18"/>
      <c r="M9" s="19">
        <v>21</v>
      </c>
      <c r="N9" s="19">
        <f t="shared" si="4"/>
        <v>0.99952273149603721</v>
      </c>
      <c r="O9" s="17">
        <f t="shared" si="5"/>
        <v>7.9483153949114413E-2</v>
      </c>
      <c r="P9" s="19">
        <f t="shared" si="6"/>
        <v>16.028982961355936</v>
      </c>
      <c r="S9" s="15" t="s">
        <v>42</v>
      </c>
      <c r="T9" s="15" t="s">
        <v>30</v>
      </c>
      <c r="U9" s="15" t="s">
        <v>31</v>
      </c>
    </row>
    <row r="10" spans="1:24" x14ac:dyDescent="0.35">
      <c r="A10" s="5">
        <f t="shared" si="11"/>
        <v>23</v>
      </c>
      <c r="B10" s="5">
        <f t="shared" si="7"/>
        <v>0.99893687112260121</v>
      </c>
      <c r="C10" s="7">
        <f t="shared" si="12"/>
        <v>9971.0238168293727</v>
      </c>
      <c r="D10" s="3">
        <f t="shared" si="8"/>
        <v>8.6157325992801889E-2</v>
      </c>
      <c r="E10" s="3">
        <f t="shared" si="9"/>
        <v>8.7430861114317748E-2</v>
      </c>
      <c r="F10" s="3">
        <f t="shared" si="0"/>
        <v>1.0372581459531433E-3</v>
      </c>
      <c r="G10" s="17">
        <f t="shared" si="1"/>
        <v>16.14455390746047</v>
      </c>
      <c r="H10" s="18"/>
      <c r="I10" s="24">
        <f t="shared" si="2"/>
        <v>15.890589336861803</v>
      </c>
      <c r="J10" s="24">
        <f t="shared" si="3"/>
        <v>15.89455390746047</v>
      </c>
      <c r="K10" s="17">
        <f t="shared" si="10"/>
        <v>15.8908472720686</v>
      </c>
      <c r="L10" s="18"/>
      <c r="M10" s="19">
        <v>21.5</v>
      </c>
      <c r="N10" s="19">
        <f t="shared" si="4"/>
        <v>0.99951163857981007</v>
      </c>
      <c r="O10" s="17">
        <f t="shared" si="5"/>
        <v>8.1394494074376128E-2</v>
      </c>
      <c r="P10" s="19">
        <f t="shared" si="6"/>
        <v>15.995700747746691</v>
      </c>
      <c r="S10" s="23">
        <f>J7</f>
        <v>16.096842633929029</v>
      </c>
      <c r="T10" s="23">
        <f>J37</f>
        <v>12.215434852586503</v>
      </c>
      <c r="U10" s="23">
        <f>J67</f>
        <v>4.4745429225848534</v>
      </c>
    </row>
    <row r="11" spans="1:24" x14ac:dyDescent="0.35">
      <c r="A11" s="5">
        <f t="shared" si="11"/>
        <v>24</v>
      </c>
      <c r="B11" s="5">
        <f t="shared" si="7"/>
        <v>0.99888056319764318</v>
      </c>
      <c r="C11" s="7">
        <f t="shared" si="12"/>
        <v>9960.4233334724704</v>
      </c>
      <c r="D11" s="3">
        <f t="shared" si="8"/>
        <v>9.0359700682119487E-2</v>
      </c>
      <c r="E11" s="3">
        <f t="shared" si="9"/>
        <v>9.1695353234729507E-2</v>
      </c>
      <c r="F11" s="3">
        <f t="shared" si="0"/>
        <v>1.0909839605484576E-3</v>
      </c>
      <c r="G11" s="17">
        <f t="shared" si="1"/>
        <v>16.07031195461586</v>
      </c>
      <c r="H11" s="18"/>
      <c r="I11" s="24">
        <f t="shared" si="2"/>
        <v>15.816331628455737</v>
      </c>
      <c r="J11" s="24">
        <f t="shared" si="3"/>
        <v>15.82031195461586</v>
      </c>
      <c r="K11" s="17">
        <f t="shared" si="10"/>
        <v>15.816601961360577</v>
      </c>
      <c r="L11" s="18"/>
      <c r="M11" s="19">
        <v>22</v>
      </c>
      <c r="N11" s="19">
        <f t="shared" si="4"/>
        <v>0.99950000436339048</v>
      </c>
      <c r="O11" s="17">
        <f t="shared" si="5"/>
        <v>8.3353105671126332E-2</v>
      </c>
      <c r="P11" s="19">
        <f t="shared" si="6"/>
        <v>15.961595394817072</v>
      </c>
      <c r="S11" s="15" t="s">
        <v>41</v>
      </c>
      <c r="T11" s="15" t="s">
        <v>28</v>
      </c>
      <c r="U11" s="15" t="s">
        <v>29</v>
      </c>
    </row>
    <row r="12" spans="1:24" x14ac:dyDescent="0.35">
      <c r="A12" s="5">
        <f t="shared" si="11"/>
        <v>25</v>
      </c>
      <c r="B12" s="5">
        <f t="shared" si="7"/>
        <v>0.99881862814610245</v>
      </c>
      <c r="C12" s="7">
        <f t="shared" si="12"/>
        <v>9949.2732690259272</v>
      </c>
      <c r="D12" s="3">
        <f t="shared" si="8"/>
        <v>9.4767932632161545E-2</v>
      </c>
      <c r="E12" s="3">
        <f t="shared" si="9"/>
        <v>9.6168745496416297E-2</v>
      </c>
      <c r="F12" s="3">
        <f t="shared" si="0"/>
        <v>1.1500823566033035E-3</v>
      </c>
      <c r="G12" s="17">
        <f t="shared" si="1"/>
        <v>15.992433190165116</v>
      </c>
      <c r="H12" s="18"/>
      <c r="I12" s="24">
        <f t="shared" si="2"/>
        <v>15.738436336642604</v>
      </c>
      <c r="J12" s="24">
        <f t="shared" si="3"/>
        <v>15.742433190165116</v>
      </c>
      <c r="K12" s="17">
        <f t="shared" si="10"/>
        <v>15.73871950326008</v>
      </c>
      <c r="L12" s="18"/>
      <c r="M12" s="19">
        <v>22.5</v>
      </c>
      <c r="N12" s="19">
        <f t="shared" si="4"/>
        <v>0.9994878024397652</v>
      </c>
      <c r="O12" s="17">
        <f t="shared" si="5"/>
        <v>8.5359958679523687E-2</v>
      </c>
      <c r="P12" s="19">
        <f t="shared" si="6"/>
        <v>15.92665001297474</v>
      </c>
      <c r="S12" s="23">
        <f>K7</f>
        <v>16.093144349046469</v>
      </c>
      <c r="T12" s="23">
        <f>K37</f>
        <v>12.211321580130456</v>
      </c>
      <c r="U12" s="23">
        <f>K67</f>
        <v>4.4631883650224093</v>
      </c>
    </row>
    <row r="13" spans="1:24" x14ac:dyDescent="0.35">
      <c r="A13" s="5">
        <f t="shared" si="11"/>
        <v>26</v>
      </c>
      <c r="B13" s="5">
        <f t="shared" si="7"/>
        <v>0.99875050402488674</v>
      </c>
      <c r="C13" s="7">
        <f t="shared" si="12"/>
        <v>9937.5194776191656</v>
      </c>
      <c r="D13" s="3">
        <f t="shared" si="8"/>
        <v>9.9390053347776133E-2</v>
      </c>
      <c r="E13" s="3">
        <f t="shared" si="9"/>
        <v>0.10085918812197169</v>
      </c>
      <c r="F13" s="3">
        <f t="shared" si="0"/>
        <v>1.2150905922636338E-3</v>
      </c>
      <c r="G13" s="17">
        <f t="shared" si="1"/>
        <v>15.910775724189259</v>
      </c>
      <c r="H13" s="18"/>
      <c r="I13" s="24">
        <f t="shared" si="2"/>
        <v>15.656761541391665</v>
      </c>
      <c r="J13" s="24">
        <f t="shared" si="3"/>
        <v>15.660775724189259</v>
      </c>
      <c r="K13" s="17">
        <f t="shared" si="10"/>
        <v>15.657057974269494</v>
      </c>
      <c r="L13" s="18"/>
      <c r="M13" s="19">
        <v>23</v>
      </c>
      <c r="N13" s="19">
        <f t="shared" si="4"/>
        <v>0.99947500511434706</v>
      </c>
      <c r="O13" s="17">
        <f t="shared" si="5"/>
        <v>8.7416033060054868E-2</v>
      </c>
      <c r="P13" s="19">
        <f t="shared" si="6"/>
        <v>15.890847538143124</v>
      </c>
    </row>
    <row r="14" spans="1:24" x14ac:dyDescent="0.35">
      <c r="A14" s="5">
        <f t="shared" si="11"/>
        <v>27</v>
      </c>
      <c r="B14" s="5">
        <f t="shared" si="7"/>
        <v>0.99867557285811193</v>
      </c>
      <c r="C14" s="7">
        <f t="shared" si="12"/>
        <v>9925.1025870292706</v>
      </c>
      <c r="D14" s="3">
        <f t="shared" si="8"/>
        <v>0.10423420078788306</v>
      </c>
      <c r="E14" s="3">
        <f t="shared" si="9"/>
        <v>0.10577493936161265</v>
      </c>
      <c r="F14" s="3">
        <f t="shared" si="0"/>
        <v>1.2865996514899974E-3</v>
      </c>
      <c r="G14" s="17">
        <f t="shared" si="1"/>
        <v>15.825195786080704</v>
      </c>
      <c r="H14" s="18"/>
      <c r="I14" s="24">
        <f t="shared" si="2"/>
        <v>15.571163441584471</v>
      </c>
      <c r="J14" s="24">
        <f t="shared" si="3"/>
        <v>15.575195786080704</v>
      </c>
      <c r="K14" s="17">
        <f t="shared" si="10"/>
        <v>15.571473566844737</v>
      </c>
      <c r="L14" s="18"/>
      <c r="M14" s="19">
        <v>23.5</v>
      </c>
      <c r="N14" s="19">
        <f t="shared" si="4"/>
        <v>0.99946158334226254</v>
      </c>
      <c r="O14" s="17">
        <f t="shared" si="5"/>
        <v>8.9522318351495087E-2</v>
      </c>
      <c r="P14" s="19">
        <f t="shared" si="6"/>
        <v>15.854170739458677</v>
      </c>
    </row>
    <row r="15" spans="1:24" x14ac:dyDescent="0.35">
      <c r="A15" s="5">
        <f t="shared" si="11"/>
        <v>28</v>
      </c>
      <c r="B15" s="5">
        <f t="shared" si="7"/>
        <v>0.99859315506771162</v>
      </c>
      <c r="C15" s="7">
        <f t="shared" si="12"/>
        <v>9911.9575117769855</v>
      </c>
      <c r="D15" s="3">
        <f t="shared" si="8"/>
        <v>0.10930859696593137</v>
      </c>
      <c r="E15" s="3">
        <f t="shared" si="9"/>
        <v>0.11092434276253799</v>
      </c>
      <c r="F15" s="3">
        <f t="shared" si="0"/>
        <v>1.365259616638997E-3</v>
      </c>
      <c r="G15" s="17">
        <f t="shared" si="1"/>
        <v>15.735548120268517</v>
      </c>
      <c r="H15" s="18"/>
      <c r="I15" s="24">
        <f t="shared" si="2"/>
        <v>15.481496750824073</v>
      </c>
      <c r="J15" s="24">
        <f t="shared" si="3"/>
        <v>15.485548120268517</v>
      </c>
      <c r="K15" s="17">
        <f t="shared" si="10"/>
        <v>15.481820984784727</v>
      </c>
      <c r="L15" s="18"/>
      <c r="M15" s="19">
        <v>24</v>
      </c>
      <c r="N15" s="19">
        <f t="shared" si="4"/>
        <v>0.9994475066625913</v>
      </c>
      <c r="O15" s="17">
        <f t="shared" si="5"/>
        <v>9.1679813191931983E-2</v>
      </c>
      <c r="P15" s="19">
        <f t="shared" si="6"/>
        <v>15.816602227611297</v>
      </c>
    </row>
    <row r="16" spans="1:24" x14ac:dyDescent="0.35">
      <c r="A16" s="5">
        <f t="shared" si="11"/>
        <v>29</v>
      </c>
      <c r="B16" s="5">
        <f t="shared" si="7"/>
        <v>0.99850250335421376</v>
      </c>
      <c r="C16" s="7">
        <f t="shared" si="12"/>
        <v>9898.0129245824846</v>
      </c>
      <c r="D16" s="3">
        <f t="shared" si="8"/>
        <v>0.11462152255974324</v>
      </c>
      <c r="E16" s="3">
        <f t="shared" si="9"/>
        <v>0.11631580140346746</v>
      </c>
      <c r="F16" s="3">
        <f t="shared" si="0"/>
        <v>1.4517855783028968E-3</v>
      </c>
      <c r="G16" s="17">
        <f t="shared" si="1"/>
        <v>15.64168643477784</v>
      </c>
      <c r="H16" s="18"/>
      <c r="I16" s="24">
        <f t="shared" si="2"/>
        <v>15.387615146089663</v>
      </c>
      <c r="J16" s="24">
        <f t="shared" si="3"/>
        <v>15.39168643477784</v>
      </c>
      <c r="K16" s="17">
        <f t="shared" si="10"/>
        <v>15.387953891421448</v>
      </c>
      <c r="L16" s="18"/>
      <c r="M16" s="19">
        <v>24.5</v>
      </c>
      <c r="N16" s="19">
        <f t="shared" si="4"/>
        <v>0.99943274312941033</v>
      </c>
      <c r="O16" s="17">
        <f t="shared" si="5"/>
        <v>9.3889524801387805E-2</v>
      </c>
      <c r="P16" s="19">
        <f t="shared" si="6"/>
        <v>15.778124463853436</v>
      </c>
    </row>
    <row r="17" spans="1:16" x14ac:dyDescent="0.35">
      <c r="A17" s="5">
        <f t="shared" si="11"/>
        <v>30</v>
      </c>
      <c r="B17" s="5">
        <f t="shared" si="7"/>
        <v>0.9984027959741909</v>
      </c>
      <c r="C17" s="7">
        <f t="shared" si="12"/>
        <v>9883.1906834279744</v>
      </c>
      <c r="D17" s="3">
        <f t="shared" si="8"/>
        <v>0.1201812883437226</v>
      </c>
      <c r="E17" s="3">
        <f t="shared" si="9"/>
        <v>0.12195774890457546</v>
      </c>
      <c r="F17" s="3">
        <f t="shared" si="0"/>
        <v>1.5469641361331868E-3</v>
      </c>
      <c r="G17" s="17">
        <f t="shared" si="1"/>
        <v>15.543463905927538</v>
      </c>
      <c r="H17" s="18"/>
      <c r="I17" s="24">
        <f t="shared" si="2"/>
        <v>15.289371772541315</v>
      </c>
      <c r="J17" s="24">
        <f t="shared" si="3"/>
        <v>15.293463905927538</v>
      </c>
      <c r="K17" s="17">
        <f t="shared" si="10"/>
        <v>15.289725413911281</v>
      </c>
      <c r="L17" s="18"/>
      <c r="M17" s="19">
        <v>25</v>
      </c>
      <c r="N17" s="19">
        <f t="shared" si="4"/>
        <v>0.99941725923948843</v>
      </c>
      <c r="O17" s="17">
        <f t="shared" si="5"/>
        <v>9.6152468424559809E-2</v>
      </c>
      <c r="P17" s="19">
        <f t="shared" si="6"/>
        <v>15.73871976970368</v>
      </c>
    </row>
    <row r="18" spans="1:16" x14ac:dyDescent="0.35">
      <c r="A18" s="5">
        <f t="shared" si="11"/>
        <v>31</v>
      </c>
      <c r="B18" s="5">
        <f t="shared" si="7"/>
        <v>0.99829312935585213</v>
      </c>
      <c r="C18" s="7">
        <f t="shared" si="12"/>
        <v>9867.4052114805636</v>
      </c>
      <c r="D18" s="3">
        <f t="shared" si="8"/>
        <v>0.125996203261623</v>
      </c>
      <c r="E18" s="3">
        <f t="shared" si="9"/>
        <v>0.12785861702832618</v>
      </c>
      <c r="F18" s="3">
        <f t="shared" si="0"/>
        <v>1.6516605497465054E-3</v>
      </c>
      <c r="G18" s="17">
        <f t="shared" si="1"/>
        <v>15.440733742377965</v>
      </c>
      <c r="H18" s="18"/>
      <c r="I18" s="24">
        <f t="shared" si="2"/>
        <v>15.186619807687453</v>
      </c>
      <c r="J18" s="24">
        <f t="shared" si="3"/>
        <v>15.190733742377965</v>
      </c>
      <c r="K18" s="17">
        <f t="shared" si="10"/>
        <v>15.186988706835857</v>
      </c>
      <c r="L18" s="18"/>
      <c r="M18" s="19">
        <v>25.5</v>
      </c>
      <c r="N18" s="19">
        <f t="shared" si="4"/>
        <v>0.99940101985646979</v>
      </c>
      <c r="O18" s="17">
        <f t="shared" si="5"/>
        <v>9.8469666732187169E-2</v>
      </c>
      <c r="P18" s="19">
        <f t="shared" si="6"/>
        <v>15.698370337370763</v>
      </c>
    </row>
    <row r="19" spans="1:16" x14ac:dyDescent="0.35">
      <c r="A19" s="5">
        <f t="shared" si="11"/>
        <v>32</v>
      </c>
      <c r="B19" s="5">
        <f t="shared" si="7"/>
        <v>0.99817250998876661</v>
      </c>
      <c r="C19" s="7">
        <f t="shared" si="12"/>
        <v>9850.5628271911755</v>
      </c>
      <c r="D19" s="3">
        <f t="shared" si="8"/>
        <v>0.13207453896657395</v>
      </c>
      <c r="E19" s="3">
        <f t="shared" si="9"/>
        <v>0.1340267996953482</v>
      </c>
      <c r="F19" s="3">
        <f t="shared" si="0"/>
        <v>1.7668266047211559E-3</v>
      </c>
      <c r="G19" s="17">
        <f t="shared" si="1"/>
        <v>15.3333498115905</v>
      </c>
      <c r="H19" s="18"/>
      <c r="I19" s="24">
        <f t="shared" si="2"/>
        <v>15.07921308797734</v>
      </c>
      <c r="J19" s="24">
        <f t="shared" si="3"/>
        <v>15.0833498115905</v>
      </c>
      <c r="K19" s="17">
        <f t="shared" si="10"/>
        <v>15.079597578169956</v>
      </c>
      <c r="L19" s="18"/>
      <c r="M19" s="19">
        <v>26</v>
      </c>
      <c r="N19" s="19">
        <f t="shared" si="4"/>
        <v>0.99938398813137541</v>
      </c>
      <c r="O19" s="17">
        <f t="shared" si="5"/>
        <v>0.10084214917954437</v>
      </c>
      <c r="P19" s="19">
        <f t="shared" si="6"/>
        <v>15.65705824092413</v>
      </c>
    </row>
    <row r="20" spans="1:16" x14ac:dyDescent="0.35">
      <c r="A20" s="5">
        <f t="shared" si="11"/>
        <v>33</v>
      </c>
      <c r="B20" s="5">
        <f t="shared" si="7"/>
        <v>0.99803984551776792</v>
      </c>
      <c r="C20" s="7">
        <f t="shared" si="12"/>
        <v>9832.5610220194576</v>
      </c>
      <c r="D20" s="3">
        <f t="shared" si="8"/>
        <v>0.13842449066733964</v>
      </c>
      <c r="E20" s="3">
        <f t="shared" si="9"/>
        <v>0.14047061325194179</v>
      </c>
      <c r="F20" s="3">
        <f t="shared" si="0"/>
        <v>1.8935092651932717E-3</v>
      </c>
      <c r="G20" s="17">
        <f t="shared" si="1"/>
        <v>15.22116733154364</v>
      </c>
      <c r="H20" s="18"/>
      <c r="I20" s="24">
        <f t="shared" si="2"/>
        <v>14.96700680066396</v>
      </c>
      <c r="J20" s="24">
        <f t="shared" si="3"/>
        <v>14.97116733154364</v>
      </c>
      <c r="K20" s="17">
        <f t="shared" si="10"/>
        <v>14.967407180456817</v>
      </c>
      <c r="L20" s="18"/>
      <c r="M20" s="19">
        <v>26.5</v>
      </c>
      <c r="N20" s="19">
        <f t="shared" si="4"/>
        <v>0.99936612541924641</v>
      </c>
      <c r="O20" s="17">
        <f t="shared" si="5"/>
        <v>0.10327095132055548</v>
      </c>
      <c r="P20" s="19">
        <f t="shared" si="6"/>
        <v>15.614765448237291</v>
      </c>
    </row>
    <row r="21" spans="1:16" x14ac:dyDescent="0.35">
      <c r="A21" s="5">
        <f t="shared" si="11"/>
        <v>34</v>
      </c>
      <c r="B21" s="5">
        <f t="shared" si="7"/>
        <v>0.99789393496463663</v>
      </c>
      <c r="C21" s="7">
        <f t="shared" si="12"/>
        <v>9813.2876834603248</v>
      </c>
      <c r="D21" s="3">
        <f t="shared" si="8"/>
        <v>0.14505413413634158</v>
      </c>
      <c r="E21" s="3">
        <f t="shared" si="9"/>
        <v>0.14719825284261545</v>
      </c>
      <c r="F21" s="3">
        <f t="shared" si="0"/>
        <v>2.032860191712599E-3</v>
      </c>
      <c r="G21" s="17">
        <f t="shared" si="1"/>
        <v>15.104043630257939</v>
      </c>
      <c r="H21" s="18"/>
      <c r="I21" s="24">
        <f t="shared" si="2"/>
        <v>14.849858243490143</v>
      </c>
      <c r="J21" s="24">
        <f t="shared" si="3"/>
        <v>14.854043630257939</v>
      </c>
      <c r="K21" s="17">
        <f t="shared" si="10"/>
        <v>14.850274769738208</v>
      </c>
      <c r="L21" s="18"/>
      <c r="M21" s="19">
        <v>27</v>
      </c>
      <c r="N21" s="19">
        <f t="shared" si="4"/>
        <v>0.99934739119174165</v>
      </c>
      <c r="O21" s="17">
        <f t="shared" si="5"/>
        <v>0.10575711407602431</v>
      </c>
      <c r="P21" s="19">
        <f t="shared" si="6"/>
        <v>15.571473833730147</v>
      </c>
    </row>
    <row r="22" spans="1:16" x14ac:dyDescent="0.35">
      <c r="A22" s="5">
        <f t="shared" si="11"/>
        <v>35</v>
      </c>
      <c r="B22" s="5">
        <f t="shared" si="7"/>
        <v>0.99773345799418889</v>
      </c>
      <c r="C22" s="7">
        <f t="shared" si="12"/>
        <v>9792.6202613882269</v>
      </c>
      <c r="D22" s="3">
        <f t="shared" si="8"/>
        <v>0.15197137875633338</v>
      </c>
      <c r="E22" s="3">
        <f t="shared" si="9"/>
        <v>0.15421774476271977</v>
      </c>
      <c r="F22" s="3">
        <f t="shared" si="0"/>
        <v>2.1861462108838589E-3</v>
      </c>
      <c r="G22" s="17">
        <f t="shared" si="1"/>
        <v>14.981838975304749</v>
      </c>
      <c r="H22" s="18"/>
      <c r="I22" s="24">
        <f t="shared" si="2"/>
        <v>14.727627654373354</v>
      </c>
      <c r="J22" s="24">
        <f t="shared" si="3"/>
        <v>14.731838975304749</v>
      </c>
      <c r="K22" s="17">
        <f t="shared" si="10"/>
        <v>14.72806053440882</v>
      </c>
      <c r="L22" s="18"/>
      <c r="M22" s="19">
        <v>27.5</v>
      </c>
      <c r="N22" s="19">
        <f t="shared" si="4"/>
        <v>0.9993277429454952</v>
      </c>
      <c r="O22" s="17">
        <f t="shared" si="5"/>
        <v>0.1083016829544786</v>
      </c>
      <c r="P22" s="19">
        <f t="shared" si="6"/>
        <v>15.527165191936442</v>
      </c>
    </row>
    <row r="23" spans="1:16" x14ac:dyDescent="0.35">
      <c r="A23" s="5">
        <f t="shared" si="11"/>
        <v>36</v>
      </c>
      <c r="B23" s="5">
        <f t="shared" si="7"/>
        <v>0.99755696313386388</v>
      </c>
      <c r="C23" s="7">
        <f t="shared" si="12"/>
        <v>9770.4248762188327</v>
      </c>
      <c r="D23" s="3">
        <f t="shared" si="8"/>
        <v>0.15918391650932018</v>
      </c>
      <c r="E23" s="3">
        <f t="shared" si="9"/>
        <v>0.16153689469334603</v>
      </c>
      <c r="F23" s="3">
        <f t="shared" si="0"/>
        <v>2.354760831972245E-3</v>
      </c>
      <c r="G23" s="17">
        <f t="shared" si="1"/>
        <v>14.854417475001982</v>
      </c>
      <c r="H23" s="18"/>
      <c r="I23" s="24">
        <f t="shared" si="2"/>
        <v>14.60017911279269</v>
      </c>
      <c r="J23" s="24">
        <f t="shared" si="3"/>
        <v>14.604417475001982</v>
      </c>
      <c r="K23" s="17">
        <f t="shared" si="10"/>
        <v>14.600628495692236</v>
      </c>
      <c r="L23" s="18"/>
      <c r="M23" s="19">
        <v>28</v>
      </c>
      <c r="N23" s="19">
        <f t="shared" si="4"/>
        <v>0.99930713610602917</v>
      </c>
      <c r="O23" s="17">
        <f t="shared" si="5"/>
        <v>0.11090570722413627</v>
      </c>
      <c r="P23" s="19">
        <f t="shared" si="6"/>
        <v>15.481821251922341</v>
      </c>
    </row>
    <row r="24" spans="1:16" x14ac:dyDescent="0.35">
      <c r="A24" s="5">
        <f t="shared" si="11"/>
        <v>37</v>
      </c>
      <c r="B24" s="5">
        <f t="shared" si="7"/>
        <v>0.99736285484777965</v>
      </c>
      <c r="C24" s="7">
        <f t="shared" si="12"/>
        <v>9746.5553680484172</v>
      </c>
      <c r="D24" s="3">
        <f t="shared" si="8"/>
        <v>0.16669916684389713</v>
      </c>
      <c r="E24" s="3">
        <f t="shared" si="9"/>
        <v>0.16916323175372119</v>
      </c>
      <c r="F24" s="3">
        <f t="shared" si="0"/>
        <v>2.5402369151694697E-3</v>
      </c>
      <c r="G24" s="17">
        <f t="shared" si="1"/>
        <v>14.721648052424458</v>
      </c>
      <c r="H24" s="18"/>
      <c r="I24" s="24">
        <f t="shared" si="2"/>
        <v>14.46738151400594</v>
      </c>
      <c r="J24" s="24">
        <f t="shared" si="3"/>
        <v>14.471648052424458</v>
      </c>
      <c r="K24" s="17">
        <f t="shared" si="10"/>
        <v>14.467847480859511</v>
      </c>
      <c r="L24" s="18"/>
      <c r="M24" s="19">
        <v>28.5</v>
      </c>
      <c r="N24" s="19">
        <f t="shared" si="4"/>
        <v>0.99928552392700831</v>
      </c>
      <c r="O24" s="17">
        <f t="shared" si="5"/>
        <v>0.11357023903451553</v>
      </c>
      <c r="P24" s="19">
        <f t="shared" si="6"/>
        <v>15.435423692581857</v>
      </c>
    </row>
    <row r="25" spans="1:16" x14ac:dyDescent="0.35">
      <c r="A25" s="5">
        <f t="shared" si="11"/>
        <v>38</v>
      </c>
      <c r="B25" s="5">
        <f t="shared" si="7"/>
        <v>0.99714937935750159</v>
      </c>
      <c r="C25" s="7">
        <f t="shared" si="12"/>
        <v>9720.8522868087202</v>
      </c>
      <c r="D25" s="3">
        <f t="shared" si="8"/>
        <v>0.17452421739616197</v>
      </c>
      <c r="E25" s="3">
        <f t="shared" si="9"/>
        <v>0.17710394834588586</v>
      </c>
      <c r="F25" s="3">
        <f t="shared" si="0"/>
        <v>2.7442606066864169E-3</v>
      </c>
      <c r="G25" s="17">
        <f t="shared" si="1"/>
        <v>14.583405492667779</v>
      </c>
      <c r="H25" s="18"/>
      <c r="I25" s="24">
        <f t="shared" si="2"/>
        <v>14.329109616535714</v>
      </c>
      <c r="J25" s="24">
        <f t="shared" si="3"/>
        <v>14.333405492667779</v>
      </c>
      <c r="K25" s="17">
        <f t="shared" si="10"/>
        <v>14.329592169622114</v>
      </c>
      <c r="L25" s="18"/>
      <c r="M25" s="19">
        <v>29</v>
      </c>
      <c r="N25" s="19">
        <f t="shared" si="4"/>
        <v>0.99926285738461029</v>
      </c>
      <c r="O25" s="17">
        <f t="shared" si="5"/>
        <v>0.11629633248623207</v>
      </c>
      <c r="P25" s="19">
        <f t="shared" si="6"/>
        <v>15.387954158834495</v>
      </c>
    </row>
    <row r="26" spans="1:16" x14ac:dyDescent="0.35">
      <c r="A26" s="5">
        <f t="shared" si="11"/>
        <v>39</v>
      </c>
      <c r="B26" s="5">
        <f t="shared" si="7"/>
        <v>0.99691460909240492</v>
      </c>
      <c r="C26" s="7">
        <f t="shared" si="12"/>
        <v>9693.1418246172652</v>
      </c>
      <c r="D26" s="3">
        <f t="shared" si="8"/>
        <v>0.18266576058523523</v>
      </c>
      <c r="E26" s="3">
        <f t="shared" si="9"/>
        <v>0.18536583581300101</v>
      </c>
      <c r="F26" s="3">
        <f t="shared" si="0"/>
        <v>2.9686866673550587E-3</v>
      </c>
      <c r="G26" s="17">
        <f t="shared" si="1"/>
        <v>14.439571562994152</v>
      </c>
      <c r="H26" s="18"/>
      <c r="I26" s="24">
        <f t="shared" si="2"/>
        <v>14.185245162552969</v>
      </c>
      <c r="J26" s="24">
        <f t="shared" si="3"/>
        <v>14.189571562994152</v>
      </c>
      <c r="K26" s="17">
        <f t="shared" si="10"/>
        <v>14.185744213319694</v>
      </c>
      <c r="L26" s="18"/>
      <c r="M26" s="19">
        <v>29.5</v>
      </c>
      <c r="N26" s="19">
        <f t="shared" si="4"/>
        <v>0.99923908506677939</v>
      </c>
      <c r="O26" s="17">
        <f t="shared" si="5"/>
        <v>0.11908504264755097</v>
      </c>
      <c r="P26" s="19">
        <f t="shared" si="6"/>
        <v>15.339394278750051</v>
      </c>
    </row>
    <row r="27" spans="1:16" x14ac:dyDescent="0.35">
      <c r="A27" s="5">
        <f t="shared" si="11"/>
        <v>40</v>
      </c>
      <c r="B27" s="5">
        <f t="shared" si="7"/>
        <v>0.996656425642512</v>
      </c>
      <c r="C27" s="7">
        <f t="shared" si="12"/>
        <v>9663.2346929655614</v>
      </c>
      <c r="D27" s="3">
        <f t="shared" si="8"/>
        <v>0.19113002615762945</v>
      </c>
      <c r="E27" s="3">
        <f t="shared" si="9"/>
        <v>0.19395521598662116</v>
      </c>
      <c r="F27" s="3">
        <f t="shared" si="0"/>
        <v>3.2155553340905644E-3</v>
      </c>
      <c r="G27" s="17">
        <f t="shared" si="1"/>
        <v>14.290036204548519</v>
      </c>
      <c r="H27" s="18"/>
      <c r="I27" s="24">
        <f t="shared" si="2"/>
        <v>14.035678069846057</v>
      </c>
      <c r="J27" s="24">
        <f t="shared" si="3"/>
        <v>14.040036204548519</v>
      </c>
      <c r="K27" s="17">
        <f t="shared" si="10"/>
        <v>14.03619342558239</v>
      </c>
      <c r="L27" s="18"/>
      <c r="M27" s="19">
        <v>30</v>
      </c>
      <c r="N27" s="19">
        <f t="shared" si="4"/>
        <v>0.99921415305711525</v>
      </c>
      <c r="O27" s="17">
        <f t="shared" si="5"/>
        <v>0.12193742451629713</v>
      </c>
      <c r="P27" s="19">
        <f t="shared" si="6"/>
        <v>15.289725681624903</v>
      </c>
    </row>
    <row r="28" spans="1:16" x14ac:dyDescent="0.35">
      <c r="A28" s="5">
        <f t="shared" si="11"/>
        <v>41</v>
      </c>
      <c r="B28" s="5">
        <f t="shared" si="7"/>
        <v>0.99637250107603614</v>
      </c>
      <c r="C28" s="7">
        <f t="shared" si="12"/>
        <v>9630.924949235774</v>
      </c>
      <c r="D28" s="3">
        <f t="shared" si="8"/>
        <v>0.19992270981561827</v>
      </c>
      <c r="E28" s="3">
        <f t="shared" si="9"/>
        <v>0.20287786876008326</v>
      </c>
      <c r="F28" s="3">
        <f t="shared" si="0"/>
        <v>3.487110867499621E-3</v>
      </c>
      <c r="G28" s="17">
        <f t="shared" si="1"/>
        <v>14.134698793257385</v>
      </c>
      <c r="H28" s="18"/>
      <c r="I28" s="24">
        <f t="shared" si="2"/>
        <v>13.880307692987129</v>
      </c>
      <c r="J28" s="24">
        <f t="shared" si="3"/>
        <v>13.884698793257385</v>
      </c>
      <c r="K28" s="17">
        <f t="shared" si="10"/>
        <v>13.880839042070418</v>
      </c>
      <c r="L28" s="18"/>
      <c r="M28" s="19">
        <v>30.5</v>
      </c>
      <c r="N28" s="19">
        <f t="shared" si="4"/>
        <v>0.99918800481314041</v>
      </c>
      <c r="O28" s="17">
        <f t="shared" si="5"/>
        <v>0.12485453192576602</v>
      </c>
      <c r="P28" s="19">
        <f t="shared" si="6"/>
        <v>15.238930017033407</v>
      </c>
    </row>
    <row r="29" spans="1:16" x14ac:dyDescent="0.35">
      <c r="A29" s="5">
        <f t="shared" si="11"/>
        <v>42</v>
      </c>
      <c r="B29" s="5">
        <f t="shared" si="7"/>
        <v>0.99606027747258341</v>
      </c>
      <c r="C29" s="7">
        <f t="shared" si="12"/>
        <v>9595.9887793456437</v>
      </c>
      <c r="D29" s="3">
        <f t="shared" si="8"/>
        <v>0.20904889813362709</v>
      </c>
      <c r="E29" s="3">
        <f t="shared" si="9"/>
        <v>0.21213895589504844</v>
      </c>
      <c r="F29" s="3">
        <f t="shared" si="0"/>
        <v>3.7858219542495834E-3</v>
      </c>
      <c r="G29" s="17">
        <f t="shared" si="1"/>
        <v>13.973469466305897</v>
      </c>
      <c r="H29" s="18"/>
      <c r="I29" s="24">
        <f t="shared" si="2"/>
        <v>13.719044150090726</v>
      </c>
      <c r="J29" s="24">
        <f t="shared" si="3"/>
        <v>13.723469466305897</v>
      </c>
      <c r="K29" s="17">
        <f t="shared" si="10"/>
        <v>13.719591045676008</v>
      </c>
      <c r="L29" s="18"/>
      <c r="M29" s="19">
        <v>31</v>
      </c>
      <c r="N29" s="19">
        <f t="shared" si="4"/>
        <v>0.99916058103867622</v>
      </c>
      <c r="O29" s="17">
        <f t="shared" si="5"/>
        <v>0.12783741639332641</v>
      </c>
      <c r="P29" s="19">
        <f t="shared" si="6"/>
        <v>15.186988974877211</v>
      </c>
    </row>
    <row r="30" spans="1:16" x14ac:dyDescent="0.35">
      <c r="A30" s="5">
        <f t="shared" si="11"/>
        <v>43</v>
      </c>
      <c r="B30" s="5">
        <f t="shared" si="7"/>
        <v>0.99571694451105797</v>
      </c>
      <c r="C30" s="7">
        <f t="shared" si="12"/>
        <v>9558.1832461788181</v>
      </c>
      <c r="D30" s="3">
        <f t="shared" si="8"/>
        <v>0.21851299004363622</v>
      </c>
      <c r="E30" s="3">
        <f t="shared" si="9"/>
        <v>0.22174294134634107</v>
      </c>
      <c r="F30" s="3">
        <f t="shared" si="0"/>
        <v>4.1144041496745422E-3</v>
      </c>
      <c r="G30" s="17">
        <f t="shared" si="1"/>
        <v>13.806270509229069</v>
      </c>
      <c r="H30" s="18"/>
      <c r="I30" s="24">
        <f t="shared" si="2"/>
        <v>13.551809710199366</v>
      </c>
      <c r="J30" s="24">
        <f t="shared" si="3"/>
        <v>13.556270509229069</v>
      </c>
      <c r="K30" s="17">
        <f t="shared" si="10"/>
        <v>13.552371552211966</v>
      </c>
      <c r="L30" s="18"/>
      <c r="M30" s="19">
        <v>31.5</v>
      </c>
      <c r="N30" s="19">
        <f t="shared" si="4"/>
        <v>0.99913181955004438</v>
      </c>
      <c r="O30" s="17">
        <f t="shared" si="5"/>
        <v>0.13088712591046234</v>
      </c>
      <c r="P30" s="19">
        <f t="shared" si="6"/>
        <v>15.133884306454277</v>
      </c>
    </row>
    <row r="31" spans="1:16" x14ac:dyDescent="0.35">
      <c r="A31" s="5">
        <f t="shared" si="11"/>
        <v>44</v>
      </c>
      <c r="B31" s="5">
        <f t="shared" si="7"/>
        <v>0.99533941493885691</v>
      </c>
      <c r="C31" s="7">
        <f t="shared" si="12"/>
        <v>9517.2450169619588</v>
      </c>
      <c r="D31" s="3">
        <f t="shared" si="8"/>
        <v>0.22831861525561059</v>
      </c>
      <c r="E31" s="3">
        <f t="shared" si="9"/>
        <v>0.23169350847650952</v>
      </c>
      <c r="F31" s="3">
        <f t="shared" si="0"/>
        <v>4.475844564641996E-3</v>
      </c>
      <c r="G31" s="17">
        <f t="shared" si="1"/>
        <v>13.633037797150855</v>
      </c>
      <c r="H31" s="18"/>
      <c r="I31" s="24">
        <f t="shared" si="2"/>
        <v>13.378540234828481</v>
      </c>
      <c r="J31" s="24">
        <f t="shared" si="3"/>
        <v>13.383037797150855</v>
      </c>
      <c r="K31" s="17">
        <f t="shared" si="10"/>
        <v>13.379116250107817</v>
      </c>
      <c r="L31" s="18"/>
      <c r="M31" s="19">
        <v>32</v>
      </c>
      <c r="N31" s="19">
        <f t="shared" si="4"/>
        <v>0.99910165513579929</v>
      </c>
      <c r="O31" s="17">
        <f t="shared" si="5"/>
        <v>0.13400470367306713</v>
      </c>
      <c r="P31" s="19">
        <f t="shared" si="6"/>
        <v>15.079597846568316</v>
      </c>
    </row>
    <row r="32" spans="1:16" x14ac:dyDescent="0.35">
      <c r="A32" s="5">
        <f t="shared" si="11"/>
        <v>45</v>
      </c>
      <c r="B32" s="5">
        <f t="shared" si="7"/>
        <v>0.99492429773596514</v>
      </c>
      <c r="C32" s="7">
        <f t="shared" si="12"/>
        <v>9472.889087012667</v>
      </c>
      <c r="D32" s="3">
        <f t="shared" si="8"/>
        <v>0.23846855007182136</v>
      </c>
      <c r="E32" s="3">
        <f t="shared" si="9"/>
        <v>0.24199347462575657</v>
      </c>
      <c r="F32" s="3">
        <f t="shared" si="0"/>
        <v>4.873429021106197E-3</v>
      </c>
      <c r="G32" s="17">
        <f t="shared" si="1"/>
        <v>13.453722282064467</v>
      </c>
      <c r="H32" s="18"/>
      <c r="I32" s="24">
        <f t="shared" si="2"/>
        <v>13.199186665562356</v>
      </c>
      <c r="J32" s="24">
        <f t="shared" si="3"/>
        <v>13.203722282064467</v>
      </c>
      <c r="K32" s="17">
        <f t="shared" si="10"/>
        <v>13.199775885992899</v>
      </c>
      <c r="L32" s="18"/>
      <c r="M32" s="19">
        <v>32.5</v>
      </c>
      <c r="N32" s="19">
        <f t="shared" si="4"/>
        <v>0.9990700194096801</v>
      </c>
      <c r="O32" s="17">
        <f t="shared" si="5"/>
        <v>0.13719118675087669</v>
      </c>
      <c r="P32" s="19">
        <f t="shared" si="6"/>
        <v>15.024111536697964</v>
      </c>
    </row>
    <row r="33" spans="1:16" x14ac:dyDescent="0.35">
      <c r="A33" s="5">
        <f t="shared" si="11"/>
        <v>46</v>
      </c>
      <c r="B33" s="5">
        <f t="shared" si="7"/>
        <v>0.99446786877420168</v>
      </c>
      <c r="C33" s="7">
        <f t="shared" si="12"/>
        <v>9424.807522426765</v>
      </c>
      <c r="D33" s="3">
        <f t="shared" si="8"/>
        <v>0.2489646311541093</v>
      </c>
      <c r="E33" s="3">
        <f t="shared" si="9"/>
        <v>0.25264470360455293</v>
      </c>
      <c r="F33" s="3">
        <f t="shared" si="0"/>
        <v>5.3107719232168161E-3</v>
      </c>
      <c r="G33" s="17">
        <f t="shared" si="1"/>
        <v>13.26829151627738</v>
      </c>
      <c r="H33" s="18"/>
      <c r="I33" s="24">
        <f t="shared" si="2"/>
        <v>13.013716547822447</v>
      </c>
      <c r="J33" s="24">
        <f t="shared" si="3"/>
        <v>13.01829151627738</v>
      </c>
      <c r="K33" s="17">
        <f t="shared" si="10"/>
        <v>13.014317786274431</v>
      </c>
      <c r="L33" s="18"/>
      <c r="M33" s="19">
        <v>33</v>
      </c>
      <c r="N33" s="19">
        <f t="shared" si="4"/>
        <v>0.99903684065645892</v>
      </c>
      <c r="O33" s="17">
        <f t="shared" si="5"/>
        <v>0.14044760469501366</v>
      </c>
      <c r="P33" s="19">
        <f t="shared" si="6"/>
        <v>14.967407449243666</v>
      </c>
    </row>
    <row r="34" spans="1:16" x14ac:dyDescent="0.35">
      <c r="A34" s="5">
        <f t="shared" si="11"/>
        <v>47</v>
      </c>
      <c r="B34" s="5">
        <f t="shared" si="7"/>
        <v>0.99396603875824352</v>
      </c>
      <c r="C34" s="7">
        <f t="shared" si="12"/>
        <v>9372.6682504348082</v>
      </c>
      <c r="D34" s="3">
        <f t="shared" si="8"/>
        <v>0.25980766790990378</v>
      </c>
      <c r="E34" s="3">
        <f t="shared" si="9"/>
        <v>0.26364801678458955</v>
      </c>
      <c r="F34" s="3">
        <f t="shared" si="0"/>
        <v>5.7918491155384989E-3</v>
      </c>
      <c r="G34" s="17">
        <f t="shared" si="1"/>
        <v>13.076731200258344</v>
      </c>
      <c r="H34" s="18"/>
      <c r="I34" s="24">
        <f t="shared" si="2"/>
        <v>12.822115579042871</v>
      </c>
      <c r="J34" s="24">
        <f t="shared" si="3"/>
        <v>12.826731200258344</v>
      </c>
      <c r="K34" s="17">
        <f t="shared" si="10"/>
        <v>12.822727402930875</v>
      </c>
      <c r="L34" s="18"/>
      <c r="M34" s="19">
        <v>33.5</v>
      </c>
      <c r="N34" s="19">
        <f t="shared" si="4"/>
        <v>0.99900204367034573</v>
      </c>
      <c r="O34" s="17">
        <f t="shared" si="5"/>
        <v>0.1437749780827077</v>
      </c>
      <c r="P34" s="19">
        <f t="shared" si="6"/>
        <v>14.909467812868485</v>
      </c>
    </row>
    <row r="35" spans="1:16" x14ac:dyDescent="0.35">
      <c r="A35" s="5">
        <f t="shared" si="11"/>
        <v>48</v>
      </c>
      <c r="B35" s="5">
        <f t="shared" si="7"/>
        <v>0.99341431822137438</v>
      </c>
      <c r="C35" s="7">
        <f t="shared" si="12"/>
        <v>9316.1139334798427</v>
      </c>
      <c r="D35" s="3">
        <f t="shared" si="8"/>
        <v>0.27099735427505578</v>
      </c>
      <c r="E35" s="3">
        <f t="shared" si="9"/>
        <v>0.27500310357762808</v>
      </c>
      <c r="F35" s="3">
        <f t="shared" si="0"/>
        <v>6.3210340270923489E-3</v>
      </c>
      <c r="G35" s="17">
        <f t="shared" si="1"/>
        <v>12.879046741140659</v>
      </c>
      <c r="H35" s="18"/>
      <c r="I35" s="24">
        <f t="shared" si="2"/>
        <v>12.624389167504422</v>
      </c>
      <c r="J35" s="24">
        <f t="shared" si="3"/>
        <v>12.629046741140659</v>
      </c>
      <c r="K35" s="17">
        <f t="shared" si="10"/>
        <v>12.625009869756218</v>
      </c>
      <c r="L35" s="18"/>
      <c r="M35" s="19">
        <v>34</v>
      </c>
      <c r="N35" s="19">
        <f t="shared" si="4"/>
        <v>0.99896554958559547</v>
      </c>
      <c r="O35" s="17">
        <f t="shared" si="5"/>
        <v>0.14717431699836389</v>
      </c>
      <c r="P35" s="19">
        <f t="shared" si="6"/>
        <v>14.850275038947306</v>
      </c>
    </row>
    <row r="36" spans="1:16" x14ac:dyDescent="0.35">
      <c r="A36" s="5">
        <f t="shared" si="11"/>
        <v>49</v>
      </c>
      <c r="B36" s="5">
        <f t="shared" si="7"/>
        <v>0.99280777933541353</v>
      </c>
      <c r="C36" s="7">
        <f t="shared" si="12"/>
        <v>9254.7609717005234</v>
      </c>
      <c r="D36" s="3">
        <f t="shared" si="8"/>
        <v>0.28253218078782322</v>
      </c>
      <c r="E36" s="3">
        <f t="shared" si="9"/>
        <v>0.28670843220980702</v>
      </c>
      <c r="F36" s="3">
        <f t="shared" si="0"/>
        <v>6.9031374298015834E-3</v>
      </c>
      <c r="G36" s="17">
        <f t="shared" si="1"/>
        <v>12.675264806081767</v>
      </c>
      <c r="H36" s="18"/>
      <c r="I36" s="24">
        <f t="shared" si="2"/>
        <v>12.420563986023824</v>
      </c>
      <c r="J36" s="24">
        <f t="shared" si="3"/>
        <v>12.425264806081767</v>
      </c>
      <c r="K36" s="17">
        <f t="shared" si="10"/>
        <v>12.421191553234657</v>
      </c>
      <c r="L36" s="18"/>
      <c r="M36" s="19">
        <v>34.5</v>
      </c>
      <c r="N36" s="19">
        <f t="shared" si="4"/>
        <v>0.99892727569894335</v>
      </c>
      <c r="O36" s="17">
        <f t="shared" si="5"/>
        <v>0.15064661945026753</v>
      </c>
      <c r="P36" s="19">
        <f t="shared" si="6"/>
        <v>14.789811749136788</v>
      </c>
    </row>
    <row r="37" spans="1:16" x14ac:dyDescent="0.35">
      <c r="A37" s="5">
        <f t="shared" si="11"/>
        <v>50</v>
      </c>
      <c r="B37" s="5">
        <f t="shared" si="7"/>
        <v>0.99214101428131873</v>
      </c>
      <c r="C37" s="7">
        <f t="shared" si="12"/>
        <v>9188.1986885940514</v>
      </c>
      <c r="D37" s="3">
        <f t="shared" si="8"/>
        <v>0.29440934796680041</v>
      </c>
      <c r="E37" s="3">
        <f t="shared" si="9"/>
        <v>0.29876116181916662</v>
      </c>
      <c r="F37" s="3">
        <f t="shared" si="0"/>
        <v>7.5434511727817434E-3</v>
      </c>
      <c r="G37" s="17">
        <f t="shared" si="1"/>
        <v>12.465434852586503</v>
      </c>
      <c r="H37" s="18"/>
      <c r="I37" s="24">
        <f t="shared" si="2"/>
        <v>12.21068950260174</v>
      </c>
      <c r="J37" s="24">
        <f t="shared" si="3"/>
        <v>12.215434852586503</v>
      </c>
      <c r="K37" s="17">
        <f t="shared" si="10"/>
        <v>12.211321580130456</v>
      </c>
      <c r="L37" s="18"/>
      <c r="M37" s="19">
        <v>35</v>
      </c>
      <c r="N37" s="19">
        <f t="shared" si="4"/>
        <v>0.99888713528348239</v>
      </c>
      <c r="O37" s="17">
        <f t="shared" si="5"/>
        <v>0.15419286972234145</v>
      </c>
      <c r="P37" s="19">
        <f t="shared" si="6"/>
        <v>14.728060804076263</v>
      </c>
    </row>
    <row r="38" spans="1:16" x14ac:dyDescent="0.35">
      <c r="A38" s="5">
        <f t="shared" si="11"/>
        <v>51</v>
      </c>
      <c r="B38" s="5">
        <f t="shared" si="7"/>
        <v>0.99140808991494589</v>
      </c>
      <c r="C38" s="7">
        <f t="shared" si="12"/>
        <v>9115.9887663199843</v>
      </c>
      <c r="D38" s="3">
        <f t="shared" si="8"/>
        <v>0.30662468212393434</v>
      </c>
      <c r="E38" s="3">
        <f t="shared" si="9"/>
        <v>0.31115705702425439</v>
      </c>
      <c r="F38" s="3">
        <f t="shared" si="0"/>
        <v>8.2477962900599187E-3</v>
      </c>
      <c r="G38" s="17">
        <f t="shared" si="1"/>
        <v>12.249630615810471</v>
      </c>
      <c r="H38" s="18"/>
      <c r="I38" s="24">
        <f t="shared" si="2"/>
        <v>11.994839468041784</v>
      </c>
      <c r="J38" s="24">
        <f t="shared" si="3"/>
        <v>11.999630615810471</v>
      </c>
      <c r="K38" s="17">
        <f t="shared" si="10"/>
        <v>11.995473321784594</v>
      </c>
      <c r="L38" s="18"/>
      <c r="M38" s="19">
        <v>35.5</v>
      </c>
      <c r="N38" s="19">
        <f t="shared" si="4"/>
        <v>0.99884503739357289</v>
      </c>
      <c r="O38" s="17">
        <f t="shared" si="5"/>
        <v>0.15781403666051516</v>
      </c>
      <c r="P38" s="19">
        <f t="shared" si="6"/>
        <v>14.665005333227224</v>
      </c>
    </row>
    <row r="39" spans="1:16" x14ac:dyDescent="0.35">
      <c r="A39" s="5">
        <f t="shared" si="11"/>
        <v>52</v>
      </c>
      <c r="B39" s="5">
        <f t="shared" ref="B39:B70" si="13">EXP(-A-B*_c^A39/LN(_c)*(_c-1))</f>
        <v>0.99060249845192982</v>
      </c>
      <c r="C39" s="7">
        <f t="shared" si="12"/>
        <v>9037.6650105034005</v>
      </c>
      <c r="D39" s="3">
        <f t="shared" ref="D39:D70" si="14">v*(1-B39)+v*B39*D40</f>
        <v>0.31917255485928425</v>
      </c>
      <c r="E39" s="3">
        <f t="shared" si="9"/>
        <v>0.32389040622889625</v>
      </c>
      <c r="F39" s="3">
        <f t="shared" ref="F39:F70" si="15">A+B*(_c^A39)</f>
        <v>9.0225759190659116E-3</v>
      </c>
      <c r="G39" s="17">
        <f t="shared" ref="G39:G70" si="16">1+v*B39*G40</f>
        <v>12.027951530819289</v>
      </c>
      <c r="H39" s="18"/>
      <c r="I39" s="24">
        <f t="shared" ref="I39:I70" si="17">$L$2*G39-$L$3</f>
        <v>11.773113338511594</v>
      </c>
      <c r="J39" s="24">
        <f t="shared" ref="J39:J70" si="18">G39-(1/4)</f>
        <v>11.777951530819289</v>
      </c>
      <c r="K39" s="17">
        <f t="shared" si="10"/>
        <v>11.773745813066599</v>
      </c>
      <c r="L39" s="18"/>
      <c r="M39" s="19">
        <v>36</v>
      </c>
      <c r="N39" s="19">
        <f t="shared" si="4"/>
        <v>0.99880088666036082</v>
      </c>
      <c r="O39" s="17">
        <f t="shared" si="5"/>
        <v>0.16151107189341649</v>
      </c>
      <c r="P39" s="19">
        <f t="shared" si="6"/>
        <v>14.60062876585647</v>
      </c>
    </row>
    <row r="40" spans="1:16" x14ac:dyDescent="0.35">
      <c r="A40" s="5">
        <f t="shared" si="11"/>
        <v>53</v>
      </c>
      <c r="B40" s="5">
        <f t="shared" si="13"/>
        <v>0.98971710388730794</v>
      </c>
      <c r="C40" s="7">
        <f t="shared" si="12"/>
        <v>8952.7335395762548</v>
      </c>
      <c r="D40" s="3">
        <f t="shared" si="14"/>
        <v>0.33204580759366287</v>
      </c>
      <c r="E40" s="3">
        <f t="shared" si="9"/>
        <v>0.33695394503931614</v>
      </c>
      <c r="F40" s="3">
        <f t="shared" si="15"/>
        <v>9.8748335109725034E-3</v>
      </c>
      <c r="G40" s="17">
        <f t="shared" si="16"/>
        <v>11.800524065845268</v>
      </c>
      <c r="H40" s="18"/>
      <c r="I40" s="24">
        <f t="shared" si="17"/>
        <v>11.54563760908246</v>
      </c>
      <c r="J40" s="24">
        <f t="shared" si="18"/>
        <v>11.550524065845268</v>
      </c>
      <c r="K40" s="17">
        <f t="shared" si="10"/>
        <v>11.546265081993084</v>
      </c>
      <c r="L40" s="18"/>
      <c r="M40" s="19">
        <v>36.5</v>
      </c>
      <c r="N40" s="19">
        <f t="shared" si="4"/>
        <v>0.99875458307745779</v>
      </c>
      <c r="O40" s="17">
        <f t="shared" si="5"/>
        <v>0.16528490798726708</v>
      </c>
      <c r="P40" s="19">
        <f t="shared" si="6"/>
        <v>14.534914863164962</v>
      </c>
    </row>
    <row r="41" spans="1:16" x14ac:dyDescent="0.35">
      <c r="A41" s="5">
        <f t="shared" si="11"/>
        <v>54</v>
      </c>
      <c r="B41" s="5">
        <f t="shared" si="13"/>
        <v>0.98874408386018542</v>
      </c>
      <c r="C41" s="7">
        <f t="shared" si="12"/>
        <v>8860.673510664179</v>
      </c>
      <c r="D41" s="3">
        <f t="shared" si="14"/>
        <v>0.34523568259511045</v>
      </c>
      <c r="E41" s="3">
        <f t="shared" si="9"/>
        <v>0.35033878627107767</v>
      </c>
      <c r="F41" s="3">
        <f t="shared" si="15"/>
        <v>1.0812316862069755E-2</v>
      </c>
      <c r="G41" s="17">
        <f t="shared" si="16"/>
        <v>11.567502940819695</v>
      </c>
      <c r="H41" s="18"/>
      <c r="I41" s="24">
        <f t="shared" si="17"/>
        <v>11.312567032520192</v>
      </c>
      <c r="J41" s="24">
        <f t="shared" si="18"/>
        <v>11.317502940819695</v>
      </c>
      <c r="K41" s="17">
        <f t="shared" si="10"/>
        <v>11.313185364258068</v>
      </c>
      <c r="L41" s="18"/>
      <c r="M41" s="19">
        <v>37</v>
      </c>
      <c r="N41" s="19">
        <f t="shared" si="4"/>
        <v>0.9987060217763174</v>
      </c>
      <c r="O41" s="17">
        <f t="shared" si="5"/>
        <v>0.16913645653504236</v>
      </c>
      <c r="P41" s="19">
        <f t="shared" si="6"/>
        <v>14.467847751561322</v>
      </c>
    </row>
    <row r="42" spans="1:16" x14ac:dyDescent="0.35">
      <c r="A42" s="5">
        <f t="shared" si="11"/>
        <v>55</v>
      </c>
      <c r="B42" s="5">
        <f t="shared" si="13"/>
        <v>0.98767486667249316</v>
      </c>
      <c r="C42" s="7">
        <f t="shared" si="12"/>
        <v>8760.938512685867</v>
      </c>
      <c r="D42" s="3">
        <f t="shared" si="14"/>
        <v>0.35873176204122653</v>
      </c>
      <c r="E42" s="3">
        <f t="shared" si="9"/>
        <v>0.36403435811066515</v>
      </c>
      <c r="F42" s="3">
        <f t="shared" si="15"/>
        <v>1.1843548548276732E-2</v>
      </c>
      <c r="G42" s="17">
        <f t="shared" si="16"/>
        <v>11.329072203938312</v>
      </c>
      <c r="H42" s="18"/>
      <c r="I42" s="24">
        <f t="shared" si="17"/>
        <v>11.074085696079079</v>
      </c>
      <c r="J42" s="24">
        <f t="shared" si="18"/>
        <v>11.079072203938312</v>
      </c>
      <c r="K42" s="17">
        <f t="shared" si="10"/>
        <v>11.074690175396295</v>
      </c>
      <c r="L42" s="18"/>
      <c r="M42" s="19">
        <v>37.5</v>
      </c>
      <c r="N42" s="19">
        <f t="shared" si="4"/>
        <v>0.99865509279082065</v>
      </c>
      <c r="O42" s="17">
        <f t="shared" si="5"/>
        <v>0.17306660618015315</v>
      </c>
      <c r="P42" s="19">
        <f t="shared" si="6"/>
        <v>14.399411957075516</v>
      </c>
    </row>
    <row r="43" spans="1:16" x14ac:dyDescent="0.35">
      <c r="A43" s="5">
        <f t="shared" si="11"/>
        <v>56</v>
      </c>
      <c r="B43" s="5">
        <f t="shared" si="13"/>
        <v>0.98650006317500571</v>
      </c>
      <c r="C43" s="7">
        <f t="shared" si="12"/>
        <v>8652.9587774429237</v>
      </c>
      <c r="D43" s="3">
        <f t="shared" si="14"/>
        <v>0.37252191672727536</v>
      </c>
      <c r="E43" s="3">
        <f t="shared" si="9"/>
        <v>0.37802835206541746</v>
      </c>
      <c r="F43" s="3">
        <f t="shared" si="15"/>
        <v>1.2977903403104401E-2</v>
      </c>
      <c r="G43" s="17">
        <f t="shared" si="16"/>
        <v>11.085446137818115</v>
      </c>
      <c r="H43" s="18"/>
      <c r="I43" s="24">
        <f t="shared" si="17"/>
        <v>10.830407927850986</v>
      </c>
      <c r="J43" s="24">
        <f t="shared" si="18"/>
        <v>10.835446137818115</v>
      </c>
      <c r="K43" s="17">
        <f t="shared" si="10"/>
        <v>10.830993212097672</v>
      </c>
      <c r="L43" s="18"/>
      <c r="M43" s="19">
        <v>38</v>
      </c>
      <c r="N43" s="19">
        <f t="shared" si="4"/>
        <v>0.99860168081056044</v>
      </c>
      <c r="O43" s="17">
        <f t="shared" si="5"/>
        <v>0.17707622057511757</v>
      </c>
      <c r="P43" s="19">
        <f t="shared" si="6"/>
        <v>14.329592440904554</v>
      </c>
    </row>
    <row r="44" spans="1:16" x14ac:dyDescent="0.35">
      <c r="A44" s="5">
        <f t="shared" si="11"/>
        <v>57</v>
      </c>
      <c r="B44" s="5">
        <f t="shared" si="13"/>
        <v>0.98520939324485468</v>
      </c>
      <c r="C44" s="7">
        <f t="shared" si="12"/>
        <v>8536.1443805981653</v>
      </c>
      <c r="D44" s="3">
        <f t="shared" si="14"/>
        <v>0.38659226607496094</v>
      </c>
      <c r="E44" s="3">
        <f t="shared" si="9"/>
        <v>0.39230668238117267</v>
      </c>
      <c r="F44" s="3">
        <f t="shared" si="15"/>
        <v>1.4225693743414845E-2</v>
      </c>
      <c r="G44" s="17">
        <f t="shared" si="16"/>
        <v>10.836869966009003</v>
      </c>
      <c r="H44" s="18"/>
      <c r="I44" s="24">
        <f t="shared" si="17"/>
        <v>10.581779003426933</v>
      </c>
      <c r="J44" s="24">
        <f t="shared" si="18"/>
        <v>10.586869966009003</v>
      </c>
      <c r="K44" s="17">
        <f t="shared" si="10"/>
        <v>10.582339053392291</v>
      </c>
      <c r="L44" s="18"/>
      <c r="M44" s="19">
        <v>38.5</v>
      </c>
      <c r="N44" s="19">
        <f t="shared" si="4"/>
        <v>0.99854566492229402</v>
      </c>
      <c r="O44" s="17">
        <f t="shared" si="5"/>
        <v>0.18116613627591596</v>
      </c>
      <c r="P44" s="19">
        <f t="shared" si="6"/>
        <v>14.258374636078138</v>
      </c>
    </row>
    <row r="45" spans="1:16" x14ac:dyDescent="0.35">
      <c r="A45" s="5">
        <f t="shared" si="11"/>
        <v>58</v>
      </c>
      <c r="B45" s="5">
        <f t="shared" si="13"/>
        <v>0.98379160659871467</v>
      </c>
      <c r="C45" s="7">
        <f t="shared" si="12"/>
        <v>8409.8896258595942</v>
      </c>
      <c r="D45" s="3">
        <f t="shared" si="14"/>
        <v>0.4009271511138997</v>
      </c>
      <c r="E45" s="3">
        <f t="shared" si="9"/>
        <v>0.40685345862436617</v>
      </c>
      <c r="F45" s="3">
        <f t="shared" si="15"/>
        <v>1.559826311775633E-2</v>
      </c>
      <c r="G45" s="17">
        <f t="shared" si="16"/>
        <v>10.583620330321084</v>
      </c>
      <c r="H45" s="18"/>
      <c r="I45" s="24">
        <f t="shared" si="17"/>
        <v>10.32847562332571</v>
      </c>
      <c r="J45" s="24">
        <f t="shared" si="18"/>
        <v>10.333620330321084</v>
      </c>
      <c r="K45" s="17">
        <f t="shared" si="10"/>
        <v>10.329003632118475</v>
      </c>
      <c r="L45" s="18"/>
      <c r="M45" s="19">
        <v>39</v>
      </c>
      <c r="N45" s="19">
        <f t="shared" si="4"/>
        <v>0.99848691833900416</v>
      </c>
      <c r="O45" s="17">
        <f t="shared" si="5"/>
        <v>0.18533716057296562</v>
      </c>
      <c r="P45" s="19">
        <f t="shared" si="6"/>
        <v>14.185744485227955</v>
      </c>
    </row>
    <row r="46" spans="1:16" x14ac:dyDescent="0.35">
      <c r="A46" s="5">
        <f t="shared" si="11"/>
        <v>59</v>
      </c>
      <c r="B46" s="5">
        <f t="shared" si="13"/>
        <v>0.9822343977169854</v>
      </c>
      <c r="C46" s="7">
        <f t="shared" si="12"/>
        <v>8273.5788263422728</v>
      </c>
      <c r="D46" s="3">
        <f t="shared" si="14"/>
        <v>0.41550912209214058</v>
      </c>
      <c r="E46" s="3">
        <f t="shared" si="9"/>
        <v>0.42165097310941535</v>
      </c>
      <c r="F46" s="3">
        <f t="shared" si="15"/>
        <v>1.7108089429531965E-2</v>
      </c>
      <c r="G46" s="17">
        <f t="shared" si="16"/>
        <v>10.326005509705498</v>
      </c>
      <c r="H46" s="18"/>
      <c r="I46" s="24">
        <f t="shared" si="17"/>
        <v>10.070806131921142</v>
      </c>
      <c r="J46" s="24">
        <f t="shared" si="18"/>
        <v>10.076005509705498</v>
      </c>
      <c r="K46" s="17">
        <f t="shared" si="10"/>
        <v>10.071294447358403</v>
      </c>
      <c r="L46" s="18"/>
      <c r="M46" s="19">
        <v>39.5</v>
      </c>
      <c r="N46" s="19">
        <f t="shared" si="4"/>
        <v>0.9984253081159894</v>
      </c>
      <c r="O46" s="17">
        <f t="shared" si="5"/>
        <v>0.18959006925990551</v>
      </c>
      <c r="P46" s="19">
        <f t="shared" si="6"/>
        <v>14.111688479439884</v>
      </c>
    </row>
    <row r="47" spans="1:16" x14ac:dyDescent="0.35">
      <c r="A47" s="5">
        <f t="shared" si="11"/>
        <v>60</v>
      </c>
      <c r="B47" s="5">
        <f t="shared" si="13"/>
        <v>0.980524314699463</v>
      </c>
      <c r="C47" s="7">
        <f t="shared" si="12"/>
        <v>8126.5937154563053</v>
      </c>
      <c r="D47" s="3">
        <f t="shared" si="14"/>
        <v>0.43031894231873663</v>
      </c>
      <c r="E47" s="3">
        <f t="shared" si="9"/>
        <v>0.43667970479809043</v>
      </c>
      <c r="F47" s="3">
        <f t="shared" si="15"/>
        <v>1.876889837248516E-2</v>
      </c>
      <c r="G47" s="17">
        <f t="shared" si="16"/>
        <v>10.064365352368968</v>
      </c>
      <c r="H47" s="18"/>
      <c r="I47" s="24">
        <f t="shared" si="17"/>
        <v>9.8091104495422368</v>
      </c>
      <c r="J47" s="24">
        <f t="shared" si="18"/>
        <v>9.8143653523689682</v>
      </c>
      <c r="K47" s="17">
        <f t="shared" si="10"/>
        <v>9.8095504894629393</v>
      </c>
      <c r="L47" s="18"/>
      <c r="M47" s="19">
        <v>40</v>
      </c>
      <c r="N47" s="19">
        <f t="shared" si="4"/>
        <v>0.99836069485337531</v>
      </c>
      <c r="O47" s="17">
        <f t="shared" si="5"/>
        <v>0.1939256043416577</v>
      </c>
      <c r="P47" s="19">
        <f t="shared" si="6"/>
        <v>14.036193698163579</v>
      </c>
    </row>
    <row r="48" spans="1:16" x14ac:dyDescent="0.35">
      <c r="A48" s="5">
        <f t="shared" si="11"/>
        <v>61</v>
      </c>
      <c r="B48" s="5">
        <f t="shared" si="13"/>
        <v>0.97864666193553518</v>
      </c>
      <c r="C48" s="7">
        <f t="shared" si="12"/>
        <v>7968.3227336887567</v>
      </c>
      <c r="D48" s="3">
        <f t="shared" si="14"/>
        <v>0.44533560974585695</v>
      </c>
      <c r="E48" s="3">
        <f t="shared" si="9"/>
        <v>0.4519183412006425</v>
      </c>
      <c r="F48" s="3">
        <f t="shared" si="15"/>
        <v>2.0595788209733679E-2</v>
      </c>
      <c r="G48" s="17">
        <f t="shared" si="16"/>
        <v>9.7990708944898426</v>
      </c>
      <c r="H48" s="18"/>
      <c r="I48" s="24">
        <f t="shared" si="17"/>
        <v>9.5437596911083133</v>
      </c>
      <c r="J48" s="24">
        <f t="shared" si="18"/>
        <v>9.5490708944898426</v>
      </c>
      <c r="K48" s="17">
        <f t="shared" si="10"/>
        <v>9.5441418509689857</v>
      </c>
      <c r="L48" s="18"/>
      <c r="M48" s="19">
        <v>40.5</v>
      </c>
      <c r="N48" s="19">
        <f t="shared" si="4"/>
        <v>0.99829293238440886</v>
      </c>
      <c r="O48" s="17">
        <f t="shared" si="5"/>
        <v>0.19834447168351974</v>
      </c>
      <c r="P48" s="19">
        <f t="shared" si="6"/>
        <v>13.959247850148884</v>
      </c>
    </row>
    <row r="49" spans="1:16" x14ac:dyDescent="0.35">
      <c r="A49" s="5">
        <f t="shared" si="11"/>
        <v>62</v>
      </c>
      <c r="B49" s="5">
        <f t="shared" si="13"/>
        <v>0.97658539655587628</v>
      </c>
      <c r="C49" s="7">
        <f t="shared" si="12"/>
        <v>7798.1724445495402</v>
      </c>
      <c r="D49" s="3">
        <f t="shared" si="14"/>
        <v>0.46053639765628912</v>
      </c>
      <c r="E49" s="3">
        <f t="shared" si="9"/>
        <v>0.46734381966472843</v>
      </c>
      <c r="F49" s="3">
        <f t="shared" si="15"/>
        <v>2.2605367030707053E-2</v>
      </c>
      <c r="G49" s="17">
        <f t="shared" si="16"/>
        <v>9.5305236414055408</v>
      </c>
      <c r="H49" s="18"/>
      <c r="I49" s="24">
        <f t="shared" si="17"/>
        <v>9.2751554471638968</v>
      </c>
      <c r="J49" s="24">
        <f t="shared" si="18"/>
        <v>9.2805236414055408</v>
      </c>
      <c r="K49" s="17">
        <f t="shared" si="10"/>
        <v>9.275468999208373</v>
      </c>
      <c r="L49" s="18"/>
      <c r="M49" s="19">
        <v>41</v>
      </c>
      <c r="N49" s="19">
        <f t="shared" si="4"/>
        <v>0.99822186744887709</v>
      </c>
      <c r="O49" s="17">
        <f t="shared" si="5"/>
        <v>0.20284733860334633</v>
      </c>
      <c r="P49" s="19">
        <f t="shared" si="6"/>
        <v>13.880839315373231</v>
      </c>
    </row>
    <row r="50" spans="1:16" x14ac:dyDescent="0.35">
      <c r="A50" s="5">
        <f t="shared" si="11"/>
        <v>63</v>
      </c>
      <c r="B50" s="5">
        <f t="shared" si="13"/>
        <v>0.974323018742703</v>
      </c>
      <c r="C50" s="7">
        <f t="shared" si="12"/>
        <v>7615.5813291715194</v>
      </c>
      <c r="D50" s="3">
        <f t="shared" si="14"/>
        <v>0.47589691563133202</v>
      </c>
      <c r="E50" s="3">
        <f t="shared" si="9"/>
        <v>0.48293138924450113</v>
      </c>
      <c r="F50" s="3">
        <f t="shared" si="15"/>
        <v>2.4815903733777754E-2</v>
      </c>
      <c r="G50" s="17">
        <f t="shared" si="16"/>
        <v>9.2591544905131169</v>
      </c>
      <c r="H50" s="18"/>
      <c r="I50" s="24">
        <f t="shared" si="17"/>
        <v>9.0037287065507066</v>
      </c>
      <c r="J50" s="24">
        <f t="shared" si="18"/>
        <v>9.0091544905131169</v>
      </c>
      <c r="K50" s="17">
        <f t="shared" si="10"/>
        <v>9.0039616897720069</v>
      </c>
      <c r="L50" s="18"/>
      <c r="M50" s="19">
        <v>41.5</v>
      </c>
      <c r="N50" s="19">
        <f t="shared" si="4"/>
        <v>0.9981473393509529</v>
      </c>
      <c r="O50" s="17">
        <f t="shared" si="5"/>
        <v>0.20743483140920335</v>
      </c>
      <c r="P50" s="19">
        <f t="shared" si="6"/>
        <v>13.800957187918543</v>
      </c>
    </row>
    <row r="51" spans="1:16" x14ac:dyDescent="0.35">
      <c r="A51" s="5">
        <f t="shared" si="11"/>
        <v>64</v>
      </c>
      <c r="B51" s="5">
        <f t="shared" si="13"/>
        <v>0.97184045611748593</v>
      </c>
      <c r="C51" s="7">
        <f t="shared" si="12"/>
        <v>7420.0361901189617</v>
      </c>
      <c r="D51" s="3">
        <f t="shared" si="14"/>
        <v>0.49139119173201889</v>
      </c>
      <c r="E51" s="3">
        <f t="shared" si="9"/>
        <v>0.49865469409659491</v>
      </c>
      <c r="F51" s="3">
        <f t="shared" si="15"/>
        <v>2.7247494107155532E-2</v>
      </c>
      <c r="G51" s="17">
        <f t="shared" si="16"/>
        <v>8.9854222794009821</v>
      </c>
      <c r="H51" s="18"/>
      <c r="I51" s="24">
        <f t="shared" si="17"/>
        <v>8.7299384042312589</v>
      </c>
      <c r="J51" s="24">
        <f t="shared" si="18"/>
        <v>8.7354222794009821</v>
      </c>
      <c r="K51" s="17">
        <f t="shared" si="10"/>
        <v>8.7300775042615371</v>
      </c>
      <c r="L51" s="18"/>
      <c r="M51" s="19">
        <v>42</v>
      </c>
      <c r="N51" s="19">
        <f t="shared" si="4"/>
        <v>0.99806917960074781</v>
      </c>
      <c r="O51" s="17">
        <f t="shared" si="5"/>
        <v>0.21210753288521092</v>
      </c>
      <c r="P51" s="19">
        <f t="shared" si="6"/>
        <v>13.719591319750295</v>
      </c>
    </row>
    <row r="52" spans="1:16" x14ac:dyDescent="0.35">
      <c r="A52" s="5">
        <f t="shared" si="11"/>
        <v>65</v>
      </c>
      <c r="B52" s="5">
        <f t="shared" si="13"/>
        <v>0.96911694260515335</v>
      </c>
      <c r="C52" s="7">
        <f t="shared" si="12"/>
        <v>7211.091355413464</v>
      </c>
      <c r="D52" s="3">
        <f t="shared" si="14"/>
        <v>0.5069917765327745</v>
      </c>
      <c r="E52" s="3">
        <f t="shared" si="9"/>
        <v>0.51448587905155685</v>
      </c>
      <c r="F52" s="3">
        <f t="shared" si="15"/>
        <v>2.9922243517871087E-2</v>
      </c>
      <c r="G52" s="17">
        <f t="shared" si="16"/>
        <v>8.7098119479209686</v>
      </c>
      <c r="H52" s="18"/>
      <c r="I52" s="24">
        <f t="shared" si="17"/>
        <v>8.4542695829708912</v>
      </c>
      <c r="J52" s="24">
        <f t="shared" si="18"/>
        <v>8.4598119479209686</v>
      </c>
      <c r="K52" s="17">
        <f t="shared" si="10"/>
        <v>8.4543000009433538</v>
      </c>
      <c r="L52" s="18"/>
      <c r="M52" s="19">
        <v>42.5</v>
      </c>
      <c r="N52" s="19">
        <f t="shared" si="4"/>
        <v>0.99798721153881531</v>
      </c>
      <c r="O52" s="17">
        <f t="shared" si="5"/>
        <v>0.2168659797286486</v>
      </c>
      <c r="P52" s="19">
        <f t="shared" si="6"/>
        <v>13.636732365345278</v>
      </c>
    </row>
    <row r="53" spans="1:16" x14ac:dyDescent="0.35">
      <c r="A53" s="5">
        <f t="shared" si="11"/>
        <v>66</v>
      </c>
      <c r="B53" s="5">
        <f t="shared" si="13"/>
        <v>0.966129892399896</v>
      </c>
      <c r="C53" s="7">
        <f t="shared" si="12"/>
        <v>6988.3908072047479</v>
      </c>
      <c r="D53" s="3">
        <f t="shared" si="14"/>
        <v>0.52266986930210835</v>
      </c>
      <c r="E53" s="3">
        <f t="shared" si="9"/>
        <v>0.53039571765968097</v>
      </c>
      <c r="F53" s="3">
        <f t="shared" si="15"/>
        <v>3.2864467869658201E-2</v>
      </c>
      <c r="G53" s="17">
        <f t="shared" si="16"/>
        <v>8.4328323089960708</v>
      </c>
      <c r="H53" s="18"/>
      <c r="I53" s="24">
        <f t="shared" si="17"/>
        <v>8.1772311636724275</v>
      </c>
      <c r="J53" s="24">
        <f t="shared" si="18"/>
        <v>8.1828323089960708</v>
      </c>
      <c r="K53" s="17">
        <f t="shared" si="10"/>
        <v>8.1771364729964695</v>
      </c>
      <c r="L53" s="18"/>
      <c r="M53" s="19">
        <v>43</v>
      </c>
      <c r="N53" s="19">
        <f t="shared" si="4"/>
        <v>0.99790124994281726</v>
      </c>
      <c r="O53" s="17">
        <f t="shared" si="5"/>
        <v>0.22171065994176278</v>
      </c>
      <c r="P53" s="19">
        <f t="shared" si="6"/>
        <v>13.552371827108118</v>
      </c>
    </row>
    <row r="54" spans="1:16" x14ac:dyDescent="0.35">
      <c r="A54" s="5">
        <f t="shared" si="11"/>
        <v>67</v>
      </c>
      <c r="B54" s="5">
        <f t="shared" si="13"/>
        <v>0.96285476993846653</v>
      </c>
      <c r="C54" s="7">
        <f t="shared" si="12"/>
        <v>6751.6932586131452</v>
      </c>
      <c r="D54" s="3">
        <f t="shared" si="14"/>
        <v>0.53839546623284562</v>
      </c>
      <c r="E54" s="3">
        <f t="shared" si="9"/>
        <v>0.54635376261230517</v>
      </c>
      <c r="F54" s="3">
        <f t="shared" si="15"/>
        <v>3.6100914656624024E-2</v>
      </c>
      <c r="G54" s="17">
        <f t="shared" si="16"/>
        <v>8.155013429886381</v>
      </c>
      <c r="H54" s="18"/>
      <c r="I54" s="24">
        <f t="shared" si="17"/>
        <v>7.8993533260863629</v>
      </c>
      <c r="J54" s="24">
        <f t="shared" si="18"/>
        <v>7.905013429886381</v>
      </c>
      <c r="K54" s="17">
        <f t="shared" si="10"/>
        <v>7.8991153159625931</v>
      </c>
      <c r="L54" s="18"/>
      <c r="M54" s="19">
        <v>43.5</v>
      </c>
      <c r="N54" s="19">
        <f t="shared" si="4"/>
        <v>0.99781110061553235</v>
      </c>
      <c r="O54" s="17">
        <f t="shared" si="5"/>
        <v>0.2266420101821002</v>
      </c>
      <c r="P54" s="19">
        <f t="shared" si="6"/>
        <v>13.466502101509988</v>
      </c>
    </row>
    <row r="55" spans="1:16" x14ac:dyDescent="0.35">
      <c r="A55" s="5">
        <f t="shared" si="11"/>
        <v>68</v>
      </c>
      <c r="B55" s="5">
        <f t="shared" si="13"/>
        <v>0.95926495713241799</v>
      </c>
      <c r="C55" s="7">
        <f t="shared" si="12"/>
        <v>6500.9000592170551</v>
      </c>
      <c r="D55" s="3">
        <f t="shared" si="14"/>
        <v>0.5541375301899174</v>
      </c>
      <c r="E55" s="3">
        <f t="shared" si="9"/>
        <v>0.56232851799872985</v>
      </c>
      <c r="F55" s="3">
        <f t="shared" si="15"/>
        <v>3.9661006122286423E-2</v>
      </c>
      <c r="G55" s="17">
        <f t="shared" si="16"/>
        <v>7.8769036333114464</v>
      </c>
      <c r="H55" s="18"/>
      <c r="I55" s="24">
        <f t="shared" si="17"/>
        <v>7.621184509296806</v>
      </c>
      <c r="J55" s="24">
        <f t="shared" si="18"/>
        <v>7.6269036333114464</v>
      </c>
      <c r="K55" s="17">
        <f t="shared" si="10"/>
        <v>7.6207830136710548</v>
      </c>
      <c r="L55" s="18"/>
      <c r="M55" s="19">
        <v>44</v>
      </c>
      <c r="N55" s="19">
        <f t="shared" si="4"/>
        <v>0.99771655995334918</v>
      </c>
      <c r="O55" s="17">
        <f t="shared" si="5"/>
        <v>0.2316604130755904</v>
      </c>
      <c r="P55" s="19">
        <f t="shared" si="6"/>
        <v>13.379116525875963</v>
      </c>
    </row>
    <row r="56" spans="1:16" x14ac:dyDescent="0.35">
      <c r="A56" s="5">
        <f t="shared" si="11"/>
        <v>69</v>
      </c>
      <c r="B56" s="5">
        <f t="shared" si="13"/>
        <v>0.95533161953236123</v>
      </c>
      <c r="C56" s="7">
        <f t="shared" si="12"/>
        <v>6236.0856166269823</v>
      </c>
      <c r="D56" s="3">
        <f t="shared" si="14"/>
        <v>0.56986418097442315</v>
      </c>
      <c r="E56" s="3">
        <f t="shared" si="9"/>
        <v>0.57828763238266945</v>
      </c>
      <c r="F56" s="3">
        <f t="shared" si="15"/>
        <v>4.3577106734515071E-2</v>
      </c>
      <c r="G56" s="17">
        <f t="shared" si="16"/>
        <v>7.5990661361185126</v>
      </c>
      <c r="H56" s="18"/>
      <c r="I56" s="24">
        <f t="shared" si="17"/>
        <v>7.343288049676385</v>
      </c>
      <c r="J56" s="24">
        <f t="shared" si="18"/>
        <v>7.3490661361185126</v>
      </c>
      <c r="K56" s="17">
        <f t="shared" si="10"/>
        <v>7.3427007601898566</v>
      </c>
      <c r="L56" s="18"/>
      <c r="M56" s="19">
        <v>44.5</v>
      </c>
      <c r="N56" s="19">
        <f t="shared" si="4"/>
        <v>0.9976174144943496</v>
      </c>
      <c r="O56" s="17">
        <f t="shared" si="5"/>
        <v>0.23676619449701156</v>
      </c>
      <c r="P56" s="19">
        <f t="shared" si="6"/>
        <v>13.290209425740347</v>
      </c>
    </row>
    <row r="57" spans="1:16" x14ac:dyDescent="0.35">
      <c r="A57" s="5">
        <f t="shared" si="11"/>
        <v>70</v>
      </c>
      <c r="B57" s="5">
        <f t="shared" si="13"/>
        <v>0.9510235736077145</v>
      </c>
      <c r="C57" s="7">
        <f t="shared" si="12"/>
        <v>5957.5297716747182</v>
      </c>
      <c r="D57" s="3">
        <f t="shared" si="14"/>
        <v>0.58554290460842529</v>
      </c>
      <c r="E57" s="3">
        <f t="shared" si="9"/>
        <v>0.5941981111805924</v>
      </c>
      <c r="F57" s="3">
        <f t="shared" si="15"/>
        <v>4.7884817407966587E-2</v>
      </c>
      <c r="G57" s="17">
        <f t="shared" si="16"/>
        <v>7.3220753519178094</v>
      </c>
      <c r="H57" s="18"/>
      <c r="I57" s="24">
        <f t="shared" si="17"/>
        <v>7.0662384827368747</v>
      </c>
      <c r="J57" s="24">
        <f t="shared" si="18"/>
        <v>7.0720753519178094</v>
      </c>
      <c r="K57" s="17">
        <f t="shared" si="10"/>
        <v>7.0654407440720632</v>
      </c>
      <c r="L57" s="18"/>
      <c r="M57" s="19">
        <v>45</v>
      </c>
      <c r="N57" s="19">
        <f t="shared" si="4"/>
        <v>0.99751344044505308</v>
      </c>
      <c r="O57" s="17">
        <f t="shared" si="5"/>
        <v>0.24195962082289721</v>
      </c>
      <c r="P57" s="19">
        <f t="shared" si="6"/>
        <v>13.199776162681871</v>
      </c>
    </row>
    <row r="58" spans="1:16" x14ac:dyDescent="0.35">
      <c r="A58" s="5">
        <f t="shared" si="11"/>
        <v>71</v>
      </c>
      <c r="B58" s="5">
        <f t="shared" si="13"/>
        <v>0.94630715793842379</v>
      </c>
      <c r="C58" s="7">
        <f t="shared" si="12"/>
        <v>5665.7512533324416</v>
      </c>
      <c r="D58" s="3">
        <f t="shared" si="14"/>
        <v>0.60114077963798629</v>
      </c>
      <c r="E58" s="3">
        <f t="shared" si="9"/>
        <v>0.61002654630985775</v>
      </c>
      <c r="F58" s="3">
        <f t="shared" si="15"/>
        <v>5.262329914876325E-2</v>
      </c>
      <c r="G58" s="17">
        <f t="shared" si="16"/>
        <v>7.0465128930622312</v>
      </c>
      <c r="H58" s="18"/>
      <c r="I58" s="24">
        <f t="shared" si="17"/>
        <v>6.7906175442604289</v>
      </c>
      <c r="J58" s="24">
        <f t="shared" si="18"/>
        <v>6.7965128930622312</v>
      </c>
      <c r="K58" s="17">
        <f t="shared" si="10"/>
        <v>6.7895821301076849</v>
      </c>
      <c r="L58" s="18"/>
      <c r="M58" s="19">
        <v>45.5</v>
      </c>
      <c r="N58" s="19">
        <f t="shared" si="4"/>
        <v>0.99740440318485057</v>
      </c>
      <c r="O58" s="17">
        <f t="shared" si="5"/>
        <v>0.24724089616237993</v>
      </c>
      <c r="P58" s="19">
        <f t="shared" si="6"/>
        <v>13.107813182543083</v>
      </c>
    </row>
    <row r="59" spans="1:16" x14ac:dyDescent="0.35">
      <c r="A59" s="5">
        <f t="shared" si="11"/>
        <v>72</v>
      </c>
      <c r="B59" s="5">
        <f t="shared" si="13"/>
        <v>0.94114611184567076</v>
      </c>
      <c r="C59" s="7">
        <f t="shared" si="12"/>
        <v>5361.5409661270851</v>
      </c>
      <c r="D59" s="3">
        <f t="shared" si="14"/>
        <v>0.61662471794666351</v>
      </c>
      <c r="E59" s="3">
        <f t="shared" si="9"/>
        <v>0.62573936056179635</v>
      </c>
      <c r="F59" s="3">
        <f t="shared" si="15"/>
        <v>5.7835629063639572E-2</v>
      </c>
      <c r="G59" s="17">
        <f t="shared" si="16"/>
        <v>6.7729633162756011</v>
      </c>
      <c r="H59" s="18"/>
      <c r="I59" s="24">
        <f t="shared" si="17"/>
        <v>6.5170099150249801</v>
      </c>
      <c r="J59" s="24">
        <f t="shared" si="18"/>
        <v>6.5229633162756011</v>
      </c>
      <c r="K59" s="17">
        <f t="shared" si="10"/>
        <v>6.5157067827013755</v>
      </c>
      <c r="L59" s="18"/>
      <c r="M59" s="19">
        <v>46</v>
      </c>
      <c r="N59" s="19">
        <f t="shared" si="4"/>
        <v>0.99729005674711646</v>
      </c>
      <c r="O59" s="17">
        <f t="shared" si="5"/>
        <v>0.25261015957191346</v>
      </c>
      <c r="P59" s="19">
        <f t="shared" si="6"/>
        <v>13.01431806393046</v>
      </c>
    </row>
    <row r="60" spans="1:16" x14ac:dyDescent="0.35">
      <c r="A60" s="5">
        <f t="shared" si="11"/>
        <v>73</v>
      </c>
      <c r="B60" s="5">
        <f t="shared" si="13"/>
        <v>0.93550146585226091</v>
      </c>
      <c r="C60" s="7">
        <f t="shared" si="12"/>
        <v>5045.9934337717877</v>
      </c>
      <c r="D60" s="3">
        <f t="shared" si="14"/>
        <v>0.6319617170842271</v>
      </c>
      <c r="E60" s="3">
        <f t="shared" si="9"/>
        <v>0.64130306366022782</v>
      </c>
      <c r="F60" s="3">
        <f t="shared" si="15"/>
        <v>6.3569191970003533E-2</v>
      </c>
      <c r="G60" s="17">
        <f t="shared" si="16"/>
        <v>6.5020096648453114</v>
      </c>
      <c r="H60" s="18"/>
      <c r="I60" s="24">
        <f t="shared" si="17"/>
        <v>6.245998762050851</v>
      </c>
      <c r="J60" s="24">
        <f t="shared" si="18"/>
        <v>6.2520096648453114</v>
      </c>
      <c r="K60" s="17">
        <f t="shared" si="10"/>
        <v>6.2443947835894376</v>
      </c>
      <c r="L60" s="18"/>
      <c r="M60" s="19">
        <v>46.5</v>
      </c>
      <c r="N60" s="19">
        <f t="shared" si="4"/>
        <v>0.99717014327594922</v>
      </c>
      <c r="O60" s="17">
        <f t="shared" si="5"/>
        <v>0.25806748226026915</v>
      </c>
      <c r="P60" s="19">
        <f t="shared" si="6"/>
        <v>12.919289566883879</v>
      </c>
    </row>
    <row r="61" spans="1:16" x14ac:dyDescent="0.35">
      <c r="A61" s="5">
        <f t="shared" si="11"/>
        <v>74</v>
      </c>
      <c r="B61" s="5">
        <f t="shared" si="13"/>
        <v>0.92933144937588186</v>
      </c>
      <c r="C61" s="7">
        <f t="shared" si="12"/>
        <v>4720.5342539743906</v>
      </c>
      <c r="D61" s="3">
        <f t="shared" si="14"/>
        <v>0.64711912066329835</v>
      </c>
      <c r="E61" s="3">
        <f t="shared" si="9"/>
        <v>0.65668451650715298</v>
      </c>
      <c r="F61" s="3">
        <f t="shared" si="15"/>
        <v>6.9876111167003888E-2</v>
      </c>
      <c r="G61" s="17">
        <f t="shared" si="16"/>
        <v>6.2342288682817202</v>
      </c>
      <c r="H61" s="18"/>
      <c r="I61" s="24">
        <f t="shared" si="17"/>
        <v>5.9781611372838697</v>
      </c>
      <c r="J61" s="24">
        <f t="shared" si="18"/>
        <v>5.9842288682817202</v>
      </c>
      <c r="K61" s="17">
        <f t="shared" si="10"/>
        <v>5.9762198045760337</v>
      </c>
      <c r="L61" s="18"/>
      <c r="M61" s="19">
        <v>47</v>
      </c>
      <c r="N61" s="19">
        <f t="shared" si="4"/>
        <v>0.9970443924574437</v>
      </c>
      <c r="O61" s="17">
        <f t="shared" si="5"/>
        <v>0.26361286479066887</v>
      </c>
      <c r="P61" s="19">
        <f t="shared" si="6"/>
        <v>12.822727681595943</v>
      </c>
    </row>
    <row r="62" spans="1:16" x14ac:dyDescent="0.35">
      <c r="A62" s="5">
        <f t="shared" si="11"/>
        <v>75</v>
      </c>
      <c r="B62" s="5">
        <f t="shared" si="13"/>
        <v>0.9225914222346947</v>
      </c>
      <c r="C62" s="7">
        <f t="shared" si="12"/>
        <v>4386.940940074518</v>
      </c>
      <c r="D62" s="3">
        <f t="shared" si="14"/>
        <v>0.66206488297817201</v>
      </c>
      <c r="E62" s="3">
        <f t="shared" si="9"/>
        <v>0.67185119971304186</v>
      </c>
      <c r="F62" s="3">
        <f t="shared" si="15"/>
        <v>7.6813722283704283E-2</v>
      </c>
      <c r="G62" s="17">
        <f t="shared" si="16"/>
        <v>5.9701870673856199</v>
      </c>
      <c r="H62" s="18"/>
      <c r="I62" s="24">
        <f t="shared" si="17"/>
        <v>5.7140633016707261</v>
      </c>
      <c r="J62" s="24">
        <f t="shared" si="18"/>
        <v>5.7201870673856199</v>
      </c>
      <c r="K62" s="17">
        <f t="shared" si="10"/>
        <v>5.7117444029851399</v>
      </c>
      <c r="L62" s="18"/>
      <c r="M62" s="19">
        <v>47.5</v>
      </c>
      <c r="N62" s="19">
        <f t="shared" si="4"/>
        <v>0.99691252092435634</v>
      </c>
      <c r="O62" s="17">
        <f t="shared" si="5"/>
        <v>0.26924623428738254</v>
      </c>
      <c r="P62" s="19">
        <f t="shared" si="6"/>
        <v>12.724633677053571</v>
      </c>
    </row>
    <row r="63" spans="1:16" x14ac:dyDescent="0.35">
      <c r="A63" s="5">
        <f t="shared" si="11"/>
        <v>76</v>
      </c>
      <c r="B63" s="5">
        <f t="shared" si="13"/>
        <v>0.91523383789761914</v>
      </c>
      <c r="C63" s="7">
        <f t="shared" si="12"/>
        <v>4047.3540811629582</v>
      </c>
      <c r="D63" s="3">
        <f t="shared" si="14"/>
        <v>0.67676783367353188</v>
      </c>
      <c r="E63" s="3">
        <f t="shared" si="9"/>
        <v>0.68677148217775141</v>
      </c>
      <c r="F63" s="3">
        <f t="shared" si="15"/>
        <v>8.4445094512074714E-2</v>
      </c>
      <c r="G63" s="17">
        <f t="shared" si="16"/>
        <v>5.7104349384342621</v>
      </c>
      <c r="H63" s="18"/>
      <c r="I63" s="24">
        <f t="shared" si="17"/>
        <v>5.4542560483527049</v>
      </c>
      <c r="J63" s="24">
        <f t="shared" si="18"/>
        <v>5.4604349384342621</v>
      </c>
      <c r="K63" s="17">
        <f t="shared" si="10"/>
        <v>5.4515153132695087</v>
      </c>
      <c r="L63" s="18"/>
      <c r="M63" s="19">
        <v>48</v>
      </c>
      <c r="N63" s="19">
        <f t="shared" si="4"/>
        <v>0.99677423163298007</v>
      </c>
      <c r="O63" s="17">
        <f t="shared" si="5"/>
        <v>0.27496744165459053</v>
      </c>
      <c r="P63" s="19">
        <f t="shared" si="6"/>
        <v>12.625010149466016</v>
      </c>
    </row>
    <row r="64" spans="1:16" x14ac:dyDescent="0.35">
      <c r="A64" s="5">
        <f t="shared" si="11"/>
        <v>77</v>
      </c>
      <c r="B64" s="5">
        <f t="shared" si="13"/>
        <v>0.90720824795022792</v>
      </c>
      <c r="C64" s="7">
        <f t="shared" si="12"/>
        <v>3704.275409033366</v>
      </c>
      <c r="D64" s="3">
        <f t="shared" si="14"/>
        <v>0.69119793805343155</v>
      </c>
      <c r="E64" s="3">
        <f t="shared" si="9"/>
        <v>0.70141488524726547</v>
      </c>
      <c r="F64" s="3">
        <f t="shared" si="15"/>
        <v>9.2839603963282197E-2</v>
      </c>
      <c r="G64" s="17">
        <f t="shared" si="16"/>
        <v>5.4555030943893676</v>
      </c>
      <c r="H64" s="18"/>
      <c r="I64" s="24">
        <f t="shared" si="17"/>
        <v>5.1992701028977395</v>
      </c>
      <c r="J64" s="24">
        <f t="shared" si="18"/>
        <v>5.2055030943893676</v>
      </c>
      <c r="K64" s="17">
        <f t="shared" si="10"/>
        <v>5.1960588123839138</v>
      </c>
      <c r="L64" s="18"/>
      <c r="M64" s="19">
        <v>48.5</v>
      </c>
      <c r="N64" s="19">
        <f t="shared" si="4"/>
        <v>0.99662921321099829</v>
      </c>
      <c r="O64" s="17">
        <f t="shared" si="5"/>
        <v>0.28077625881578688</v>
      </c>
      <c r="P64" s="19">
        <f t="shared" si="6"/>
        <v>12.523861070335201</v>
      </c>
    </row>
    <row r="65" spans="1:16" x14ac:dyDescent="0.35">
      <c r="A65" s="5">
        <f t="shared" si="11"/>
        <v>78</v>
      </c>
      <c r="B65" s="5">
        <f t="shared" si="13"/>
        <v>0.89846135897406576</v>
      </c>
      <c r="C65" s="7">
        <f t="shared" si="12"/>
        <v>3360.549203754274</v>
      </c>
      <c r="D65" s="3">
        <f t="shared" si="14"/>
        <v>0.70532654848831466</v>
      </c>
      <c r="E65" s="3">
        <f t="shared" si="9"/>
        <v>0.7157523378368893</v>
      </c>
      <c r="F65" s="3">
        <f t="shared" si="15"/>
        <v>0.10207356435961043</v>
      </c>
      <c r="G65" s="17">
        <f t="shared" si="16"/>
        <v>5.205897643373099</v>
      </c>
      <c r="H65" s="18"/>
      <c r="I65" s="24">
        <f t="shared" si="17"/>
        <v>4.949611680833808</v>
      </c>
      <c r="J65" s="24">
        <f t="shared" si="18"/>
        <v>4.955897643373099</v>
      </c>
      <c r="K65" s="17">
        <f t="shared" si="10"/>
        <v>4.9458762388428745</v>
      </c>
      <c r="L65" s="18"/>
      <c r="M65" s="19">
        <v>49</v>
      </c>
      <c r="N65" s="19">
        <f t="shared" si="4"/>
        <v>0.99647713927503823</v>
      </c>
      <c r="O65" s="17">
        <f t="shared" si="5"/>
        <v>0.28667237598247003</v>
      </c>
      <c r="P65" s="19">
        <f t="shared" si="6"/>
        <v>12.42119183401609</v>
      </c>
    </row>
    <row r="66" spans="1:16" x14ac:dyDescent="0.35">
      <c r="A66" s="5">
        <f t="shared" si="11"/>
        <v>79</v>
      </c>
      <c r="B66" s="5">
        <f t="shared" si="13"/>
        <v>0.88893715494550851</v>
      </c>
      <c r="C66" s="7">
        <f t="shared" si="12"/>
        <v>3019.3236045042795</v>
      </c>
      <c r="D66" s="3">
        <f t="shared" si="14"/>
        <v>0.71912664236273449</v>
      </c>
      <c r="E66" s="3">
        <f t="shared" si="9"/>
        <v>0.72975641789619561</v>
      </c>
      <c r="F66" s="3">
        <f t="shared" si="15"/>
        <v>0.11223092079557147</v>
      </c>
      <c r="G66" s="17">
        <f t="shared" si="16"/>
        <v>4.9620959849250159</v>
      </c>
      <c r="H66" s="18"/>
      <c r="I66" s="24">
        <f t="shared" si="17"/>
        <v>4.7057582830137799</v>
      </c>
      <c r="J66" s="24">
        <f t="shared" si="18"/>
        <v>4.7120959849250159</v>
      </c>
      <c r="K66" s="17">
        <f t="shared" si="10"/>
        <v>4.7014397456175443</v>
      </c>
      <c r="L66" s="18"/>
      <c r="M66" s="19">
        <v>49.5</v>
      </c>
      <c r="N66" s="19">
        <f t="shared" si="4"/>
        <v>0.9963176677165978</v>
      </c>
      <c r="O66" s="17">
        <f t="shared" si="5"/>
        <v>0.29265539896133475</v>
      </c>
      <c r="P66" s="19">
        <f t="shared" si="6"/>
        <v>12.317009304606604</v>
      </c>
    </row>
    <row r="67" spans="1:16" x14ac:dyDescent="0.35">
      <c r="A67" s="5">
        <f t="shared" si="11"/>
        <v>80</v>
      </c>
      <c r="B67" s="5">
        <f t="shared" si="13"/>
        <v>0.87857710032915393</v>
      </c>
      <c r="C67" s="7">
        <f t="shared" si="12"/>
        <v>2683.9889348478519</v>
      </c>
      <c r="D67" s="3">
        <f t="shared" si="14"/>
        <v>0.73257304211783802</v>
      </c>
      <c r="E67" s="3">
        <f t="shared" si="9"/>
        <v>0.74340157570406762</v>
      </c>
      <c r="F67" s="3">
        <f t="shared" si="15"/>
        <v>0.12340401287512863</v>
      </c>
      <c r="G67" s="17">
        <f t="shared" si="16"/>
        <v>4.7245429225848534</v>
      </c>
      <c r="H67" s="18"/>
      <c r="I67" s="24">
        <f t="shared" si="17"/>
        <v>4.4681548073732014</v>
      </c>
      <c r="J67" s="24">
        <f t="shared" si="18"/>
        <v>4.4745429225848534</v>
      </c>
      <c r="K67" s="17">
        <f t="shared" si="10"/>
        <v>4.4631883650224093</v>
      </c>
      <c r="L67" s="18"/>
      <c r="M67" s="19">
        <v>50</v>
      </c>
      <c r="N67" s="19">
        <f t="shared" si="4"/>
        <v>0.99615043995496932</v>
      </c>
      <c r="O67" s="17">
        <f t="shared" si="5"/>
        <v>0.29872484650964398</v>
      </c>
      <c r="P67" s="19">
        <f t="shared" si="6"/>
        <v>12.211321861998611</v>
      </c>
    </row>
    <row r="68" spans="1:16" x14ac:dyDescent="0.35">
      <c r="A68" s="5">
        <f t="shared" si="11"/>
        <v>81</v>
      </c>
      <c r="B68" s="5">
        <f t="shared" si="13"/>
        <v>0.86732044122985819</v>
      </c>
      <c r="C68" s="7">
        <f t="shared" si="12"/>
        <v>2358.0912156941599</v>
      </c>
      <c r="D68" s="3">
        <f t="shared" si="14"/>
        <v>0.74564261318515035</v>
      </c>
      <c r="E68" s="3">
        <f t="shared" si="9"/>
        <v>0.75666433472824335</v>
      </c>
      <c r="F68" s="3">
        <f t="shared" si="15"/>
        <v>0.13569441416264147</v>
      </c>
      <c r="G68" s="17">
        <f t="shared" si="16"/>
        <v>4.4936471670623366</v>
      </c>
      <c r="H68" s="18"/>
      <c r="I68" s="24">
        <f t="shared" si="17"/>
        <v>4.2372100513580229</v>
      </c>
      <c r="J68" s="24">
        <f t="shared" si="18"/>
        <v>4.2436471670623366</v>
      </c>
      <c r="K68" s="17">
        <f t="shared" si="10"/>
        <v>4.2315244594194228</v>
      </c>
      <c r="L68" s="18"/>
      <c r="M68" s="19">
        <v>50.5</v>
      </c>
      <c r="N68" s="19">
        <f t="shared" si="4"/>
        <v>0.99597508015573244</v>
      </c>
      <c r="O68" s="17">
        <f t="shared" si="5"/>
        <v>0.30488014774890715</v>
      </c>
      <c r="P68" s="19">
        <f t="shared" si="6"/>
        <v>12.104139446913608</v>
      </c>
    </row>
    <row r="69" spans="1:16" x14ac:dyDescent="0.35">
      <c r="A69" s="5">
        <f t="shared" si="11"/>
        <v>82</v>
      </c>
      <c r="B69" s="5">
        <f t="shared" si="13"/>
        <v>0.85510462421032263</v>
      </c>
      <c r="C69" s="7">
        <f t="shared" si="12"/>
        <v>2045.2207136561115</v>
      </c>
      <c r="D69" s="3">
        <f t="shared" si="14"/>
        <v>0.7583144359811218</v>
      </c>
      <c r="E69" s="3">
        <f t="shared" si="9"/>
        <v>0.76952346616220169</v>
      </c>
      <c r="F69" s="3">
        <f t="shared" si="15"/>
        <v>0.14921385557890562</v>
      </c>
      <c r="G69" s="17">
        <f t="shared" si="16"/>
        <v>4.2697782976668401</v>
      </c>
      <c r="H69" s="18"/>
      <c r="I69" s="24">
        <f t="shared" si="17"/>
        <v>4.0132936727094135</v>
      </c>
      <c r="J69" s="24">
        <f t="shared" si="18"/>
        <v>4.0197782976668401</v>
      </c>
      <c r="K69" s="17">
        <f t="shared" si="10"/>
        <v>4.0068106249354098</v>
      </c>
      <c r="L69" s="18"/>
      <c r="M69" s="19">
        <v>51</v>
      </c>
      <c r="N69" s="19">
        <f t="shared" si="4"/>
        <v>0.99579119441333575</v>
      </c>
      <c r="O69" s="17">
        <f t="shared" si="5"/>
        <v>0.31112063964743242</v>
      </c>
      <c r="P69" s="19">
        <f t="shared" si="6"/>
        <v>11.995473604739098</v>
      </c>
    </row>
    <row r="70" spans="1:16" x14ac:dyDescent="0.35">
      <c r="A70" s="5">
        <f t="shared" si="11"/>
        <v>83</v>
      </c>
      <c r="B70" s="5">
        <f t="shared" si="13"/>
        <v>0.8418658545762292</v>
      </c>
      <c r="C70" s="7">
        <f t="shared" si="12"/>
        <v>1748.877689778077</v>
      </c>
      <c r="D70" s="3">
        <f t="shared" si="14"/>
        <v>0.7705699486291675</v>
      </c>
      <c r="E70" s="3">
        <f t="shared" si="9"/>
        <v>0.78196013375684781</v>
      </c>
      <c r="F70" s="3">
        <f t="shared" si="15"/>
        <v>0.16408524113679626</v>
      </c>
      <c r="G70" s="17">
        <f t="shared" si="16"/>
        <v>4.0532642408847011</v>
      </c>
      <c r="H70" s="18"/>
      <c r="I70" s="24">
        <f t="shared" si="17"/>
        <v>3.7967336675059773</v>
      </c>
      <c r="J70" s="24">
        <f t="shared" si="18"/>
        <v>3.8032642408847011</v>
      </c>
      <c r="K70" s="17">
        <f t="shared" si="10"/>
        <v>3.7893671065559027</v>
      </c>
      <c r="L70" s="18"/>
      <c r="M70" s="19">
        <v>51.5</v>
      </c>
      <c r="N70" s="19">
        <f t="shared" si="4"/>
        <v>0.99559836989623895</v>
      </c>
      <c r="O70" s="17">
        <f t="shared" si="5"/>
        <v>0.31744556458273943</v>
      </c>
      <c r="P70" s="19">
        <f t="shared" si="6"/>
        <v>11.885337527974364</v>
      </c>
    </row>
    <row r="71" spans="1:16" x14ac:dyDescent="0.35">
      <c r="A71" s="5">
        <f t="shared" si="11"/>
        <v>84</v>
      </c>
      <c r="B71" s="5">
        <f t="shared" ref="B71:B102" si="19">EXP(-A-B*_c^A71/LN(_c)*(_c-1))</f>
        <v>0.82753981793228271</v>
      </c>
      <c r="C71" s="7">
        <f t="shared" si="12"/>
        <v>1472.3204108543223</v>
      </c>
      <c r="D71" s="3">
        <f t="shared" ref="D71:D102" si="20">v*(1-B71)+v*B71*D72</f>
        <v>0.78239305768577838</v>
      </c>
      <c r="E71" s="3">
        <f t="shared" si="9"/>
        <v>0.79395800618332424</v>
      </c>
      <c r="F71" s="3">
        <f t="shared" ref="F71:F102" si="21">A+B*(_c^A71)</f>
        <v>0.18044376525047587</v>
      </c>
      <c r="G71" s="17">
        <f t="shared" ref="G71:G102" si="22">1+v*B71*G72</f>
        <v>3.8443893142179086</v>
      </c>
      <c r="H71" s="18"/>
      <c r="I71" s="24">
        <f t="shared" ref="I71:I102" si="23">$L$2*G71-$L$3</f>
        <v>3.5878144135873127</v>
      </c>
      <c r="J71" s="24">
        <f t="shared" ref="J71:J102" si="24">G71-(1/4)</f>
        <v>3.5943893142179086</v>
      </c>
      <c r="K71" s="17">
        <f t="shared" si="10"/>
        <v>3.5794697721320055</v>
      </c>
      <c r="L71" s="18"/>
      <c r="M71" s="19">
        <v>52</v>
      </c>
      <c r="N71" s="19">
        <f t="shared" ref="N71:N134" si="25">EXP(-(A*0.5+((B*_c^M71)*((_c^0.5)-1))/LN(_c)))</f>
        <v>0.99539617395302737</v>
      </c>
      <c r="O71" s="17">
        <f t="shared" ref="O71:O134" si="26">(v^0.5)*(1-N71)+(v^0.5)*N71*O72</f>
        <v>0.32385406799522098</v>
      </c>
      <c r="P71" s="19">
        <f t="shared" ref="P71:P134" si="27">0.5+((v^0.5)*N71*P72)</f>
        <v>11.773746097087308</v>
      </c>
    </row>
    <row r="72" spans="1:16" x14ac:dyDescent="0.35">
      <c r="A72" s="5">
        <f t="shared" si="11"/>
        <v>85</v>
      </c>
      <c r="B72" s="5">
        <f t="shared" si="19"/>
        <v>0.812062590418001</v>
      </c>
      <c r="C72" s="7">
        <f t="shared" si="12"/>
        <v>1218.4037647363696</v>
      </c>
      <c r="D72" s="3">
        <f t="shared" si="20"/>
        <v>0.79377021485262222</v>
      </c>
      <c r="E72" s="3">
        <f t="shared" ref="E72:E117" si="28">($H$2/$J$2)*D72</f>
        <v>0.80550333487903136</v>
      </c>
      <c r="F72" s="3">
        <f t="shared" si="21"/>
        <v>0.19843814177552346</v>
      </c>
      <c r="G72" s="17">
        <f t="shared" si="22"/>
        <v>3.6433928709370025</v>
      </c>
      <c r="H72" s="18"/>
      <c r="I72" s="24">
        <f t="shared" si="23"/>
        <v>3.3867753150192978</v>
      </c>
      <c r="J72" s="24">
        <f t="shared" si="24"/>
        <v>3.3933928709370025</v>
      </c>
      <c r="K72" s="17">
        <f t="shared" ref="K72:K117" si="29">G72-(1/4)-(1/16)*(F72+LN(1+$H$2))</f>
        <v>3.3773486803182839</v>
      </c>
      <c r="L72" s="18"/>
      <c r="M72" s="19">
        <v>52.5</v>
      </c>
      <c r="N72" s="19">
        <f t="shared" si="25"/>
        <v>0.99518415317786435</v>
      </c>
      <c r="O72" s="17">
        <f t="shared" si="26"/>
        <v>0.33034519614481622</v>
      </c>
      <c r="P72" s="19">
        <f t="shared" si="27"/>
        <v>11.660715919577566</v>
      </c>
    </row>
    <row r="73" spans="1:16" x14ac:dyDescent="0.35">
      <c r="A73" s="5">
        <f t="shared" ref="A73:A98" si="30">A72+1</f>
        <v>86</v>
      </c>
      <c r="B73" s="5">
        <f t="shared" si="19"/>
        <v>0.79537176397096954</v>
      </c>
      <c r="C73" s="7">
        <f t="shared" ref="C73:C105" si="31">C72*B72</f>
        <v>989.42011736686095</v>
      </c>
      <c r="D73" s="3">
        <f t="shared" si="20"/>
        <v>0.80469045843549969</v>
      </c>
      <c r="E73" s="3">
        <f t="shared" si="28"/>
        <v>0.81658499611940982</v>
      </c>
      <c r="F73" s="3">
        <f t="shared" si="21"/>
        <v>0.21823195595307585</v>
      </c>
      <c r="G73" s="17">
        <f t="shared" si="22"/>
        <v>3.450468567639501</v>
      </c>
      <c r="H73" s="18"/>
      <c r="I73" s="24">
        <f t="shared" si="23"/>
        <v>3.1938100694970832</v>
      </c>
      <c r="J73" s="24">
        <f t="shared" si="24"/>
        <v>3.200468567639501</v>
      </c>
      <c r="K73" s="17">
        <f t="shared" si="29"/>
        <v>3.1831872636346854</v>
      </c>
      <c r="L73" s="18"/>
      <c r="M73" s="19">
        <v>53</v>
      </c>
      <c r="N73" s="19">
        <f t="shared" si="25"/>
        <v>0.99496183243358804</v>
      </c>
      <c r="O73" s="17">
        <f t="shared" si="26"/>
        <v>0.33691789398280536</v>
      </c>
      <c r="P73" s="19">
        <f t="shared" si="27"/>
        <v>11.546265367034994</v>
      </c>
    </row>
    <row r="74" spans="1:16" x14ac:dyDescent="0.35">
      <c r="A74" s="5">
        <f t="shared" si="30"/>
        <v>87</v>
      </c>
      <c r="B74" s="5">
        <f t="shared" si="19"/>
        <v>0.77740781288547922</v>
      </c>
      <c r="C74" s="7">
        <f t="shared" si="31"/>
        <v>786.95682405844389</v>
      </c>
      <c r="D74" s="3">
        <f t="shared" si="20"/>
        <v>0.81514541913794081</v>
      </c>
      <c r="E74" s="3">
        <f t="shared" si="28"/>
        <v>0.82719449689717472</v>
      </c>
      <c r="F74" s="3">
        <f t="shared" si="21"/>
        <v>0.24000515154838345</v>
      </c>
      <c r="G74" s="17">
        <f t="shared" si="22"/>
        <v>3.2657642618963756</v>
      </c>
      <c r="H74" s="18"/>
      <c r="I74" s="24">
        <f t="shared" si="23"/>
        <v>3.0090665659698428</v>
      </c>
      <c r="J74" s="24">
        <f t="shared" si="24"/>
        <v>3.0157642618963756</v>
      </c>
      <c r="K74" s="17">
        <f t="shared" si="29"/>
        <v>2.9971221331668532</v>
      </c>
      <c r="L74" s="18"/>
      <c r="M74" s="19">
        <v>53.5</v>
      </c>
      <c r="N74" s="19">
        <f t="shared" si="25"/>
        <v>0.99472871383070849</v>
      </c>
      <c r="O74" s="17">
        <f t="shared" si="26"/>
        <v>0.34357100315114714</v>
      </c>
      <c r="P74" s="19">
        <f t="shared" si="27"/>
        <v>11.430414609977262</v>
      </c>
    </row>
    <row r="75" spans="1:16" x14ac:dyDescent="0.35">
      <c r="A75" s="5">
        <f t="shared" si="30"/>
        <v>88</v>
      </c>
      <c r="B75" s="5">
        <f t="shared" si="19"/>
        <v>0.75811572639102975</v>
      </c>
      <c r="C75" s="7">
        <f t="shared" si="31"/>
        <v>611.78638342657769</v>
      </c>
      <c r="D75" s="3">
        <f t="shared" si="20"/>
        <v>0.82512929062393003</v>
      </c>
      <c r="E75" s="3">
        <f t="shared" si="28"/>
        <v>0.83732594504991387</v>
      </c>
      <c r="F75" s="3">
        <f t="shared" si="21"/>
        <v>0.26395566670322179</v>
      </c>
      <c r="G75" s="17">
        <f t="shared" si="22"/>
        <v>3.0893825323105633</v>
      </c>
      <c r="H75" s="18"/>
      <c r="I75" s="24">
        <f t="shared" si="23"/>
        <v>2.832647404809653</v>
      </c>
      <c r="J75" s="24">
        <f t="shared" si="24"/>
        <v>2.8393825323105633</v>
      </c>
      <c r="K75" s="17">
        <f t="shared" si="29"/>
        <v>2.8192434963838635</v>
      </c>
      <c r="L75" s="18"/>
      <c r="M75" s="19">
        <v>54</v>
      </c>
      <c r="N75" s="19">
        <f t="shared" si="25"/>
        <v>0.99448427566050646</v>
      </c>
      <c r="O75" s="17">
        <f t="shared" si="26"/>
        <v>0.35030326012205665</v>
      </c>
      <c r="P75" s="19">
        <f t="shared" si="27"/>
        <v>11.313185650245423</v>
      </c>
    </row>
    <row r="76" spans="1:16" x14ac:dyDescent="0.35">
      <c r="A76" s="5">
        <f t="shared" si="30"/>
        <v>89</v>
      </c>
      <c r="B76" s="5">
        <f t="shared" si="19"/>
        <v>0.73744692842180581</v>
      </c>
      <c r="C76" s="7">
        <f t="shared" si="31"/>
        <v>463.80487846758098</v>
      </c>
      <c r="D76" s="3">
        <f t="shared" si="20"/>
        <v>0.83463876612160803</v>
      </c>
      <c r="E76" s="3">
        <f t="shared" si="28"/>
        <v>0.84697598492669646</v>
      </c>
      <c r="F76" s="3">
        <f t="shared" si="21"/>
        <v>0.29030123337354402</v>
      </c>
      <c r="G76" s="17">
        <f t="shared" si="22"/>
        <v>2.9213817985182517</v>
      </c>
      <c r="H76" s="18"/>
      <c r="I76" s="24">
        <f t="shared" si="23"/>
        <v>2.6646110180504663</v>
      </c>
      <c r="J76" s="24">
        <f t="shared" si="24"/>
        <v>2.6713817985182517</v>
      </c>
      <c r="K76" s="17">
        <f t="shared" si="29"/>
        <v>2.6495961646746569</v>
      </c>
      <c r="L76" s="18"/>
      <c r="M76" s="19">
        <v>54.5</v>
      </c>
      <c r="N76" s="19">
        <f t="shared" si="25"/>
        <v>0.99422797128038187</v>
      </c>
      <c r="O76" s="17">
        <f t="shared" si="26"/>
        <v>0.35711329449075141</v>
      </c>
      <c r="P76" s="19">
        <f t="shared" si="27"/>
        <v>11.194602350732376</v>
      </c>
    </row>
    <row r="77" spans="1:16" x14ac:dyDescent="0.35">
      <c r="A77" s="5">
        <f t="shared" si="30"/>
        <v>90</v>
      </c>
      <c r="B77" s="5">
        <f t="shared" si="19"/>
        <v>0.71536149953566175</v>
      </c>
      <c r="C77" s="7">
        <f t="shared" si="31"/>
        <v>342.03148301296653</v>
      </c>
      <c r="D77" s="3">
        <f t="shared" si="20"/>
        <v>0.84367294313936625</v>
      </c>
      <c r="E77" s="3">
        <f t="shared" si="28"/>
        <v>0.85614370069572776</v>
      </c>
      <c r="F77" s="3">
        <f t="shared" si="21"/>
        <v>0.31928135671089841</v>
      </c>
      <c r="G77" s="17">
        <f t="shared" si="22"/>
        <v>2.7617780045378577</v>
      </c>
      <c r="H77" s="18"/>
      <c r="I77" s="24">
        <f t="shared" si="23"/>
        <v>2.5049733530943241</v>
      </c>
      <c r="J77" s="24">
        <f t="shared" si="24"/>
        <v>2.5117780045378577</v>
      </c>
      <c r="K77" s="17">
        <f t="shared" si="29"/>
        <v>2.4881811129856781</v>
      </c>
      <c r="L77" s="18"/>
      <c r="M77" s="19">
        <v>55</v>
      </c>
      <c r="N77" s="19">
        <f t="shared" si="25"/>
        <v>0.99395922794954816</v>
      </c>
      <c r="O77" s="17">
        <f t="shared" si="26"/>
        <v>0.36399962743447872</v>
      </c>
      <c r="P77" s="19">
        <f t="shared" si="27"/>
        <v>11.074690462215861</v>
      </c>
    </row>
    <row r="78" spans="1:16" x14ac:dyDescent="0.35">
      <c r="A78" s="5">
        <f t="shared" si="30"/>
        <v>91</v>
      </c>
      <c r="B78" s="5">
        <f t="shared" si="19"/>
        <v>0.69183070632649424</v>
      </c>
      <c r="C78" s="7">
        <f t="shared" si="31"/>
        <v>244.67615457656197</v>
      </c>
      <c r="D78" s="3">
        <f t="shared" si="20"/>
        <v>0.85223319910159345</v>
      </c>
      <c r="E78" s="3">
        <f t="shared" si="28"/>
        <v>0.86483049014180491</v>
      </c>
      <c r="F78" s="3">
        <f t="shared" si="21"/>
        <v>0.35115949238198829</v>
      </c>
      <c r="G78" s="17">
        <f t="shared" si="22"/>
        <v>2.6105468158718441</v>
      </c>
      <c r="H78" s="18"/>
      <c r="I78" s="24">
        <f t="shared" si="23"/>
        <v>2.353710070279444</v>
      </c>
      <c r="J78" s="24">
        <f t="shared" si="24"/>
        <v>2.3605468158718441</v>
      </c>
      <c r="K78" s="17">
        <f t="shared" si="29"/>
        <v>2.3349575408402212</v>
      </c>
      <c r="L78" s="18"/>
      <c r="M78" s="19">
        <v>55.5</v>
      </c>
      <c r="N78" s="19">
        <f t="shared" si="25"/>
        <v>0.99367744561311722</v>
      </c>
      <c r="O78" s="17">
        <f t="shared" si="26"/>
        <v>0.37096067035106756</v>
      </c>
      <c r="P78" s="19">
        <f t="shared" si="27"/>
        <v>10.95347764706538</v>
      </c>
    </row>
    <row r="79" spans="1:16" x14ac:dyDescent="0.35">
      <c r="A79" s="5">
        <f t="shared" si="30"/>
        <v>92</v>
      </c>
      <c r="B79" s="5">
        <f t="shared" si="19"/>
        <v>0.6668398298475211</v>
      </c>
      <c r="C79" s="7">
        <f t="shared" si="31"/>
        <v>169.27447684195334</v>
      </c>
      <c r="D79" s="3">
        <f t="shared" si="20"/>
        <v>0.86032304136164339</v>
      </c>
      <c r="E79" s="3">
        <f t="shared" si="28"/>
        <v>0.87303991246224988</v>
      </c>
      <c r="F79" s="3">
        <f t="shared" si="21"/>
        <v>0.38622544162018713</v>
      </c>
      <c r="G79" s="17">
        <f t="shared" si="22"/>
        <v>2.4676262692776305</v>
      </c>
      <c r="H79" s="18"/>
      <c r="I79" s="24">
        <f t="shared" si="23"/>
        <v>2.2107591932134611</v>
      </c>
      <c r="J79" s="24">
        <f t="shared" si="24"/>
        <v>2.2176262692776305</v>
      </c>
      <c r="K79" s="17">
        <f t="shared" si="29"/>
        <v>2.1898453724186204</v>
      </c>
      <c r="L79" s="18"/>
      <c r="M79" s="19">
        <v>56</v>
      </c>
      <c r="N79" s="19">
        <f t="shared" si="25"/>
        <v>0.99338199563257124</v>
      </c>
      <c r="O79" s="17">
        <f t="shared" si="26"/>
        <v>0.37799472369032339</v>
      </c>
      <c r="P79" s="19">
        <f t="shared" si="27"/>
        <v>10.830993499591159</v>
      </c>
    </row>
    <row r="80" spans="1:16" x14ac:dyDescent="0.35">
      <c r="A80" s="5">
        <f t="shared" si="30"/>
        <v>93</v>
      </c>
      <c r="B80" s="5">
        <f t="shared" si="19"/>
        <v>0.64039126570056848</v>
      </c>
      <c r="C80" s="7">
        <f t="shared" si="31"/>
        <v>112.87896333481632</v>
      </c>
      <c r="D80" s="3">
        <f t="shared" si="20"/>
        <v>0.86794793559827843</v>
      </c>
      <c r="E80" s="3">
        <f t="shared" si="28"/>
        <v>0.88077751412679428</v>
      </c>
      <c r="F80" s="3">
        <f t="shared" si="21"/>
        <v>0.42479798578220584</v>
      </c>
      <c r="G80" s="17">
        <f t="shared" si="22"/>
        <v>2.3329198044304125</v>
      </c>
      <c r="H80" s="18"/>
      <c r="I80" s="24">
        <f t="shared" si="23"/>
        <v>2.0760241410796243</v>
      </c>
      <c r="J80" s="24">
        <f t="shared" si="24"/>
        <v>2.0829198044304125</v>
      </c>
      <c r="K80" s="17">
        <f t="shared" si="29"/>
        <v>2.052728123561276</v>
      </c>
      <c r="L80" s="18"/>
      <c r="M80" s="19">
        <v>56.5</v>
      </c>
      <c r="N80" s="19">
        <f t="shared" si="25"/>
        <v>0.99307221946056778</v>
      </c>
      <c r="O80" s="17">
        <f t="shared" si="26"/>
        <v>0.38509997599159501</v>
      </c>
      <c r="P80" s="19">
        <f t="shared" si="27"/>
        <v>10.70726956280302</v>
      </c>
    </row>
    <row r="81" spans="1:16" x14ac:dyDescent="0.35">
      <c r="A81" s="5">
        <f t="shared" si="30"/>
        <v>94</v>
      </c>
      <c r="B81" s="5">
        <f t="shared" si="19"/>
        <v>0.6125078437956305</v>
      </c>
      <c r="C81" s="7">
        <f t="shared" si="31"/>
        <v>72.286702200951083</v>
      </c>
      <c r="D81" s="3">
        <f t="shared" si="20"/>
        <v>0.87511511703968292</v>
      </c>
      <c r="E81" s="3">
        <f t="shared" si="28"/>
        <v>0.88805063731119893</v>
      </c>
      <c r="F81" s="3">
        <f t="shared" si="21"/>
        <v>0.46722778436042656</v>
      </c>
      <c r="G81" s="17">
        <f t="shared" si="22"/>
        <v>2.2062995989656002</v>
      </c>
      <c r="H81" s="18"/>
      <c r="I81" s="24">
        <f t="shared" si="23"/>
        <v>1.9493770643869945</v>
      </c>
      <c r="J81" s="24">
        <f t="shared" si="24"/>
        <v>1.9562995989656002</v>
      </c>
      <c r="K81" s="17">
        <f t="shared" si="29"/>
        <v>1.9234560556853251</v>
      </c>
      <c r="L81" s="18"/>
      <c r="M81" s="19">
        <v>57</v>
      </c>
      <c r="N81" s="19">
        <f t="shared" si="25"/>
        <v>0.99274742725798204</v>
      </c>
      <c r="O81" s="17">
        <f t="shared" si="26"/>
        <v>0.39227450314078555</v>
      </c>
      <c r="P81" s="19">
        <f t="shared" si="27"/>
        <v>10.582339341348058</v>
      </c>
    </row>
    <row r="82" spans="1:16" x14ac:dyDescent="0.35">
      <c r="A82" s="5">
        <f t="shared" si="30"/>
        <v>95</v>
      </c>
      <c r="B82" s="5">
        <f t="shared" si="19"/>
        <v>0.58323628479689682</v>
      </c>
      <c r="C82" s="7">
        <f t="shared" si="31"/>
        <v>44.276172100201407</v>
      </c>
      <c r="D82" s="3">
        <f t="shared" si="20"/>
        <v>0.88183338928458554</v>
      </c>
      <c r="E82" s="3">
        <f t="shared" si="28"/>
        <v>0.89486821574464903</v>
      </c>
      <c r="F82" s="3">
        <f t="shared" si="21"/>
        <v>0.51390056279646912</v>
      </c>
      <c r="G82" s="17">
        <f t="shared" si="22"/>
        <v>2.0876101226389849</v>
      </c>
      <c r="H82" s="18"/>
      <c r="I82" s="24">
        <f t="shared" si="23"/>
        <v>1.8306623998848734</v>
      </c>
      <c r="J82" s="24">
        <f t="shared" si="24"/>
        <v>1.8376101226389849</v>
      </c>
      <c r="K82" s="17">
        <f t="shared" si="29"/>
        <v>1.801849530706457</v>
      </c>
      <c r="L82" s="18"/>
      <c r="M82" s="19">
        <v>57.5</v>
      </c>
      <c r="N82" s="19">
        <f t="shared" si="25"/>
        <v>0.99240689645104618</v>
      </c>
      <c r="O82" s="17">
        <f t="shared" si="26"/>
        <v>0.39951626785995309</v>
      </c>
      <c r="P82" s="19">
        <f t="shared" si="27"/>
        <v>10.456238310398248</v>
      </c>
    </row>
    <row r="83" spans="1:16" x14ac:dyDescent="0.35">
      <c r="A83" s="5">
        <f t="shared" si="30"/>
        <v>96</v>
      </c>
      <c r="B83" s="5">
        <f t="shared" si="19"/>
        <v>0.55265067278697111</v>
      </c>
      <c r="C83" s="7">
        <f t="shared" si="31"/>
        <v>25.823470120749484</v>
      </c>
      <c r="D83" s="3">
        <f t="shared" si="20"/>
        <v>0.88811291570951578</v>
      </c>
      <c r="E83" s="3">
        <f t="shared" si="28"/>
        <v>0.90124056303369593</v>
      </c>
      <c r="F83" s="3">
        <f t="shared" si="21"/>
        <v>0.56524061907611611</v>
      </c>
      <c r="G83" s="17">
        <f t="shared" si="22"/>
        <v>1.9766718224652167</v>
      </c>
      <c r="H83" s="18"/>
      <c r="I83" s="24">
        <f t="shared" si="23"/>
        <v>1.7197005564833345</v>
      </c>
      <c r="J83" s="24">
        <f t="shared" si="24"/>
        <v>1.7266718224652167</v>
      </c>
      <c r="K83" s="17">
        <f t="shared" si="29"/>
        <v>1.6877024770152109</v>
      </c>
      <c r="L83" s="18"/>
      <c r="M83" s="19">
        <v>58</v>
      </c>
      <c r="N83" s="19">
        <f t="shared" si="25"/>
        <v>0.99204987022641</v>
      </c>
      <c r="O83" s="17">
        <f t="shared" si="26"/>
        <v>0.40682311944243793</v>
      </c>
      <c r="P83" s="19">
        <f t="shared" si="27"/>
        <v>10.329003920262673</v>
      </c>
    </row>
    <row r="84" spans="1:16" x14ac:dyDescent="0.35">
      <c r="A84" s="5">
        <f t="shared" si="30"/>
        <v>97</v>
      </c>
      <c r="B84" s="5">
        <f t="shared" si="19"/>
        <v>0.52085578017796075</v>
      </c>
      <c r="C84" s="7">
        <f t="shared" si="31"/>
        <v>14.271358135926448</v>
      </c>
      <c r="D84" s="3">
        <f t="shared" si="20"/>
        <v>0.8939650085787525</v>
      </c>
      <c r="E84" s="3">
        <f t="shared" si="28"/>
        <v>0.9071791586549327</v>
      </c>
      <c r="F84" s="3">
        <f t="shared" si="21"/>
        <v>0.62171468098372773</v>
      </c>
      <c r="G84" s="17">
        <f t="shared" si="22"/>
        <v>1.873284848442035</v>
      </c>
      <c r="H84" s="18"/>
      <c r="I84" s="24">
        <f t="shared" si="23"/>
        <v>1.6162916417681272</v>
      </c>
      <c r="J84" s="24">
        <f t="shared" si="24"/>
        <v>1.623284848442035</v>
      </c>
      <c r="K84" s="17">
        <f t="shared" si="29"/>
        <v>1.5807858741228036</v>
      </c>
      <c r="L84" s="18"/>
      <c r="M84" s="19">
        <v>58.5</v>
      </c>
      <c r="N84" s="19">
        <f t="shared" si="25"/>
        <v>0.99167555596190893</v>
      </c>
      <c r="O84" s="17">
        <f t="shared" si="26"/>
        <v>0.41419279374616974</v>
      </c>
      <c r="P84" s="19">
        <f t="shared" si="27"/>
        <v>10.200675596504077</v>
      </c>
    </row>
    <row r="85" spans="1:16" x14ac:dyDescent="0.35">
      <c r="A85" s="5">
        <f t="shared" si="30"/>
        <v>98</v>
      </c>
      <c r="B85" s="5">
        <f t="shared" si="19"/>
        <v>0.4879900327992065</v>
      </c>
      <c r="C85" s="7">
        <f t="shared" si="31"/>
        <v>7.4333193760870575</v>
      </c>
      <c r="D85" s="3">
        <f t="shared" si="20"/>
        <v>0.89940192102961847</v>
      </c>
      <c r="E85" s="3">
        <f t="shared" si="28"/>
        <v>0.91269643686551793</v>
      </c>
      <c r="F85" s="3">
        <f t="shared" si="21"/>
        <v>0.68383614908210055</v>
      </c>
      <c r="G85" s="17">
        <f t="shared" si="22"/>
        <v>1.777232728476738</v>
      </c>
      <c r="H85" s="18"/>
      <c r="I85" s="24">
        <f t="shared" si="23"/>
        <v>1.5202191377070342</v>
      </c>
      <c r="J85" s="24">
        <f t="shared" si="24"/>
        <v>1.527232728476738</v>
      </c>
      <c r="K85" s="17">
        <f t="shared" si="29"/>
        <v>1.4808511624013583</v>
      </c>
      <c r="L85" s="18"/>
      <c r="M85" s="19">
        <v>59</v>
      </c>
      <c r="N85" s="19">
        <f t="shared" si="25"/>
        <v>0.99128312359080373</v>
      </c>
      <c r="O85" s="17">
        <f t="shared" si="26"/>
        <v>0.42162291345742997</v>
      </c>
      <c r="P85" s="19">
        <f t="shared" si="27"/>
        <v>10.071294735345951</v>
      </c>
    </row>
    <row r="86" spans="1:16" x14ac:dyDescent="0.35">
      <c r="A86" s="5">
        <f t="shared" si="30"/>
        <v>99</v>
      </c>
      <c r="B86" s="5">
        <f t="shared" si="19"/>
        <v>0.45422785311943126</v>
      </c>
      <c r="C86" s="7">
        <f t="shared" si="31"/>
        <v>3.6273857661437003</v>
      </c>
      <c r="D86" s="3">
        <f t="shared" si="20"/>
        <v>0.90443664711530514</v>
      </c>
      <c r="E86" s="3">
        <f t="shared" si="28"/>
        <v>0.91780558379033172</v>
      </c>
      <c r="F86" s="3">
        <f t="shared" si="21"/>
        <v>0.75216976399031066</v>
      </c>
      <c r="G86" s="17">
        <f t="shared" si="22"/>
        <v>1.6882859009629385</v>
      </c>
      <c r="H86" s="18"/>
      <c r="I86" s="24">
        <f t="shared" si="23"/>
        <v>1.4312534339763074</v>
      </c>
      <c r="J86" s="24">
        <f t="shared" si="24"/>
        <v>1.4382859009629385</v>
      </c>
      <c r="K86" s="17">
        <f t="shared" si="29"/>
        <v>1.3876334839557956</v>
      </c>
      <c r="L86" s="18"/>
      <c r="M86" s="19">
        <v>59.5</v>
      </c>
      <c r="N86" s="19">
        <f t="shared" si="25"/>
        <v>0.99087170389722723</v>
      </c>
      <c r="O86" s="17">
        <f t="shared" si="26"/>
        <v>0.42911098863688651</v>
      </c>
      <c r="P86" s="19">
        <f t="shared" si="27"/>
        <v>9.9409046941644288</v>
      </c>
    </row>
    <row r="87" spans="1:16" x14ac:dyDescent="0.35">
      <c r="A87" s="5">
        <f t="shared" si="30"/>
        <v>100</v>
      </c>
      <c r="B87" s="5">
        <f t="shared" si="19"/>
        <v>0.41978107210695259</v>
      </c>
      <c r="C87" s="7">
        <f t="shared" si="31"/>
        <v>1.6476596489914364</v>
      </c>
      <c r="D87" s="3">
        <f t="shared" si="20"/>
        <v>0.90908273507631421</v>
      </c>
      <c r="E87" s="3">
        <f t="shared" si="28"/>
        <v>0.9225203479332883</v>
      </c>
      <c r="F87" s="3">
        <f t="shared" si="21"/>
        <v>0.8273367403893418</v>
      </c>
      <c r="G87" s="17">
        <f t="shared" si="22"/>
        <v>1.6062050136517798</v>
      </c>
      <c r="H87" s="18"/>
      <c r="I87" s="24">
        <f t="shared" si="23"/>
        <v>1.349155127531968</v>
      </c>
      <c r="J87" s="24">
        <f t="shared" si="24"/>
        <v>1.3562050136517798</v>
      </c>
      <c r="K87" s="17">
        <f t="shared" si="29"/>
        <v>1.3008546606196976</v>
      </c>
      <c r="L87" s="18"/>
      <c r="M87" s="19">
        <v>60</v>
      </c>
      <c r="N87" s="19">
        <f t="shared" si="25"/>
        <v>0.99044038674056356</v>
      </c>
      <c r="O87" s="17">
        <f t="shared" si="26"/>
        <v>0.4366544175591569</v>
      </c>
      <c r="P87" s="19">
        <f t="shared" si="27"/>
        <v>9.8095507768689405</v>
      </c>
    </row>
    <row r="88" spans="1:16" x14ac:dyDescent="0.35">
      <c r="A88" s="5">
        <f t="shared" si="30"/>
        <v>101</v>
      </c>
      <c r="B88" s="5">
        <f t="shared" si="19"/>
        <v>0.38489906167208299</v>
      </c>
      <c r="C88" s="7">
        <f t="shared" si="31"/>
        <v>0.69165633392099035</v>
      </c>
      <c r="D88" s="3">
        <f t="shared" si="20"/>
        <v>0.91335411900172614</v>
      </c>
      <c r="E88" s="3">
        <f t="shared" si="28"/>
        <v>0.92685486935030426</v>
      </c>
      <c r="F88" s="3">
        <f t="shared" si="21"/>
        <v>0.91002041442827597</v>
      </c>
      <c r="G88" s="17">
        <f t="shared" si="22"/>
        <v>1.5307438976361698</v>
      </c>
      <c r="H88" s="18"/>
      <c r="I88" s="24">
        <f t="shared" si="23"/>
        <v>1.2736779972251764</v>
      </c>
      <c r="J88" s="24">
        <f t="shared" si="24"/>
        <v>1.2807438976361698</v>
      </c>
      <c r="K88" s="17">
        <f t="shared" si="29"/>
        <v>1.2202258149766541</v>
      </c>
      <c r="L88" s="18"/>
      <c r="M88" s="19">
        <v>60.5</v>
      </c>
      <c r="N88" s="19">
        <f t="shared" si="25"/>
        <v>0.98998821920647506</v>
      </c>
      <c r="O88" s="17">
        <f t="shared" si="26"/>
        <v>0.44425048785650567</v>
      </c>
      <c r="P88" s="19">
        <f t="shared" si="27"/>
        <v>9.6772802139869931</v>
      </c>
    </row>
    <row r="89" spans="1:16" x14ac:dyDescent="0.35">
      <c r="A89" s="5">
        <f t="shared" si="30"/>
        <v>102</v>
      </c>
      <c r="B89" s="5">
        <f t="shared" si="19"/>
        <v>0.34986721849851393</v>
      </c>
      <c r="C89" s="7">
        <f t="shared" si="31"/>
        <v>0.26621787392574209</v>
      </c>
      <c r="D89" s="3">
        <f t="shared" si="20"/>
        <v>0.9172649740432457</v>
      </c>
      <c r="E89" s="3">
        <f t="shared" si="28"/>
        <v>0.93082353272318896</v>
      </c>
      <c r="F89" s="3">
        <f t="shared" si="21"/>
        <v>1.0009724558711037</v>
      </c>
      <c r="G89" s="17">
        <f t="shared" si="22"/>
        <v>1.461652125235994</v>
      </c>
      <c r="H89" s="18"/>
      <c r="I89" s="24">
        <f t="shared" si="23"/>
        <v>1.2045715622302775</v>
      </c>
      <c r="J89" s="24">
        <f t="shared" si="24"/>
        <v>1.211652125235994</v>
      </c>
      <c r="K89" s="17">
        <f t="shared" si="29"/>
        <v>1.1454495399863016</v>
      </c>
      <c r="L89" s="18"/>
      <c r="M89" s="19">
        <v>61</v>
      </c>
      <c r="N89" s="19">
        <f t="shared" si="25"/>
        <v>0.9895142036822997</v>
      </c>
      <c r="O89" s="17">
        <f t="shared" si="26"/>
        <v>0.45189637797652593</v>
      </c>
      <c r="P89" s="19">
        <f t="shared" si="27"/>
        <v>9.5441421372815203</v>
      </c>
    </row>
    <row r="90" spans="1:16" x14ac:dyDescent="0.35">
      <c r="A90" s="5">
        <f t="shared" si="30"/>
        <v>103</v>
      </c>
      <c r="B90" s="5">
        <f t="shared" si="19"/>
        <v>0.3150034369013085</v>
      </c>
      <c r="C90" s="7">
        <f t="shared" si="31"/>
        <v>9.3140907064987441E-2</v>
      </c>
      <c r="D90" s="3">
        <f t="shared" si="20"/>
        <v>0.92082960034657457</v>
      </c>
      <c r="E90" s="3">
        <f t="shared" si="28"/>
        <v>0.93444084957534879</v>
      </c>
      <c r="F90" s="3">
        <f t="shared" si="21"/>
        <v>1.1010197014582142</v>
      </c>
      <c r="G90" s="17">
        <f t="shared" si="22"/>
        <v>1.3986770605438477</v>
      </c>
      <c r="H90" s="18"/>
      <c r="I90" s="24">
        <f t="shared" si="23"/>
        <v>1.1415831330256987</v>
      </c>
      <c r="J90" s="24">
        <f t="shared" si="24"/>
        <v>1.1486770605438477</v>
      </c>
      <c r="K90" s="17">
        <f t="shared" si="29"/>
        <v>1.0762215224449607</v>
      </c>
      <c r="L90" s="18"/>
      <c r="M90" s="19">
        <v>61.5</v>
      </c>
      <c r="N90" s="19">
        <f t="shared" si="25"/>
        <v>0.98901729585454867</v>
      </c>
      <c r="O90" s="17">
        <f t="shared" si="26"/>
        <v>0.45958915896280433</v>
      </c>
      <c r="P90" s="19">
        <f t="shared" si="27"/>
        <v>9.410187548744112</v>
      </c>
    </row>
    <row r="91" spans="1:16" x14ac:dyDescent="0.35">
      <c r="A91" s="5">
        <f t="shared" si="30"/>
        <v>104</v>
      </c>
      <c r="B91" s="5">
        <f t="shared" si="19"/>
        <v>0.28065225509744995</v>
      </c>
      <c r="C91" s="7">
        <f t="shared" si="31"/>
        <v>2.933970584157641E-2</v>
      </c>
      <c r="D91" s="3">
        <f t="shared" si="20"/>
        <v>0.92406234081780725</v>
      </c>
      <c r="E91" s="3">
        <f t="shared" si="28"/>
        <v>0.93772137482264573</v>
      </c>
      <c r="F91" s="3">
        <f t="shared" si="21"/>
        <v>1.2110716716040357</v>
      </c>
      <c r="G91" s="17">
        <f t="shared" si="22"/>
        <v>1.3415653122187352</v>
      </c>
      <c r="H91" s="18"/>
      <c r="I91" s="24">
        <f t="shared" si="23"/>
        <v>1.0844592644959583</v>
      </c>
      <c r="J91" s="24">
        <f t="shared" si="24"/>
        <v>1.0915653122187352</v>
      </c>
      <c r="K91" s="17">
        <f t="shared" si="29"/>
        <v>1.0122315259857344</v>
      </c>
      <c r="L91" s="18"/>
      <c r="M91" s="19">
        <v>62</v>
      </c>
      <c r="N91" s="19">
        <f t="shared" si="25"/>
        <v>0.98849640262626925</v>
      </c>
      <c r="O91" s="17">
        <f t="shared" si="26"/>
        <v>0.4673257965666085</v>
      </c>
      <c r="P91" s="19">
        <f t="shared" si="27"/>
        <v>9.2754692838241581</v>
      </c>
    </row>
    <row r="92" spans="1:16" x14ac:dyDescent="0.35">
      <c r="A92" s="5">
        <f t="shared" si="30"/>
        <v>105</v>
      </c>
      <c r="B92" s="5">
        <f t="shared" si="19"/>
        <v>0.24717645799146998</v>
      </c>
      <c r="C92" s="7">
        <f t="shared" si="31"/>
        <v>8.2342546083342457E-3</v>
      </c>
      <c r="D92" s="3">
        <f t="shared" si="20"/>
        <v>0.92697753764348656</v>
      </c>
      <c r="E92" s="3">
        <f t="shared" si="28"/>
        <v>0.94067966265075409</v>
      </c>
      <c r="F92" s="3">
        <f t="shared" si="21"/>
        <v>1.3321288387644392</v>
      </c>
      <c r="G92" s="17">
        <f t="shared" si="22"/>
        <v>1.2900635016317357</v>
      </c>
      <c r="H92" s="18"/>
      <c r="I92" s="24">
        <f t="shared" si="23"/>
        <v>1.0329465242403471</v>
      </c>
      <c r="J92" s="24">
        <f t="shared" si="24"/>
        <v>1.0400635016317357</v>
      </c>
      <c r="K92" s="17">
        <f t="shared" si="29"/>
        <v>0.95316364245120977</v>
      </c>
      <c r="L92" s="18"/>
      <c r="M92" s="19">
        <v>62.5</v>
      </c>
      <c r="N92" s="19">
        <f t="shared" si="25"/>
        <v>0.98795037995206925</v>
      </c>
      <c r="O92" s="17">
        <f t="shared" si="26"/>
        <v>0.47510315369657774</v>
      </c>
      <c r="P92" s="19">
        <f t="shared" si="27"/>
        <v>9.1400419687723193</v>
      </c>
    </row>
    <row r="93" spans="1:16" x14ac:dyDescent="0.35">
      <c r="A93" s="5">
        <f t="shared" si="30"/>
        <v>106</v>
      </c>
      <c r="B93" s="5">
        <f t="shared" si="19"/>
        <v>0.21494608024713244</v>
      </c>
      <c r="C93" s="7">
        <f t="shared" si="31"/>
        <v>2.0353138882879978E-3</v>
      </c>
      <c r="D93" s="3">
        <f t="shared" si="20"/>
        <v>0.92958953195087546</v>
      </c>
      <c r="E93" s="3">
        <f t="shared" si="28"/>
        <v>0.94333026617041049</v>
      </c>
      <c r="F93" s="3">
        <f t="shared" si="21"/>
        <v>1.4652917226408833</v>
      </c>
      <c r="G93" s="17">
        <f t="shared" si="22"/>
        <v>1.2439182688678652</v>
      </c>
      <c r="H93" s="18"/>
      <c r="I93" s="24">
        <f t="shared" si="23"/>
        <v>0.98679149857606441</v>
      </c>
      <c r="J93" s="24">
        <f t="shared" si="24"/>
        <v>0.99391826886786516</v>
      </c>
      <c r="K93" s="17">
        <f t="shared" si="29"/>
        <v>0.89869572944506149</v>
      </c>
      <c r="L93" s="18"/>
      <c r="M93" s="19">
        <v>63</v>
      </c>
      <c r="N93" s="19">
        <f t="shared" si="25"/>
        <v>0.98737803058866458</v>
      </c>
      <c r="O93" s="17">
        <f t="shared" si="26"/>
        <v>0.48291799321223239</v>
      </c>
      <c r="P93" s="19">
        <f t="shared" si="27"/>
        <v>9.0039619719970787</v>
      </c>
    </row>
    <row r="94" spans="1:16" x14ac:dyDescent="0.35">
      <c r="A94" s="5">
        <f t="shared" si="30"/>
        <v>107</v>
      </c>
      <c r="B94" s="5">
        <f t="shared" si="19"/>
        <v>0.18432498084221982</v>
      </c>
      <c r="C94" s="7">
        <f t="shared" si="31"/>
        <v>4.374827423600551E-4</v>
      </c>
      <c r="D94" s="3">
        <f t="shared" si="20"/>
        <v>0.93191270985148766</v>
      </c>
      <c r="E94" s="3">
        <f t="shared" si="28"/>
        <v>0.94568778414153754</v>
      </c>
      <c r="F94" s="3">
        <f t="shared" si="21"/>
        <v>1.6117708949049718</v>
      </c>
      <c r="G94" s="17">
        <f t="shared" si="22"/>
        <v>1.2028754592903832</v>
      </c>
      <c r="H94" s="18"/>
      <c r="I94" s="24">
        <f t="shared" si="23"/>
        <v>0.94573997892989814</v>
      </c>
      <c r="J94" s="24">
        <f t="shared" si="24"/>
        <v>0.9528754592903832</v>
      </c>
      <c r="K94" s="17">
        <f t="shared" si="29"/>
        <v>0.84849797160107399</v>
      </c>
      <c r="L94" s="18"/>
      <c r="M94" s="19">
        <v>63.5</v>
      </c>
      <c r="N94" s="19">
        <f t="shared" si="25"/>
        <v>0.98677810175887926</v>
      </c>
      <c r="O94" s="17">
        <f t="shared" si="26"/>
        <v>0.49076698106585281</v>
      </c>
      <c r="P94" s="19">
        <f t="shared" si="27"/>
        <v>8.8672873493551201</v>
      </c>
    </row>
    <row r="95" spans="1:16" x14ac:dyDescent="0.35">
      <c r="A95" s="5">
        <f t="shared" si="30"/>
        <v>108</v>
      </c>
      <c r="B95" s="5">
        <f t="shared" si="19"/>
        <v>0.15565545020338906</v>
      </c>
      <c r="C95" s="7">
        <f t="shared" si="31"/>
        <v>8.0638998104318944E-5</v>
      </c>
      <c r="D95" s="3">
        <f t="shared" si="20"/>
        <v>0.93396159597139694</v>
      </c>
      <c r="E95" s="3">
        <f t="shared" si="28"/>
        <v>0.94776695588607152</v>
      </c>
      <c r="F95" s="3">
        <f t="shared" si="21"/>
        <v>1.7728979843954691</v>
      </c>
      <c r="G95" s="17">
        <f t="shared" si="22"/>
        <v>1.1666784711719838</v>
      </c>
      <c r="H95" s="18"/>
      <c r="I95" s="24">
        <f t="shared" si="23"/>
        <v>0.90953530911875102</v>
      </c>
      <c r="J95" s="24">
        <f t="shared" si="24"/>
        <v>0.91667847117198376</v>
      </c>
      <c r="K95" s="17">
        <f t="shared" si="29"/>
        <v>0.80223054038951847</v>
      </c>
      <c r="L95" s="18"/>
      <c r="M95" s="19">
        <v>64</v>
      </c>
      <c r="N95" s="19">
        <f t="shared" si="25"/>
        <v>0.98614928272712654</v>
      </c>
      <c r="O95" s="17">
        <f t="shared" si="26"/>
        <v>0.49864668979591159</v>
      </c>
      <c r="P95" s="19">
        <f t="shared" si="27"/>
        <v>8.7300777833201071</v>
      </c>
    </row>
    <row r="96" spans="1:16" x14ac:dyDescent="0.35">
      <c r="A96" s="5">
        <f t="shared" si="30"/>
        <v>109</v>
      </c>
      <c r="B96" s="5">
        <f t="shared" si="19"/>
        <v>0.12924164580252115</v>
      </c>
      <c r="C96" s="7">
        <f t="shared" si="31"/>
        <v>1.2551899553878002E-5</v>
      </c>
      <c r="D96" s="3">
        <f t="shared" si="20"/>
        <v>0.93575099196814826</v>
      </c>
      <c r="E96" s="3">
        <f t="shared" si="28"/>
        <v>0.94958280185236299</v>
      </c>
      <c r="F96" s="3">
        <f t="shared" si="21"/>
        <v>1.9501377828350164</v>
      </c>
      <c r="G96" s="17">
        <f t="shared" si="22"/>
        <v>1.1350658085627117</v>
      </c>
      <c r="H96" s="18"/>
      <c r="I96" s="24">
        <f t="shared" si="23"/>
        <v>0.87791593769822907</v>
      </c>
      <c r="J96" s="24">
        <f t="shared" si="24"/>
        <v>0.88506580856271166</v>
      </c>
      <c r="K96" s="17">
        <f t="shared" si="29"/>
        <v>0.75954039037777465</v>
      </c>
      <c r="L96" s="18"/>
      <c r="M96" s="19">
        <v>64.5</v>
      </c>
      <c r="N96" s="19">
        <f t="shared" si="25"/>
        <v>0.98549020228451567</v>
      </c>
      <c r="O96" s="17">
        <f t="shared" si="26"/>
        <v>0.50655360237377955</v>
      </c>
      <c r="P96" s="19">
        <f t="shared" si="27"/>
        <v>8.5923945159999011</v>
      </c>
    </row>
    <row r="97" spans="1:16" x14ac:dyDescent="0.35">
      <c r="A97" s="5">
        <f t="shared" si="30"/>
        <v>110</v>
      </c>
      <c r="B97" s="5">
        <f t="shared" si="19"/>
        <v>0.10533299732680025</v>
      </c>
      <c r="C97" s="7">
        <f t="shared" si="31"/>
        <v>1.6222281562911239E-6</v>
      </c>
      <c r="D97" s="3">
        <f t="shared" si="20"/>
        <v>0.93729615199929139</v>
      </c>
      <c r="E97" s="3">
        <f t="shared" si="28"/>
        <v>0.95115080167739874</v>
      </c>
      <c r="F97" s="3">
        <f t="shared" si="21"/>
        <v>2.1451015611185187</v>
      </c>
      <c r="G97" s="17">
        <f t="shared" si="22"/>
        <v>1.1077679813458516</v>
      </c>
      <c r="H97" s="18"/>
      <c r="I97" s="24">
        <f t="shared" si="23"/>
        <v>0.85061231736066323</v>
      </c>
      <c r="J97" s="24">
        <f t="shared" si="24"/>
        <v>0.85776798134585164</v>
      </c>
      <c r="K97" s="17">
        <f t="shared" si="29"/>
        <v>0.72005732701819569</v>
      </c>
      <c r="L97" s="18"/>
      <c r="M97" s="19">
        <v>65</v>
      </c>
      <c r="N97" s="19">
        <f t="shared" si="25"/>
        <v>0.98479942614187244</v>
      </c>
      <c r="O97" s="17">
        <f t="shared" si="26"/>
        <v>0.51448411640386849</v>
      </c>
      <c r="P97" s="19">
        <f t="shared" si="27"/>
        <v>8.4543002759993637</v>
      </c>
    </row>
    <row r="98" spans="1:16" x14ac:dyDescent="0.35">
      <c r="A98" s="5">
        <f t="shared" si="30"/>
        <v>111</v>
      </c>
      <c r="B98" s="5">
        <f t="shared" si="19"/>
        <v>8.410902555794858E-2</v>
      </c>
      <c r="C98" s="7">
        <f t="shared" si="31"/>
        <v>1.7087415405007307E-7</v>
      </c>
      <c r="D98" s="3">
        <f t="shared" si="20"/>
        <v>0.93861297936210975</v>
      </c>
      <c r="E98" s="3">
        <f t="shared" si="28"/>
        <v>0.95248709373316343</v>
      </c>
      <c r="F98" s="3">
        <f t="shared" si="21"/>
        <v>2.3595617172303704</v>
      </c>
      <c r="G98" s="17">
        <f t="shared" si="22"/>
        <v>1.0845040312693908</v>
      </c>
      <c r="H98" s="18"/>
      <c r="I98" s="24">
        <f t="shared" si="23"/>
        <v>0.82734343022932921</v>
      </c>
      <c r="J98" s="24">
        <f t="shared" si="24"/>
        <v>0.83450403126939077</v>
      </c>
      <c r="K98" s="17">
        <f t="shared" si="29"/>
        <v>0.68338961718474411</v>
      </c>
      <c r="L98" s="18"/>
      <c r="M98" s="19">
        <v>65.5</v>
      </c>
      <c r="N98" s="19">
        <f t="shared" si="25"/>
        <v>0.98407545422913367</v>
      </c>
      <c r="O98" s="17">
        <f t="shared" si="26"/>
        <v>0.52243454867572869</v>
      </c>
      <c r="P98" s="19">
        <f t="shared" si="27"/>
        <v>8.3158591991545663</v>
      </c>
    </row>
    <row r="99" spans="1:16" x14ac:dyDescent="0.35">
      <c r="A99" s="5">
        <f>A98+1</f>
        <v>112</v>
      </c>
      <c r="B99" s="5">
        <f t="shared" si="19"/>
        <v>6.5667211746100296E-2</v>
      </c>
      <c r="C99" s="7">
        <f t="shared" si="31"/>
        <v>1.4372058590190439E-8</v>
      </c>
      <c r="D99" s="3">
        <f t="shared" si="20"/>
        <v>0.93971821879365125</v>
      </c>
      <c r="E99" s="3">
        <f t="shared" si="28"/>
        <v>0.95360867026915352</v>
      </c>
      <c r="F99" s="3">
        <f t="shared" si="21"/>
        <v>2.5954678889534075</v>
      </c>
      <c r="G99" s="17">
        <f t="shared" si="22"/>
        <v>1.064978134645493</v>
      </c>
      <c r="H99" s="18"/>
      <c r="I99" s="24">
        <f t="shared" si="23"/>
        <v>0.80781338983694995</v>
      </c>
      <c r="J99" s="24">
        <f t="shared" si="24"/>
        <v>0.81497813464549296</v>
      </c>
      <c r="K99" s="17">
        <f t="shared" si="29"/>
        <v>0.64911958482815646</v>
      </c>
      <c r="L99" s="18"/>
      <c r="M99" s="19">
        <v>66</v>
      </c>
      <c r="N99" s="19">
        <f t="shared" si="25"/>
        <v>0.98331671789977804</v>
      </c>
      <c r="O99" s="17">
        <f t="shared" si="26"/>
        <v>0.53040114006489403</v>
      </c>
      <c r="P99" s="19">
        <f t="shared" si="27"/>
        <v>8.1771367431942572</v>
      </c>
    </row>
    <row r="100" spans="1:16" x14ac:dyDescent="0.35">
      <c r="A100" s="5">
        <f t="shared" ref="A100:A117" si="32">A99+1</f>
        <v>113</v>
      </c>
      <c r="B100" s="5">
        <f t="shared" si="19"/>
        <v>5.0015561495341511E-2</v>
      </c>
      <c r="C100" s="7">
        <f t="shared" si="31"/>
        <v>9.4377301466939517E-10</v>
      </c>
      <c r="D100" s="3">
        <f t="shared" si="20"/>
        <v>0.94062960836827203</v>
      </c>
      <c r="E100" s="3">
        <f t="shared" si="28"/>
        <v>0.95453353155519627</v>
      </c>
      <c r="F100" s="3">
        <f t="shared" si="21"/>
        <v>2.8549646778487485</v>
      </c>
      <c r="G100" s="17">
        <f t="shared" si="22"/>
        <v>1.0488769188271918</v>
      </c>
      <c r="H100" s="18"/>
      <c r="I100" s="24">
        <f t="shared" si="23"/>
        <v>0.79170875703289378</v>
      </c>
      <c r="J100" s="24">
        <f t="shared" si="24"/>
        <v>0.79887691882719181</v>
      </c>
      <c r="K100" s="17">
        <f t="shared" si="29"/>
        <v>0.61679981970389652</v>
      </c>
      <c r="L100" s="18"/>
      <c r="M100" s="19">
        <v>66.5</v>
      </c>
      <c r="N100" s="19">
        <f t="shared" si="25"/>
        <v>0.98252157703919574</v>
      </c>
      <c r="O100" s="17">
        <f t="shared" si="26"/>
        <v>0.53838006077746225</v>
      </c>
      <c r="P100" s="19">
        <f t="shared" si="27"/>
        <v>8.0381995964158541</v>
      </c>
    </row>
    <row r="101" spans="1:16" x14ac:dyDescent="0.35">
      <c r="A101" s="5">
        <f t="shared" si="32"/>
        <v>114</v>
      </c>
      <c r="B101" s="5">
        <f t="shared" si="19"/>
        <v>3.7071262645848424E-2</v>
      </c>
      <c r="C101" s="7">
        <f t="shared" si="31"/>
        <v>4.7203337252840979E-11</v>
      </c>
      <c r="D101" s="3">
        <f t="shared" si="20"/>
        <v>0.94136594607850865</v>
      </c>
      <c r="E101" s="3">
        <f t="shared" si="28"/>
        <v>0.95528075344648744</v>
      </c>
      <c r="F101" s="3">
        <f t="shared" si="21"/>
        <v>3.1404111456336232</v>
      </c>
      <c r="G101" s="17">
        <f t="shared" si="22"/>
        <v>1.0358682859463444</v>
      </c>
      <c r="H101" s="18"/>
      <c r="I101" s="24">
        <f t="shared" si="23"/>
        <v>0.77869736347150198</v>
      </c>
      <c r="J101" s="24">
        <f t="shared" si="24"/>
        <v>0.78586828594634439</v>
      </c>
      <c r="K101" s="17">
        <f t="shared" si="29"/>
        <v>0.58595078258649447</v>
      </c>
      <c r="L101" s="18"/>
      <c r="M101" s="19">
        <v>67</v>
      </c>
      <c r="N101" s="19">
        <f t="shared" si="25"/>
        <v>0.98168831707617665</v>
      </c>
      <c r="O101" s="17">
        <f t="shared" si="26"/>
        <v>0.54636741593153415</v>
      </c>
      <c r="P101" s="19">
        <f t="shared" si="27"/>
        <v>7.8991155804956925</v>
      </c>
    </row>
    <row r="102" spans="1:16" x14ac:dyDescent="0.35">
      <c r="A102" s="5">
        <f t="shared" si="32"/>
        <v>115</v>
      </c>
      <c r="B102" s="5">
        <f t="shared" si="19"/>
        <v>2.6666304311067347E-2</v>
      </c>
      <c r="C102" s="7">
        <f t="shared" si="31"/>
        <v>1.7498873130606291E-12</v>
      </c>
      <c r="D102" s="3">
        <f t="shared" si="20"/>
        <v>0.94194702302588873</v>
      </c>
      <c r="E102" s="3">
        <f t="shared" si="28"/>
        <v>0.95587041958686136</v>
      </c>
      <c r="F102" s="3">
        <f t="shared" si="21"/>
        <v>3.4544022601969857</v>
      </c>
      <c r="G102" s="17">
        <f t="shared" si="22"/>
        <v>1.0256025932092976</v>
      </c>
      <c r="H102" s="18"/>
      <c r="I102" s="24">
        <f t="shared" si="23"/>
        <v>0.76842949215823819</v>
      </c>
      <c r="J102" s="24">
        <f t="shared" si="24"/>
        <v>0.77560259320929759</v>
      </c>
      <c r="K102" s="17">
        <f t="shared" si="29"/>
        <v>0.55606064518923748</v>
      </c>
      <c r="L102" s="18"/>
      <c r="M102" s="19">
        <v>67.5</v>
      </c>
      <c r="N102" s="19">
        <f t="shared" si="25"/>
        <v>0.98081514589701624</v>
      </c>
      <c r="O102" s="17">
        <f t="shared" si="26"/>
        <v>0.55435925146671161</v>
      </c>
      <c r="P102" s="19">
        <f t="shared" si="27"/>
        <v>7.7599535475868064</v>
      </c>
    </row>
    <row r="103" spans="1:16" x14ac:dyDescent="0.35">
      <c r="A103" s="5">
        <f t="shared" si="32"/>
        <v>116</v>
      </c>
      <c r="B103" s="5">
        <f t="shared" ref="B103:B105" si="33">EXP(-A-B*_c^A103/LN(_c)*(_c-1))</f>
        <v>1.8560122089567359E-2</v>
      </c>
      <c r="C103" s="7">
        <f t="shared" si="31"/>
        <v>4.6663027600150708E-14</v>
      </c>
      <c r="D103" s="3">
        <f t="shared" ref="D103:D115" si="34">v*(1-B103)+v*B103*D104</f>
        <v>0.94239338250106497</v>
      </c>
      <c r="E103" s="3">
        <f t="shared" si="28"/>
        <v>0.95632337692776648</v>
      </c>
      <c r="F103" s="3">
        <f t="shared" ref="F103:F117" si="35">A+B*(_c^A103)</f>
        <v>3.7997924862166852</v>
      </c>
      <c r="G103" s="17">
        <f t="shared" ref="G103:G116" si="36">1+v*B103*G104</f>
        <v>1.0177169091478513</v>
      </c>
      <c r="H103" s="18"/>
      <c r="I103" s="24">
        <f t="shared" ref="I103:I117" si="37">$L$2*G103-$L$3</f>
        <v>0.76054213460390696</v>
      </c>
      <c r="J103" s="24">
        <f t="shared" ref="J103:J117" si="38">G103-(1/4)</f>
        <v>0.76771690914785129</v>
      </c>
      <c r="K103" s="17">
        <f t="shared" si="29"/>
        <v>0.52658807200155999</v>
      </c>
      <c r="L103" s="18"/>
      <c r="M103" s="19">
        <v>68</v>
      </c>
      <c r="N103" s="19">
        <f t="shared" si="25"/>
        <v>0.97990019066210976</v>
      </c>
      <c r="O103" s="17">
        <f t="shared" si="26"/>
        <v>0.56235156037088374</v>
      </c>
      <c r="P103" s="19">
        <f t="shared" si="27"/>
        <v>7.6207832718917254</v>
      </c>
    </row>
    <row r="104" spans="1:16" x14ac:dyDescent="0.35">
      <c r="A104" s="5">
        <f t="shared" si="32"/>
        <v>117</v>
      </c>
      <c r="B104" s="5">
        <f t="shared" si="33"/>
        <v>1.2458352831150607E-2</v>
      </c>
      <c r="C104" s="7">
        <f t="shared" si="31"/>
        <v>8.6607148932764854E-16</v>
      </c>
      <c r="D104" s="3">
        <f t="shared" si="34"/>
        <v>0.94272588597525486</v>
      </c>
      <c r="E104" s="3">
        <f t="shared" si="28"/>
        <v>0.95666079530440407</v>
      </c>
      <c r="F104" s="3">
        <f t="shared" si="35"/>
        <v>4.1797217348383535</v>
      </c>
      <c r="G104" s="17">
        <f t="shared" si="36"/>
        <v>1.0118426811038301</v>
      </c>
      <c r="H104" s="18"/>
      <c r="I104" s="24">
        <f t="shared" si="37"/>
        <v>0.75466665993641491</v>
      </c>
      <c r="J104" s="24">
        <f t="shared" si="38"/>
        <v>0.76184268110383013</v>
      </c>
      <c r="K104" s="17">
        <f t="shared" si="29"/>
        <v>0.49696826591868454</v>
      </c>
      <c r="L104" s="18"/>
      <c r="M104" s="19">
        <v>68.5</v>
      </c>
      <c r="N104" s="19">
        <f t="shared" si="25"/>
        <v>0.97894149452532631</v>
      </c>
      <c r="O104" s="17">
        <f t="shared" si="26"/>
        <v>0.5703402892115329</v>
      </c>
      <c r="P104" s="19">
        <f t="shared" si="27"/>
        <v>7.4816753359326915</v>
      </c>
    </row>
    <row r="105" spans="1:16" x14ac:dyDescent="0.35">
      <c r="A105" s="5">
        <f t="shared" si="32"/>
        <v>118</v>
      </c>
      <c r="B105" s="5">
        <f t="shared" si="33"/>
        <v>8.0357867598641625E-3</v>
      </c>
      <c r="C105" s="7">
        <f t="shared" si="31"/>
        <v>1.0789824191043934E-17</v>
      </c>
      <c r="D105" s="3">
        <f t="shared" si="34"/>
        <v>0.94296510334390748</v>
      </c>
      <c r="E105" s="3">
        <f t="shared" si="28"/>
        <v>0.9569035486662778</v>
      </c>
      <c r="F105" s="3">
        <f t="shared" si="35"/>
        <v>4.5976439083221887</v>
      </c>
      <c r="G105" s="17">
        <f t="shared" si="36"/>
        <v>1.0076165075909653</v>
      </c>
      <c r="H105" s="18"/>
      <c r="I105" s="24">
        <f t="shared" si="37"/>
        <v>0.75043958954875167</v>
      </c>
      <c r="J105" s="24">
        <f t="shared" si="38"/>
        <v>0.75761650759096533</v>
      </c>
      <c r="K105" s="17">
        <f t="shared" si="29"/>
        <v>0.46662195656308003</v>
      </c>
      <c r="L105" s="18"/>
      <c r="M105" s="19">
        <v>69</v>
      </c>
      <c r="N105" s="19">
        <f t="shared" si="25"/>
        <v>0.97793701325693194</v>
      </c>
      <c r="O105" s="17">
        <f t="shared" si="26"/>
        <v>0.57832134495676923</v>
      </c>
      <c r="P105" s="19">
        <f t="shared" si="27"/>
        <v>7.3427010117768106</v>
      </c>
    </row>
    <row r="106" spans="1:16" x14ac:dyDescent="0.35">
      <c r="A106" s="5">
        <f t="shared" si="32"/>
        <v>119</v>
      </c>
      <c r="B106" s="5">
        <f t="shared" ref="B106:B117" si="39">EXP(-A-B*_c^A106/LN(_c)*(_c-1))</f>
        <v>4.960814168767003E-3</v>
      </c>
      <c r="C106" s="7">
        <f t="shared" ref="C106:C116" si="40">C105*B105</f>
        <v>8.670472637565289E-20</v>
      </c>
      <c r="D106" s="3">
        <f t="shared" si="34"/>
        <v>0.94313058955964113</v>
      </c>
      <c r="E106" s="3">
        <f t="shared" si="28"/>
        <v>0.95707148101767581</v>
      </c>
      <c r="F106" s="3">
        <f t="shared" si="35"/>
        <v>5.0573582991544086</v>
      </c>
      <c r="G106" s="17">
        <f t="shared" si="36"/>
        <v>1.0046929177796695</v>
      </c>
      <c r="H106" s="18"/>
      <c r="I106" s="24">
        <f t="shared" si="37"/>
        <v>0.74751537929581646</v>
      </c>
      <c r="J106" s="24">
        <f t="shared" si="38"/>
        <v>0.75469291777966951</v>
      </c>
      <c r="K106" s="17">
        <f t="shared" si="29"/>
        <v>0.43496621732477048</v>
      </c>
      <c r="L106" s="18"/>
      <c r="M106" s="19">
        <v>69.5</v>
      </c>
      <c r="N106" s="19">
        <f t="shared" si="25"/>
        <v>0.97688461177138031</v>
      </c>
      <c r="O106" s="17">
        <f t="shared" si="26"/>
        <v>0.58629060206927719</v>
      </c>
      <c r="P106" s="19">
        <f t="shared" si="27"/>
        <v>7.2039321375089811</v>
      </c>
    </row>
    <row r="107" spans="1:16" x14ac:dyDescent="0.35">
      <c r="A107" s="5">
        <f t="shared" si="32"/>
        <v>120</v>
      </c>
      <c r="B107" s="5">
        <f t="shared" si="39"/>
        <v>2.9183002298348035E-3</v>
      </c>
      <c r="C107" s="7">
        <f t="shared" si="40"/>
        <v>4.3012603510340489E-22</v>
      </c>
      <c r="D107" s="3">
        <f t="shared" si="34"/>
        <v>0.94324015026546293</v>
      </c>
      <c r="E107" s="3">
        <f t="shared" si="28"/>
        <v>0.95718266119584305</v>
      </c>
      <c r="F107" s="3">
        <f t="shared" si="35"/>
        <v>5.5630441290698478</v>
      </c>
      <c r="G107" s="17">
        <f t="shared" si="36"/>
        <v>1.0027573453101533</v>
      </c>
      <c r="H107" s="18"/>
      <c r="I107" s="24">
        <f t="shared" si="37"/>
        <v>0.74557939606082568</v>
      </c>
      <c r="J107" s="24">
        <f t="shared" si="38"/>
        <v>0.75275734531015326</v>
      </c>
      <c r="K107" s="17">
        <f t="shared" si="29"/>
        <v>0.40142528048553927</v>
      </c>
      <c r="L107" s="18"/>
      <c r="M107" s="19">
        <v>70</v>
      </c>
      <c r="N107" s="19">
        <f t="shared" si="25"/>
        <v>0.97578206056190042</v>
      </c>
      <c r="O107" s="17">
        <f t="shared" si="26"/>
        <v>0.59424390985434294</v>
      </c>
      <c r="P107" s="19">
        <f t="shared" si="27"/>
        <v>7.0654409892805097</v>
      </c>
    </row>
    <row r="108" spans="1:16" x14ac:dyDescent="0.35">
      <c r="A108" s="5">
        <f t="shared" si="32"/>
        <v>121</v>
      </c>
      <c r="B108" s="5">
        <f t="shared" si="39"/>
        <v>1.6280385378362177E-3</v>
      </c>
      <c r="C108" s="7">
        <f t="shared" si="40"/>
        <v>1.2552369071001992E-24</v>
      </c>
      <c r="D108" s="3">
        <f t="shared" si="34"/>
        <v>0.94330921920992183</v>
      </c>
      <c r="E108" s="3">
        <f t="shared" si="28"/>
        <v>0.95725275108339136</v>
      </c>
      <c r="F108" s="3">
        <f t="shared" si="35"/>
        <v>6.1192985419768346</v>
      </c>
      <c r="G108" s="17">
        <f t="shared" si="36"/>
        <v>1.0015371272913791</v>
      </c>
      <c r="H108" s="18"/>
      <c r="I108" s="24">
        <f t="shared" si="37"/>
        <v>0.74435891908846474</v>
      </c>
      <c r="J108" s="24">
        <f t="shared" si="38"/>
        <v>0.75153712729137911</v>
      </c>
      <c r="K108" s="17">
        <f t="shared" si="29"/>
        <v>0.36543916166007845</v>
      </c>
      <c r="L108" s="18"/>
      <c r="M108" s="19">
        <v>70.5</v>
      </c>
      <c r="N108" s="19">
        <f t="shared" si="25"/>
        <v>0.97462703204450296</v>
      </c>
      <c r="O108" s="17">
        <f t="shared" si="26"/>
        <v>0.60217710004114078</v>
      </c>
      <c r="P108" s="19">
        <f t="shared" si="27"/>
        <v>6.9273001492959807</v>
      </c>
    </row>
    <row r="109" spans="1:16" x14ac:dyDescent="0.35">
      <c r="A109" s="5">
        <f t="shared" si="32"/>
        <v>122</v>
      </c>
      <c r="B109" s="5">
        <f t="shared" si="39"/>
        <v>8.5674753550898431E-4</v>
      </c>
      <c r="C109" s="7">
        <f t="shared" si="40"/>
        <v>2.0435740588734646E-27</v>
      </c>
      <c r="D109" s="3">
        <f t="shared" si="34"/>
        <v>0.94335045802704343</v>
      </c>
      <c r="E109" s="3">
        <f t="shared" si="28"/>
        <v>0.95729459947237894</v>
      </c>
      <c r="F109" s="3">
        <f t="shared" si="35"/>
        <v>6.731178396174518</v>
      </c>
      <c r="G109" s="17">
        <f t="shared" si="36"/>
        <v>1.000808574855564</v>
      </c>
      <c r="H109" s="18"/>
      <c r="I109" s="24">
        <f t="shared" si="37"/>
        <v>0.74363021203989721</v>
      </c>
      <c r="J109" s="24">
        <f t="shared" si="38"/>
        <v>0.75080857485556396</v>
      </c>
      <c r="K109" s="17">
        <f t="shared" si="29"/>
        <v>0.32646811833690809</v>
      </c>
      <c r="L109" s="18"/>
      <c r="M109" s="19">
        <v>71</v>
      </c>
      <c r="N109" s="19">
        <f t="shared" si="25"/>
        <v>0.97341709681480826</v>
      </c>
      <c r="O109" s="17">
        <f t="shared" si="26"/>
        <v>0.61008599457451096</v>
      </c>
      <c r="P109" s="19">
        <f t="shared" si="27"/>
        <v>6.7895823701348332</v>
      </c>
    </row>
    <row r="110" spans="1:16" x14ac:dyDescent="0.35">
      <c r="A110" s="5">
        <f t="shared" si="32"/>
        <v>123</v>
      </c>
      <c r="B110" s="5">
        <f t="shared" si="39"/>
        <v>4.228242283262085E-4</v>
      </c>
      <c r="C110" s="7">
        <f t="shared" si="40"/>
        <v>1.7508270385699326E-30</v>
      </c>
      <c r="D110" s="3">
        <f t="shared" si="34"/>
        <v>0.94337364354947451</v>
      </c>
      <c r="E110" s="3">
        <f t="shared" si="28"/>
        <v>0.95731812771177327</v>
      </c>
      <c r="F110" s="3">
        <f t="shared" si="35"/>
        <v>7.4042462357919714</v>
      </c>
      <c r="G110" s="17">
        <f t="shared" si="36"/>
        <v>1.0003989639592819</v>
      </c>
      <c r="H110" s="18"/>
      <c r="I110" s="24">
        <f t="shared" si="37"/>
        <v>0.74322051421635349</v>
      </c>
      <c r="J110" s="24">
        <f t="shared" si="38"/>
        <v>0.75039896395928185</v>
      </c>
      <c r="K110" s="17">
        <f t="shared" si="29"/>
        <v>0.28399176746453514</v>
      </c>
      <c r="L110" s="18"/>
      <c r="M110" s="19">
        <v>71.5</v>
      </c>
      <c r="N110" s="19">
        <f t="shared" si="25"/>
        <v>0.9721497198219623</v>
      </c>
      <c r="O110" s="17">
        <f t="shared" si="26"/>
        <v>0.61796641359257654</v>
      </c>
      <c r="P110" s="19">
        <f t="shared" si="27"/>
        <v>6.6523604358369175</v>
      </c>
    </row>
    <row r="111" spans="1:16" x14ac:dyDescent="0.35">
      <c r="A111" s="5">
        <f t="shared" si="32"/>
        <v>124</v>
      </c>
      <c r="B111" s="5">
        <f t="shared" si="39"/>
        <v>1.9444535194197303E-4</v>
      </c>
      <c r="C111" s="7">
        <f t="shared" si="40"/>
        <v>7.4029209151599264E-34</v>
      </c>
      <c r="D111" s="3">
        <f t="shared" si="34"/>
        <v>0.94338584226435163</v>
      </c>
      <c r="E111" s="3">
        <f t="shared" si="28"/>
        <v>0.95733050674204034</v>
      </c>
      <c r="F111" s="3">
        <f t="shared" si="35"/>
        <v>8.1446208593711678</v>
      </c>
      <c r="G111" s="17">
        <f t="shared" si="36"/>
        <v>1.0001834533297855</v>
      </c>
      <c r="H111" s="18"/>
      <c r="I111" s="24">
        <f t="shared" si="37"/>
        <v>0.74300495785138243</v>
      </c>
      <c r="J111" s="24">
        <f t="shared" si="38"/>
        <v>0.75018345332978553</v>
      </c>
      <c r="K111" s="17">
        <f t="shared" si="29"/>
        <v>0.23750284286133905</v>
      </c>
      <c r="L111" s="18"/>
      <c r="M111" s="19">
        <v>72</v>
      </c>
      <c r="N111" s="19">
        <f t="shared" si="25"/>
        <v>0.97082225646488496</v>
      </c>
      <c r="O111" s="17">
        <f t="shared" si="26"/>
        <v>0.62581418356373941</v>
      </c>
      <c r="P111" s="19">
        <f t="shared" si="27"/>
        <v>6.5157070202127816</v>
      </c>
    </row>
    <row r="112" spans="1:16" x14ac:dyDescent="0.35">
      <c r="A112" s="5">
        <f t="shared" si="32"/>
        <v>125</v>
      </c>
      <c r="B112" s="5">
        <f t="shared" si="39"/>
        <v>8.2736860535022135E-5</v>
      </c>
      <c r="C112" s="7">
        <f t="shared" si="40"/>
        <v>1.4394635627468649E-37</v>
      </c>
      <c r="D112" s="3">
        <f t="shared" si="34"/>
        <v>0.94339180814969548</v>
      </c>
      <c r="E112" s="3">
        <f t="shared" si="28"/>
        <v>0.95733656081216045</v>
      </c>
      <c r="F112" s="3">
        <f t="shared" si="35"/>
        <v>8.9590329453082873</v>
      </c>
      <c r="G112" s="17">
        <f t="shared" si="36"/>
        <v>1.0000780560220455</v>
      </c>
      <c r="H112" s="18"/>
      <c r="I112" s="24">
        <f t="shared" si="37"/>
        <v>0.74289953817631904</v>
      </c>
      <c r="J112" s="24">
        <f t="shared" si="38"/>
        <v>0.75007805602204547</v>
      </c>
      <c r="K112" s="17">
        <f t="shared" si="29"/>
        <v>0.18649669018252901</v>
      </c>
      <c r="L112" s="18"/>
      <c r="M112" s="19">
        <v>72.5</v>
      </c>
      <c r="N112" s="19">
        <f t="shared" si="25"/>
        <v>0.96943194861716941</v>
      </c>
      <c r="O112" s="17">
        <f t="shared" si="26"/>
        <v>0.63362514555488614</v>
      </c>
      <c r="P112" s="19">
        <f t="shared" si="27"/>
        <v>6.3796945428691911</v>
      </c>
    </row>
    <row r="113" spans="1:16" x14ac:dyDescent="0.35">
      <c r="A113" s="5">
        <f t="shared" si="32"/>
        <v>126</v>
      </c>
      <c r="B113" s="5">
        <f t="shared" si="39"/>
        <v>3.2321436616572403E-5</v>
      </c>
      <c r="C113" s="7">
        <f t="shared" si="40"/>
        <v>1.1909669603623344E-41</v>
      </c>
      <c r="D113" s="3">
        <f t="shared" si="34"/>
        <v>0.94339450043856787</v>
      </c>
      <c r="E113" s="3">
        <f t="shared" si="28"/>
        <v>0.95733929289711983</v>
      </c>
      <c r="F113" s="3">
        <f t="shared" si="35"/>
        <v>9.8548862398391179</v>
      </c>
      <c r="G113" s="17">
        <f t="shared" si="36"/>
        <v>1.0000304922519661</v>
      </c>
      <c r="H113" s="18"/>
      <c r="I113" s="24">
        <f t="shared" si="37"/>
        <v>0.74285196431229839</v>
      </c>
      <c r="J113" s="24">
        <f t="shared" si="38"/>
        <v>0.75003049225196605</v>
      </c>
      <c r="K113" s="17">
        <f t="shared" si="29"/>
        <v>0.13045829550427268</v>
      </c>
      <c r="L113" s="18"/>
      <c r="M113" s="19">
        <v>73</v>
      </c>
      <c r="N113" s="19">
        <f t="shared" si="25"/>
        <v>0.9679759205881594</v>
      </c>
      <c r="O113" s="17">
        <f t="shared" si="26"/>
        <v>0.64139516360104121</v>
      </c>
      <c r="P113" s="19">
        <f t="shared" si="27"/>
        <v>6.2443950234681491</v>
      </c>
    </row>
    <row r="114" spans="1:16" x14ac:dyDescent="0.35">
      <c r="A114" s="5">
        <f t="shared" si="32"/>
        <v>127</v>
      </c>
      <c r="B114" s="5">
        <f t="shared" si="39"/>
        <v>1.1493741787854423E-5</v>
      </c>
      <c r="C114" s="7">
        <f t="shared" si="40"/>
        <v>3.849376312178309E-46</v>
      </c>
      <c r="D114" s="3">
        <f t="shared" si="34"/>
        <v>0.94339561264960359</v>
      </c>
      <c r="E114" s="3">
        <f t="shared" si="28"/>
        <v>0.95734042154831078</v>
      </c>
      <c r="F114" s="3">
        <f t="shared" si="35"/>
        <v>10.840324863823028</v>
      </c>
      <c r="G114" s="17">
        <f t="shared" si="36"/>
        <v>1.0000108431903341</v>
      </c>
      <c r="H114" s="18"/>
      <c r="I114" s="24">
        <f t="shared" si="37"/>
        <v>0.74283231108075998</v>
      </c>
      <c r="J114" s="24">
        <f t="shared" si="38"/>
        <v>0.75001084319033406</v>
      </c>
      <c r="K114" s="17">
        <f t="shared" si="29"/>
        <v>6.884873244364631E-2</v>
      </c>
      <c r="L114" s="18"/>
      <c r="M114" s="19">
        <v>73.5</v>
      </c>
      <c r="N114" s="19">
        <f t="shared" si="25"/>
        <v>0.96645117502905808</v>
      </c>
      <c r="O114" s="17">
        <f t="shared" si="26"/>
        <v>0.64912013314524408</v>
      </c>
      <c r="P114" s="19">
        <f t="shared" si="27"/>
        <v>6.1098799347631054</v>
      </c>
    </row>
    <row r="115" spans="1:16" x14ac:dyDescent="0.35">
      <c r="A115" s="5">
        <f t="shared" si="32"/>
        <v>128</v>
      </c>
      <c r="B115" s="5">
        <f t="shared" si="39"/>
        <v>3.6857790284411878E-6</v>
      </c>
      <c r="C115" s="7">
        <f t="shared" si="40"/>
        <v>4.4243737376460783E-51</v>
      </c>
      <c r="D115" s="3">
        <f t="shared" si="34"/>
        <v>0.94339602959182112</v>
      </c>
      <c r="E115" s="3">
        <f t="shared" si="28"/>
        <v>0.95734084465356273</v>
      </c>
      <c r="F115" s="3">
        <f t="shared" si="35"/>
        <v>11.924307350205332</v>
      </c>
      <c r="G115" s="17">
        <f t="shared" si="36"/>
        <v>1.0000034772111599</v>
      </c>
      <c r="H115" s="18"/>
      <c r="I115" s="24">
        <f t="shared" si="37"/>
        <v>0.74282494353838424</v>
      </c>
      <c r="J115" s="24">
        <f t="shared" si="38"/>
        <v>0.7500034772111599</v>
      </c>
      <c r="K115" s="17">
        <f t="shared" si="29"/>
        <v>1.092461065578143E-3</v>
      </c>
      <c r="L115" s="18"/>
      <c r="M115" s="19">
        <v>74</v>
      </c>
      <c r="N115" s="19">
        <f t="shared" si="25"/>
        <v>0.96485458879439967</v>
      </c>
      <c r="O115" s="17">
        <f t="shared" si="26"/>
        <v>0.65679598951611795</v>
      </c>
      <c r="P115" s="19">
        <f t="shared" si="27"/>
        <v>5.9762200549788407</v>
      </c>
    </row>
    <row r="116" spans="1:16" x14ac:dyDescent="0.35">
      <c r="A116" s="5">
        <f t="shared" si="32"/>
        <v>129</v>
      </c>
      <c r="B116" s="5">
        <f t="shared" si="39"/>
        <v>1.0548821385100193E-6</v>
      </c>
      <c r="C116" s="7">
        <f t="shared" si="40"/>
        <v>1.630726393620187E-56</v>
      </c>
      <c r="D116" s="3">
        <f>v*(1-B116)+v*B116*D117</f>
        <v>0.94339523124326541</v>
      </c>
      <c r="E116" s="3">
        <f t="shared" si="28"/>
        <v>0.95734003450421212</v>
      </c>
      <c r="F116" s="3">
        <f t="shared" si="35"/>
        <v>13.116688085225865</v>
      </c>
      <c r="G116" s="17">
        <f t="shared" si="36"/>
        <v>1.0000175813689751</v>
      </c>
      <c r="H116" s="18"/>
      <c r="I116" s="24">
        <f t="shared" si="37"/>
        <v>0.74283905068937139</v>
      </c>
      <c r="J116" s="24">
        <f t="shared" si="38"/>
        <v>0.75001758136897512</v>
      </c>
      <c r="K116" s="17">
        <f t="shared" si="29"/>
        <v>-7.3417230715389969E-2</v>
      </c>
      <c r="L116" s="18"/>
      <c r="M116" s="19">
        <v>74.5</v>
      </c>
      <c r="N116" s="19">
        <f t="shared" si="25"/>
        <v>0.96318290877083912</v>
      </c>
      <c r="O116" s="17">
        <f t="shared" si="26"/>
        <v>0.66441871640945993</v>
      </c>
      <c r="P116" s="19">
        <f t="shared" si="27"/>
        <v>5.8434853201213173</v>
      </c>
    </row>
    <row r="117" spans="1:16" x14ac:dyDescent="0.35">
      <c r="A117" s="5">
        <f t="shared" si="32"/>
        <v>130</v>
      </c>
      <c r="B117" s="5">
        <f t="shared" si="39"/>
        <v>2.6640725484160141E-7</v>
      </c>
      <c r="C117" s="7">
        <f>C116*B116</f>
        <v>1.7202241454267944E-62</v>
      </c>
      <c r="D117" s="3">
        <v>0</v>
      </c>
      <c r="E117" s="3">
        <f t="shared" si="28"/>
        <v>0</v>
      </c>
      <c r="F117" s="3">
        <f t="shared" si="35"/>
        <v>14.428306893748452</v>
      </c>
      <c r="G117" s="17">
        <f t="shared" ref="G117" si="41">(1-D117)/$H$4</f>
        <v>17.666666666666636</v>
      </c>
      <c r="H117" s="18"/>
      <c r="I117" s="24">
        <f t="shared" si="37"/>
        <v>17.41302511748912</v>
      </c>
      <c r="J117" s="24">
        <f t="shared" si="38"/>
        <v>17.416666666666636</v>
      </c>
      <c r="K117" s="17">
        <f t="shared" si="29"/>
        <v>16.511255679049608</v>
      </c>
      <c r="L117" s="18"/>
      <c r="M117" s="19">
        <v>75</v>
      </c>
      <c r="N117" s="19">
        <f t="shared" si="25"/>
        <v>0.96143274768700948</v>
      </c>
      <c r="O117" s="17">
        <f t="shared" si="26"/>
        <v>0.67198435433922821</v>
      </c>
      <c r="P117" s="19">
        <f t="shared" si="27"/>
        <v>5.7117446768204321</v>
      </c>
    </row>
    <row r="118" spans="1:16" x14ac:dyDescent="0.35">
      <c r="A118" s="3"/>
      <c r="B118" s="3"/>
      <c r="C118" s="10"/>
      <c r="I118" s="21"/>
      <c r="J118" s="21"/>
      <c r="K118" s="18"/>
      <c r="L118" s="18"/>
      <c r="M118" s="19">
        <v>75.5</v>
      </c>
      <c r="N118" s="19">
        <f t="shared" si="25"/>
        <v>0.95960057992016767</v>
      </c>
      <c r="O118" s="17">
        <f t="shared" si="26"/>
        <v>0.67948900902255083</v>
      </c>
      <c r="P118" s="19">
        <f t="shared" si="27"/>
        <v>5.5810659363216537</v>
      </c>
    </row>
    <row r="119" spans="1:16" x14ac:dyDescent="0.35">
      <c r="A119" s="3"/>
      <c r="B119" s="3"/>
      <c r="C119" s="10"/>
      <c r="I119" s="21"/>
      <c r="J119" s="21"/>
      <c r="K119" s="18"/>
      <c r="L119" s="18"/>
      <c r="M119" s="19">
        <v>76</v>
      </c>
      <c r="N119" s="19">
        <f t="shared" si="25"/>
        <v>0.95768273731751075</v>
      </c>
      <c r="O119" s="17">
        <f t="shared" si="26"/>
        <v>0.68692885966284334</v>
      </c>
      <c r="P119" s="19">
        <f t="shared" si="27"/>
        <v>5.4515156302518726</v>
      </c>
    </row>
    <row r="120" spans="1:16" x14ac:dyDescent="0.35">
      <c r="A120" s="3"/>
      <c r="B120" s="3"/>
      <c r="C120" s="10"/>
      <c r="I120" s="21"/>
      <c r="J120" s="21"/>
      <c r="K120" s="18"/>
      <c r="L120" s="18"/>
      <c r="M120" s="19">
        <v>76.5</v>
      </c>
      <c r="N120" s="19">
        <f t="shared" si="25"/>
        <v>0.95567540505241644</v>
      </c>
      <c r="O120" s="17">
        <f t="shared" si="26"/>
        <v>0.69430016709481834</v>
      </c>
      <c r="P120" s="19">
        <f t="shared" si="27"/>
        <v>5.3231588687901574</v>
      </c>
    </row>
    <row r="121" spans="1:16" x14ac:dyDescent="0.35">
      <c r="A121" s="3"/>
      <c r="B121" s="3"/>
      <c r="C121" s="10"/>
      <c r="I121" s="21"/>
      <c r="J121" s="21"/>
      <c r="K121" s="18"/>
      <c r="L121" s="18"/>
      <c r="M121" s="19">
        <v>77</v>
      </c>
      <c r="N121" s="19">
        <f t="shared" si="25"/>
        <v>0.95357461753845341</v>
      </c>
      <c r="O121" s="17">
        <f t="shared" si="26"/>
        <v>0.701599281755099</v>
      </c>
      <c r="P121" s="19">
        <f t="shared" si="27"/>
        <v>5.1960592018752561</v>
      </c>
    </row>
    <row r="122" spans="1:16" x14ac:dyDescent="0.35">
      <c r="A122" s="3"/>
      <c r="B122" s="3"/>
      <c r="C122" s="10"/>
      <c r="I122" s="21"/>
      <c r="J122" s="21"/>
      <c r="K122" s="18"/>
      <c r="L122" s="18"/>
      <c r="M122" s="19">
        <v>77.5</v>
      </c>
      <c r="N122" s="19">
        <f t="shared" si="25"/>
        <v>0.95137625442682705</v>
      </c>
      <c r="O122" s="17">
        <f t="shared" si="26"/>
        <v>0.70882265144233414</v>
      </c>
      <c r="P122" s="19">
        <f t="shared" si="27"/>
        <v>5.0702784840785204</v>
      </c>
    </row>
    <row r="123" spans="1:16" x14ac:dyDescent="0.35">
      <c r="A123" s="3"/>
      <c r="B123" s="3"/>
      <c r="C123" s="10"/>
      <c r="I123" s="21"/>
      <c r="J123" s="21"/>
      <c r="K123" s="18"/>
      <c r="L123" s="18"/>
      <c r="M123" s="19">
        <v>78</v>
      </c>
      <c r="N123" s="19">
        <f t="shared" si="25"/>
        <v>0.94907603671601404</v>
      </c>
      <c r="O123" s="17">
        <f t="shared" si="26"/>
        <v>0.71596682883114604</v>
      </c>
      <c r="P123" s="19">
        <f t="shared" si="27"/>
        <v>4.9458767437633417</v>
      </c>
    </row>
    <row r="124" spans="1:16" x14ac:dyDescent="0.35">
      <c r="A124" s="3"/>
      <c r="B124" s="3"/>
      <c r="C124" s="10"/>
      <c r="I124" s="21"/>
      <c r="J124" s="21"/>
      <c r="K124" s="18"/>
      <c r="L124" s="18"/>
      <c r="M124" s="19">
        <v>78.5</v>
      </c>
      <c r="N124" s="19">
        <f t="shared" si="25"/>
        <v>0.9466695230056752</v>
      </c>
      <c r="O124" s="17">
        <f t="shared" si="26"/>
        <v>0.72302847870494369</v>
      </c>
      <c r="P124" s="19">
        <f t="shared" si="27"/>
        <v>4.8229120571399902</v>
      </c>
    </row>
    <row r="125" spans="1:16" x14ac:dyDescent="0.35">
      <c r="I125" s="21"/>
      <c r="J125" s="21"/>
      <c r="K125" s="18"/>
      <c r="L125" s="18"/>
      <c r="M125" s="19">
        <v>79</v>
      </c>
      <c r="N125" s="19">
        <f t="shared" si="25"/>
        <v>0.94415210593056953</v>
      </c>
      <c r="O125" s="17">
        <f t="shared" si="26"/>
        <v>0.7300043848735922</v>
      </c>
      <c r="P125" s="19">
        <f t="shared" si="27"/>
        <v>4.701440427808067</v>
      </c>
    </row>
    <row r="126" spans="1:16" x14ac:dyDescent="0.35">
      <c r="I126" s="21"/>
      <c r="J126" s="21"/>
      <c r="K126" s="18"/>
      <c r="L126" s="18"/>
      <c r="M126" s="19">
        <v>79.5</v>
      </c>
      <c r="N126" s="19">
        <f t="shared" si="25"/>
        <v>0.94151900881411421</v>
      </c>
      <c r="O126" s="17">
        <f t="shared" si="26"/>
        <v>0.73689145674315248</v>
      </c>
      <c r="P126" s="19">
        <f t="shared" si="27"/>
        <v>4.5815156723574599</v>
      </c>
    </row>
    <row r="127" spans="1:16" x14ac:dyDescent="0.35">
      <c r="I127" s="21"/>
      <c r="J127" s="21"/>
      <c r="K127" s="18"/>
      <c r="L127" s="18"/>
      <c r="M127" s="19">
        <v>80</v>
      </c>
      <c r="N127" s="19">
        <f t="shared" si="25"/>
        <v>0.93876528258547731</v>
      </c>
      <c r="O127" s="17">
        <f t="shared" si="26"/>
        <v>0.74368673550638531</v>
      </c>
      <c r="P127" s="19">
        <f t="shared" si="27"/>
        <v>4.4631893125729469</v>
      </c>
    </row>
    <row r="128" spans="1:16" x14ac:dyDescent="0.35">
      <c r="I128" s="21"/>
      <c r="J128" s="21"/>
      <c r="K128" s="18"/>
      <c r="L128" s="18"/>
      <c r="M128" s="19">
        <v>80.5</v>
      </c>
      <c r="N128" s="19">
        <f t="shared" si="25"/>
        <v>0.93588580300865232</v>
      </c>
      <c r="O128" s="17">
        <f t="shared" si="26"/>
        <v>0.75038739992444603</v>
      </c>
      <c r="P128" s="19">
        <f t="shared" si="27"/>
        <v>4.3465104747573893</v>
      </c>
    </row>
    <row r="129" spans="9:16" x14ac:dyDescent="0.35">
      <c r="I129" s="21"/>
      <c r="J129" s="21"/>
      <c r="K129" s="18"/>
      <c r="L129" s="18"/>
      <c r="M129" s="19">
        <v>81</v>
      </c>
      <c r="N129" s="19">
        <f t="shared" si="25"/>
        <v>0.93287526827687406</v>
      </c>
      <c r="O129" s="17">
        <f t="shared" si="26"/>
        <v>0.75699077167217377</v>
      </c>
      <c r="P129" s="19">
        <f t="shared" si="27"/>
        <v>4.2315257966540898</v>
      </c>
    </row>
    <row r="130" spans="9:16" x14ac:dyDescent="0.35">
      <c r="I130" s="21"/>
      <c r="J130" s="21"/>
      <c r="K130" s="18"/>
      <c r="L130" s="18"/>
      <c r="M130" s="19">
        <v>81.5</v>
      </c>
      <c r="N130" s="19">
        <f t="shared" si="25"/>
        <v>0.92972819703098863</v>
      </c>
      <c r="O130" s="17">
        <f t="shared" si="26"/>
        <v>0.76349432022158226</v>
      </c>
      <c r="P130" s="19">
        <f t="shared" si="27"/>
        <v>4.1182793424104291</v>
      </c>
    </row>
    <row r="131" spans="9:16" x14ac:dyDescent="0.35">
      <c r="I131" s="21"/>
      <c r="J131" s="21"/>
      <c r="K131" s="18"/>
      <c r="L131" s="18"/>
      <c r="M131" s="19">
        <v>82</v>
      </c>
      <c r="N131" s="19">
        <f t="shared" si="25"/>
        <v>0.92643892686601803</v>
      </c>
      <c r="O131" s="17">
        <f t="shared" si="26"/>
        <v>0.76989566724058489</v>
      </c>
      <c r="P131" s="19">
        <f t="shared" si="27"/>
        <v>4.006812525982772</v>
      </c>
    </row>
    <row r="132" spans="9:16" x14ac:dyDescent="0.35">
      <c r="I132" s="21"/>
      <c r="J132" s="21"/>
      <c r="K132" s="18"/>
      <c r="L132" s="18"/>
      <c r="M132" s="19">
        <v>82.5</v>
      </c>
      <c r="N132" s="19">
        <f t="shared" si="25"/>
        <v>0.92300161339613918</v>
      </c>
      <c r="O132" s="17">
        <f t="shared" si="26"/>
        <v>0.77619259048660449</v>
      </c>
      <c r="P132" s="19">
        <f t="shared" si="27"/>
        <v>3.8971640433369314</v>
      </c>
    </row>
    <row r="133" spans="9:16" x14ac:dyDescent="0.35">
      <c r="I133" s="21"/>
      <c r="J133" s="21"/>
      <c r="K133" s="18"/>
      <c r="L133" s="18"/>
      <c r="M133" s="19">
        <v>83</v>
      </c>
      <c r="N133" s="19">
        <f t="shared" si="25"/>
        <v>0.91941022995467048</v>
      </c>
      <c r="O133" s="17">
        <f t="shared" si="26"/>
        <v>0.78238302717751929</v>
      </c>
      <c r="P133" s="19">
        <f t="shared" si="27"/>
        <v>3.789369813749806</v>
      </c>
    </row>
    <row r="134" spans="9:16" x14ac:dyDescent="0.35">
      <c r="I134" s="21"/>
      <c r="J134" s="21"/>
      <c r="K134" s="18"/>
      <c r="L134" s="18"/>
      <c r="M134" s="19">
        <v>83.5</v>
      </c>
      <c r="N134" s="19">
        <f t="shared" si="25"/>
        <v>0.91565856801238277</v>
      </c>
      <c r="O134" s="17">
        <f t="shared" si="26"/>
        <v>0.7884650768253505</v>
      </c>
      <c r="P134" s="19">
        <f t="shared" si="27"/>
        <v>3.6834629304663049</v>
      </c>
    </row>
    <row r="135" spans="9:16" x14ac:dyDescent="0.35">
      <c r="I135" s="21"/>
      <c r="J135" s="21"/>
      <c r="K135" s="18"/>
      <c r="L135" s="18"/>
      <c r="M135" s="19">
        <v>84</v>
      </c>
      <c r="N135" s="19">
        <f t="shared" ref="N135:N198" si="42">EXP(-(A*0.5+((B*_c^M135)*((_c^0.5)-1))/LN(_c)))</f>
        <v>0.91174023840456064</v>
      </c>
      <c r="O135" s="17">
        <f t="shared" ref="O135:O198" si="43">(v^0.5)*(1-N135)+(v^0.5)*N135*O136</f>
        <v>0.79443700352118196</v>
      </c>
      <c r="P135" s="19">
        <f t="shared" ref="P135:P198" si="44">0.5+((v^0.5)*N135*P136)</f>
        <v>3.5794736209119877</v>
      </c>
    </row>
    <row r="136" spans="9:16" x14ac:dyDescent="0.35">
      <c r="I136" s="21"/>
      <c r="J136" s="21"/>
      <c r="K136" s="18"/>
      <c r="L136" s="18"/>
      <c r="M136" s="19">
        <v>84.5</v>
      </c>
      <c r="N136" s="19">
        <f t="shared" si="42"/>
        <v>0.90764867346469302</v>
      </c>
      <c r="O136" s="17">
        <f t="shared" si="43"/>
        <v>0.80029723766299277</v>
      </c>
      <c r="P136" s="19">
        <f t="shared" si="44"/>
        <v>3.4774292166062688</v>
      </c>
    </row>
    <row r="137" spans="9:16" x14ac:dyDescent="0.35">
      <c r="I137" s="21"/>
      <c r="J137" s="21"/>
      <c r="K137" s="18"/>
      <c r="L137" s="18"/>
      <c r="M137" s="19">
        <v>85</v>
      </c>
      <c r="N137" s="19">
        <f t="shared" si="42"/>
        <v>0.90337713017047161</v>
      </c>
      <c r="O137" s="17">
        <f t="shared" si="43"/>
        <v>0.80604437712134946</v>
      </c>
      <c r="P137" s="19">
        <f t="shared" si="44"/>
        <v>3.3773541328641907</v>
      </c>
    </row>
    <row r="138" spans="9:16" x14ac:dyDescent="0.35">
      <c r="I138" s="21"/>
      <c r="J138" s="21"/>
      <c r="K138" s="18"/>
      <c r="L138" s="18"/>
      <c r="M138" s="19">
        <v>85.5</v>
      </c>
      <c r="N138" s="19">
        <f t="shared" si="42"/>
        <v>0.89891869441587569</v>
      </c>
      <c r="O138" s="17">
        <f t="shared" si="43"/>
        <v>0.81167718784121701</v>
      </c>
      <c r="P138" s="19">
        <f t="shared" si="44"/>
        <v>3.2792698583170745</v>
      </c>
    </row>
    <row r="139" spans="9:16" x14ac:dyDescent="0.35">
      <c r="I139" s="21"/>
      <c r="J139" s="21"/>
      <c r="K139" s="18"/>
      <c r="L139" s="18"/>
      <c r="M139" s="19">
        <v>86</v>
      </c>
      <c r="N139" s="19">
        <f t="shared" si="42"/>
        <v>0.89426628653151241</v>
      </c>
      <c r="O139" s="17">
        <f t="shared" si="43"/>
        <v>0.8171946038814768</v>
      </c>
      <c r="P139" s="19">
        <f t="shared" si="44"/>
        <v>3.1831949542243931</v>
      </c>
    </row>
    <row r="140" spans="9:16" x14ac:dyDescent="0.35">
      <c r="I140" s="21"/>
      <c r="J140" s="21"/>
      <c r="K140" s="18"/>
      <c r="L140" s="18"/>
      <c r="M140" s="19">
        <v>86.5</v>
      </c>
      <c r="N140" s="19">
        <f t="shared" si="42"/>
        <v>0.88941266818397702</v>
      </c>
      <c r="O140" s="17">
        <f t="shared" si="43"/>
        <v>0.8225957268970544</v>
      </c>
      <c r="P140" s="19">
        <f t="shared" si="44"/>
        <v>3.0891450634914923</v>
      </c>
    </row>
    <row r="141" spans="9:16" x14ac:dyDescent="0.35">
      <c r="I141" s="21"/>
      <c r="J141" s="21"/>
      <c r="K141" s="18"/>
      <c r="L141" s="18"/>
      <c r="M141" s="19">
        <v>87</v>
      </c>
      <c r="N141" s="19">
        <f t="shared" si="42"/>
        <v>0.88435045079377783</v>
      </c>
      <c r="O141" s="17">
        <f t="shared" si="43"/>
        <v>0.82787982507182889</v>
      </c>
      <c r="P141" s="19">
        <f t="shared" si="44"/>
        <v>2.9971329292508657</v>
      </c>
    </row>
    <row r="142" spans="9:16" x14ac:dyDescent="0.35">
      <c r="I142" s="21"/>
      <c r="J142" s="21"/>
      <c r="K142" s="18"/>
      <c r="L142" s="18"/>
      <c r="M142" s="19">
        <v>87.5</v>
      </c>
      <c r="N142" s="19">
        <f t="shared" si="42"/>
        <v>0.87907210562022242</v>
      </c>
      <c r="O142" s="17">
        <f t="shared" si="43"/>
        <v>0.8330463315136899</v>
      </c>
      <c r="P142" s="19">
        <f t="shared" si="44"/>
        <v>2.90716842280907</v>
      </c>
    </row>
    <row r="143" spans="9:16" x14ac:dyDescent="0.35">
      <c r="I143" s="21"/>
      <c r="J143" s="21"/>
      <c r="K143" s="18"/>
      <c r="L143" s="18"/>
      <c r="M143" s="19">
        <v>88</v>
      </c>
      <c r="N143" s="19">
        <f t="shared" si="42"/>
        <v>0.87356997567051609</v>
      </c>
      <c r="O143" s="17">
        <f t="shared" si="43"/>
        <v>0.83809484212619478</v>
      </c>
      <c r="P143" s="19">
        <f t="shared" si="44"/>
        <v>2.8192585807076118</v>
      </c>
    </row>
    <row r="144" spans="9:16" x14ac:dyDescent="0.35">
      <c r="I144" s="21"/>
      <c r="J144" s="21"/>
      <c r="K144" s="18"/>
      <c r="L144" s="18"/>
      <c r="M144" s="19">
        <v>88.5</v>
      </c>
      <c r="N144" s="19">
        <f t="shared" si="42"/>
        <v>0.86783628959904591</v>
      </c>
      <c r="O144" s="17">
        <f t="shared" si="43"/>
        <v>0.84302511297423366</v>
      </c>
      <c r="P144" s="19">
        <f t="shared" si="44"/>
        <v>2.7334076505946858</v>
      </c>
    </row>
    <row r="145" spans="9:16" x14ac:dyDescent="0.35">
      <c r="I145" s="21"/>
      <c r="J145" s="21"/>
      <c r="K145" s="18"/>
      <c r="L145" s="18"/>
      <c r="M145" s="19">
        <v>89</v>
      </c>
      <c r="N145" s="19">
        <f t="shared" si="42"/>
        <v>0.86186317777129229</v>
      </c>
      <c r="O145" s="17">
        <f t="shared" si="43"/>
        <v>0.84783705716390223</v>
      </c>
      <c r="P145" s="19">
        <f t="shared" si="44"/>
        <v>2.6496171455560313</v>
      </c>
    </row>
    <row r="146" spans="9:16" x14ac:dyDescent="0.35">
      <c r="I146" s="21"/>
      <c r="J146" s="21"/>
      <c r="K146" s="18"/>
      <c r="L146" s="18"/>
      <c r="M146" s="19">
        <v>89.5</v>
      </c>
      <c r="N146" s="19">
        <f t="shared" si="42"/>
        <v>0.85564269067485044</v>
      </c>
      <c r="O146" s="17">
        <f t="shared" si="43"/>
        <v>0.85253074125938788</v>
      </c>
      <c r="P146" s="19">
        <f t="shared" si="44"/>
        <v>2.5678859065077808</v>
      </c>
    </row>
    <row r="147" spans="9:16" x14ac:dyDescent="0.35">
      <c r="I147" s="21"/>
      <c r="J147" s="21"/>
      <c r="K147" s="18"/>
      <c r="L147" s="18"/>
      <c r="M147" s="19">
        <v>90</v>
      </c>
      <c r="N147" s="19">
        <f t="shared" si="42"/>
        <v>0.849166819867469</v>
      </c>
      <c r="O147" s="17">
        <f t="shared" si="43"/>
        <v>0.85710638126207361</v>
      </c>
      <c r="P147" s="19">
        <f t="shared" si="44"/>
        <v>2.4882101722124266</v>
      </c>
    </row>
    <row r="148" spans="9:16" x14ac:dyDescent="0.35">
      <c r="I148" s="21"/>
      <c r="J148" s="21"/>
      <c r="K148" s="18"/>
      <c r="L148" s="18"/>
      <c r="M148" s="19">
        <v>90.5</v>
      </c>
      <c r="N148" s="19">
        <f t="shared" si="42"/>
        <v>0.84242752165859391</v>
      </c>
      <c r="O148" s="17">
        <f t="shared" si="43"/>
        <v>0.86156433817923217</v>
      </c>
      <c r="P148" s="19">
        <f t="shared" si="44"/>
        <v>2.4105836564412613</v>
      </c>
    </row>
    <row r="149" spans="9:16" x14ac:dyDescent="0.35">
      <c r="I149" s="21"/>
      <c r="J149" s="21"/>
      <c r="K149" s="18"/>
      <c r="L149" s="18"/>
      <c r="M149" s="19">
        <v>91</v>
      </c>
      <c r="N149" s="19">
        <f t="shared" si="42"/>
        <v>0.83541674372639829</v>
      </c>
      <c r="O149" s="17">
        <f t="shared" si="43"/>
        <v>0.86590511321160424</v>
      </c>
      <c r="P149" s="19">
        <f t="shared" si="44"/>
        <v>2.3349976317731964</v>
      </c>
    </row>
    <row r="150" spans="9:16" x14ac:dyDescent="0.35">
      <c r="I150" s="21"/>
      <c r="J150" s="21"/>
      <c r="K150" s="18"/>
      <c r="L150" s="18"/>
      <c r="M150" s="19">
        <v>91.5</v>
      </c>
      <c r="N150" s="19">
        <f t="shared" si="42"/>
        <v>0.82812645487635894</v>
      </c>
      <c r="O150" s="17">
        <f t="shared" si="43"/>
        <v>0.87012934259081909</v>
      </c>
      <c r="P150" s="19">
        <f t="shared" si="44"/>
        <v>2.2614410194908934</v>
      </c>
    </row>
    <row r="151" spans="9:16" x14ac:dyDescent="0.35">
      <c r="I151" s="21"/>
      <c r="J151" s="21"/>
      <c r="K151" s="18"/>
      <c r="L151" s="18"/>
      <c r="M151" s="19">
        <v>92</v>
      </c>
      <c r="N151" s="19">
        <f t="shared" si="42"/>
        <v>0.82054867814980625</v>
      </c>
      <c r="O151" s="17">
        <f t="shared" si="43"/>
        <v>0.87423779209900343</v>
      </c>
      <c r="P151" s="19">
        <f t="shared" si="44"/>
        <v>2.1899004850109431</v>
      </c>
    </row>
    <row r="152" spans="9:16" x14ac:dyDescent="0.35">
      <c r="I152" s="21"/>
      <c r="J152" s="21"/>
      <c r="K152" s="18"/>
      <c r="L152" s="18"/>
      <c r="M152" s="19">
        <v>92.5</v>
      </c>
      <c r="N152" s="19">
        <f t="shared" si="42"/>
        <v>0.81267552749110283</v>
      </c>
      <c r="O152" s="17">
        <f t="shared" si="43"/>
        <v>0.87823135130404095</v>
      </c>
      <c r="P152" s="19">
        <f t="shared" si="44"/>
        <v>2.1203605382654436</v>
      </c>
    </row>
    <row r="153" spans="9:16" x14ac:dyDescent="0.35">
      <c r="I153" s="21"/>
      <c r="J153" s="21"/>
      <c r="K153" s="18"/>
      <c r="L153" s="18"/>
      <c r="M153" s="19">
        <v>93</v>
      </c>
      <c r="N153" s="19">
        <f t="shared" si="42"/>
        <v>0.80449924817981611</v>
      </c>
      <c r="O153" s="17">
        <f t="shared" si="43"/>
        <v>0.88211102754477111</v>
      </c>
      <c r="P153" s="19">
        <f t="shared" si="44"/>
        <v>2.0528036384378838</v>
      </c>
    </row>
    <row r="154" spans="9:16" x14ac:dyDescent="0.35">
      <c r="I154" s="21"/>
      <c r="J154" s="21"/>
      <c r="K154" s="18"/>
      <c r="L154" s="18"/>
      <c r="M154" s="19">
        <v>93.5</v>
      </c>
      <c r="N154" s="19">
        <f t="shared" si="42"/>
        <v>0.79601226122890334</v>
      </c>
      <c r="O154" s="17">
        <f t="shared" si="43"/>
        <v>0.88587793970096662</v>
      </c>
      <c r="P154" s="19">
        <f t="shared" si="44"/>
        <v>1.9872103024466756</v>
      </c>
    </row>
    <row r="155" spans="9:16" x14ac:dyDescent="0.35">
      <c r="I155" s="21"/>
      <c r="J155" s="21"/>
      <c r="K155" s="18"/>
      <c r="L155" s="18"/>
      <c r="M155" s="19">
        <v>94</v>
      </c>
      <c r="N155" s="19">
        <f t="shared" si="42"/>
        <v>0.78720721194105858</v>
      </c>
      <c r="O155" s="17">
        <f t="shared" si="43"/>
        <v>0.88953331178319617</v>
      </c>
      <c r="P155" s="19">
        <f t="shared" si="44"/>
        <v>1.9235592165650446</v>
      </c>
    </row>
    <row r="156" spans="9:16" x14ac:dyDescent="0.35">
      <c r="I156" s="21"/>
      <c r="J156" s="21"/>
      <c r="K156" s="18"/>
      <c r="L156" s="18"/>
      <c r="M156" s="19">
        <v>94.5</v>
      </c>
      <c r="N156" s="19">
        <f t="shared" si="42"/>
        <v>0.7780770228023407</v>
      </c>
      <c r="O156" s="17">
        <f t="shared" si="43"/>
        <v>0.89307846637767352</v>
      </c>
      <c r="P156" s="19">
        <f t="shared" si="44"/>
        <v>1.861827350566029</v>
      </c>
    </row>
    <row r="157" spans="9:16" x14ac:dyDescent="0.35">
      <c r="I157" s="21"/>
      <c r="J157" s="21"/>
      <c r="K157" s="18"/>
      <c r="L157" s="18"/>
      <c r="M157" s="19">
        <v>95</v>
      </c>
      <c r="N157" s="19">
        <f t="shared" si="42"/>
        <v>0.76861495087441978</v>
      </c>
      <c r="O157" s="17">
        <f t="shared" si="43"/>
        <v>0.89651481798092802</v>
      </c>
      <c r="P157" s="19">
        <f t="shared" si="44"/>
        <v>1.8019900737860344</v>
      </c>
    </row>
    <row r="158" spans="9:16" x14ac:dyDescent="0.35">
      <c r="I158" s="21"/>
      <c r="J158" s="21"/>
      <c r="K158" s="18"/>
      <c r="L158" s="18"/>
      <c r="M158" s="19">
        <v>95.5</v>
      </c>
      <c r="N158" s="19">
        <f t="shared" si="42"/>
        <v>0.75881464982352209</v>
      </c>
      <c r="O158" s="17">
        <f t="shared" si="43"/>
        <v>0.89984386625861268</v>
      </c>
      <c r="P158" s="19">
        <f t="shared" si="44"/>
        <v>1.7440212725093778</v>
      </c>
    </row>
    <row r="159" spans="9:16" x14ac:dyDescent="0.35">
      <c r="I159" s="21"/>
      <c r="J159" s="21"/>
      <c r="K159" s="18"/>
      <c r="L159" s="18"/>
      <c r="M159" s="19">
        <v>96</v>
      </c>
      <c r="N159" s="19">
        <f t="shared" si="42"/>
        <v>0.74867023669473909</v>
      </c>
      <c r="O159" s="17">
        <f t="shared" si="43"/>
        <v>0.90306718926201324</v>
      </c>
      <c r="P159" s="19">
        <f t="shared" si="44"/>
        <v>1.6878934680893829</v>
      </c>
    </row>
    <row r="160" spans="9:16" x14ac:dyDescent="0.35">
      <c r="I160" s="21"/>
      <c r="J160" s="21"/>
      <c r="K160" s="18"/>
      <c r="L160" s="18"/>
      <c r="M160" s="19">
        <v>96.5</v>
      </c>
      <c r="N160" s="19">
        <f t="shared" si="42"/>
        <v>0.73817636350395899</v>
      </c>
      <c r="O160" s="17">
        <f t="shared" si="43"/>
        <v>0.90618643663485443</v>
      </c>
      <c r="P160" s="19">
        <f t="shared" si="44"/>
        <v>1.6335779352384361</v>
      </c>
    </row>
    <row r="161" spans="9:16" x14ac:dyDescent="0.35">
      <c r="I161" s="21"/>
      <c r="J161" s="21"/>
      <c r="K161" s="18"/>
      <c r="L161" s="18"/>
      <c r="M161" s="19">
        <v>97</v>
      </c>
      <c r="N161" s="19">
        <f t="shared" si="42"/>
        <v>0.7273282936755453</v>
      </c>
      <c r="O161" s="17">
        <f t="shared" si="43"/>
        <v>0.90920332284183325</v>
      </c>
      <c r="P161" s="19">
        <f t="shared" si="44"/>
        <v>1.581044819939708</v>
      </c>
    </row>
    <row r="162" spans="9:16" x14ac:dyDescent="0.35">
      <c r="I162" s="21"/>
      <c r="J162" s="21"/>
      <c r="K162" s="18"/>
      <c r="L162" s="18"/>
      <c r="M162" s="19">
        <v>97.5</v>
      </c>
      <c r="N162" s="19">
        <f t="shared" si="42"/>
        <v>0.71612198330113319</v>
      </c>
      <c r="O162" s="17">
        <f t="shared" si="43"/>
        <v>0.91211962044897177</v>
      </c>
      <c r="P162" s="19">
        <f t="shared" si="44"/>
        <v>1.5302632564565313</v>
      </c>
    </row>
    <row r="163" spans="9:16" x14ac:dyDescent="0.35">
      <c r="I163" s="21"/>
      <c r="J163" s="21"/>
      <c r="K163" s="18"/>
      <c r="L163" s="18"/>
      <c r="M163" s="19">
        <v>98</v>
      </c>
      <c r="N163" s="19">
        <f t="shared" si="42"/>
        <v>0.70455416713277175</v>
      </c>
      <c r="O163" s="17">
        <f t="shared" si="43"/>
        <v>0.91493715348439597</v>
      </c>
      <c r="P163" s="19">
        <f t="shared" si="44"/>
        <v>1.4812014829413349</v>
      </c>
    </row>
    <row r="164" spans="9:16" x14ac:dyDescent="0.35">
      <c r="I164" s="21"/>
      <c r="J164" s="21"/>
      <c r="K164" s="18"/>
      <c r="L164" s="18"/>
      <c r="M164" s="19">
        <v>98.5</v>
      </c>
      <c r="N164" s="19">
        <f t="shared" si="42"/>
        <v>0.69262244915123106</v>
      </c>
      <c r="O164" s="17">
        <f t="shared" si="43"/>
        <v>0.91765779090653288</v>
      </c>
      <c r="P164" s="19">
        <f t="shared" si="44"/>
        <v>1.4338269551740841</v>
      </c>
    </row>
    <row r="165" spans="9:16" x14ac:dyDescent="0.35">
      <c r="I165" s="21"/>
      <c r="J165" s="21"/>
      <c r="K165" s="18"/>
      <c r="L165" s="18"/>
      <c r="M165" s="19">
        <v>99</v>
      </c>
      <c r="N165" s="19">
        <f t="shared" si="42"/>
        <v>0.68032539746690002</v>
      </c>
      <c r="O165" s="17">
        <f t="shared" si="43"/>
        <v>0.92028344020501174</v>
      </c>
      <c r="P165" s="19">
        <f t="shared" si="44"/>
        <v>1.3881064579899531</v>
      </c>
    </row>
    <row r="166" spans="9:16" x14ac:dyDescent="0.35">
      <c r="I166" s="21"/>
      <c r="J166" s="21"/>
      <c r="K166" s="18"/>
      <c r="L166" s="18"/>
      <c r="M166" s="19">
        <v>99.5</v>
      </c>
      <c r="N166" s="19">
        <f t="shared" si="42"/>
        <v>0.66766264321556557</v>
      </c>
      <c r="O166" s="17">
        <f t="shared" si="43"/>
        <v>0.9228160411577726</v>
      </c>
      <c r="P166" s="19">
        <f t="shared" si="44"/>
        <v>1.344006213986952</v>
      </c>
    </row>
    <row r="167" spans="9:16" x14ac:dyDescent="0.35">
      <c r="I167" s="21"/>
      <c r="J167" s="21"/>
      <c r="K167" s="18"/>
      <c r="L167" s="18"/>
      <c r="M167" s="19">
        <v>100</v>
      </c>
      <c r="N167" s="19">
        <f t="shared" si="42"/>
        <v>0.65463498300393019</v>
      </c>
      <c r="O167" s="17">
        <f t="shared" si="43"/>
        <v>0.92525755976606061</v>
      </c>
      <c r="P167" s="19">
        <f t="shared" si="44"/>
        <v>1.3014919891360193</v>
      </c>
    </row>
    <row r="168" spans="9:16" x14ac:dyDescent="0.35">
      <c r="I168" s="21"/>
      <c r="J168" s="21"/>
      <c r="K168" s="18"/>
      <c r="L168" s="18"/>
      <c r="M168" s="19">
        <v>100.5</v>
      </c>
      <c r="N168" s="19">
        <f t="shared" si="42"/>
        <v>0.64124448433949954</v>
      </c>
      <c r="O168" s="17">
        <f t="shared" si="43"/>
        <v>0.92760998238714332</v>
      </c>
      <c r="P168" s="19">
        <f t="shared" si="44"/>
        <v>1.2605291949481541</v>
      </c>
    </row>
    <row r="169" spans="9:16" x14ac:dyDescent="0.35">
      <c r="I169" s="21"/>
      <c r="J169" s="21"/>
      <c r="K169" s="18"/>
      <c r="L169" s="18"/>
      <c r="M169" s="19">
        <v>101</v>
      </c>
      <c r="N169" s="19">
        <f t="shared" si="42"/>
        <v>0.62749459334627788</v>
      </c>
      <c r="O169" s="17">
        <f t="shared" si="43"/>
        <v>0.9298753100827557</v>
      </c>
      <c r="P169" s="19">
        <f t="shared" si="44"/>
        <v>1.2210829868851116</v>
      </c>
    </row>
    <row r="170" spans="9:16" x14ac:dyDescent="0.35">
      <c r="I170" s="21"/>
      <c r="J170" s="21"/>
      <c r="K170" s="18"/>
      <c r="L170" s="18"/>
      <c r="M170" s="19">
        <v>101.5</v>
      </c>
      <c r="N170" s="19">
        <f t="shared" si="42"/>
        <v>0.61339024392147867</v>
      </c>
      <c r="O170" s="17">
        <f t="shared" si="43"/>
        <v>0.93205555319947275</v>
      </c>
      <c r="P170" s="19">
        <f t="shared" si="44"/>
        <v>1.1831183587314853</v>
      </c>
    </row>
    <row r="171" spans="9:16" x14ac:dyDescent="0.35">
      <c r="I171" s="21"/>
      <c r="J171" s="21"/>
      <c r="K171" s="18"/>
      <c r="L171" s="18"/>
      <c r="M171" s="19">
        <v>102</v>
      </c>
      <c r="N171" s="19">
        <f t="shared" si="42"/>
        <v>0.59893796732964355</v>
      </c>
      <c r="O171" s="17">
        <f t="shared" si="43"/>
        <v>0.93415272619547896</v>
      </c>
      <c r="P171" s="19">
        <f t="shared" si="44"/>
        <v>1.1466002326763083</v>
      </c>
    </row>
    <row r="172" spans="9:16" x14ac:dyDescent="0.35">
      <c r="I172" s="21"/>
      <c r="J172" s="21"/>
      <c r="K172" s="18"/>
      <c r="L172" s="18"/>
      <c r="M172" s="19">
        <v>102.5</v>
      </c>
      <c r="N172" s="19">
        <f t="shared" si="42"/>
        <v>0.58414600105982872</v>
      </c>
      <c r="O172" s="17">
        <f t="shared" si="43"/>
        <v>0.93616884272654</v>
      </c>
      <c r="P172" s="19">
        <f t="shared" si="44"/>
        <v>1.1114935448811583</v>
      </c>
    </row>
    <row r="173" spans="9:16" x14ac:dyDescent="0.35">
      <c r="I173" s="21"/>
      <c r="J173" s="21"/>
      <c r="K173" s="18"/>
      <c r="L173" s="18"/>
      <c r="M173" s="19">
        <v>103</v>
      </c>
      <c r="N173" s="19">
        <f t="shared" si="42"/>
        <v>0.56902439559020868</v>
      </c>
      <c r="O173" s="17">
        <f t="shared" si="43"/>
        <v>0.93810591100243024</v>
      </c>
      <c r="P173" s="19">
        <f t="shared" si="44"/>
        <v>1.0777633263387911</v>
      </c>
    </row>
    <row r="174" spans="9:16" x14ac:dyDescent="0.35">
      <c r="I174" s="21"/>
      <c r="J174" s="21"/>
      <c r="K174" s="18"/>
      <c r="L174" s="18"/>
      <c r="M174" s="19">
        <v>103.5</v>
      </c>
      <c r="N174" s="19">
        <f t="shared" si="42"/>
        <v>0.55358511751429806</v>
      </c>
      <c r="O174" s="17">
        <f t="shared" si="43"/>
        <v>0.93996592942364376</v>
      </c>
      <c r="P174" s="19">
        <f t="shared" si="44"/>
        <v>1.0453747788512082</v>
      </c>
    </row>
    <row r="175" spans="9:16" x14ac:dyDescent="0.35">
      <c r="I175" s="21"/>
      <c r="J175" s="21"/>
      <c r="K175" s="18"/>
      <c r="L175" s="18"/>
      <c r="M175" s="19">
        <v>104</v>
      </c>
      <c r="N175" s="19">
        <f t="shared" si="42"/>
        <v>0.53784214728660529</v>
      </c>
      <c r="O175" s="17">
        <f t="shared" si="43"/>
        <v>0.94175088250692629</v>
      </c>
      <c r="P175" s="19">
        <f t="shared" si="44"/>
        <v>1.0142933459784698</v>
      </c>
    </row>
    <row r="176" spans="9:16" x14ac:dyDescent="0.35">
      <c r="I176" s="21"/>
      <c r="J176" s="21"/>
      <c r="K176" s="18"/>
      <c r="L176" s="18"/>
      <c r="M176" s="19">
        <v>104.5</v>
      </c>
      <c r="N176" s="19">
        <f t="shared" si="42"/>
        <v>0.52181156964609443</v>
      </c>
      <c r="O176" s="17">
        <f t="shared" si="43"/>
        <v>0.94346273710703743</v>
      </c>
      <c r="P176" s="19">
        <f t="shared" si="44"/>
        <v>0.98448477882924301</v>
      </c>
    </row>
    <row r="177" spans="9:16" x14ac:dyDescent="0.35">
      <c r="I177" s="21"/>
      <c r="J177" s="21"/>
      <c r="K177" s="18"/>
      <c r="L177" s="18"/>
      <c r="M177" s="19">
        <v>105</v>
      </c>
      <c r="N177" s="19">
        <f t="shared" si="42"/>
        <v>0.50551165457756675</v>
      </c>
      <c r="O177" s="17">
        <f t="shared" si="43"/>
        <v>0.94510343894119231</v>
      </c>
      <c r="P177" s="19">
        <f t="shared" si="44"/>
        <v>0.95591519658079105</v>
      </c>
    </row>
    <row r="178" spans="9:16" x14ac:dyDescent="0.35">
      <c r="I178" s="21"/>
      <c r="J178" s="21"/>
      <c r="K178" s="18"/>
      <c r="L178" s="18"/>
      <c r="M178" s="19">
        <v>105.5</v>
      </c>
      <c r="N178" s="19">
        <f t="shared" si="42"/>
        <v>0.48896292647896272</v>
      </c>
      <c r="O178" s="17">
        <f t="shared" si="43"/>
        <v>0.94667490942185006</v>
      </c>
      <c r="P178" s="19">
        <f t="shared" si="44"/>
        <v>0.92855114162970465</v>
      </c>
    </row>
    <row r="179" spans="9:16" x14ac:dyDescent="0.35">
      <c r="I179" s="21"/>
      <c r="J179" s="21"/>
      <c r="K179" s="18"/>
      <c r="L179" s="18"/>
      <c r="M179" s="19">
        <v>106</v>
      </c>
      <c r="N179" s="19">
        <f t="shared" si="42"/>
        <v>0.47218821902289043</v>
      </c>
      <c r="O179" s="17">
        <f t="shared" si="43"/>
        <v>0.94817904280291854</v>
      </c>
      <c r="P179" s="19">
        <f t="shared" si="44"/>
        <v>0.9023596292851066</v>
      </c>
    </row>
    <row r="180" spans="9:16" x14ac:dyDescent="0.35">
      <c r="I180" s="21"/>
      <c r="J180" s="21"/>
      <c r="K180" s="18"/>
      <c r="L180" s="18"/>
      <c r="M180" s="19">
        <v>106.5</v>
      </c>
      <c r="N180" s="19">
        <f t="shared" si="42"/>
        <v>0.45521271304041572</v>
      </c>
      <c r="O180" s="17">
        <f t="shared" si="43"/>
        <v>0.94961770364403453</v>
      </c>
      <c r="P180" s="19">
        <f t="shared" si="44"/>
        <v>0.87730819192320442</v>
      </c>
    </row>
    <row r="181" spans="9:16" x14ac:dyDescent="0.35">
      <c r="I181" s="21"/>
      <c r="J181" s="21"/>
      <c r="K181" s="18"/>
      <c r="L181" s="18"/>
      <c r="M181" s="19">
        <v>107</v>
      </c>
      <c r="N181" s="19">
        <f t="shared" si="42"/>
        <v>0.43806395462279774</v>
      </c>
      <c r="O181" s="17">
        <f t="shared" si="43"/>
        <v>0.95099272459734485</v>
      </c>
      <c r="P181" s="19">
        <f t="shared" si="44"/>
        <v>0.85336491752614063</v>
      </c>
    </row>
    <row r="182" spans="9:16" x14ac:dyDescent="0.35">
      <c r="I182" s="21"/>
      <c r="J182" s="21"/>
      <c r="K182" s="18"/>
      <c r="L182" s="18"/>
      <c r="M182" s="19">
        <v>107.5</v>
      </c>
      <c r="N182" s="19">
        <f t="shared" si="42"/>
        <v>0.42077185054163052</v>
      </c>
      <c r="O182" s="17">
        <f t="shared" si="43"/>
        <v>0.95230590452114949</v>
      </c>
      <c r="P182" s="19">
        <f t="shared" si="44"/>
        <v>0.83049848252914993</v>
      </c>
    </row>
    <row r="183" spans="9:16" x14ac:dyDescent="0.35">
      <c r="I183" s="21"/>
      <c r="J183" s="21"/>
      <c r="K183" s="18"/>
      <c r="L183" s="18"/>
      <c r="M183" s="19">
        <v>108</v>
      </c>
      <c r="N183" s="19">
        <f t="shared" si="42"/>
        <v>0.40336863804034784</v>
      </c>
      <c r="O183" s="17">
        <f t="shared" si="43"/>
        <v>0.95355900692486295</v>
      </c>
      <c r="P183" s="19">
        <f t="shared" si="44"/>
        <v>0.80867817889850135</v>
      </c>
    </row>
    <row r="184" spans="9:16" x14ac:dyDescent="0.35">
      <c r="I184" s="21"/>
      <c r="J184" s="21"/>
      <c r="K184" s="18"/>
      <c r="L184" s="18"/>
      <c r="M184" s="19">
        <v>108.5</v>
      </c>
      <c r="N184" s="19">
        <f t="shared" si="42"/>
        <v>0.38588882606143238</v>
      </c>
      <c r="O184" s="17">
        <f t="shared" si="43"/>
        <v>0.95475375874995683</v>
      </c>
      <c r="P184" s="19">
        <f t="shared" si="44"/>
        <v>0.78787393535897521</v>
      </c>
    </row>
    <row r="185" spans="9:16" x14ac:dyDescent="0.35">
      <c r="I185" s="21"/>
      <c r="J185" s="21"/>
      <c r="K185" s="18"/>
      <c r="L185" s="18"/>
      <c r="M185" s="19">
        <v>109</v>
      </c>
      <c r="N185" s="19">
        <f t="shared" si="42"/>
        <v>0.36836910505611109</v>
      </c>
      <c r="O185" s="17">
        <f t="shared" si="43"/>
        <v>0.95589184949184913</v>
      </c>
      <c r="P185" s="19">
        <f t="shared" si="44"/>
        <v>0.76805633268442297</v>
      </c>
    </row>
    <row r="186" spans="9:16" x14ac:dyDescent="0.35">
      <c r="I186" s="21"/>
      <c r="J186" s="21"/>
      <c r="K186" s="18"/>
      <c r="L186" s="18"/>
      <c r="M186" s="19">
        <v>109.5</v>
      </c>
      <c r="N186" s="19">
        <f t="shared" si="42"/>
        <v>0.35084822268912669</v>
      </c>
      <c r="O186" s="17">
        <f t="shared" si="43"/>
        <v>0.95697493066804085</v>
      </c>
      <c r="P186" s="19">
        <f t="shared" si="44"/>
        <v>0.74919661295911388</v>
      </c>
    </row>
    <row r="187" spans="9:16" x14ac:dyDescent="0.35">
      <c r="I187" s="21"/>
      <c r="J187" s="21"/>
      <c r="K187" s="18"/>
      <c r="L187" s="18"/>
      <c r="M187" s="19">
        <v>110</v>
      </c>
      <c r="N187" s="19">
        <f t="shared" si="42"/>
        <v>0.33336682301289916</v>
      </c>
      <c r="O187" s="17">
        <f t="shared" si="43"/>
        <v>0.95800461563810613</v>
      </c>
      <c r="P187" s="19">
        <f t="shared" si="44"/>
        <v>0.73126668271226747</v>
      </c>
    </row>
    <row r="188" spans="9:16" x14ac:dyDescent="0.35">
      <c r="I188" s="21"/>
      <c r="J188" s="21"/>
      <c r="K188" s="18"/>
      <c r="L188" s="18"/>
      <c r="M188" s="19">
        <v>110.5</v>
      </c>
      <c r="N188" s="19">
        <f t="shared" si="42"/>
        <v>0.31596724705482859</v>
      </c>
      <c r="O188" s="17">
        <f t="shared" si="43"/>
        <v>0.958982479781332</v>
      </c>
      <c r="P188" s="19">
        <f t="shared" si="44"/>
        <v>0.71423910982478533</v>
      </c>
    </row>
    <row r="189" spans="9:16" x14ac:dyDescent="0.35">
      <c r="I189" s="21"/>
      <c r="J189" s="21"/>
      <c r="K189" s="18"/>
      <c r="L189" s="18"/>
      <c r="M189" s="19">
        <v>111</v>
      </c>
      <c r="N189" s="19">
        <f t="shared" si="42"/>
        <v>0.29869329324960642</v>
      </c>
      <c r="O189" s="17">
        <f t="shared" si="43"/>
        <v>0.9599100610377882</v>
      </c>
      <c r="P189" s="19">
        <f t="shared" si="44"/>
        <v>0.69808711410760038</v>
      </c>
    </row>
    <row r="190" spans="9:16" x14ac:dyDescent="0.35">
      <c r="I190" s="21"/>
      <c r="J190" s="21"/>
      <c r="K190" s="18"/>
      <c r="L190" s="18"/>
      <c r="M190" s="19">
        <v>111.5</v>
      </c>
      <c r="N190" s="19">
        <f t="shared" si="42"/>
        <v>0.28158993676386834</v>
      </c>
      <c r="O190" s="17">
        <f t="shared" si="43"/>
        <v>0.96078886081824333</v>
      </c>
      <c r="P190" s="19">
        <f t="shared" si="44"/>
        <v>0.68278455145729289</v>
      </c>
    </row>
    <row r="191" spans="9:16" x14ac:dyDescent="0.35">
      <c r="I191" s="21"/>
      <c r="J191" s="21"/>
      <c r="K191" s="18"/>
      <c r="L191" s="18"/>
      <c r="M191" s="19">
        <v>112</v>
      </c>
      <c r="N191" s="19">
        <f t="shared" si="42"/>
        <v>0.26470300750963716</v>
      </c>
      <c r="O191" s="17">
        <f t="shared" si="43"/>
        <v>0.96162034528749618</v>
      </c>
      <c r="P191" s="19">
        <f t="shared" si="44"/>
        <v>0.66830589150938857</v>
      </c>
    </row>
    <row r="192" spans="9:16" x14ac:dyDescent="0.35">
      <c r="I192" s="21"/>
      <c r="J192" s="21"/>
      <c r="K192" s="18"/>
      <c r="L192" s="18"/>
      <c r="M192" s="19">
        <v>112.5</v>
      </c>
      <c r="N192" s="19">
        <f t="shared" si="42"/>
        <v>0.24807882752790161</v>
      </c>
      <c r="O192" s="17">
        <f t="shared" si="43"/>
        <v>0.96240594702419324</v>
      </c>
      <c r="P192" s="19">
        <f t="shared" si="44"/>
        <v>0.65462618873594081</v>
      </c>
    </row>
    <row r="193" spans="9:16" x14ac:dyDescent="0.35">
      <c r="I193" s="21"/>
      <c r="J193" s="21"/>
      <c r="K193" s="18"/>
      <c r="L193" s="18"/>
      <c r="M193" s="19">
        <v>113</v>
      </c>
      <c r="N193" s="19">
        <f t="shared" si="42"/>
        <v>0.23176380944196023</v>
      </c>
      <c r="O193" s="17">
        <f t="shared" si="43"/>
        <v>0.9631470670578306</v>
      </c>
      <c r="P193" s="19">
        <f t="shared" si="44"/>
        <v>0.64172104697513777</v>
      </c>
    </row>
    <row r="194" spans="9:16" x14ac:dyDescent="0.35">
      <c r="I194" s="21"/>
      <c r="J194" s="21"/>
      <c r="K194" s="18"/>
      <c r="L194" s="18"/>
      <c r="M194" s="19">
        <v>113.5</v>
      </c>
      <c r="N194" s="19">
        <f t="shared" si="42"/>
        <v>0.21580401882316538</v>
      </c>
      <c r="O194" s="17">
        <f t="shared" si="43"/>
        <v>0.96384507728021496</v>
      </c>
      <c r="P194" s="19">
        <f t="shared" si="44"/>
        <v>0.62956657744049627</v>
      </c>
    </row>
    <row r="195" spans="9:16" x14ac:dyDescent="0.35">
      <c r="I195" s="21"/>
      <c r="J195" s="21"/>
      <c r="K195" s="18"/>
      <c r="L195" s="18"/>
      <c r="M195" s="19">
        <v>114</v>
      </c>
      <c r="N195" s="19">
        <f t="shared" si="42"/>
        <v>0.20024470456398072</v>
      </c>
      <c r="O195" s="17">
        <f t="shared" si="43"/>
        <v>0.96450132322389781</v>
      </c>
      <c r="P195" s="19">
        <f t="shared" si="44"/>
        <v>0.61813935033989542</v>
      </c>
    </row>
    <row r="196" spans="9:16" x14ac:dyDescent="0.35">
      <c r="I196" s="21"/>
      <c r="J196" s="21"/>
      <c r="K196" s="18"/>
      <c r="L196" s="18"/>
      <c r="M196" s="19">
        <v>114.5</v>
      </c>
      <c r="N196" s="19">
        <f t="shared" si="42"/>
        <v>0.18512980269100485</v>
      </c>
      <c r="O196" s="17">
        <f t="shared" si="43"/>
        <v>0.96511712719380616</v>
      </c>
      <c r="P196" s="19">
        <f t="shared" si="44"/>
        <v>0.60741634034443148</v>
      </c>
    </row>
    <row r="197" spans="9:16" x14ac:dyDescent="0.35">
      <c r="I197" s="21"/>
      <c r="J197" s="21"/>
      <c r="K197" s="18"/>
      <c r="L197" s="18"/>
      <c r="M197" s="19">
        <v>115</v>
      </c>
      <c r="N197" s="19">
        <f t="shared" si="42"/>
        <v>0.17050142044132802</v>
      </c>
      <c r="O197" s="17">
        <f t="shared" si="43"/>
        <v>0.96569379173019021</v>
      </c>
      <c r="P197" s="19">
        <f t="shared" si="44"/>
        <v>0.59737486628800984</v>
      </c>
    </row>
    <row r="198" spans="9:16" x14ac:dyDescent="0.35">
      <c r="I198" s="21"/>
      <c r="J198" s="21"/>
      <c r="K198" s="18"/>
      <c r="L198" s="18"/>
      <c r="M198" s="19">
        <v>115.5</v>
      </c>
      <c r="N198" s="19">
        <f t="shared" si="42"/>
        <v>0.15639930882712791</v>
      </c>
      <c r="O198" s="17">
        <f t="shared" si="43"/>
        <v>0.96623260337092531</v>
      </c>
      <c r="P198" s="19">
        <f t="shared" si="44"/>
        <v>0.58799252565429472</v>
      </c>
    </row>
    <row r="199" spans="9:16" x14ac:dyDescent="0.35">
      <c r="I199" s="21"/>
      <c r="J199" s="21"/>
      <c r="K199" s="18"/>
      <c r="L199" s="18"/>
      <c r="M199" s="19">
        <v>116</v>
      </c>
      <c r="N199" s="19">
        <f t="shared" ref="N199:N227" si="45">EXP(-(A*0.5+((B*_c^M199)*((_c^0.5)-1))/LN(_c)))</f>
        <v>0.14286033327424189</v>
      </c>
      <c r="O199" s="17">
        <f t="shared" ref="O199:O225" si="46">(v^0.5)*(1-N199)+(v^0.5)*N199*O200</f>
        <v>0.96673483666895932</v>
      </c>
      <c r="P199" s="19">
        <f t="shared" ref="P199:P226" si="47">0.5+((v^0.5)*N199*P200)</f>
        <v>0.57924712462079031</v>
      </c>
    </row>
    <row r="200" spans="9:16" x14ac:dyDescent="0.35">
      <c r="I200" s="21"/>
      <c r="J200" s="21"/>
      <c r="K200" s="18"/>
      <c r="L200" s="18"/>
      <c r="M200" s="19">
        <v>116.5</v>
      </c>
      <c r="N200" s="19">
        <f t="shared" si="45"/>
        <v>0.12991795317975563</v>
      </c>
      <c r="O200" s="17">
        <f t="shared" si="46"/>
        <v>0.96720175840625344</v>
      </c>
      <c r="P200" s="19">
        <f t="shared" si="47"/>
        <v>0.5711166046813857</v>
      </c>
    </row>
    <row r="201" spans="9:16" x14ac:dyDescent="0.35">
      <c r="I201" s="21"/>
      <c r="J201" s="21"/>
      <c r="K201" s="18"/>
      <c r="L201" s="18"/>
      <c r="M201" s="19">
        <v>117</v>
      </c>
      <c r="N201" s="19">
        <f t="shared" si="45"/>
        <v>0.11760172232272005</v>
      </c>
      <c r="O201" s="17">
        <f t="shared" si="46"/>
        <v>0.96763463192899046</v>
      </c>
      <c r="P201" s="19">
        <f t="shared" si="47"/>
        <v>0.56357896715726985</v>
      </c>
    </row>
    <row r="202" spans="9:16" x14ac:dyDescent="0.35">
      <c r="I202" s="21"/>
      <c r="J202" s="21"/>
      <c r="K202" s="18"/>
      <c r="L202" s="18"/>
      <c r="M202" s="19">
        <v>117.5</v>
      </c>
      <c r="N202" s="19">
        <f t="shared" si="45"/>
        <v>0.10593682290606786</v>
      </c>
      <c r="O202" s="17">
        <f t="shared" si="46"/>
        <v>0.96803472151040026</v>
      </c>
      <c r="P202" s="19">
        <f t="shared" si="47"/>
        <v>0.55661219722693445</v>
      </c>
    </row>
    <row r="203" spans="9:16" x14ac:dyDescent="0.35">
      <c r="I203" s="21"/>
      <c r="J203" s="21"/>
      <c r="K203" s="18"/>
      <c r="L203" s="18"/>
      <c r="M203" s="19">
        <v>118</v>
      </c>
      <c r="N203" s="19">
        <f t="shared" si="45"/>
        <v>9.4943646528692013E-2</v>
      </c>
      <c r="O203" s="17">
        <f t="shared" si="46"/>
        <v>0.968403296627798</v>
      </c>
      <c r="P203" s="19">
        <f t="shared" si="47"/>
        <v>0.55019418945000509</v>
      </c>
    </row>
    <row r="204" spans="9:16" x14ac:dyDescent="0.35">
      <c r="I204" s="21"/>
      <c r="J204" s="21"/>
      <c r="K204" s="18"/>
      <c r="L204" s="18"/>
      <c r="M204" s="19">
        <v>118.5</v>
      </c>
      <c r="N204" s="19">
        <f t="shared" si="45"/>
        <v>8.4637435506921363E-2</v>
      </c>
      <c r="O204" s="17">
        <f t="shared" si="46"/>
        <v>0.96874163602016505</v>
      </c>
      <c r="P204" s="19">
        <f t="shared" si="47"/>
        <v>0.54430267711248392</v>
      </c>
    </row>
    <row r="205" spans="9:16" x14ac:dyDescent="0.35">
      <c r="I205" s="21"/>
      <c r="J205" s="21"/>
      <c r="K205" s="18"/>
      <c r="L205" s="18"/>
      <c r="M205" s="19">
        <v>119</v>
      </c>
      <c r="N205" s="19">
        <f t="shared" si="45"/>
        <v>7.5027997612279893E-2</v>
      </c>
      <c r="O205" s="17">
        <f t="shared" si="46"/>
        <v>0.96905103137300486</v>
      </c>
      <c r="P205" s="19">
        <f t="shared" si="47"/>
        <v>0.53891516806225037</v>
      </c>
    </row>
    <row r="206" spans="9:16" x14ac:dyDescent="0.35">
      <c r="I206" s="21"/>
      <c r="J206" s="21"/>
      <c r="K206" s="18"/>
      <c r="L206" s="18"/>
      <c r="M206" s="19">
        <v>119.5</v>
      </c>
      <c r="N206" s="19">
        <f t="shared" si="45"/>
        <v>6.611950640616647E-2</v>
      </c>
      <c r="O206" s="17">
        <f t="shared" si="46"/>
        <v>0.96933279045982979</v>
      </c>
      <c r="P206" s="19">
        <f t="shared" si="47"/>
        <v>0.5340088900062866</v>
      </c>
    </row>
    <row r="207" spans="9:16" x14ac:dyDescent="0.35">
      <c r="I207" s="21"/>
      <c r="J207" s="21"/>
      <c r="K207" s="18"/>
      <c r="L207" s="18"/>
      <c r="M207" s="19">
        <v>120</v>
      </c>
      <c r="N207" s="19">
        <f t="shared" si="45"/>
        <v>5.7910397887956794E-2</v>
      </c>
      <c r="O207" s="17">
        <f t="shared" si="46"/>
        <v>0.96958823955639128</v>
      </c>
      <c r="P207" s="19">
        <f t="shared" si="47"/>
        <v>0.52956074847162071</v>
      </c>
    </row>
    <row r="208" spans="9:16" x14ac:dyDescent="0.35">
      <c r="I208" s="21"/>
      <c r="J208" s="21"/>
      <c r="K208" s="18"/>
      <c r="L208" s="18"/>
      <c r="M208" s="19">
        <v>120.5</v>
      </c>
      <c r="N208" s="19">
        <f t="shared" si="45"/>
        <v>5.039337211049761E-2</v>
      </c>
      <c r="O208" s="17">
        <f t="shared" si="46"/>
        <v>0.9698187249369119</v>
      </c>
      <c r="P208" s="19">
        <f t="shared" si="47"/>
        <v>0.52554730075140133</v>
      </c>
    </row>
    <row r="209" spans="9:16" x14ac:dyDescent="0.35">
      <c r="I209" s="21"/>
      <c r="J209" s="21"/>
      <c r="K209" s="18"/>
      <c r="L209" s="18"/>
      <c r="M209" s="19">
        <v>121</v>
      </c>
      <c r="N209" s="19">
        <f t="shared" si="45"/>
        <v>4.3555505765560019E-2</v>
      </c>
      <c r="O209" s="17">
        <f t="shared" si="46"/>
        <v>0.97002561326353165</v>
      </c>
      <c r="P209" s="19">
        <f t="shared" si="47"/>
        <v>0.52194474912345723</v>
      </c>
    </row>
    <row r="210" spans="9:16" x14ac:dyDescent="0.35">
      <c r="I210" s="21"/>
      <c r="J210" s="21"/>
      <c r="K210" s="18"/>
      <c r="L210" s="18"/>
      <c r="M210" s="19">
        <v>121.5</v>
      </c>
      <c r="N210" s="19">
        <f t="shared" si="45"/>
        <v>3.7378478546414087E-2</v>
      </c>
      <c r="O210" s="17">
        <f t="shared" si="46"/>
        <v>0.97021029069339004</v>
      </c>
      <c r="P210" s="19">
        <f t="shared" si="47"/>
        <v>0.51872895639869876</v>
      </c>
    </row>
    <row r="211" spans="9:16" x14ac:dyDescent="0.35">
      <c r="I211" s="21"/>
      <c r="J211" s="21"/>
      <c r="K211" s="18"/>
      <c r="L211" s="18"/>
      <c r="M211" s="19">
        <v>122</v>
      </c>
      <c r="N211" s="19">
        <f t="shared" si="45"/>
        <v>3.183891243973494E-2</v>
      </c>
      <c r="O211" s="17">
        <f t="shared" si="46"/>
        <v>0.97037416055438741</v>
      </c>
      <c r="P211" s="19">
        <f t="shared" si="47"/>
        <v>0.51587548639315239</v>
      </c>
    </row>
    <row r="212" spans="9:16" x14ac:dyDescent="0.35">
      <c r="I212" s="21"/>
      <c r="J212" s="21"/>
      <c r="K212" s="18"/>
      <c r="L212" s="18"/>
      <c r="M212" s="19">
        <v>122.5</v>
      </c>
      <c r="N212" s="19">
        <f t="shared" si="45"/>
        <v>2.6908819110283335E-2</v>
      </c>
      <c r="O212" s="17">
        <f t="shared" si="46"/>
        <v>0.97051863948224781</v>
      </c>
      <c r="P212" s="19">
        <f t="shared" si="47"/>
        <v>0.51335967119337023</v>
      </c>
    </row>
    <row r="213" spans="9:16" x14ac:dyDescent="0.35">
      <c r="I213" s="21"/>
      <c r="J213" s="21"/>
      <c r="K213" s="18"/>
      <c r="L213" s="18"/>
      <c r="M213" s="19">
        <v>123</v>
      </c>
      <c r="N213" s="19">
        <f t="shared" si="45"/>
        <v>2.2556146385330829E-2</v>
      </c>
      <c r="O213" s="17">
        <f t="shared" si="46"/>
        <v>0.97064515196858503</v>
      </c>
      <c r="P213" s="19">
        <f t="shared" si="47"/>
        <v>0.51115670609110464</v>
      </c>
    </row>
    <row r="214" spans="9:16" x14ac:dyDescent="0.35">
      <c r="I214" s="21"/>
      <c r="J214" s="21"/>
      <c r="K214" s="18"/>
      <c r="L214" s="18"/>
      <c r="M214" s="19">
        <v>123.5</v>
      </c>
      <c r="N214" s="19">
        <f t="shared" si="45"/>
        <v>1.8745410723224571E-2</v>
      </c>
      <c r="O214" s="17">
        <f t="shared" si="46"/>
        <v>0.9707551233413807</v>
      </c>
      <c r="P214" s="19">
        <f t="shared" si="47"/>
        <v>0.50924177181440999</v>
      </c>
    </row>
    <row r="215" spans="9:16" x14ac:dyDescent="0.35">
      <c r="I215" s="21"/>
      <c r="J215" s="21"/>
      <c r="K215" s="18"/>
      <c r="L215" s="18"/>
      <c r="M215" s="19">
        <v>124</v>
      </c>
      <c r="N215" s="19">
        <f t="shared" si="45"/>
        <v>1.5438398690552666E-2</v>
      </c>
      <c r="O215" s="17">
        <f t="shared" si="46"/>
        <v>0.97084997128306461</v>
      </c>
      <c r="P215" s="19">
        <f t="shared" si="47"/>
        <v>0.50759018222352537</v>
      </c>
    </row>
    <row r="216" spans="9:16" x14ac:dyDescent="0.35">
      <c r="I216" s="21"/>
      <c r="J216" s="21"/>
      <c r="K216" s="18"/>
      <c r="L216" s="18"/>
      <c r="M216" s="19">
        <v>124.5</v>
      </c>
      <c r="N216" s="19">
        <f t="shared" si="45"/>
        <v>1.2594917117988389E-2</v>
      </c>
      <c r="O216" s="17">
        <f t="shared" si="46"/>
        <v>0.97093109608276995</v>
      </c>
      <c r="P216" s="19">
        <f t="shared" si="47"/>
        <v>0.50617755404860454</v>
      </c>
    </row>
    <row r="217" spans="9:16" x14ac:dyDescent="0.35">
      <c r="I217" s="21"/>
      <c r="J217" s="21"/>
      <c r="K217" s="18"/>
      <c r="L217" s="18"/>
      <c r="M217" s="19">
        <v>125</v>
      </c>
      <c r="N217" s="19">
        <f t="shared" si="45"/>
        <v>1.0173568996921459E-2</v>
      </c>
      <c r="O217" s="17">
        <f t="shared" si="46"/>
        <v>0.97099986991203879</v>
      </c>
      <c r="P217" s="19">
        <f t="shared" si="47"/>
        <v>0.50497999363212054</v>
      </c>
    </row>
    <row r="218" spans="9:16" x14ac:dyDescent="0.35">
      <c r="I218" s="21"/>
      <c r="J218" s="21"/>
      <c r="K218" s="18"/>
      <c r="L218" s="18"/>
      <c r="M218" s="19">
        <v>125.5</v>
      </c>
      <c r="N218" s="19">
        <f t="shared" si="45"/>
        <v>8.1325305367327249E-3</v>
      </c>
      <c r="O218" s="17">
        <f t="shared" si="46"/>
        <v>0.97105762549949448</v>
      </c>
      <c r="P218" s="19">
        <f t="shared" si="47"/>
        <v>0.50397429413707939</v>
      </c>
    </row>
    <row r="219" spans="9:16" x14ac:dyDescent="0.35">
      <c r="I219" s="21"/>
      <c r="J219" s="21"/>
      <c r="K219" s="18"/>
      <c r="L219" s="18"/>
      <c r="M219" s="19">
        <v>126</v>
      </c>
      <c r="N219" s="19">
        <f t="shared" si="45"/>
        <v>6.4303043030833834E-3</v>
      </c>
      <c r="O219" s="17">
        <f t="shared" si="46"/>
        <v>0.97110564465115101</v>
      </c>
      <c r="P219" s="19">
        <f t="shared" si="47"/>
        <v>0.50313813544316333</v>
      </c>
    </row>
    <row r="220" spans="9:16" x14ac:dyDescent="0.35">
      <c r="I220" s="21"/>
      <c r="J220" s="21"/>
      <c r="K220" s="18"/>
      <c r="L220" s="18"/>
      <c r="M220" s="19">
        <v>126.5</v>
      </c>
      <c r="N220" s="19">
        <f t="shared" si="45"/>
        <v>5.0264241151190096E-3</v>
      </c>
      <c r="O220" s="17">
        <f t="shared" si="46"/>
        <v>0.97114514711057032</v>
      </c>
      <c r="P220" s="19">
        <f t="shared" si="47"/>
        <v>0.50245027812509357</v>
      </c>
    </row>
    <row r="221" spans="9:16" x14ac:dyDescent="0.35">
      <c r="I221" s="21"/>
      <c r="J221" s="21"/>
      <c r="K221" s="18"/>
      <c r="L221" s="18"/>
      <c r="M221" s="19">
        <v>127</v>
      </c>
      <c r="N221" s="19">
        <f t="shared" si="45"/>
        <v>3.8820894278220352E-3</v>
      </c>
      <c r="O221" s="17">
        <f t="shared" si="46"/>
        <v>0.97117728026968808</v>
      </c>
      <c r="P221" s="19">
        <f t="shared" si="47"/>
        <v>0.50189074261827138</v>
      </c>
    </row>
    <row r="222" spans="9:16" x14ac:dyDescent="0.35">
      <c r="I222" s="21"/>
      <c r="J222" s="21"/>
      <c r="K222" s="18"/>
      <c r="L222" s="18"/>
      <c r="M222" s="19">
        <v>127.5</v>
      </c>
      <c r="N222" s="19">
        <f t="shared" si="45"/>
        <v>2.9607102055612825E-3</v>
      </c>
      <c r="O222" s="17">
        <f t="shared" si="46"/>
        <v>0.97120311022184325</v>
      </c>
      <c r="P222" s="19">
        <f t="shared" si="47"/>
        <v>0.50144096501261015</v>
      </c>
    </row>
    <row r="223" spans="9:16" x14ac:dyDescent="0.35">
      <c r="I223" s="21"/>
      <c r="J223" s="21"/>
      <c r="K223" s="18"/>
      <c r="L223" s="18"/>
      <c r="M223" s="19">
        <v>128</v>
      </c>
      <c r="N223" s="19">
        <f t="shared" si="45"/>
        <v>2.2283476467045158E-3</v>
      </c>
      <c r="O223" s="17">
        <f t="shared" si="46"/>
        <v>0.97122361458847895</v>
      </c>
      <c r="P223" s="19">
        <f t="shared" si="47"/>
        <v>0.50108392196136375</v>
      </c>
    </row>
    <row r="224" spans="9:16" x14ac:dyDescent="0.35">
      <c r="I224" s="21"/>
      <c r="J224" s="21"/>
      <c r="K224" s="18"/>
      <c r="L224" s="18"/>
      <c r="M224" s="19">
        <v>128.5</v>
      </c>
      <c r="N224" s="19">
        <f t="shared" si="45"/>
        <v>1.6540412955276479E-3</v>
      </c>
      <c r="O224" s="17">
        <f t="shared" si="46"/>
        <v>0.97123967593380045</v>
      </c>
      <c r="P224" s="19">
        <f t="shared" si="47"/>
        <v>0.50080424535185919</v>
      </c>
    </row>
    <row r="225" spans="9:16" x14ac:dyDescent="0.35">
      <c r="I225" s="21"/>
      <c r="J225" s="21"/>
      <c r="K225" s="18"/>
      <c r="L225" s="18"/>
      <c r="M225" s="19">
        <v>129</v>
      </c>
      <c r="N225" s="19">
        <f t="shared" si="45"/>
        <v>1.2100187457470316E-3</v>
      </c>
      <c r="O225" s="17">
        <f t="shared" si="46"/>
        <v>0.97125112082737497</v>
      </c>
      <c r="P225" s="19">
        <f t="shared" si="47"/>
        <v>0.50060495513257997</v>
      </c>
    </row>
    <row r="226" spans="9:16" x14ac:dyDescent="0.35">
      <c r="I226" s="21"/>
      <c r="J226" s="21"/>
      <c r="K226" s="18"/>
      <c r="L226" s="18"/>
      <c r="M226" s="19">
        <v>129.5</v>
      </c>
      <c r="N226" s="19">
        <f t="shared" si="45"/>
        <v>8.7178991417918134E-4</v>
      </c>
      <c r="O226" s="17">
        <f>(v^0.5)*(1-N226)+(v^0.5)*N226*O227</f>
        <v>0.97043963628431229</v>
      </c>
      <c r="P226" s="19">
        <f t="shared" si="47"/>
        <v>0.51473535586338437</v>
      </c>
    </row>
    <row r="227" spans="9:16" x14ac:dyDescent="0.35">
      <c r="I227" s="21"/>
      <c r="J227" s="21"/>
      <c r="K227" s="18"/>
      <c r="L227" s="18"/>
      <c r="M227" s="19">
        <v>130</v>
      </c>
      <c r="N227" s="19">
        <f t="shared" si="45"/>
        <v>6.1813333592471229E-4</v>
      </c>
      <c r="O227" s="17">
        <f>(H2/J2)*N227</f>
        <v>6.2727027818712251E-4</v>
      </c>
      <c r="P227" s="19">
        <f>(1-O227)/$J$3</f>
        <v>17.402102444379597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Q2</vt:lpstr>
      <vt:lpstr>_c</vt:lpstr>
      <vt:lpstr>A</vt:lpstr>
      <vt:lpstr>B</vt:lpstr>
      <vt:lpstr>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2021-12-29T23:08:13Z</dcterms:modified>
</cp:coreProperties>
</file>