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140" windowHeight="10260" firstSheet="12" activeTab="20"/>
  </bookViews>
  <sheets>
    <sheet name="Species" sheetId="1" r:id="rId1"/>
    <sheet name="Blacksmith" sheetId="2" r:id="rId2"/>
    <sheet name="Black Perch" sheetId="14" r:id="rId3"/>
    <sheet name="Striped Perch" sheetId="20" r:id="rId4"/>
    <sheet name="Senorita" sheetId="3" r:id="rId5"/>
    <sheet name="BlueRock" sheetId="6" r:id="rId6"/>
    <sheet name="Olive" sheetId="8" r:id="rId7"/>
    <sheet name="Kelpbass" sheetId="10" r:id="rId8"/>
    <sheet name="KelpRockfish" sheetId="12" r:id="rId9"/>
    <sheet name="Garibaldi" sheetId="16" r:id="rId10"/>
    <sheet name="Sheephead" sheetId="18" r:id="rId11"/>
    <sheet name="Rock Wrasse" sheetId="24" r:id="rId12"/>
    <sheet name="Halfmoon" sheetId="28" r:id="rId13"/>
    <sheet name="Ocean Whitefish" sheetId="30" r:id="rId14"/>
    <sheet name="Black and Yellow" sheetId="32" r:id="rId15"/>
    <sheet name="Treefish" sheetId="34" r:id="rId16"/>
    <sheet name="Cabezon" sheetId="38" r:id="rId17"/>
    <sheet name="Lingcod" sheetId="42" r:id="rId18"/>
    <sheet name="Scorpionfish" sheetId="48" r:id="rId19"/>
    <sheet name="rubberlip" sheetId="50" r:id="rId20"/>
    <sheet name="Pile" sheetId="51" r:id="rId21"/>
  </sheets>
  <calcPr calcId="145621"/>
</workbook>
</file>

<file path=xl/calcChain.xml><?xml version="1.0" encoding="utf-8"?>
<calcChain xmlns="http://schemas.openxmlformats.org/spreadsheetml/2006/main">
  <c r="C3" i="51" l="1"/>
  <c r="C4" i="51"/>
  <c r="C5" i="51"/>
  <c r="C6" i="51"/>
  <c r="C7" i="51"/>
  <c r="C8" i="51"/>
  <c r="C9" i="51"/>
  <c r="C10" i="51"/>
  <c r="C11" i="51"/>
  <c r="C12" i="51"/>
  <c r="C13" i="51"/>
  <c r="C2" i="51"/>
  <c r="B3" i="51"/>
  <c r="B4" i="51"/>
  <c r="B5" i="51"/>
  <c r="B6" i="51"/>
  <c r="B7" i="51"/>
  <c r="B8" i="51"/>
  <c r="B9" i="51"/>
  <c r="B10" i="51"/>
  <c r="B11" i="51"/>
  <c r="B12" i="51"/>
  <c r="B2" i="51"/>
  <c r="B13" i="51"/>
  <c r="C2" i="50"/>
  <c r="C3" i="50"/>
  <c r="B2" i="50"/>
  <c r="C2" i="14" l="1"/>
  <c r="B2" i="14"/>
  <c r="C4" i="50" l="1"/>
  <c r="C5" i="50"/>
  <c r="C6" i="50"/>
  <c r="C7" i="50"/>
  <c r="C8" i="50"/>
  <c r="C9" i="50"/>
  <c r="C10" i="50"/>
  <c r="C11" i="50"/>
  <c r="C12" i="50"/>
  <c r="C13" i="50"/>
  <c r="B3" i="50"/>
  <c r="B4" i="50"/>
  <c r="B5" i="50"/>
  <c r="B6" i="50"/>
  <c r="B7" i="50"/>
  <c r="B8" i="50"/>
  <c r="B9" i="50"/>
  <c r="B10" i="50"/>
  <c r="B11" i="50"/>
  <c r="B12" i="50"/>
  <c r="B13" i="50"/>
  <c r="C3" i="48" l="1"/>
  <c r="C4" i="48"/>
  <c r="C5" i="48"/>
  <c r="C6" i="48"/>
  <c r="B3" i="48"/>
  <c r="B4" i="48"/>
  <c r="B5" i="48"/>
  <c r="B6" i="48"/>
  <c r="B2" i="48"/>
  <c r="C3" i="42"/>
  <c r="C4" i="42"/>
  <c r="C5" i="42"/>
  <c r="C6" i="42"/>
  <c r="C3" i="38"/>
  <c r="C4" i="38"/>
  <c r="C5" i="38"/>
  <c r="C6" i="38"/>
  <c r="C3" i="34"/>
  <c r="C4" i="34"/>
  <c r="C5" i="34"/>
  <c r="C6" i="34"/>
  <c r="C3" i="32"/>
  <c r="C4" i="32"/>
  <c r="C5" i="32"/>
  <c r="C3" i="30"/>
  <c r="C4" i="30"/>
  <c r="C5" i="30"/>
  <c r="C6" i="30"/>
  <c r="C3" i="28"/>
  <c r="C4" i="28"/>
  <c r="C5" i="28"/>
  <c r="C6" i="28"/>
  <c r="C3" i="24"/>
  <c r="C4" i="24"/>
  <c r="C5" i="24"/>
  <c r="C3" i="20"/>
  <c r="C4" i="20"/>
  <c r="C5" i="20"/>
  <c r="C3" i="18"/>
  <c r="C4" i="18"/>
  <c r="C5" i="18"/>
  <c r="C6" i="18"/>
  <c r="B3" i="18"/>
  <c r="B4" i="18"/>
  <c r="B5" i="18"/>
  <c r="B6" i="18"/>
  <c r="B2" i="18"/>
  <c r="C5" i="16" l="1"/>
  <c r="B3" i="16"/>
  <c r="C3" i="16" s="1"/>
  <c r="B4" i="16"/>
  <c r="C4" i="16" s="1"/>
  <c r="B5" i="16"/>
  <c r="B2" i="16"/>
  <c r="B3" i="14"/>
  <c r="C3" i="14" s="1"/>
  <c r="B4" i="14"/>
  <c r="C4" i="14" s="1"/>
  <c r="B5" i="14"/>
  <c r="C5" i="14" s="1"/>
  <c r="B2" i="10"/>
  <c r="C3" i="12"/>
  <c r="C4" i="12"/>
  <c r="C5" i="12"/>
  <c r="C6" i="10"/>
  <c r="B3" i="10"/>
  <c r="C3" i="10" s="1"/>
  <c r="B4" i="10"/>
  <c r="C4" i="10" s="1"/>
  <c r="B5" i="10"/>
  <c r="C5" i="10" s="1"/>
  <c r="B6" i="10"/>
  <c r="D2" i="2"/>
  <c r="E2" i="2" s="1"/>
  <c r="C3" i="8"/>
  <c r="C4" i="8"/>
  <c r="C5" i="8"/>
  <c r="C3" i="6"/>
  <c r="C4" i="6"/>
  <c r="C5" i="6"/>
  <c r="C3" i="3"/>
  <c r="C4" i="3"/>
  <c r="D3" i="2"/>
  <c r="E3" i="2" s="1"/>
  <c r="D4" i="2"/>
  <c r="E4" i="2" s="1"/>
</calcChain>
</file>

<file path=xl/sharedStrings.xml><?xml version="1.0" encoding="utf-8"?>
<sst xmlns="http://schemas.openxmlformats.org/spreadsheetml/2006/main" count="121" uniqueCount="51">
  <si>
    <t>CommonName</t>
  </si>
  <si>
    <t>ScientificName</t>
  </si>
  <si>
    <t>California scorpionfish, all</t>
  </si>
  <si>
    <t>Scorpaena guttata</t>
  </si>
  <si>
    <t>lingcod</t>
  </si>
  <si>
    <t>Ophiodon elongatus</t>
  </si>
  <si>
    <t>cabezon, all</t>
  </si>
  <si>
    <t>Scorpaenichthys marmoratus</t>
  </si>
  <si>
    <t>rock wrasse, male</t>
  </si>
  <si>
    <t>Halichoeres semicinctus</t>
  </si>
  <si>
    <t>California sheephead, male</t>
  </si>
  <si>
    <t>Semicossyphus pulcher</t>
  </si>
  <si>
    <t>rock wrasse, juvenile</t>
  </si>
  <si>
    <t>California sheephead, juvenile</t>
  </si>
  <si>
    <t>treefish, all</t>
  </si>
  <si>
    <t>Sebastes serriceps</t>
  </si>
  <si>
    <t>black and yellow rockfish, all</t>
  </si>
  <si>
    <t>Sebastes chrysomelas</t>
  </si>
  <si>
    <t>ocean whitefish, all</t>
  </si>
  <si>
    <t>Caulolatilus princeps</t>
  </si>
  <si>
    <t>halfmoon, all</t>
  </si>
  <si>
    <t>Medialuna californiensis</t>
  </si>
  <si>
    <t>rock wrasse, female</t>
  </si>
  <si>
    <t>pile perch, all</t>
  </si>
  <si>
    <t>striped surfperch, all</t>
  </si>
  <si>
    <t>Embiotoca lateralis</t>
  </si>
  <si>
    <t>California sheephead, female</t>
  </si>
  <si>
    <t>garibaldi, all</t>
  </si>
  <si>
    <t>Hypsypops rubicundus</t>
  </si>
  <si>
    <t>black surfperch, all</t>
  </si>
  <si>
    <t>Embiotoca jacksoni</t>
  </si>
  <si>
    <t>kelp rockfish, all</t>
  </si>
  <si>
    <t>Sebastes atrovirens</t>
  </si>
  <si>
    <t>kelp bass, all</t>
  </si>
  <si>
    <t>Paralabrax clathratus</t>
  </si>
  <si>
    <t>olive rockfish, all</t>
  </si>
  <si>
    <t>Sebastes serranoides</t>
  </si>
  <si>
    <t>blue rockfish, all</t>
  </si>
  <si>
    <t>Sebastes mystinus</t>
  </si>
  <si>
    <t>señorita, all</t>
  </si>
  <si>
    <t>Oxyjulis californica</t>
  </si>
  <si>
    <t>blacksmith, all</t>
  </si>
  <si>
    <t>Chromis punctipinnis</t>
  </si>
  <si>
    <t>TL</t>
  </si>
  <si>
    <t>LW Equation</t>
  </si>
  <si>
    <t xml:space="preserve">Length Conversion (TL -&gt;SL) </t>
  </si>
  <si>
    <t>LW Equation (g)</t>
  </si>
  <si>
    <t>rubberlip</t>
  </si>
  <si>
    <t>z</t>
  </si>
  <si>
    <t>Rhacochilus toxotes</t>
  </si>
  <si>
    <t>Damalichthys vacca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</si>
</sst>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2" activePane="bottomLeft" state="frozen"/>
      <selection activeCell="E2" sqref="E2"/>
      <selection pane="bottomLeft" activeCell="B13" sqref="B13"/>
    </sheetView>
  </sheetViews>
  <sheetFormatPr defaultRowHeight="15" x14ac:dyDescent="0.25"/>
  <cols>
    <col min="1" max="1" width="28.7109375" style="10" bestFit="1" customWidth="1"/>
    <col min="2" max="2" width="27.140625" style="10" bestFit="1" customWidth="1"/>
  </cols>
  <sheetData>
    <row r="1" spans="1:3" x14ac:dyDescent="0.25">
      <c r="A1" s="10" t="s">
        <v>18</v>
      </c>
      <c r="B1" s="10" t="s">
        <v>19</v>
      </c>
    </row>
    <row r="2" spans="1:3" x14ac:dyDescent="0.25">
      <c r="A2" s="10" t="s">
        <v>41</v>
      </c>
      <c r="B2" s="10" t="s">
        <v>42</v>
      </c>
      <c r="C2" t="s">
        <v>48</v>
      </c>
    </row>
    <row r="3" spans="1:3" x14ac:dyDescent="0.25">
      <c r="A3" s="10" t="s">
        <v>29</v>
      </c>
      <c r="B3" s="10" t="s">
        <v>30</v>
      </c>
      <c r="C3" t="s">
        <v>48</v>
      </c>
    </row>
    <row r="4" spans="1:3" x14ac:dyDescent="0.25">
      <c r="A4" s="10" t="s">
        <v>24</v>
      </c>
      <c r="B4" s="10" t="s">
        <v>25</v>
      </c>
      <c r="C4" t="s">
        <v>48</v>
      </c>
    </row>
    <row r="5" spans="1:3" s="4" customFormat="1" x14ac:dyDescent="0.25">
      <c r="A5" s="10" t="s">
        <v>22</v>
      </c>
      <c r="B5" s="10" t="s">
        <v>9</v>
      </c>
      <c r="C5" s="4" t="s">
        <v>48</v>
      </c>
    </row>
    <row r="6" spans="1:3" s="4" customFormat="1" x14ac:dyDescent="0.25">
      <c r="A6" s="10" t="s">
        <v>12</v>
      </c>
      <c r="B6" s="10" t="s">
        <v>9</v>
      </c>
      <c r="C6" s="4" t="s">
        <v>48</v>
      </c>
    </row>
    <row r="7" spans="1:3" s="4" customFormat="1" x14ac:dyDescent="0.25">
      <c r="A7" s="10" t="s">
        <v>8</v>
      </c>
      <c r="B7" s="10" t="s">
        <v>9</v>
      </c>
      <c r="C7" s="4" t="s">
        <v>48</v>
      </c>
    </row>
    <row r="8" spans="1:3" s="4" customFormat="1" x14ac:dyDescent="0.25">
      <c r="A8" s="10" t="s">
        <v>27</v>
      </c>
      <c r="B8" s="10" t="s">
        <v>28</v>
      </c>
      <c r="C8" s="4" t="s">
        <v>48</v>
      </c>
    </row>
    <row r="9" spans="1:3" s="4" customFormat="1" x14ac:dyDescent="0.25">
      <c r="A9" s="10" t="s">
        <v>20</v>
      </c>
      <c r="B9" s="10" t="s">
        <v>21</v>
      </c>
      <c r="C9" s="4" t="s">
        <v>48</v>
      </c>
    </row>
    <row r="10" spans="1:3" s="4" customFormat="1" x14ac:dyDescent="0.25">
      <c r="A10" s="10" t="s">
        <v>4</v>
      </c>
      <c r="B10" s="10" t="s">
        <v>5</v>
      </c>
      <c r="C10" s="4" t="s">
        <v>48</v>
      </c>
    </row>
    <row r="11" spans="1:3" s="4" customFormat="1" x14ac:dyDescent="0.25">
      <c r="A11" s="10" t="s">
        <v>39</v>
      </c>
      <c r="B11" s="10" t="s">
        <v>40</v>
      </c>
      <c r="C11" s="4" t="s">
        <v>48</v>
      </c>
    </row>
    <row r="12" spans="1:3" s="4" customFormat="1" x14ac:dyDescent="0.25">
      <c r="A12" s="10" t="s">
        <v>33</v>
      </c>
      <c r="B12" s="10" t="s">
        <v>34</v>
      </c>
      <c r="C12" s="4" t="s">
        <v>48</v>
      </c>
    </row>
    <row r="13" spans="1:3" s="4" customFormat="1" x14ac:dyDescent="0.25">
      <c r="A13" s="10" t="s">
        <v>23</v>
      </c>
      <c r="B13" s="13" t="s">
        <v>50</v>
      </c>
    </row>
    <row r="14" spans="1:3" s="4" customFormat="1" x14ac:dyDescent="0.25">
      <c r="A14" s="10" t="s">
        <v>2</v>
      </c>
      <c r="B14" s="10" t="s">
        <v>3</v>
      </c>
    </row>
    <row r="15" spans="1:3" s="4" customFormat="1" x14ac:dyDescent="0.25">
      <c r="A15" s="10" t="s">
        <v>6</v>
      </c>
      <c r="B15" s="10" t="s">
        <v>7</v>
      </c>
    </row>
    <row r="16" spans="1:3" s="4" customFormat="1" x14ac:dyDescent="0.25">
      <c r="A16" s="10" t="s">
        <v>31</v>
      </c>
      <c r="B16" s="10" t="s">
        <v>32</v>
      </c>
    </row>
    <row r="17" spans="1:2" s="4" customFormat="1" x14ac:dyDescent="0.25">
      <c r="A17" s="10" t="s">
        <v>16</v>
      </c>
      <c r="B17" s="10" t="s">
        <v>17</v>
      </c>
    </row>
    <row r="18" spans="1:2" s="4" customFormat="1" x14ac:dyDescent="0.25">
      <c r="A18" s="10" t="s">
        <v>37</v>
      </c>
      <c r="B18" s="10" t="s">
        <v>38</v>
      </c>
    </row>
    <row r="19" spans="1:2" s="4" customFormat="1" x14ac:dyDescent="0.25">
      <c r="A19" s="10" t="s">
        <v>35</v>
      </c>
      <c r="B19" s="10" t="s">
        <v>36</v>
      </c>
    </row>
    <row r="20" spans="1:2" s="4" customFormat="1" x14ac:dyDescent="0.25">
      <c r="A20" s="10" t="s">
        <v>14</v>
      </c>
      <c r="B20" s="10" t="s">
        <v>15</v>
      </c>
    </row>
    <row r="21" spans="1:2" s="4" customFormat="1" x14ac:dyDescent="0.25">
      <c r="A21" s="10" t="s">
        <v>26</v>
      </c>
      <c r="B21" s="10" t="s">
        <v>11</v>
      </c>
    </row>
    <row r="22" spans="1:2" s="4" customFormat="1" x14ac:dyDescent="0.25">
      <c r="A22" s="10" t="s">
        <v>13</v>
      </c>
      <c r="B22" s="10" t="s">
        <v>11</v>
      </c>
    </row>
    <row r="23" spans="1:2" s="4" customFormat="1" x14ac:dyDescent="0.25">
      <c r="A23" s="10" t="s">
        <v>10</v>
      </c>
      <c r="B23" s="10" t="s">
        <v>11</v>
      </c>
    </row>
    <row r="24" spans="1:2" x14ac:dyDescent="0.25">
      <c r="A24" s="10" t="s">
        <v>47</v>
      </c>
      <c r="B24" s="12" t="s">
        <v>49</v>
      </c>
    </row>
  </sheetData>
  <sortState ref="A1:B29">
    <sortCondition ref="B1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5.85546875" customWidth="1"/>
  </cols>
  <sheetData>
    <row r="1" spans="1:3" x14ac:dyDescent="0.25">
      <c r="A1" t="s">
        <v>1</v>
      </c>
      <c r="B1" t="s">
        <v>0</v>
      </c>
      <c r="C1" t="s">
        <v>46</v>
      </c>
    </row>
    <row r="2" spans="1:3" x14ac:dyDescent="0.25">
      <c r="A2">
        <v>5</v>
      </c>
      <c r="B2">
        <f>A2/1.213</f>
        <v>4.1220115416323164</v>
      </c>
      <c r="C2">
        <v>7</v>
      </c>
    </row>
    <row r="3" spans="1:3" x14ac:dyDescent="0.25">
      <c r="A3">
        <v>10</v>
      </c>
      <c r="B3" s="9">
        <f t="shared" ref="B3:B5" si="0">A3/1.213</f>
        <v>8.2440230832646328</v>
      </c>
      <c r="C3" s="9">
        <f t="shared" ref="C3:C5" si="1">(0.0000307*10^3.1093)*B3^3.1093</f>
        <v>27.860569353597121</v>
      </c>
    </row>
    <row r="4" spans="1:3" x14ac:dyDescent="0.25">
      <c r="A4">
        <v>15</v>
      </c>
      <c r="B4" s="9">
        <f t="shared" si="0"/>
        <v>12.366034624896949</v>
      </c>
      <c r="C4" s="9">
        <f t="shared" si="1"/>
        <v>98.290272503825079</v>
      </c>
    </row>
    <row r="5" spans="1:3" x14ac:dyDescent="0.25">
      <c r="A5">
        <v>20</v>
      </c>
      <c r="B5" s="9">
        <f t="shared" si="0"/>
        <v>16.488046166529266</v>
      </c>
      <c r="C5" s="9">
        <f t="shared" si="1"/>
        <v>240.4266210223573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1.28515625" customWidth="1"/>
  </cols>
  <sheetData>
    <row r="1" spans="1:5" s="9" customFormat="1" x14ac:dyDescent="0.25">
      <c r="A1" s="9" t="s">
        <v>1</v>
      </c>
      <c r="B1" s="9" t="s">
        <v>0</v>
      </c>
      <c r="C1" s="9" t="s">
        <v>46</v>
      </c>
    </row>
    <row r="2" spans="1:5" x14ac:dyDescent="0.25">
      <c r="A2">
        <v>5</v>
      </c>
      <c r="B2">
        <f>0.8*A2+0.323</f>
        <v>4.3230000000000004</v>
      </c>
      <c r="C2">
        <v>7</v>
      </c>
      <c r="E2" s="9"/>
    </row>
    <row r="3" spans="1:5" x14ac:dyDescent="0.25">
      <c r="A3">
        <v>10</v>
      </c>
      <c r="B3" s="9">
        <f t="shared" ref="B3:B6" si="0">0.8*A3+0.323</f>
        <v>8.3230000000000004</v>
      </c>
      <c r="C3" s="9">
        <f t="shared" ref="C3:C6" si="1">(0.0000845*10^2.8047)*B3^2.8047</f>
        <v>20.543088136885164</v>
      </c>
    </row>
    <row r="4" spans="1:5" x14ac:dyDescent="0.25">
      <c r="A4">
        <v>15</v>
      </c>
      <c r="B4" s="9">
        <f t="shared" si="0"/>
        <v>12.323</v>
      </c>
      <c r="C4" s="9">
        <f t="shared" si="1"/>
        <v>61.757418228041914</v>
      </c>
    </row>
    <row r="5" spans="1:5" x14ac:dyDescent="0.25">
      <c r="A5">
        <v>25</v>
      </c>
      <c r="B5" s="9">
        <f t="shared" si="0"/>
        <v>20.323</v>
      </c>
      <c r="C5" s="9">
        <f t="shared" si="1"/>
        <v>251.22921407351112</v>
      </c>
    </row>
    <row r="6" spans="1:5" x14ac:dyDescent="0.25">
      <c r="A6">
        <v>50</v>
      </c>
      <c r="B6" s="9">
        <f t="shared" si="0"/>
        <v>40.323</v>
      </c>
      <c r="C6" s="9">
        <f t="shared" si="1"/>
        <v>1716.5274289665406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6.14062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5" si="0">(0.0000045*10^3.16)*A3^3.16</f>
        <v>9.4018325888431953</v>
      </c>
    </row>
    <row r="4" spans="1:3" x14ac:dyDescent="0.25">
      <c r="A4">
        <v>15</v>
      </c>
      <c r="C4" s="9">
        <f t="shared" si="0"/>
        <v>33.857968171501135</v>
      </c>
    </row>
    <row r="5" spans="1:3" x14ac:dyDescent="0.25">
      <c r="A5">
        <v>20</v>
      </c>
      <c r="C5" s="9">
        <f t="shared" si="0"/>
        <v>84.036373006581812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8.2851562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6" si="0">(0.019562*A3^2.962829)</f>
        <v>17.957350296305506</v>
      </c>
    </row>
    <row r="4" spans="1:3" x14ac:dyDescent="0.25">
      <c r="A4">
        <v>15</v>
      </c>
      <c r="C4" s="9">
        <f t="shared" si="0"/>
        <v>59.699479344783725</v>
      </c>
    </row>
    <row r="5" spans="1:3" x14ac:dyDescent="0.25">
      <c r="A5">
        <v>20</v>
      </c>
      <c r="C5" s="9">
        <f t="shared" si="0"/>
        <v>140.00471298312553</v>
      </c>
    </row>
    <row r="6" spans="1:3" x14ac:dyDescent="0.25">
      <c r="A6">
        <v>25</v>
      </c>
      <c r="C6" s="9">
        <f t="shared" si="0"/>
        <v>271.18799021144815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7.4257812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6" si="0">(0.00000304*10^3.22)*A3^3.22</f>
        <v>8.3728552581480464</v>
      </c>
    </row>
    <row r="4" spans="1:3" x14ac:dyDescent="0.25">
      <c r="A4">
        <v>15</v>
      </c>
      <c r="C4" s="9">
        <f t="shared" si="0"/>
        <v>30.894945808081427</v>
      </c>
    </row>
    <row r="5" spans="1:3" x14ac:dyDescent="0.25">
      <c r="A5">
        <v>25</v>
      </c>
      <c r="C5" s="9">
        <f t="shared" si="0"/>
        <v>160.0443737899258</v>
      </c>
    </row>
    <row r="6" spans="1:3" x14ac:dyDescent="0.25">
      <c r="A6">
        <v>45</v>
      </c>
      <c r="C6" s="9">
        <f t="shared" si="0"/>
        <v>1062.2283249676063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8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5" si="0">(0.0000112*10^3.114)*A3^3.114</f>
        <v>18.932938434404583</v>
      </c>
    </row>
    <row r="4" spans="1:3" x14ac:dyDescent="0.25">
      <c r="A4">
        <v>15</v>
      </c>
      <c r="C4" s="9">
        <f t="shared" si="0"/>
        <v>66.921582678983157</v>
      </c>
    </row>
    <row r="5" spans="1:3" x14ac:dyDescent="0.25">
      <c r="A5">
        <v>25</v>
      </c>
      <c r="C5" s="9">
        <f t="shared" si="0"/>
        <v>328.40004629834004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9.4257812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6" si="0">0.014*A3^3.081</f>
        <v>16.870503165205175</v>
      </c>
    </row>
    <row r="4" spans="1:3" x14ac:dyDescent="0.25">
      <c r="A4">
        <v>15</v>
      </c>
      <c r="C4" s="9">
        <f t="shared" si="0"/>
        <v>58.838989402011265</v>
      </c>
    </row>
    <row r="5" spans="1:3" x14ac:dyDescent="0.25">
      <c r="A5">
        <v>20</v>
      </c>
      <c r="C5" s="9">
        <f t="shared" si="0"/>
        <v>142.75832783778787</v>
      </c>
    </row>
    <row r="6" spans="1:3" x14ac:dyDescent="0.25">
      <c r="A6">
        <v>25</v>
      </c>
      <c r="C6" s="9">
        <f t="shared" si="0"/>
        <v>283.91033516252662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1.4257812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6" si="0">(0.0000055*10^3.185)*A3^3.185</f>
        <v>12.893258484259587</v>
      </c>
    </row>
    <row r="4" spans="1:3" x14ac:dyDescent="0.25">
      <c r="A4">
        <v>15</v>
      </c>
      <c r="C4" s="9">
        <f t="shared" si="0"/>
        <v>46.904374591324327</v>
      </c>
    </row>
    <row r="5" spans="1:3" x14ac:dyDescent="0.25">
      <c r="A5">
        <v>35</v>
      </c>
      <c r="C5" s="9">
        <f t="shared" si="0"/>
        <v>696.97854704893837</v>
      </c>
    </row>
    <row r="6" spans="1:3" x14ac:dyDescent="0.25">
      <c r="A6">
        <v>40</v>
      </c>
      <c r="C6" s="9">
        <f t="shared" si="0"/>
        <v>1066.4089022895191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4.8554687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6" si="0">(((0.0000000116*10^2.99)*1000)*A3^2.99)</f>
        <v>11.077913997848672</v>
      </c>
    </row>
    <row r="4" spans="1:3" x14ac:dyDescent="0.25">
      <c r="A4">
        <v>15</v>
      </c>
      <c r="C4" s="9">
        <f t="shared" si="0"/>
        <v>37.236671529075736</v>
      </c>
    </row>
    <row r="5" spans="1:3" x14ac:dyDescent="0.25">
      <c r="A5">
        <v>20</v>
      </c>
      <c r="C5" s="9">
        <f t="shared" si="0"/>
        <v>88.011146050883269</v>
      </c>
    </row>
    <row r="6" spans="1:3" x14ac:dyDescent="0.25">
      <c r="A6">
        <v>45</v>
      </c>
      <c r="C6" s="9">
        <f t="shared" si="0"/>
        <v>994.40524290528367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5.8554687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B2">
        <f>(A2-1.1535)/1.2258</f>
        <v>3.1379507260564528</v>
      </c>
      <c r="C2">
        <v>7</v>
      </c>
    </row>
    <row r="3" spans="1:3" x14ac:dyDescent="0.25">
      <c r="A3">
        <v>15</v>
      </c>
      <c r="B3" s="9">
        <f t="shared" ref="B3:B6" si="0">(A3-1.1535)/1.2258</f>
        <v>11.295888399412629</v>
      </c>
      <c r="C3" s="9">
        <f t="shared" ref="C3:C6" si="1">(0.0000366*10^2.9831)*B3^2.9831</f>
        <v>48.702124859856774</v>
      </c>
    </row>
    <row r="4" spans="1:3" x14ac:dyDescent="0.25">
      <c r="A4">
        <v>20</v>
      </c>
      <c r="B4" s="9">
        <f t="shared" si="0"/>
        <v>15.374857236090715</v>
      </c>
      <c r="C4" s="9">
        <f t="shared" si="1"/>
        <v>122.16794070603586</v>
      </c>
    </row>
    <row r="5" spans="1:3" x14ac:dyDescent="0.25">
      <c r="A5">
        <v>25</v>
      </c>
      <c r="B5" s="9">
        <f t="shared" si="0"/>
        <v>19.453826072768802</v>
      </c>
      <c r="C5" s="9">
        <f t="shared" si="1"/>
        <v>246.49719784711911</v>
      </c>
    </row>
    <row r="6" spans="1:3" x14ac:dyDescent="0.25">
      <c r="A6">
        <v>30</v>
      </c>
      <c r="B6" s="9">
        <f t="shared" si="0"/>
        <v>23.532794909446892</v>
      </c>
      <c r="C6" s="9">
        <f t="shared" si="1"/>
        <v>434.93096935375314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3" sqref="D13"/>
    </sheetView>
  </sheetViews>
  <sheetFormatPr defaultRowHeight="15" x14ac:dyDescent="0.25"/>
  <cols>
    <col min="1" max="1" width="14.5703125" style="11" bestFit="1" customWidth="1"/>
    <col min="2" max="2" width="14.42578125" style="11" bestFit="1" customWidth="1"/>
    <col min="4" max="4" width="27.140625" customWidth="1"/>
    <col min="5" max="5" width="14.140625" customWidth="1"/>
    <col min="6" max="6" width="13.7109375" customWidth="1"/>
  </cols>
  <sheetData>
    <row r="1" spans="1:5" s="1" customFormat="1" x14ac:dyDescent="0.25">
      <c r="A1" s="1" t="s">
        <v>1</v>
      </c>
      <c r="B1" s="1" t="s">
        <v>0</v>
      </c>
      <c r="C1" s="1" t="s">
        <v>43</v>
      </c>
      <c r="D1" s="1" t="s">
        <v>45</v>
      </c>
      <c r="E1" s="1" t="s">
        <v>44</v>
      </c>
    </row>
    <row r="2" spans="1:5" x14ac:dyDescent="0.25">
      <c r="C2">
        <v>7</v>
      </c>
      <c r="D2">
        <f>C2/1.27</f>
        <v>5.5118110236220472</v>
      </c>
      <c r="E2">
        <f>(0.0000269*10^3.0177)*D2^3.0177</f>
        <v>4.8356643317045904</v>
      </c>
    </row>
    <row r="3" spans="1:5" x14ac:dyDescent="0.25">
      <c r="C3">
        <v>10</v>
      </c>
      <c r="D3">
        <f t="shared" ref="D3:D4" si="0">C3/1.27</f>
        <v>7.8740157480314963</v>
      </c>
      <c r="E3" s="2">
        <f t="shared" ref="E3:E4" si="1">(0.0000269*10^3.0177)*D3^3.0177</f>
        <v>14.187431944262713</v>
      </c>
    </row>
    <row r="4" spans="1:5" x14ac:dyDescent="0.25">
      <c r="C4">
        <v>16</v>
      </c>
      <c r="D4">
        <f t="shared" si="0"/>
        <v>12.598425196850393</v>
      </c>
      <c r="E4" s="2">
        <f t="shared" si="1"/>
        <v>58.597172837472691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A1:C1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5" bestFit="1" customWidth="1"/>
  </cols>
  <sheetData>
    <row r="1" spans="1:3" x14ac:dyDescent="0.25">
      <c r="A1" s="9" t="s">
        <v>1</v>
      </c>
      <c r="B1" s="9" t="s">
        <v>0</v>
      </c>
      <c r="C1" s="9" t="s">
        <v>46</v>
      </c>
    </row>
    <row r="2" spans="1:3" x14ac:dyDescent="0.25">
      <c r="B2">
        <f>A2*0.853</f>
        <v>0</v>
      </c>
      <c r="C2" s="13">
        <f t="shared" ref="C2:C13" si="0">(0.00002*10^3.0787)*B2^3.0787</f>
        <v>0</v>
      </c>
    </row>
    <row r="3" spans="1:3" x14ac:dyDescent="0.25">
      <c r="B3" s="9">
        <f t="shared" ref="B3:B13" si="1">A3*0.853</f>
        <v>0</v>
      </c>
      <c r="C3" s="13">
        <f t="shared" si="0"/>
        <v>0</v>
      </c>
    </row>
    <row r="4" spans="1:3" x14ac:dyDescent="0.25">
      <c r="B4" s="9">
        <f t="shared" si="1"/>
        <v>0</v>
      </c>
      <c r="C4" s="11">
        <f t="shared" si="0"/>
        <v>0</v>
      </c>
    </row>
    <row r="5" spans="1:3" x14ac:dyDescent="0.25">
      <c r="B5" s="9">
        <f t="shared" si="1"/>
        <v>0</v>
      </c>
      <c r="C5" s="11">
        <f t="shared" si="0"/>
        <v>0</v>
      </c>
    </row>
    <row r="6" spans="1:3" x14ac:dyDescent="0.25">
      <c r="B6" s="9">
        <f t="shared" si="1"/>
        <v>0</v>
      </c>
      <c r="C6" s="11">
        <f t="shared" si="0"/>
        <v>0</v>
      </c>
    </row>
    <row r="7" spans="1:3" x14ac:dyDescent="0.25">
      <c r="B7" s="9">
        <f t="shared" si="1"/>
        <v>0</v>
      </c>
      <c r="C7" s="11">
        <f t="shared" si="0"/>
        <v>0</v>
      </c>
    </row>
    <row r="8" spans="1:3" x14ac:dyDescent="0.25">
      <c r="B8" s="9">
        <f t="shared" si="1"/>
        <v>0</v>
      </c>
      <c r="C8" s="11">
        <f t="shared" si="0"/>
        <v>0</v>
      </c>
    </row>
    <row r="9" spans="1:3" x14ac:dyDescent="0.25">
      <c r="B9" s="9">
        <f t="shared" si="1"/>
        <v>0</v>
      </c>
      <c r="C9" s="11">
        <f t="shared" si="0"/>
        <v>0</v>
      </c>
    </row>
    <row r="10" spans="1:3" x14ac:dyDescent="0.25">
      <c r="B10" s="9">
        <f t="shared" si="1"/>
        <v>0</v>
      </c>
      <c r="C10" s="11">
        <f t="shared" si="0"/>
        <v>0</v>
      </c>
    </row>
    <row r="11" spans="1:3" x14ac:dyDescent="0.25">
      <c r="B11" s="9">
        <f t="shared" si="1"/>
        <v>0</v>
      </c>
      <c r="C11" s="11">
        <f t="shared" si="0"/>
        <v>0</v>
      </c>
    </row>
    <row r="12" spans="1:3" x14ac:dyDescent="0.25">
      <c r="B12" s="9">
        <f t="shared" si="1"/>
        <v>0</v>
      </c>
      <c r="C12" s="11">
        <f t="shared" si="0"/>
        <v>0</v>
      </c>
    </row>
    <row r="13" spans="1:3" x14ac:dyDescent="0.25">
      <c r="B13" s="9">
        <f t="shared" si="1"/>
        <v>0</v>
      </c>
      <c r="C13" s="11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46</v>
      </c>
    </row>
    <row r="2" spans="1:3" x14ac:dyDescent="0.25">
      <c r="B2">
        <f>A2*0.838</f>
        <v>0</v>
      </c>
      <c r="C2">
        <f>(0.00004*10^2.9363)*B2^2.9363</f>
        <v>0</v>
      </c>
    </row>
    <row r="3" spans="1:3" x14ac:dyDescent="0.25">
      <c r="B3" s="13">
        <f t="shared" ref="B3:B12" si="0">A3*0.838</f>
        <v>0</v>
      </c>
      <c r="C3" s="13">
        <f t="shared" ref="C3:C13" si="1">(0.00004*10^2.9363)*B3^2.9363</f>
        <v>0</v>
      </c>
    </row>
    <row r="4" spans="1:3" x14ac:dyDescent="0.25">
      <c r="B4" s="13">
        <f t="shared" si="0"/>
        <v>0</v>
      </c>
      <c r="C4" s="13">
        <f t="shared" si="1"/>
        <v>0</v>
      </c>
    </row>
    <row r="5" spans="1:3" x14ac:dyDescent="0.25">
      <c r="B5" s="13">
        <f t="shared" si="0"/>
        <v>0</v>
      </c>
      <c r="C5" s="13">
        <f t="shared" si="1"/>
        <v>0</v>
      </c>
    </row>
    <row r="6" spans="1:3" x14ac:dyDescent="0.25">
      <c r="B6" s="13">
        <f t="shared" si="0"/>
        <v>0</v>
      </c>
      <c r="C6" s="13">
        <f t="shared" si="1"/>
        <v>0</v>
      </c>
    </row>
    <row r="7" spans="1:3" x14ac:dyDescent="0.25">
      <c r="B7" s="13">
        <f t="shared" si="0"/>
        <v>0</v>
      </c>
      <c r="C7" s="13">
        <f t="shared" si="1"/>
        <v>0</v>
      </c>
    </row>
    <row r="8" spans="1:3" x14ac:dyDescent="0.25">
      <c r="B8" s="13">
        <f t="shared" si="0"/>
        <v>0</v>
      </c>
      <c r="C8" s="13">
        <f t="shared" si="1"/>
        <v>0</v>
      </c>
    </row>
    <row r="9" spans="1:3" x14ac:dyDescent="0.25">
      <c r="B9" s="13">
        <f t="shared" si="0"/>
        <v>0</v>
      </c>
      <c r="C9" s="13">
        <f t="shared" si="1"/>
        <v>0</v>
      </c>
    </row>
    <row r="10" spans="1:3" x14ac:dyDescent="0.25">
      <c r="B10" s="13">
        <f t="shared" si="0"/>
        <v>0</v>
      </c>
      <c r="C10" s="13">
        <f t="shared" si="1"/>
        <v>0</v>
      </c>
    </row>
    <row r="11" spans="1:3" x14ac:dyDescent="0.25">
      <c r="B11" s="13">
        <f t="shared" si="0"/>
        <v>0</v>
      </c>
      <c r="C11" s="13">
        <f t="shared" si="1"/>
        <v>0</v>
      </c>
    </row>
    <row r="12" spans="1:3" x14ac:dyDescent="0.25">
      <c r="B12" s="13">
        <f t="shared" si="0"/>
        <v>0</v>
      </c>
      <c r="C12" s="13">
        <f t="shared" si="1"/>
        <v>0</v>
      </c>
    </row>
    <row r="13" spans="1:3" x14ac:dyDescent="0.25">
      <c r="B13">
        <f t="shared" ref="B3:B13" si="2">A13*0.853</f>
        <v>0</v>
      </c>
      <c r="C13" s="1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2.42578125" customWidth="1"/>
  </cols>
  <sheetData>
    <row r="1" spans="1:3" x14ac:dyDescent="0.25">
      <c r="A1" t="s">
        <v>1</v>
      </c>
      <c r="B1" t="s">
        <v>0</v>
      </c>
      <c r="C1" t="s">
        <v>46</v>
      </c>
    </row>
    <row r="2" spans="1:3" x14ac:dyDescent="0.25">
      <c r="A2">
        <v>5</v>
      </c>
      <c r="B2">
        <f>(0.799*A2-0.407)</f>
        <v>3.5880000000000001</v>
      </c>
      <c r="C2" s="11">
        <f t="shared" ref="C2:C5" si="0">(0.000008*10^3.3244)*B2^3.3244</f>
        <v>1.1804332113343983</v>
      </c>
    </row>
    <row r="3" spans="1:3" x14ac:dyDescent="0.25">
      <c r="A3">
        <v>10</v>
      </c>
      <c r="B3" s="8">
        <f t="shared" ref="B3:B5" si="1">(0.799*A3-0.407)</f>
        <v>7.5830000000000002</v>
      </c>
      <c r="C3" s="8">
        <f t="shared" si="0"/>
        <v>14.204749962722186</v>
      </c>
    </row>
    <row r="4" spans="1:3" x14ac:dyDescent="0.25">
      <c r="A4">
        <v>15</v>
      </c>
      <c r="B4" s="8">
        <f t="shared" si="1"/>
        <v>11.578000000000001</v>
      </c>
      <c r="C4" s="8">
        <f t="shared" si="0"/>
        <v>58.000714656046171</v>
      </c>
    </row>
    <row r="5" spans="1:3" x14ac:dyDescent="0.25">
      <c r="A5">
        <v>25</v>
      </c>
      <c r="B5" s="8">
        <f t="shared" si="1"/>
        <v>19.568000000000001</v>
      </c>
      <c r="C5" s="8">
        <f t="shared" si="0"/>
        <v>331.97621656867784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8.7109375" customWidth="1"/>
  </cols>
  <sheetData>
    <row r="1" spans="1:3" s="9" customFormat="1" x14ac:dyDescent="0.25">
      <c r="A1" s="9" t="s">
        <v>1</v>
      </c>
      <c r="B1" s="9" t="s">
        <v>0</v>
      </c>
      <c r="C1" s="9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9">
        <f t="shared" ref="C3:C5" si="0">(0.0000154*10^3.01)*A3^3.01</f>
        <v>16.125779639983872</v>
      </c>
    </row>
    <row r="4" spans="1:3" x14ac:dyDescent="0.25">
      <c r="A4">
        <v>15</v>
      </c>
      <c r="C4" s="9">
        <f t="shared" si="0"/>
        <v>54.645626648212705</v>
      </c>
    </row>
    <row r="5" spans="1:3" x14ac:dyDescent="0.25">
      <c r="A5">
        <v>25</v>
      </c>
      <c r="C5" s="9">
        <f t="shared" si="0"/>
        <v>254.28465137106969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19.5703125" customWidth="1"/>
  </cols>
  <sheetData>
    <row r="1" spans="1:3" s="1" customFormat="1" x14ac:dyDescent="0.25">
      <c r="A1" s="1" t="s">
        <v>1</v>
      </c>
      <c r="B1" s="1" t="s">
        <v>0</v>
      </c>
      <c r="C1" s="1" t="s">
        <v>46</v>
      </c>
    </row>
    <row r="2" spans="1:3" x14ac:dyDescent="0.25">
      <c r="A2">
        <v>5</v>
      </c>
      <c r="B2" s="3"/>
      <c r="C2">
        <v>7</v>
      </c>
    </row>
    <row r="3" spans="1:3" x14ac:dyDescent="0.25">
      <c r="A3">
        <v>10</v>
      </c>
      <c r="B3" s="3"/>
      <c r="C3" s="2">
        <f t="shared" ref="C3:C4" si="0">(0.0000045*10^3.16)*A3^3.16</f>
        <v>9.4018325888431953</v>
      </c>
    </row>
    <row r="4" spans="1:3" x14ac:dyDescent="0.25">
      <c r="A4">
        <v>15</v>
      </c>
      <c r="B4" s="3"/>
      <c r="C4" s="2">
        <f t="shared" si="0"/>
        <v>33.857968171501135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6.5703125" customWidth="1"/>
  </cols>
  <sheetData>
    <row r="1" spans="1:3" s="1" customFormat="1" x14ac:dyDescent="0.25">
      <c r="A1" s="1" t="s">
        <v>1</v>
      </c>
      <c r="B1" s="1" t="s">
        <v>0</v>
      </c>
      <c r="C1" s="1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5">
        <f t="shared" ref="C3:C5" si="0">(0.00000977*10^3.09)*A3^3.09</f>
        <v>14.787493397221773</v>
      </c>
    </row>
    <row r="4" spans="1:3" x14ac:dyDescent="0.25">
      <c r="A4">
        <v>15</v>
      </c>
      <c r="C4" s="5">
        <f t="shared" si="0"/>
        <v>51.762656218226844</v>
      </c>
    </row>
    <row r="5" spans="1:3" x14ac:dyDescent="0.25">
      <c r="A5">
        <v>20</v>
      </c>
      <c r="C5" s="5">
        <f t="shared" si="0"/>
        <v>125.91493636183013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7.140625" customWidth="1"/>
  </cols>
  <sheetData>
    <row r="1" spans="1:3" s="1" customFormat="1" x14ac:dyDescent="0.25">
      <c r="A1" s="1" t="s">
        <v>1</v>
      </c>
      <c r="B1" s="1" t="s">
        <v>0</v>
      </c>
      <c r="C1" s="1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5">
        <f t="shared" ref="C3:C5" si="0">(0.00000631*10^3.136)*A3^3.136</f>
        <v>11.804004305708224</v>
      </c>
    </row>
    <row r="4" spans="1:3" x14ac:dyDescent="0.25">
      <c r="A4">
        <v>15</v>
      </c>
      <c r="C4" s="5">
        <f t="shared" si="0"/>
        <v>42.097038797992646</v>
      </c>
    </row>
    <row r="5" spans="1:3" x14ac:dyDescent="0.25">
      <c r="A5">
        <v>20</v>
      </c>
      <c r="C5" s="5">
        <f t="shared" si="0"/>
        <v>103.76703932498495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2.85546875" customWidth="1"/>
  </cols>
  <sheetData>
    <row r="1" spans="1:3" s="1" customFormat="1" x14ac:dyDescent="0.25">
      <c r="A1" s="1" t="s">
        <v>1</v>
      </c>
      <c r="B1" s="1" t="s">
        <v>0</v>
      </c>
      <c r="C1" s="1" t="s">
        <v>46</v>
      </c>
    </row>
    <row r="2" spans="1:3" x14ac:dyDescent="0.25">
      <c r="A2">
        <v>5</v>
      </c>
      <c r="B2">
        <f>(A2-1.3103)/1.1946</f>
        <v>3.0886489201406326</v>
      </c>
      <c r="C2">
        <v>7</v>
      </c>
    </row>
    <row r="3" spans="1:3" x14ac:dyDescent="0.25">
      <c r="A3">
        <v>10</v>
      </c>
      <c r="B3" s="6">
        <f t="shared" ref="B3:B6" si="0">(A3-1.3103)/1.1946</f>
        <v>7.2741503432111161</v>
      </c>
      <c r="C3" s="6">
        <f t="shared" ref="C3:C6" si="1">(0.0000209*10^3.0106)*B3^3.0106</f>
        <v>8.418369749925624</v>
      </c>
    </row>
    <row r="4" spans="1:3" x14ac:dyDescent="0.25">
      <c r="A4">
        <v>15</v>
      </c>
      <c r="B4" s="6">
        <f t="shared" si="0"/>
        <v>11.459651766281599</v>
      </c>
      <c r="C4" s="6">
        <f t="shared" si="1"/>
        <v>33.07407941723698</v>
      </c>
    </row>
    <row r="5" spans="1:3" x14ac:dyDescent="0.25">
      <c r="A5">
        <v>20</v>
      </c>
      <c r="B5" s="6">
        <f t="shared" si="0"/>
        <v>15.645153189352081</v>
      </c>
      <c r="C5" s="6">
        <f t="shared" si="1"/>
        <v>84.439600883179693</v>
      </c>
    </row>
    <row r="6" spans="1:3" x14ac:dyDescent="0.25">
      <c r="A6">
        <v>40</v>
      </c>
      <c r="B6" s="6">
        <f t="shared" si="0"/>
        <v>32.387158881634015</v>
      </c>
      <c r="C6" s="6">
        <f t="shared" si="1"/>
        <v>754.87456742860286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8.140625" customWidth="1"/>
  </cols>
  <sheetData>
    <row r="1" spans="1:3" s="1" customFormat="1" x14ac:dyDescent="0.25">
      <c r="A1" s="1" t="s">
        <v>1</v>
      </c>
      <c r="B1" s="1" t="s">
        <v>0</v>
      </c>
      <c r="C1" s="1" t="s">
        <v>46</v>
      </c>
    </row>
    <row r="2" spans="1:3" x14ac:dyDescent="0.25">
      <c r="A2">
        <v>5</v>
      </c>
      <c r="C2">
        <v>7</v>
      </c>
    </row>
    <row r="3" spans="1:3" x14ac:dyDescent="0.25">
      <c r="A3">
        <v>10</v>
      </c>
      <c r="C3" s="7">
        <f t="shared" ref="C3:C5" si="0">0.0239*A3^2.862</f>
        <v>17.393937328430109</v>
      </c>
    </row>
    <row r="4" spans="1:3" x14ac:dyDescent="0.25">
      <c r="A4">
        <v>15</v>
      </c>
      <c r="C4" s="7">
        <f t="shared" si="0"/>
        <v>55.50998172654306</v>
      </c>
    </row>
    <row r="5" spans="1:3" x14ac:dyDescent="0.25">
      <c r="A5">
        <v>25</v>
      </c>
      <c r="C5" s="7">
        <f t="shared" si="0"/>
        <v>239.49817355054151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Species</vt:lpstr>
      <vt:lpstr>Blacksmith</vt:lpstr>
      <vt:lpstr>Black Perch</vt:lpstr>
      <vt:lpstr>Striped Perch</vt:lpstr>
      <vt:lpstr>Senorita</vt:lpstr>
      <vt:lpstr>BlueRock</vt:lpstr>
      <vt:lpstr>Olive</vt:lpstr>
      <vt:lpstr>Kelpbass</vt:lpstr>
      <vt:lpstr>KelpRockfish</vt:lpstr>
      <vt:lpstr>Garibaldi</vt:lpstr>
      <vt:lpstr>Sheephead</vt:lpstr>
      <vt:lpstr>Rock Wrasse</vt:lpstr>
      <vt:lpstr>Halfmoon</vt:lpstr>
      <vt:lpstr>Ocean Whitefish</vt:lpstr>
      <vt:lpstr>Black and Yellow</vt:lpstr>
      <vt:lpstr>Treefish</vt:lpstr>
      <vt:lpstr>Cabezon</vt:lpstr>
      <vt:lpstr>Lingcod</vt:lpstr>
      <vt:lpstr>Scorpionfish</vt:lpstr>
      <vt:lpstr>rubberlip</vt:lpstr>
      <vt:lpstr>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House, Parker Henry</dc:creator>
  <cp:lastModifiedBy>Joshua Sprague</cp:lastModifiedBy>
  <dcterms:created xsi:type="dcterms:W3CDTF">2016-06-15T19:12:48Z</dcterms:created>
  <dcterms:modified xsi:type="dcterms:W3CDTF">2016-09-12T04:02:00Z</dcterms:modified>
</cp:coreProperties>
</file>