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77ed74cfa8a72e2/Documents/Intro to Python/Automated Financial Models/"/>
    </mc:Choice>
  </mc:AlternateContent>
  <xr:revisionPtr revIDLastSave="0" documentId="8_{A403DD7A-4DB1-47E3-9AAA-0EB8C481265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Income Statement" sheetId="3" r:id="rId1"/>
    <sheet name="NWC Calculation" sheetId="1" r:id="rId2"/>
    <sheet name="Partial BS" sheetId="15" r:id="rId3"/>
    <sheet name="WACC" sheetId="12" r:id="rId4"/>
    <sheet name="DCFCF" sheetId="13" r:id="rId5"/>
    <sheet name="DCFCF Terminal Multiple" sheetId="36" r:id="rId6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44787.8369444444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4">DCFCF!$A$1:$H$43</definedName>
    <definedName name="_xlnm.Print_Area" localSheetId="5">'DCFCF Terminal Multiple'!$A$1:$H$37</definedName>
    <definedName name="_xlnm.Print_Area" localSheetId="0">'Income Statement'!$A$1:$M$32</definedName>
    <definedName name="_xlnm.Print_Area" localSheetId="1">'NWC Calculation'!$A$1:$M$30</definedName>
    <definedName name="_xlnm.Print_Area" localSheetId="2">'Partial BS'!$A$1:$D$33</definedName>
    <definedName name="_xlnm.Print_Area" localSheetId="3">WACC!$A$1:$M$28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36" l="1"/>
  <c r="C4" i="36"/>
  <c r="D4" i="36" s="1"/>
  <c r="E4" i="36" s="1"/>
  <c r="F4" i="36" s="1"/>
  <c r="G4" i="36" s="1"/>
  <c r="J30" i="1"/>
  <c r="K30" i="1" s="1"/>
  <c r="L30" i="1" s="1"/>
  <c r="I30" i="1"/>
  <c r="A3" i="36"/>
  <c r="J29" i="3"/>
  <c r="K29" i="3" s="1"/>
  <c r="L29" i="3" s="1"/>
  <c r="I29" i="3"/>
  <c r="J26" i="3"/>
  <c r="K26" i="3" s="1"/>
  <c r="L26" i="3" s="1"/>
  <c r="I26" i="3"/>
  <c r="J25" i="3"/>
  <c r="K25" i="3" s="1"/>
  <c r="L25" i="3" s="1"/>
  <c r="I25" i="3"/>
  <c r="J24" i="3"/>
  <c r="K24" i="3" s="1"/>
  <c r="L24" i="3" s="1"/>
  <c r="I24" i="3"/>
  <c r="J22" i="3"/>
  <c r="K22" i="3" s="1"/>
  <c r="L22" i="3" s="1"/>
  <c r="I22" i="3"/>
  <c r="J21" i="3"/>
  <c r="K21" i="3" s="1"/>
  <c r="L21" i="3" s="1"/>
  <c r="I21" i="3"/>
  <c r="B11" i="36"/>
  <c r="D23" i="36"/>
  <c r="E23" i="36" s="1"/>
  <c r="F23" i="36" s="1"/>
  <c r="G23" i="36" s="1"/>
  <c r="H20" i="13" l="1"/>
  <c r="B25" i="12"/>
  <c r="C24" i="12" s="1"/>
  <c r="E19" i="12"/>
  <c r="B12" i="12"/>
  <c r="D23" i="12" s="1"/>
  <c r="B9" i="12"/>
  <c r="C32" i="15"/>
  <c r="C36" i="13" s="1"/>
  <c r="C32" i="13"/>
  <c r="C20" i="15"/>
  <c r="C25" i="15" s="1"/>
  <c r="C31" i="36"/>
  <c r="D28" i="1"/>
  <c r="E28" i="1"/>
  <c r="F28" i="1"/>
  <c r="G28" i="1"/>
  <c r="C28" i="1"/>
  <c r="D12" i="1"/>
  <c r="E12" i="1"/>
  <c r="F12" i="1"/>
  <c r="G12" i="1"/>
  <c r="C12" i="1"/>
  <c r="D11" i="1"/>
  <c r="D13" i="1" s="1"/>
  <c r="E11" i="1"/>
  <c r="E13" i="1" s="1"/>
  <c r="F11" i="1"/>
  <c r="F13" i="1" s="1"/>
  <c r="G11" i="1"/>
  <c r="G13" i="1" s="1"/>
  <c r="C11" i="1"/>
  <c r="C13" i="1" s="1"/>
  <c r="D8" i="1"/>
  <c r="E8" i="1"/>
  <c r="F8" i="1"/>
  <c r="G8" i="1"/>
  <c r="C8" i="1"/>
  <c r="D7" i="1"/>
  <c r="E7" i="1"/>
  <c r="F7" i="1"/>
  <c r="G7" i="1"/>
  <c r="C7" i="1"/>
  <c r="D6" i="1"/>
  <c r="D9" i="1" s="1"/>
  <c r="E6" i="1"/>
  <c r="E9" i="1" s="1"/>
  <c r="F6" i="1"/>
  <c r="F9" i="1" s="1"/>
  <c r="G6" i="1"/>
  <c r="G9" i="1" s="1"/>
  <c r="C6" i="1"/>
  <c r="C9" i="1" s="1"/>
  <c r="D12" i="3"/>
  <c r="E12" i="3"/>
  <c r="F12" i="3"/>
  <c r="G12" i="3"/>
  <c r="C12" i="3"/>
  <c r="D14" i="3"/>
  <c r="D11" i="3" s="1"/>
  <c r="E14" i="3"/>
  <c r="E11" i="3" s="1"/>
  <c r="F14" i="3"/>
  <c r="F29" i="1" s="1"/>
  <c r="G14" i="3"/>
  <c r="G29" i="1" s="1"/>
  <c r="C14" i="3"/>
  <c r="C11" i="3" s="1"/>
  <c r="D8" i="3"/>
  <c r="E8" i="3"/>
  <c r="E20" i="1" s="1"/>
  <c r="F8" i="3"/>
  <c r="F20" i="1" s="1"/>
  <c r="G8" i="3"/>
  <c r="C8" i="3"/>
  <c r="C20" i="1" s="1"/>
  <c r="D6" i="3"/>
  <c r="D19" i="1" s="1"/>
  <c r="E6" i="3"/>
  <c r="E19" i="1" s="1"/>
  <c r="F6" i="3"/>
  <c r="F19" i="1" s="1"/>
  <c r="G6" i="3"/>
  <c r="C6" i="3"/>
  <c r="A1" i="13"/>
  <c r="A1" i="36" s="1"/>
  <c r="A3" i="13"/>
  <c r="C3" i="13"/>
  <c r="D3" i="13"/>
  <c r="E3" i="13"/>
  <c r="F3" i="13"/>
  <c r="G3" i="13"/>
  <c r="B11" i="13"/>
  <c r="D25" i="13"/>
  <c r="E25" i="13"/>
  <c r="F25" i="13"/>
  <c r="G25" i="13" s="1"/>
  <c r="A1" i="12"/>
  <c r="A3" i="12"/>
  <c r="A1" i="15"/>
  <c r="A3" i="15"/>
  <c r="A1" i="1"/>
  <c r="A3" i="1"/>
  <c r="C3" i="1"/>
  <c r="D3" i="1"/>
  <c r="E3" i="1"/>
  <c r="F3" i="1"/>
  <c r="G3" i="1"/>
  <c r="I3" i="1"/>
  <c r="J3" i="1"/>
  <c r="K3" i="1"/>
  <c r="L3" i="1"/>
  <c r="C4" i="1"/>
  <c r="A29" i="1"/>
  <c r="D4" i="3"/>
  <c r="E4" i="3" s="1"/>
  <c r="F15" i="1" l="1"/>
  <c r="G15" i="1"/>
  <c r="D15" i="1"/>
  <c r="E24" i="1"/>
  <c r="H24" i="1" s="1"/>
  <c r="I24" i="1" s="1"/>
  <c r="J24" i="1" s="1"/>
  <c r="K24" i="1" s="1"/>
  <c r="L24" i="1" s="1"/>
  <c r="C29" i="15"/>
  <c r="C24" i="3"/>
  <c r="F30" i="1"/>
  <c r="G10" i="3"/>
  <c r="G23" i="3" s="1"/>
  <c r="G30" i="1"/>
  <c r="F24" i="1"/>
  <c r="F11" i="3"/>
  <c r="F24" i="3" s="1"/>
  <c r="E15" i="1"/>
  <c r="E29" i="1"/>
  <c r="E30" i="1" s="1"/>
  <c r="C29" i="1"/>
  <c r="C30" i="1" s="1"/>
  <c r="D29" i="1"/>
  <c r="D30" i="1" s="1"/>
  <c r="C30" i="36"/>
  <c r="E25" i="3"/>
  <c r="D25" i="3"/>
  <c r="G11" i="3"/>
  <c r="G24" i="3" s="1"/>
  <c r="G20" i="1"/>
  <c r="G25" i="1" s="1"/>
  <c r="C10" i="3"/>
  <c r="C23" i="3" s="1"/>
  <c r="G26" i="3"/>
  <c r="E20" i="3"/>
  <c r="G16" i="1"/>
  <c r="C15" i="1"/>
  <c r="D16" i="1" s="1"/>
  <c r="F26" i="3"/>
  <c r="E26" i="3"/>
  <c r="G7" i="3"/>
  <c r="D26" i="3"/>
  <c r="F7" i="3"/>
  <c r="F10" i="3"/>
  <c r="F23" i="3" s="1"/>
  <c r="C25" i="3"/>
  <c r="D24" i="3"/>
  <c r="E22" i="3"/>
  <c r="E24" i="3"/>
  <c r="E7" i="3"/>
  <c r="E10" i="3"/>
  <c r="E23" i="3" s="1"/>
  <c r="C20" i="3"/>
  <c r="C34" i="13"/>
  <c r="F21" i="3"/>
  <c r="G20" i="3"/>
  <c r="D22" i="3"/>
  <c r="E21" i="3"/>
  <c r="F20" i="3"/>
  <c r="C9" i="15"/>
  <c r="C15" i="15" s="1"/>
  <c r="E23" i="1"/>
  <c r="H23" i="1" s="1"/>
  <c r="K23" i="1" s="1"/>
  <c r="E21" i="1"/>
  <c r="H21" i="1" s="1"/>
  <c r="I21" i="1" s="1"/>
  <c r="J21" i="1" s="1"/>
  <c r="K21" i="1" s="1"/>
  <c r="L21" i="1" s="1"/>
  <c r="F23" i="1"/>
  <c r="I23" i="1" s="1"/>
  <c r="L23" i="1" s="1"/>
  <c r="F21" i="1"/>
  <c r="D21" i="1"/>
  <c r="D23" i="1"/>
  <c r="C25" i="1"/>
  <c r="C24" i="1"/>
  <c r="C22" i="1"/>
  <c r="F25" i="1"/>
  <c r="C22" i="3"/>
  <c r="E25" i="1"/>
  <c r="H25" i="1" s="1"/>
  <c r="I25" i="1" s="1"/>
  <c r="J25" i="1" s="1"/>
  <c r="K25" i="1" s="1"/>
  <c r="L25" i="1" s="1"/>
  <c r="D20" i="1"/>
  <c r="F22" i="1"/>
  <c r="D20" i="3"/>
  <c r="H6" i="3"/>
  <c r="H20" i="3" s="1"/>
  <c r="H23" i="3" s="1"/>
  <c r="C19" i="1"/>
  <c r="G22" i="3"/>
  <c r="G19" i="1"/>
  <c r="D10" i="3"/>
  <c r="F22" i="3"/>
  <c r="E22" i="1"/>
  <c r="H22" i="1" s="1"/>
  <c r="I22" i="1" s="1"/>
  <c r="J22" i="1" s="1"/>
  <c r="K22" i="1" s="1"/>
  <c r="L22" i="1" s="1"/>
  <c r="D21" i="3"/>
  <c r="G25" i="3"/>
  <c r="C26" i="3"/>
  <c r="G21" i="3"/>
  <c r="F25" i="3"/>
  <c r="D7" i="3"/>
  <c r="E20" i="12"/>
  <c r="D24" i="12" s="1"/>
  <c r="E24" i="12" s="1"/>
  <c r="C23" i="12"/>
  <c r="D4" i="1"/>
  <c r="E4" i="1"/>
  <c r="F4" i="3"/>
  <c r="H25" i="13"/>
  <c r="C30" i="15" l="1"/>
  <c r="E16" i="1"/>
  <c r="H7" i="3"/>
  <c r="H14" i="3"/>
  <c r="H29" i="1" s="1"/>
  <c r="H28" i="1" s="1"/>
  <c r="F16" i="1"/>
  <c r="H11" i="3"/>
  <c r="H8" i="3"/>
  <c r="H20" i="1" s="1"/>
  <c r="H11" i="1" s="1"/>
  <c r="H13" i="1" s="1"/>
  <c r="C13" i="3"/>
  <c r="C27" i="3" s="1"/>
  <c r="E13" i="3"/>
  <c r="E27" i="3" s="1"/>
  <c r="G24" i="1"/>
  <c r="G13" i="3"/>
  <c r="G27" i="3" s="1"/>
  <c r="G22" i="1"/>
  <c r="F13" i="3"/>
  <c r="I6" i="3"/>
  <c r="I7" i="3" s="1"/>
  <c r="D13" i="3"/>
  <c r="D23" i="3"/>
  <c r="G23" i="1"/>
  <c r="J23" i="1" s="1"/>
  <c r="G21" i="1"/>
  <c r="D24" i="1"/>
  <c r="D22" i="1"/>
  <c r="D25" i="1"/>
  <c r="F15" i="3"/>
  <c r="F28" i="3" s="1"/>
  <c r="F27" i="3"/>
  <c r="C23" i="1"/>
  <c r="C21" i="1"/>
  <c r="H12" i="3"/>
  <c r="H19" i="1"/>
  <c r="H8" i="1" s="1"/>
  <c r="C9" i="36"/>
  <c r="C14" i="36" s="1"/>
  <c r="C9" i="13"/>
  <c r="C14" i="13" s="1"/>
  <c r="E23" i="12"/>
  <c r="E26" i="12" s="1"/>
  <c r="C25" i="12"/>
  <c r="F4" i="1"/>
  <c r="G4" i="3"/>
  <c r="C15" i="3" l="1"/>
  <c r="C28" i="3" s="1"/>
  <c r="I19" i="1"/>
  <c r="H12" i="1"/>
  <c r="H7" i="1"/>
  <c r="G15" i="3"/>
  <c r="G28" i="3" s="1"/>
  <c r="H10" i="3"/>
  <c r="H13" i="3" s="1"/>
  <c r="J6" i="3"/>
  <c r="J12" i="3" s="1"/>
  <c r="E15" i="3"/>
  <c r="E28" i="3" s="1"/>
  <c r="I20" i="3"/>
  <c r="I23" i="3" s="1"/>
  <c r="I11" i="3"/>
  <c r="I12" i="3"/>
  <c r="I14" i="3"/>
  <c r="D9" i="13" s="1"/>
  <c r="D14" i="13" s="1"/>
  <c r="I8" i="3"/>
  <c r="I20" i="1" s="1"/>
  <c r="I12" i="1" s="1"/>
  <c r="H6" i="1"/>
  <c r="H9" i="1" s="1"/>
  <c r="H15" i="1" s="1"/>
  <c r="H16" i="1" s="1"/>
  <c r="C15" i="36" s="1"/>
  <c r="D27" i="3"/>
  <c r="D15" i="3"/>
  <c r="D28" i="3" s="1"/>
  <c r="H19" i="36"/>
  <c r="C22" i="36" s="1"/>
  <c r="C24" i="36" s="1"/>
  <c r="H19" i="13"/>
  <c r="C16" i="36"/>
  <c r="C16" i="13"/>
  <c r="I29" i="1"/>
  <c r="I28" i="1" s="1"/>
  <c r="I6" i="1"/>
  <c r="I8" i="1"/>
  <c r="G4" i="1"/>
  <c r="H4" i="3"/>
  <c r="D9" i="36" l="1"/>
  <c r="D14" i="36" s="1"/>
  <c r="J20" i="3"/>
  <c r="J23" i="3" s="1"/>
  <c r="J8" i="3"/>
  <c r="J20" i="1" s="1"/>
  <c r="J12" i="1" s="1"/>
  <c r="K6" i="3"/>
  <c r="L6" i="3" s="1"/>
  <c r="J14" i="3"/>
  <c r="E9" i="36" s="1"/>
  <c r="E14" i="36" s="1"/>
  <c r="J11" i="3"/>
  <c r="J7" i="3"/>
  <c r="J19" i="1"/>
  <c r="J6" i="1" s="1"/>
  <c r="C42" i="13"/>
  <c r="H15" i="3"/>
  <c r="H16" i="3" s="1"/>
  <c r="H17" i="3" s="1"/>
  <c r="H30" i="3" s="1"/>
  <c r="C8" i="36"/>
  <c r="C8" i="13"/>
  <c r="C10" i="13" s="1"/>
  <c r="H27" i="3"/>
  <c r="I10" i="3"/>
  <c r="I13" i="3" s="1"/>
  <c r="D8" i="36" s="1"/>
  <c r="I7" i="1"/>
  <c r="I11" i="1"/>
  <c r="I13" i="1" s="1"/>
  <c r="C26" i="13"/>
  <c r="H21" i="13"/>
  <c r="E26" i="13"/>
  <c r="D26" i="13"/>
  <c r="G26" i="13"/>
  <c r="H26" i="13" s="1"/>
  <c r="F26" i="13"/>
  <c r="D22" i="36"/>
  <c r="C15" i="13"/>
  <c r="D16" i="36"/>
  <c r="D16" i="13"/>
  <c r="C11" i="13"/>
  <c r="C12" i="13" s="1"/>
  <c r="C23" i="13" s="1"/>
  <c r="C36" i="36"/>
  <c r="C10" i="36"/>
  <c r="C11" i="36" s="1"/>
  <c r="C12" i="36" s="1"/>
  <c r="C21" i="36" s="1"/>
  <c r="K20" i="3"/>
  <c r="K23" i="3" s="1"/>
  <c r="K12" i="3"/>
  <c r="K19" i="1"/>
  <c r="K11" i="3"/>
  <c r="I9" i="1"/>
  <c r="I4" i="3"/>
  <c r="C4" i="13"/>
  <c r="H4" i="1"/>
  <c r="D10" i="36" l="1"/>
  <c r="D11" i="36" s="1"/>
  <c r="D12" i="36" s="1"/>
  <c r="J11" i="1"/>
  <c r="J13" i="1" s="1"/>
  <c r="J10" i="3"/>
  <c r="J13" i="3" s="1"/>
  <c r="J27" i="3" s="1"/>
  <c r="J7" i="1"/>
  <c r="K8" i="3"/>
  <c r="K20" i="1" s="1"/>
  <c r="K7" i="1" s="1"/>
  <c r="K7" i="3"/>
  <c r="K14" i="3"/>
  <c r="F9" i="36" s="1"/>
  <c r="F14" i="36" s="1"/>
  <c r="J8" i="1"/>
  <c r="E9" i="13"/>
  <c r="E14" i="13" s="1"/>
  <c r="J29" i="1"/>
  <c r="J28" i="1" s="1"/>
  <c r="E16" i="13" s="1"/>
  <c r="H28" i="3"/>
  <c r="D8" i="13"/>
  <c r="D10" i="13" s="1"/>
  <c r="D11" i="13" s="1"/>
  <c r="D12" i="13" s="1"/>
  <c r="I27" i="3"/>
  <c r="I15" i="3"/>
  <c r="I16" i="3" s="1"/>
  <c r="I17" i="3" s="1"/>
  <c r="I30" i="3" s="1"/>
  <c r="I15" i="1"/>
  <c r="I16" i="1" s="1"/>
  <c r="J9" i="1"/>
  <c r="J15" i="1" s="1"/>
  <c r="C28" i="13"/>
  <c r="C25" i="36"/>
  <c r="E22" i="36"/>
  <c r="D24" i="36"/>
  <c r="K6" i="1"/>
  <c r="K8" i="1"/>
  <c r="L11" i="3"/>
  <c r="L14" i="3"/>
  <c r="L7" i="3"/>
  <c r="L8" i="3"/>
  <c r="L20" i="1" s="1"/>
  <c r="L20" i="3"/>
  <c r="L23" i="3" s="1"/>
  <c r="L12" i="3"/>
  <c r="L19" i="1"/>
  <c r="K29" i="1"/>
  <c r="K28" i="1" s="1"/>
  <c r="J4" i="3"/>
  <c r="I4" i="1"/>
  <c r="D4" i="13"/>
  <c r="F9" i="13" l="1"/>
  <c r="F14" i="13" s="1"/>
  <c r="E8" i="36"/>
  <c r="E10" i="36" s="1"/>
  <c r="E11" i="36" s="1"/>
  <c r="E12" i="36" s="1"/>
  <c r="I28" i="3"/>
  <c r="K11" i="1"/>
  <c r="K13" i="1" s="1"/>
  <c r="K12" i="1"/>
  <c r="K10" i="3"/>
  <c r="K13" i="3" s="1"/>
  <c r="K27" i="3" s="1"/>
  <c r="J15" i="3"/>
  <c r="J16" i="3" s="1"/>
  <c r="J17" i="3" s="1"/>
  <c r="J30" i="3" s="1"/>
  <c r="E8" i="13"/>
  <c r="E10" i="13" s="1"/>
  <c r="E11" i="13" s="1"/>
  <c r="E12" i="13" s="1"/>
  <c r="E16" i="36"/>
  <c r="J16" i="1"/>
  <c r="E15" i="36" s="1"/>
  <c r="E21" i="36" s="1"/>
  <c r="E24" i="36"/>
  <c r="F22" i="36"/>
  <c r="L8" i="1"/>
  <c r="L6" i="1"/>
  <c r="D15" i="36"/>
  <c r="D21" i="36" s="1"/>
  <c r="D25" i="36" s="1"/>
  <c r="D15" i="13"/>
  <c r="D23" i="13" s="1"/>
  <c r="D28" i="13" s="1"/>
  <c r="L11" i="1"/>
  <c r="L12" i="1"/>
  <c r="L7" i="1"/>
  <c r="G9" i="36"/>
  <c r="L29" i="1"/>
  <c r="L28" i="1" s="1"/>
  <c r="G9" i="13"/>
  <c r="F16" i="36"/>
  <c r="F16" i="13"/>
  <c r="L10" i="3"/>
  <c r="L13" i="3" s="1"/>
  <c r="K9" i="1"/>
  <c r="E4" i="13"/>
  <c r="K4" i="3"/>
  <c r="J4" i="1"/>
  <c r="J28" i="3" l="1"/>
  <c r="F8" i="36"/>
  <c r="F10" i="36" s="1"/>
  <c r="F11" i="36" s="1"/>
  <c r="F12" i="36" s="1"/>
  <c r="K15" i="3"/>
  <c r="K28" i="3" s="1"/>
  <c r="F8" i="13"/>
  <c r="F10" i="13" s="1"/>
  <c r="F11" i="13" s="1"/>
  <c r="F12" i="13" s="1"/>
  <c r="E15" i="13"/>
  <c r="K15" i="1"/>
  <c r="K16" i="1" s="1"/>
  <c r="E25" i="36"/>
  <c r="G22" i="36"/>
  <c r="F24" i="36"/>
  <c r="E23" i="13"/>
  <c r="E28" i="13" s="1"/>
  <c r="G8" i="36"/>
  <c r="H8" i="36" s="1"/>
  <c r="H21" i="36" s="1"/>
  <c r="L27" i="3"/>
  <c r="L15" i="3"/>
  <c r="G8" i="13"/>
  <c r="L9" i="1"/>
  <c r="G14" i="13"/>
  <c r="H14" i="13" s="1"/>
  <c r="H9" i="13"/>
  <c r="G16" i="36"/>
  <c r="G16" i="13"/>
  <c r="H16" i="13" s="1"/>
  <c r="G14" i="36"/>
  <c r="L13" i="1"/>
  <c r="F4" i="13"/>
  <c r="L4" i="3"/>
  <c r="K4" i="1"/>
  <c r="K16" i="3" l="1"/>
  <c r="K17" i="3" s="1"/>
  <c r="K30" i="3" s="1"/>
  <c r="G10" i="36"/>
  <c r="G11" i="36" s="1"/>
  <c r="G12" i="36" s="1"/>
  <c r="H22" i="36"/>
  <c r="H24" i="36" s="1"/>
  <c r="H25" i="36" s="1"/>
  <c r="G24" i="36"/>
  <c r="L15" i="1"/>
  <c r="L16" i="1" s="1"/>
  <c r="G15" i="13" s="1"/>
  <c r="H15" i="13" s="1"/>
  <c r="G10" i="13"/>
  <c r="H8" i="13"/>
  <c r="H10" i="13" s="1"/>
  <c r="L16" i="3"/>
  <c r="L17" i="3" s="1"/>
  <c r="L30" i="3" s="1"/>
  <c r="L28" i="3"/>
  <c r="F15" i="36"/>
  <c r="F21" i="36" s="1"/>
  <c r="F25" i="36" s="1"/>
  <c r="F15" i="13"/>
  <c r="F23" i="13" s="1"/>
  <c r="F28" i="13" s="1"/>
  <c r="L4" i="1"/>
  <c r="G4" i="13"/>
  <c r="G15" i="36" l="1"/>
  <c r="G21" i="36" s="1"/>
  <c r="G25" i="36" s="1"/>
  <c r="C29" i="36" s="1"/>
  <c r="G11" i="13"/>
  <c r="G12" i="13" s="1"/>
  <c r="G23" i="13" s="1"/>
  <c r="G28" i="13" s="1"/>
  <c r="H11" i="13"/>
  <c r="H12" i="13" s="1"/>
  <c r="H18" i="13" s="1"/>
  <c r="H23" i="13" s="1"/>
  <c r="H28" i="13" s="1"/>
  <c r="C31" i="13" l="1"/>
  <c r="C35" i="13" s="1"/>
  <c r="C37" i="13" s="1"/>
  <c r="C32" i="36"/>
  <c r="C34" i="36" s="1"/>
  <c r="C37" i="36"/>
  <c r="C43" i="13" l="1"/>
  <c r="C40" i="13"/>
  <c r="D40" i="13" s="1"/>
</calcChain>
</file>

<file path=xl/sharedStrings.xml><?xml version="1.0" encoding="utf-8"?>
<sst xmlns="http://schemas.openxmlformats.org/spreadsheetml/2006/main" count="201" uniqueCount="133">
  <si>
    <t>Cash</t>
  </si>
  <si>
    <t>Inventory</t>
  </si>
  <si>
    <t>Accounts receivable</t>
  </si>
  <si>
    <t>Total Current Assets</t>
  </si>
  <si>
    <t>Accounts payable</t>
  </si>
  <si>
    <t>Total current liabilities</t>
  </si>
  <si>
    <t>Total assets</t>
  </si>
  <si>
    <t>Other long-term liabilities</t>
  </si>
  <si>
    <t>Stockholders' equity</t>
  </si>
  <si>
    <t>Total liabilities and equity</t>
  </si>
  <si>
    <t>Revenue</t>
  </si>
  <si>
    <t>Cost of goods sold</t>
  </si>
  <si>
    <t>Gross profit</t>
  </si>
  <si>
    <t>EBIT</t>
  </si>
  <si>
    <t>Taxes</t>
  </si>
  <si>
    <t>Total liabilities</t>
  </si>
  <si>
    <t>Accounts receivable DSO</t>
  </si>
  <si>
    <t>Common Size</t>
  </si>
  <si>
    <t>n/a</t>
  </si>
  <si>
    <t xml:space="preserve">  Growth rate</t>
  </si>
  <si>
    <t>EBITDA</t>
  </si>
  <si>
    <t>Balance Sheet</t>
  </si>
  <si>
    <t>Inventory turnover (Cogs)</t>
  </si>
  <si>
    <t>As of December 31</t>
  </si>
  <si>
    <t>Income Statement</t>
  </si>
  <si>
    <t>For the year ended December 31</t>
  </si>
  <si>
    <t>Actual</t>
  </si>
  <si>
    <t>Projected</t>
  </si>
  <si>
    <t>Revenue Growth Rate</t>
  </si>
  <si>
    <t>Invested Capital Value</t>
  </si>
  <si>
    <t/>
  </si>
  <si>
    <t>Intangibles/Goodwill</t>
  </si>
  <si>
    <t>Income Tax Rate</t>
  </si>
  <si>
    <t>Cost</t>
  </si>
  <si>
    <t>% of Total</t>
  </si>
  <si>
    <t>WACC</t>
  </si>
  <si>
    <t>Weighted</t>
  </si>
  <si>
    <t>Company Specific Risk</t>
  </si>
  <si>
    <t>Company Size Risk</t>
  </si>
  <si>
    <t>Cost of Equity (CAPM)</t>
  </si>
  <si>
    <t>VALUATION</t>
  </si>
  <si>
    <t>Present Value FCF</t>
  </si>
  <si>
    <t>Present Value Factor</t>
  </si>
  <si>
    <t>Discounting Periods - Mid-Year</t>
  </si>
  <si>
    <t>Free Cash Flow</t>
  </si>
  <si>
    <t>Capitalization Rate</t>
  </si>
  <si>
    <t>Long-Term Growth Rate</t>
  </si>
  <si>
    <t>Terminal FCF</t>
  </si>
  <si>
    <t>CAPX</t>
  </si>
  <si>
    <t>Working Capital - (Increase)/Decrease</t>
  </si>
  <si>
    <t>Long-Term Growth Rate Assumption</t>
  </si>
  <si>
    <t>Terminal</t>
  </si>
  <si>
    <t>Market Risk Premium</t>
  </si>
  <si>
    <t xml:space="preserve">Beta </t>
  </si>
  <si>
    <t>Cost of Equity</t>
  </si>
  <si>
    <t>($millions)</t>
  </si>
  <si>
    <t>Depreciation/Amortization</t>
  </si>
  <si>
    <t>NOPAT (Net Operating Profit After Tax)</t>
  </si>
  <si>
    <t>NOPAT MARGIN</t>
  </si>
  <si>
    <t>EBIT MARGIN</t>
  </si>
  <si>
    <t>EBITDA MARGIN</t>
  </si>
  <si>
    <t>Capital Expenditures</t>
  </si>
  <si>
    <t>Capx / Depreciation/Amortization</t>
  </si>
  <si>
    <t>Weighted Cost of Capital</t>
  </si>
  <si>
    <t>Net Working Capital</t>
  </si>
  <si>
    <t>Total Current Liabilities</t>
  </si>
  <si>
    <t>Change NWC - (Increase)/Decrease</t>
  </si>
  <si>
    <t>Assumptions (in BLUE)/Common Size % (in BLACK)</t>
  </si>
  <si>
    <t>Accounts Payable Days of COGS</t>
  </si>
  <si>
    <t>Working Capital - Capital Expenditures</t>
  </si>
  <si>
    <t>CAPX Statistics</t>
  </si>
  <si>
    <t>Assumptions (BLUE)</t>
  </si>
  <si>
    <t>Common Shares Outstanding (millions)</t>
  </si>
  <si>
    <t>Current portion of debt &amp; Capital leases</t>
  </si>
  <si>
    <t>Total Capitalization</t>
  </si>
  <si>
    <t>CAPITAL STRUCTURE</t>
  </si>
  <si>
    <t>COST OF EQUITY</t>
  </si>
  <si>
    <t>COST OF DEBT</t>
  </si>
  <si>
    <t>Interest Rate</t>
  </si>
  <si>
    <t>Tax rate</t>
  </si>
  <si>
    <t>After-Tax Cost of Debt</t>
  </si>
  <si>
    <t>Discounted Free Cash Flow Valuation</t>
  </si>
  <si>
    <t>NOPAT</t>
  </si>
  <si>
    <t>Add: Depreciation/Amortization</t>
  </si>
  <si>
    <t>Add: Cash</t>
  </si>
  <si>
    <t>Less: Total Outstanding Debt</t>
  </si>
  <si>
    <t>EQUITY VALUE</t>
  </si>
  <si>
    <t xml:space="preserve">Shares Outstanding </t>
  </si>
  <si>
    <t>Value per Share</t>
  </si>
  <si>
    <t>Undervalued or Overvalued?</t>
  </si>
  <si>
    <t>Cost of goods sold % of Revenue</t>
  </si>
  <si>
    <t>Gross profit % of Revenue</t>
  </si>
  <si>
    <t>Current Market Price per Share</t>
  </si>
  <si>
    <t>Debt</t>
  </si>
  <si>
    <t>Outstanding</t>
  </si>
  <si>
    <t>Other current</t>
  </si>
  <si>
    <t>Other current assets as a % of Revenue</t>
  </si>
  <si>
    <t>Other current liab. as a % of COGS</t>
  </si>
  <si>
    <t>Property, plant &amp; equipment - net</t>
  </si>
  <si>
    <t>Other long-term assets</t>
  </si>
  <si>
    <t>Long-term debt/leases</t>
  </si>
  <si>
    <t>Invested Capital Multiple</t>
  </si>
  <si>
    <t>SG&amp;A expenses % of Revenue</t>
  </si>
  <si>
    <t>R&amp;D expenses % of Revenue</t>
  </si>
  <si>
    <t>Depreciation/Amort. expense % Revenue</t>
  </si>
  <si>
    <t>Pension and post retirement obligations</t>
  </si>
  <si>
    <t>Less: Pension/Post Retirement Obligations</t>
  </si>
  <si>
    <t>Other non-debt liabilities</t>
  </si>
  <si>
    <t>R&amp;D expenses (&amp; Other)</t>
  </si>
  <si>
    <t>Risk-Free Rate (10 year U.S. Treasury)</t>
  </si>
  <si>
    <t>EBITDA 2023</t>
  </si>
  <si>
    <t>Implied Multiple of EBITDA</t>
  </si>
  <si>
    <t>Forward EBITDA - 2022</t>
  </si>
  <si>
    <t>Present Value - Free Cash Flow</t>
  </si>
  <si>
    <t>Discount Factor (1 divided (1 + WACC)^n</t>
  </si>
  <si>
    <t>Discounting Periods</t>
  </si>
  <si>
    <t>Terminal Value</t>
  </si>
  <si>
    <t>Terminal Multiple</t>
  </si>
  <si>
    <t>Capital Expenditures (CAPX)</t>
  </si>
  <si>
    <t>Add: Depreciation</t>
  </si>
  <si>
    <t>Depreciation</t>
  </si>
  <si>
    <t>Growth Rate from 2026 to 2027</t>
  </si>
  <si>
    <t>Multiple</t>
  </si>
  <si>
    <t>Shares Outstanding</t>
  </si>
  <si>
    <t>Value Per Share</t>
  </si>
  <si>
    <t>Current Price Per Share</t>
  </si>
  <si>
    <t>Cost of Debt</t>
  </si>
  <si>
    <t>INPUT</t>
  </si>
  <si>
    <t>Most Recent B/S</t>
  </si>
  <si>
    <t>SG&amp;A expenses</t>
  </si>
  <si>
    <t>COMPANY NAME AND TICKER</t>
  </si>
  <si>
    <t>Total Debt</t>
  </si>
  <si>
    <t xml:space="preserve">Market Capitalization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</si>
</sst>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* #,##0.0_);_(* \(#,##0.0\);_(* &quot;-&quot;?_);_(@_)"/>
    <numFmt numFmtId="167" formatCode="0.0%"/>
    <numFmt numFmtId="168" formatCode="_(* #,##0_);_(* \(#,##0\);_(* &quot;-&quot;??_);_(@_)"/>
    <numFmt numFmtId="169" formatCode="_(* #,##0.0000_);_(* \(#,##0.0000\);_(* &quot;-&quot;??_);_(@_)"/>
    <numFmt numFmtId="170" formatCode="_(* #,##0.000_);_(* \(#,##0.000\);_(* &quot;-&quot;??_);_(@_)"/>
    <numFmt numFmtId="171" formatCode="0.0\x"/>
    <numFmt numFmtId="172" formatCode="#,##0.0_);\(#,##0.0\)"/>
    <numFmt numFmtId="173" formatCode="0.000%"/>
    <numFmt numFmtId="174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u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"/>
      <color indexed="9"/>
      <name val="Symbol"/>
      <family val="1"/>
      <charset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"/>
      <color indexed="9"/>
      <name val="Symbol"/>
      <family val="1"/>
      <charset val="2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u val="singleAccounting"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0" fillId="0" borderId="0" applyAlignment="0"/>
    <xf numFmtId="0" fontId="15" fillId="0" borderId="0" applyNumberFormat="0" applyFill="0" applyBorder="0" applyAlignment="0" applyProtection="0"/>
    <xf numFmtId="0" fontId="19" fillId="0" borderId="0"/>
    <xf numFmtId="0" fontId="20" fillId="0" borderId="0" applyAlignment="0"/>
    <xf numFmtId="0" fontId="23" fillId="0" borderId="0"/>
    <xf numFmtId="0" fontId="24" fillId="0" borderId="0" applyAlignment="0"/>
    <xf numFmtId="0" fontId="37" fillId="0" borderId="0"/>
  </cellStyleXfs>
  <cellXfs count="190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2" applyNumberFormat="1" applyFont="1"/>
    <xf numFmtId="167" fontId="0" fillId="0" borderId="0" xfId="3" applyNumberFormat="1" applyFont="1"/>
    <xf numFmtId="167" fontId="3" fillId="0" borderId="0" xfId="3" applyNumberFormat="1" applyFont="1"/>
    <xf numFmtId="164" fontId="0" fillId="0" borderId="0" xfId="1" applyNumberFormat="1" applyFon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3" fillId="0" borderId="0" xfId="0" applyFont="1"/>
    <xf numFmtId="167" fontId="0" fillId="0" borderId="0" xfId="0" applyNumberFormat="1"/>
    <xf numFmtId="0" fontId="5" fillId="0" borderId="9" xfId="0" applyFont="1" applyBorder="1"/>
    <xf numFmtId="167" fontId="0" fillId="0" borderId="0" xfId="3" applyNumberFormat="1" applyFont="1" applyBorder="1"/>
    <xf numFmtId="0" fontId="2" fillId="0" borderId="2" xfId="0" applyFont="1" applyBorder="1"/>
    <xf numFmtId="169" fontId="0" fillId="0" borderId="0" xfId="1" applyNumberFormat="1" applyFont="1"/>
    <xf numFmtId="167" fontId="3" fillId="0" borderId="10" xfId="3" applyNumberFormat="1" applyFont="1" applyBorder="1"/>
    <xf numFmtId="0" fontId="0" fillId="0" borderId="4" xfId="0" applyBorder="1"/>
    <xf numFmtId="167" fontId="0" fillId="0" borderId="0" xfId="3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2" fillId="0" borderId="11" xfId="0" applyFont="1" applyBorder="1"/>
    <xf numFmtId="167" fontId="3" fillId="0" borderId="0" xfId="3" applyNumberFormat="1" applyFont="1" applyBorder="1"/>
    <xf numFmtId="164" fontId="0" fillId="0" borderId="0" xfId="0" applyNumberFormat="1" applyAlignment="1">
      <alignment horizontal="right"/>
    </xf>
    <xf numFmtId="0" fontId="0" fillId="0" borderId="14" xfId="0" applyBorder="1"/>
    <xf numFmtId="165" fontId="0" fillId="0" borderId="15" xfId="2" applyNumberFormat="1" applyFont="1" applyBorder="1"/>
    <xf numFmtId="165" fontId="0" fillId="0" borderId="0" xfId="2" applyNumberFormat="1" applyFont="1" applyBorder="1" applyAlignment="1">
      <alignment horizontal="right"/>
    </xf>
    <xf numFmtId="9" fontId="3" fillId="0" borderId="6" xfId="3" applyFont="1" applyBorder="1"/>
    <xf numFmtId="0" fontId="4" fillId="0" borderId="11" xfId="0" applyFont="1" applyBorder="1"/>
    <xf numFmtId="167" fontId="0" fillId="0" borderId="6" xfId="3" applyNumberFormat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165" fontId="0" fillId="0" borderId="6" xfId="2" applyNumberFormat="1" applyFont="1" applyBorder="1" applyAlignment="1">
      <alignment horizontal="right"/>
    </xf>
    <xf numFmtId="167" fontId="3" fillId="0" borderId="6" xfId="3" applyNumberFormat="1" applyFont="1" applyBorder="1"/>
    <xf numFmtId="167" fontId="0" fillId="0" borderId="3" xfId="3" applyNumberFormat="1" applyFont="1" applyBorder="1"/>
    <xf numFmtId="0" fontId="3" fillId="0" borderId="3" xfId="0" applyFont="1" applyBorder="1"/>
    <xf numFmtId="0" fontId="14" fillId="0" borderId="3" xfId="0" applyFont="1" applyBorder="1"/>
    <xf numFmtId="0" fontId="5" fillId="0" borderId="3" xfId="0" applyFont="1" applyBorder="1"/>
    <xf numFmtId="0" fontId="0" fillId="0" borderId="9" xfId="0" applyBorder="1"/>
    <xf numFmtId="0" fontId="0" fillId="0" borderId="17" xfId="0" applyBorder="1"/>
    <xf numFmtId="165" fontId="13" fillId="0" borderId="0" xfId="2" applyNumberFormat="1" applyFont="1"/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167" fontId="13" fillId="0" borderId="0" xfId="3" applyNumberFormat="1" applyFont="1"/>
    <xf numFmtId="0" fontId="5" fillId="0" borderId="9" xfId="0" applyFont="1" applyBorder="1" applyAlignment="1">
      <alignment horizontal="right"/>
    </xf>
    <xf numFmtId="0" fontId="5" fillId="2" borderId="0" xfId="0" applyFont="1" applyFill="1"/>
    <xf numFmtId="0" fontId="0" fillId="2" borderId="0" xfId="0" applyFill="1"/>
    <xf numFmtId="0" fontId="0" fillId="2" borderId="0" xfId="0" quotePrefix="1" applyFill="1"/>
    <xf numFmtId="0" fontId="0" fillId="2" borderId="13" xfId="0" applyFill="1" applyBorder="1"/>
    <xf numFmtId="0" fontId="0" fillId="2" borderId="2" xfId="0" quotePrefix="1" applyFill="1" applyBorder="1"/>
    <xf numFmtId="0" fontId="5" fillId="2" borderId="3" xfId="0" quotePrefix="1" applyFont="1" applyFill="1" applyBorder="1" applyAlignment="1">
      <alignment horizontal="center"/>
    </xf>
    <xf numFmtId="0" fontId="0" fillId="2" borderId="4" xfId="0" applyFill="1" applyBorder="1"/>
    <xf numFmtId="0" fontId="2" fillId="2" borderId="0" xfId="0" applyFont="1" applyFill="1"/>
    <xf numFmtId="0" fontId="2" fillId="2" borderId="11" xfId="0" applyFont="1" applyFill="1" applyBorder="1"/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2" xfId="0" applyFill="1" applyBorder="1"/>
    <xf numFmtId="0" fontId="5" fillId="2" borderId="0" xfId="0" quotePrefix="1" applyFont="1" applyFill="1"/>
    <xf numFmtId="0" fontId="5" fillId="2" borderId="2" xfId="0" quotePrefix="1" applyFont="1" applyFill="1" applyBorder="1"/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1" xfId="0" applyFont="1" applyFill="1" applyBorder="1"/>
    <xf numFmtId="0" fontId="5" fillId="2" borderId="0" xfId="0" applyFont="1" applyFill="1" applyAlignment="1">
      <alignment horizontal="center"/>
    </xf>
    <xf numFmtId="0" fontId="11" fillId="2" borderId="1" xfId="0" quotePrefix="1" applyFont="1" applyFill="1" applyBorder="1" applyAlignment="1">
      <alignment horizontal="center"/>
    </xf>
    <xf numFmtId="0" fontId="0" fillId="0" borderId="8" xfId="0" applyBorder="1"/>
    <xf numFmtId="164" fontId="6" fillId="0" borderId="0" xfId="1" applyNumberFormat="1" applyFont="1"/>
    <xf numFmtId="167" fontId="2" fillId="0" borderId="0" xfId="0" applyNumberFormat="1" applyFont="1" applyAlignment="1">
      <alignment horizontal="center"/>
    </xf>
    <xf numFmtId="167" fontId="18" fillId="0" borderId="0" xfId="3" applyNumberFormat="1" applyFont="1"/>
    <xf numFmtId="0" fontId="18" fillId="0" borderId="0" xfId="0" applyFont="1"/>
    <xf numFmtId="0" fontId="5" fillId="0" borderId="2" xfId="0" applyFont="1" applyBorder="1"/>
    <xf numFmtId="0" fontId="5" fillId="0" borderId="5" xfId="0" applyFont="1" applyBorder="1"/>
    <xf numFmtId="0" fontId="5" fillId="0" borderId="6" xfId="0" applyFont="1" applyBorder="1"/>
    <xf numFmtId="0" fontId="9" fillId="0" borderId="0" xfId="4" applyFont="1" applyAlignment="1">
      <alignment vertical="top" wrapText="1"/>
    </xf>
    <xf numFmtId="10" fontId="0" fillId="0" borderId="0" xfId="3" applyNumberFormat="1" applyFont="1" applyAlignment="1">
      <alignment horizontal="right"/>
    </xf>
    <xf numFmtId="0" fontId="21" fillId="0" borderId="0" xfId="0" applyFont="1"/>
    <xf numFmtId="0" fontId="14" fillId="2" borderId="3" xfId="0" quotePrefix="1" applyFont="1" applyFill="1" applyBorder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25" fillId="0" borderId="0" xfId="0" quotePrefix="1" applyFont="1"/>
    <xf numFmtId="0" fontId="5" fillId="2" borderId="16" xfId="0" quotePrefix="1" applyFont="1" applyFill="1" applyBorder="1" applyAlignment="1">
      <alignment horizontal="center"/>
    </xf>
    <xf numFmtId="0" fontId="26" fillId="2" borderId="0" xfId="0" applyFont="1" applyFill="1"/>
    <xf numFmtId="0" fontId="28" fillId="0" borderId="0" xfId="4" applyFont="1" applyAlignment="1">
      <alignment vertical="top" wrapText="1"/>
    </xf>
    <xf numFmtId="165" fontId="0" fillId="3" borderId="0" xfId="2" applyNumberFormat="1" applyFont="1" applyFill="1" applyBorder="1"/>
    <xf numFmtId="0" fontId="7" fillId="3" borderId="0" xfId="0" applyFont="1" applyFill="1" applyAlignment="1">
      <alignment horizontal="right"/>
    </xf>
    <xf numFmtId="167" fontId="7" fillId="3" borderId="0" xfId="3" applyNumberFormat="1" applyFont="1" applyFill="1" applyBorder="1" applyAlignment="1">
      <alignment horizontal="right"/>
    </xf>
    <xf numFmtId="164" fontId="12" fillId="3" borderId="0" xfId="1" applyNumberFormat="1" applyFont="1" applyFill="1" applyBorder="1"/>
    <xf numFmtId="0" fontId="0" fillId="3" borderId="0" xfId="0" applyFill="1"/>
    <xf numFmtId="166" fontId="0" fillId="3" borderId="0" xfId="0" applyNumberFormat="1" applyFill="1"/>
    <xf numFmtId="164" fontId="0" fillId="3" borderId="0" xfId="1" applyNumberFormat="1" applyFont="1" applyFill="1" applyBorder="1"/>
    <xf numFmtId="166" fontId="13" fillId="3" borderId="0" xfId="0" applyNumberFormat="1" applyFont="1" applyFill="1"/>
    <xf numFmtId="167" fontId="0" fillId="3" borderId="0" xfId="3" applyNumberFormat="1" applyFont="1" applyFill="1" applyBorder="1"/>
    <xf numFmtId="167" fontId="0" fillId="3" borderId="0" xfId="3" applyNumberFormat="1" applyFont="1" applyFill="1" applyBorder="1" applyAlignment="1">
      <alignment horizontal="right"/>
    </xf>
    <xf numFmtId="167" fontId="7" fillId="3" borderId="0" xfId="3" applyNumberFormat="1" applyFont="1" applyFill="1" applyBorder="1"/>
    <xf numFmtId="164" fontId="12" fillId="3" borderId="0" xfId="0" applyNumberFormat="1" applyFont="1" applyFill="1"/>
    <xf numFmtId="165" fontId="13" fillId="3" borderId="0" xfId="2" applyNumberFormat="1" applyFont="1" applyFill="1" applyBorder="1"/>
    <xf numFmtId="167" fontId="0" fillId="3" borderId="0" xfId="0" applyNumberFormat="1" applyFill="1"/>
    <xf numFmtId="167" fontId="0" fillId="3" borderId="6" xfId="3" applyNumberFormat="1" applyFont="1" applyFill="1" applyBorder="1"/>
    <xf numFmtId="164" fontId="0" fillId="3" borderId="0" xfId="0" applyNumberFormat="1" applyFill="1"/>
    <xf numFmtId="164" fontId="0" fillId="3" borderId="6" xfId="1" applyNumberFormat="1" applyFont="1" applyFill="1" applyBorder="1"/>
    <xf numFmtId="165" fontId="0" fillId="3" borderId="0" xfId="2" applyNumberFormat="1" applyFont="1" applyFill="1" applyBorder="1" applyAlignment="1">
      <alignment horizontal="right"/>
    </xf>
    <xf numFmtId="9" fontId="0" fillId="3" borderId="6" xfId="3" applyFont="1" applyFill="1" applyBorder="1"/>
    <xf numFmtId="164" fontId="0" fillId="3" borderId="14" xfId="1" applyNumberFormat="1" applyFont="1" applyFill="1" applyBorder="1"/>
    <xf numFmtId="164" fontId="12" fillId="3" borderId="14" xfId="1" applyNumberFormat="1" applyFont="1" applyFill="1" applyBorder="1"/>
    <xf numFmtId="164" fontId="0" fillId="3" borderId="14" xfId="0" applyNumberFormat="1" applyFill="1" applyBorder="1"/>
    <xf numFmtId="164" fontId="13" fillId="3" borderId="14" xfId="1" applyNumberFormat="1" applyFont="1" applyFill="1" applyBorder="1"/>
    <xf numFmtId="165" fontId="13" fillId="3" borderId="14" xfId="2" applyNumberFormat="1" applyFont="1" applyFill="1" applyBorder="1"/>
    <xf numFmtId="170" fontId="0" fillId="3" borderId="8" xfId="1" applyNumberFormat="1" applyFont="1" applyFill="1" applyBorder="1"/>
    <xf numFmtId="10" fontId="3" fillId="3" borderId="0" xfId="3" applyNumberFormat="1" applyFont="1" applyFill="1"/>
    <xf numFmtId="167" fontId="3" fillId="3" borderId="0" xfId="3" applyNumberFormat="1" applyFont="1" applyFill="1"/>
    <xf numFmtId="0" fontId="3" fillId="3" borderId="0" xfId="0" applyFont="1" applyFill="1"/>
    <xf numFmtId="167" fontId="0" fillId="3" borderId="0" xfId="3" applyNumberFormat="1" applyFont="1" applyFill="1"/>
    <xf numFmtId="167" fontId="5" fillId="3" borderId="8" xfId="0" applyNumberFormat="1" applyFont="1" applyFill="1" applyBorder="1"/>
    <xf numFmtId="167" fontId="18" fillId="3" borderId="0" xfId="3" applyNumberFormat="1" applyFont="1" applyFill="1"/>
    <xf numFmtId="167" fontId="5" fillId="3" borderId="8" xfId="3" applyNumberFormat="1" applyFont="1" applyFill="1" applyBorder="1"/>
    <xf numFmtId="165" fontId="3" fillId="3" borderId="0" xfId="2" applyNumberFormat="1" applyFont="1" applyFill="1"/>
    <xf numFmtId="164" fontId="27" fillId="3" borderId="0" xfId="1" applyNumberFormat="1" applyFont="1" applyFill="1"/>
    <xf numFmtId="165" fontId="13" fillId="3" borderId="0" xfId="2" applyNumberFormat="1" applyFont="1" applyFill="1"/>
    <xf numFmtId="167" fontId="16" fillId="3" borderId="0" xfId="3" applyNumberFormat="1" applyFont="1" applyFill="1"/>
    <xf numFmtId="167" fontId="17" fillId="3" borderId="0" xfId="0" applyNumberFormat="1" applyFont="1" applyFill="1"/>
    <xf numFmtId="167" fontId="16" fillId="3" borderId="0" xfId="0" applyNumberFormat="1" applyFont="1" applyFill="1"/>
    <xf numFmtId="167" fontId="0" fillId="3" borderId="8" xfId="0" applyNumberFormat="1" applyFill="1" applyBorder="1"/>
    <xf numFmtId="165" fontId="0" fillId="3" borderId="0" xfId="2" applyNumberFormat="1" applyFont="1" applyFill="1"/>
    <xf numFmtId="164" fontId="0" fillId="3" borderId="1" xfId="1" applyNumberFormat="1" applyFont="1" applyFill="1" applyBorder="1"/>
    <xf numFmtId="164" fontId="0" fillId="3" borderId="0" xfId="1" applyNumberFormat="1" applyFont="1" applyFill="1"/>
    <xf numFmtId="165" fontId="5" fillId="3" borderId="0" xfId="2" applyNumberFormat="1" applyFont="1" applyFill="1" applyBorder="1"/>
    <xf numFmtId="165" fontId="5" fillId="3" borderId="0" xfId="0" applyNumberFormat="1" applyFont="1" applyFill="1"/>
    <xf numFmtId="170" fontId="0" fillId="3" borderId="0" xfId="1" applyNumberFormat="1" applyFont="1" applyFill="1"/>
    <xf numFmtId="44" fontId="0" fillId="3" borderId="0" xfId="2" applyFont="1" applyFill="1"/>
    <xf numFmtId="44" fontId="0" fillId="3" borderId="17" xfId="0" applyNumberFormat="1" applyFill="1" applyBorder="1"/>
    <xf numFmtId="165" fontId="5" fillId="3" borderId="4" xfId="2" applyNumberFormat="1" applyFont="1" applyFill="1" applyBorder="1"/>
    <xf numFmtId="167" fontId="15" fillId="0" borderId="0" xfId="6" applyNumberFormat="1"/>
    <xf numFmtId="165" fontId="18" fillId="3" borderId="0" xfId="2" applyNumberFormat="1" applyFont="1" applyFill="1" applyBorder="1"/>
    <xf numFmtId="164" fontId="29" fillId="3" borderId="0" xfId="1" applyNumberFormat="1" applyFont="1" applyFill="1" applyBorder="1"/>
    <xf numFmtId="164" fontId="18" fillId="3" borderId="0" xfId="1" applyNumberFormat="1" applyFont="1" applyFill="1" applyBorder="1"/>
    <xf numFmtId="168" fontId="22" fillId="3" borderId="0" xfId="1" applyNumberFormat="1" applyFont="1" applyFill="1" applyBorder="1"/>
    <xf numFmtId="165" fontId="22" fillId="3" borderId="0" xfId="2" applyNumberFormat="1" applyFont="1" applyFill="1" applyBorder="1"/>
    <xf numFmtId="164" fontId="22" fillId="3" borderId="0" xfId="1" applyNumberFormat="1" applyFont="1" applyFill="1" applyBorder="1"/>
    <xf numFmtId="165" fontId="18" fillId="3" borderId="14" xfId="2" applyNumberFormat="1" applyFont="1" applyFill="1" applyBorder="1"/>
    <xf numFmtId="164" fontId="18" fillId="3" borderId="14" xfId="1" applyNumberFormat="1" applyFont="1" applyFill="1" applyBorder="1"/>
    <xf numFmtId="164" fontId="29" fillId="3" borderId="14" xfId="1" applyNumberFormat="1" applyFont="1" applyFill="1" applyBorder="1"/>
    <xf numFmtId="164" fontId="18" fillId="3" borderId="14" xfId="0" applyNumberFormat="1" applyFont="1" applyFill="1" applyBorder="1"/>
    <xf numFmtId="10" fontId="0" fillId="0" borderId="0" xfId="0" applyNumberFormat="1"/>
    <xf numFmtId="10" fontId="0" fillId="0" borderId="0" xfId="3" applyNumberFormat="1" applyFont="1"/>
    <xf numFmtId="165" fontId="18" fillId="3" borderId="0" xfId="2" applyNumberFormat="1" applyFont="1" applyFill="1"/>
    <xf numFmtId="164" fontId="18" fillId="3" borderId="1" xfId="1" applyNumberFormat="1" applyFont="1" applyFill="1" applyBorder="1"/>
    <xf numFmtId="164" fontId="18" fillId="3" borderId="0" xfId="1" applyNumberFormat="1" applyFont="1" applyFill="1"/>
    <xf numFmtId="166" fontId="0" fillId="3" borderId="0" xfId="2" applyNumberFormat="1" applyFont="1" applyFill="1"/>
    <xf numFmtId="44" fontId="3" fillId="3" borderId="0" xfId="2" applyFont="1" applyFill="1"/>
    <xf numFmtId="171" fontId="5" fillId="3" borderId="7" xfId="1" applyNumberFormat="1" applyFont="1" applyFill="1" applyBorder="1"/>
    <xf numFmtId="0" fontId="0" fillId="0" borderId="6" xfId="0" applyBorder="1"/>
    <xf numFmtId="164" fontId="5" fillId="3" borderId="6" xfId="1" applyNumberFormat="1" applyFont="1" applyFill="1" applyBorder="1"/>
    <xf numFmtId="165" fontId="31" fillId="3" borderId="0" xfId="2" applyNumberFormat="1" applyFont="1" applyFill="1"/>
    <xf numFmtId="0" fontId="5" fillId="0" borderId="11" xfId="0" applyFont="1" applyBorder="1"/>
    <xf numFmtId="165" fontId="32" fillId="3" borderId="0" xfId="0" applyNumberFormat="1" applyFont="1" applyFill="1"/>
    <xf numFmtId="164" fontId="29" fillId="3" borderId="0" xfId="1" applyNumberFormat="1" applyFont="1" applyFill="1"/>
    <xf numFmtId="165" fontId="5" fillId="3" borderId="0" xfId="2" applyNumberFormat="1" applyFont="1" applyFill="1"/>
    <xf numFmtId="0" fontId="2" fillId="0" borderId="3" xfId="0" quotePrefix="1" applyFont="1" applyBorder="1"/>
    <xf numFmtId="169" fontId="0" fillId="3" borderId="0" xfId="1" applyNumberFormat="1" applyFont="1" applyFill="1"/>
    <xf numFmtId="164" fontId="3" fillId="0" borderId="0" xfId="1" applyNumberFormat="1" applyFont="1"/>
    <xf numFmtId="165" fontId="33" fillId="3" borderId="0" xfId="2" applyNumberFormat="1" applyFont="1" applyFill="1"/>
    <xf numFmtId="167" fontId="34" fillId="3" borderId="0" xfId="3" applyNumberFormat="1" applyFont="1" applyFill="1" applyBorder="1"/>
    <xf numFmtId="164" fontId="3" fillId="3" borderId="0" xfId="0" applyNumberFormat="1" applyFont="1" applyFill="1"/>
    <xf numFmtId="164" fontId="33" fillId="0" borderId="0" xfId="1" applyNumberFormat="1" applyFont="1" applyBorder="1"/>
    <xf numFmtId="164" fontId="34" fillId="0" borderId="1" xfId="1" applyNumberFormat="1" applyFont="1" applyBorder="1"/>
    <xf numFmtId="164" fontId="34" fillId="0" borderId="0" xfId="1" applyNumberFormat="1" applyFont="1"/>
    <xf numFmtId="164" fontId="33" fillId="0" borderId="0" xfId="0" applyNumberFormat="1" applyFont="1"/>
    <xf numFmtId="0" fontId="35" fillId="0" borderId="0" xfId="0" applyFont="1"/>
    <xf numFmtId="164" fontId="33" fillId="3" borderId="0" xfId="0" applyNumberFormat="1" applyFont="1" applyFill="1"/>
    <xf numFmtId="164" fontId="33" fillId="3" borderId="1" xfId="1" applyNumberFormat="1" applyFont="1" applyFill="1" applyBorder="1"/>
    <xf numFmtId="164" fontId="33" fillId="3" borderId="0" xfId="1" applyNumberFormat="1" applyFont="1" applyFill="1"/>
    <xf numFmtId="164" fontId="34" fillId="3" borderId="1" xfId="1" applyNumberFormat="1" applyFont="1" applyFill="1" applyBorder="1"/>
    <xf numFmtId="165" fontId="34" fillId="3" borderId="0" xfId="2" applyNumberFormat="1" applyFont="1" applyFill="1"/>
    <xf numFmtId="0" fontId="36" fillId="2" borderId="0" xfId="0" quotePrefix="1" applyFont="1" applyFill="1" applyAlignment="1">
      <alignment horizontal="center"/>
    </xf>
    <xf numFmtId="172" fontId="0" fillId="3" borderId="0" xfId="0" applyNumberFormat="1" applyFill="1"/>
    <xf numFmtId="44" fontId="32" fillId="3" borderId="0" xfId="0" applyNumberFormat="1" applyFont="1" applyFill="1"/>
    <xf numFmtId="168" fontId="3" fillId="0" borderId="0" xfId="0" applyNumberFormat="1" applyFont="1"/>
    <xf numFmtId="164" fontId="3" fillId="0" borderId="0" xfId="0" applyNumberFormat="1" applyFont="1"/>
    <xf numFmtId="0" fontId="5" fillId="4" borderId="0" xfId="0" applyFont="1" applyFill="1"/>
    <xf numFmtId="0" fontId="0" fillId="4" borderId="0" xfId="0" applyFill="1"/>
    <xf numFmtId="44" fontId="30" fillId="4" borderId="0" xfId="0" applyNumberFormat="1" applyFont="1" applyFill="1"/>
    <xf numFmtId="173" fontId="0" fillId="4" borderId="0" xfId="0" applyNumberFormat="1" applyFill="1"/>
    <xf numFmtId="9" fontId="0" fillId="4" borderId="0" xfId="0" applyNumberFormat="1" applyFill="1"/>
    <xf numFmtId="167" fontId="0" fillId="4" borderId="0" xfId="3" applyNumberFormat="1" applyFont="1" applyFill="1" applyBorder="1"/>
    <xf numFmtId="174" fontId="0" fillId="4" borderId="0" xfId="0" applyNumberFormat="1" applyFill="1"/>
    <xf numFmtId="167" fontId="5" fillId="0" borderId="9" xfId="0" applyNumberFormat="1" applyFont="1" applyBorder="1" applyAlignment="1">
      <alignment horizontal="right" wrapText="1"/>
    </xf>
    <xf numFmtId="167" fontId="5" fillId="0" borderId="17" xfId="0" applyNumberFormat="1" applyFont="1" applyBorder="1" applyAlignment="1">
      <alignment horizontal="right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textRotation="90"/>
    </xf>
  </cellXfs>
  <cellStyles count="12">
    <cellStyle name="Comma" xfId="1" builtinId="3"/>
    <cellStyle name="Currency" xfId="2" builtinId="4"/>
    <cellStyle name="Hyperlink" xfId="6" builtinId="8"/>
    <cellStyle name="Invisible" xfId="5" xr:uid="{00000000-0005-0000-0000-000003000000}"/>
    <cellStyle name="Invisible 2" xfId="8" xr:uid="{A2CB8AE0-F26F-498B-ACC4-5D5817C79A64}"/>
    <cellStyle name="Invisible 3" xfId="10" xr:uid="{994EF572-8A71-42CA-A991-267CF9751EDE}"/>
    <cellStyle name="Normal" xfId="0" builtinId="0"/>
    <cellStyle name="Normal 2" xfId="4" xr:uid="{00000000-0005-0000-0000-000005000000}"/>
    <cellStyle name="Normal 3" xfId="7" xr:uid="{B04DF5DE-CCC6-44EB-B897-718EEB885504}"/>
    <cellStyle name="Normal 4" xfId="9" xr:uid="{110AB229-DC47-4DF6-B687-A9A08581EE9D}"/>
    <cellStyle name="Normal 5" xfId="11" xr:uid="{AFD393CE-57A2-40E9-AFBD-2BF51FC920CE}"/>
    <cellStyle name="Percent" xfId="3" builtinId="5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33"/>
  <sheetViews>
    <sheetView showGridLines="0" tabSelected="1" zoomScaleNormal="100" workbookViewId="0">
      <selection activeCell="D12" sqref="D12"/>
    </sheetView>
  </sheetViews>
  <sheetFormatPr defaultRowHeight="14.5" x14ac:dyDescent="0.35"/>
  <cols>
    <col min="1" max="1" width="36.54296875" customWidth="1"/>
    <col min="2" max="2" width="2.54296875" customWidth="1"/>
    <col min="3" max="12" width="11.54296875" customWidth="1"/>
    <col min="13" max="13" width="3.453125" customWidth="1"/>
    <col min="14" max="16" width="13.81640625" customWidth="1"/>
  </cols>
  <sheetData>
    <row r="1" spans="1:13" ht="20" customHeight="1" x14ac:dyDescent="0.45">
      <c r="A1" s="82" t="s">
        <v>130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" thickBot="1" x14ac:dyDescent="0.4">
      <c r="A2" s="48" t="s">
        <v>24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x14ac:dyDescent="0.35">
      <c r="A3" s="60" t="s">
        <v>55</v>
      </c>
      <c r="B3" s="61"/>
      <c r="C3" s="62" t="s">
        <v>26</v>
      </c>
      <c r="D3" s="62" t="s">
        <v>26</v>
      </c>
      <c r="E3" s="62" t="s">
        <v>26</v>
      </c>
      <c r="F3" s="62" t="s">
        <v>26</v>
      </c>
      <c r="G3" s="62" t="s">
        <v>26</v>
      </c>
      <c r="H3" s="62" t="s">
        <v>27</v>
      </c>
      <c r="I3" s="62" t="s">
        <v>27</v>
      </c>
      <c r="J3" s="62" t="s">
        <v>27</v>
      </c>
      <c r="K3" s="62" t="s">
        <v>27</v>
      </c>
      <c r="L3" s="62" t="s">
        <v>27</v>
      </c>
      <c r="M3" s="54"/>
    </row>
    <row r="4" spans="1:13" x14ac:dyDescent="0.35">
      <c r="A4" s="63" t="s">
        <v>25</v>
      </c>
      <c r="B4" s="64"/>
      <c r="C4" s="57">
        <v>2018</v>
      </c>
      <c r="D4" s="57">
        <f>+C4+1</f>
        <v>2019</v>
      </c>
      <c r="E4" s="57">
        <f t="shared" ref="E4:G4" si="0">+D4+1</f>
        <v>2020</v>
      </c>
      <c r="F4" s="57">
        <f t="shared" si="0"/>
        <v>2021</v>
      </c>
      <c r="G4" s="57">
        <f t="shared" si="0"/>
        <v>2022</v>
      </c>
      <c r="H4" s="57">
        <f>+G4+1</f>
        <v>2023</v>
      </c>
      <c r="I4" s="57">
        <f t="shared" ref="I4:L4" si="1">+H4+1</f>
        <v>2024</v>
      </c>
      <c r="J4" s="57">
        <f t="shared" si="1"/>
        <v>2025</v>
      </c>
      <c r="K4" s="57">
        <f t="shared" si="1"/>
        <v>2026</v>
      </c>
      <c r="L4" s="57">
        <f t="shared" si="1"/>
        <v>2027</v>
      </c>
      <c r="M4" s="59"/>
    </row>
    <row r="5" spans="1:13" x14ac:dyDescent="0.35">
      <c r="B5" s="20"/>
      <c r="M5" s="21"/>
    </row>
    <row r="6" spans="1:13" x14ac:dyDescent="0.35">
      <c r="A6" t="s">
        <v>10</v>
      </c>
      <c r="B6" s="20"/>
      <c r="C6" s="133" t="e">
        <f>#REF!</f>
        <v>#REF!</v>
      </c>
      <c r="D6" s="133" t="e">
        <f>#REF!</f>
        <v>#REF!</v>
      </c>
      <c r="E6" s="133" t="e">
        <f>#REF!</f>
        <v>#REF!</v>
      </c>
      <c r="F6" s="133" t="e">
        <f>#REF!</f>
        <v>#REF!</v>
      </c>
      <c r="G6" s="133" t="e">
        <f>#REF!</f>
        <v>#REF!</v>
      </c>
      <c r="H6" s="84" t="e">
        <f>G6*(1+H21)</f>
        <v>#REF!</v>
      </c>
      <c r="I6" s="84" t="e">
        <f t="shared" ref="I6:L6" si="2">H6*(1+I21)</f>
        <v>#REF!</v>
      </c>
      <c r="J6" s="84" t="e">
        <f t="shared" si="2"/>
        <v>#REF!</v>
      </c>
      <c r="K6" s="84" t="e">
        <f t="shared" si="2"/>
        <v>#REF!</v>
      </c>
      <c r="L6" s="84" t="e">
        <f t="shared" si="2"/>
        <v>#REF!</v>
      </c>
      <c r="M6" s="21"/>
    </row>
    <row r="7" spans="1:13" x14ac:dyDescent="0.35">
      <c r="A7" s="8" t="s">
        <v>19</v>
      </c>
      <c r="B7" s="31"/>
      <c r="C7" s="85" t="s">
        <v>18</v>
      </c>
      <c r="D7" s="86" t="e">
        <f>D6/C6-1</f>
        <v>#REF!</v>
      </c>
      <c r="E7" s="86" t="e">
        <f t="shared" ref="E7:G7" si="3">E6/D6-1</f>
        <v>#REF!</v>
      </c>
      <c r="F7" s="86" t="e">
        <f t="shared" si="3"/>
        <v>#REF!</v>
      </c>
      <c r="G7" s="86" t="e">
        <f t="shared" si="3"/>
        <v>#REF!</v>
      </c>
      <c r="H7" s="94" t="e">
        <f>H6/G6-1</f>
        <v>#REF!</v>
      </c>
      <c r="I7" s="94" t="e">
        <f t="shared" ref="I7:L7" si="4">I6/H6-1</f>
        <v>#REF!</v>
      </c>
      <c r="J7" s="94" t="e">
        <f t="shared" si="4"/>
        <v>#REF!</v>
      </c>
      <c r="K7" s="94" t="e">
        <f t="shared" si="4"/>
        <v>#REF!</v>
      </c>
      <c r="L7" s="94" t="e">
        <f t="shared" si="4"/>
        <v>#REF!</v>
      </c>
      <c r="M7" s="21"/>
    </row>
    <row r="8" spans="1:13" ht="16" x14ac:dyDescent="0.5">
      <c r="A8" t="s">
        <v>11</v>
      </c>
      <c r="B8" s="20"/>
      <c r="C8" s="134" t="e">
        <f>#REF!</f>
        <v>#REF!</v>
      </c>
      <c r="D8" s="134" t="e">
        <f>#REF!</f>
        <v>#REF!</v>
      </c>
      <c r="E8" s="134" t="e">
        <f>#REF!</f>
        <v>#REF!</v>
      </c>
      <c r="F8" s="134" t="e">
        <f>#REF!</f>
        <v>#REF!</v>
      </c>
      <c r="G8" s="134" t="e">
        <f>#REF!</f>
        <v>#REF!</v>
      </c>
      <c r="H8" s="87" t="e">
        <f>H6*H22</f>
        <v>#REF!</v>
      </c>
      <c r="I8" s="87" t="e">
        <f t="shared" ref="I8:L8" si="5">I6*I22</f>
        <v>#REF!</v>
      </c>
      <c r="J8" s="87" t="e">
        <f t="shared" si="5"/>
        <v>#REF!</v>
      </c>
      <c r="K8" s="87" t="e">
        <f t="shared" si="5"/>
        <v>#REF!</v>
      </c>
      <c r="L8" s="87" t="e">
        <f t="shared" si="5"/>
        <v>#REF!</v>
      </c>
      <c r="M8" s="21"/>
    </row>
    <row r="9" spans="1:13" x14ac:dyDescent="0.35">
      <c r="B9" s="20"/>
      <c r="C9" s="88"/>
      <c r="D9" s="88"/>
      <c r="E9" s="88"/>
      <c r="F9" s="88"/>
      <c r="G9" s="88"/>
      <c r="M9" s="21"/>
    </row>
    <row r="10" spans="1:13" x14ac:dyDescent="0.35">
      <c r="A10" t="s">
        <v>12</v>
      </c>
      <c r="B10" s="20"/>
      <c r="C10" s="89" t="e">
        <f>C6-C8</f>
        <v>#REF!</v>
      </c>
      <c r="D10" s="89" t="e">
        <f t="shared" ref="D10:G10" si="6">D6-D8</f>
        <v>#REF!</v>
      </c>
      <c r="E10" s="89" t="e">
        <f t="shared" si="6"/>
        <v>#REF!</v>
      </c>
      <c r="F10" s="89" t="e">
        <f t="shared" si="6"/>
        <v>#REF!</v>
      </c>
      <c r="G10" s="89" t="e">
        <f t="shared" si="6"/>
        <v>#REF!</v>
      </c>
      <c r="H10" s="89" t="e">
        <f>H6-H8</f>
        <v>#REF!</v>
      </c>
      <c r="I10" s="89" t="e">
        <f t="shared" ref="I10:L10" si="7">I6-I8</f>
        <v>#REF!</v>
      </c>
      <c r="J10" s="89" t="e">
        <f t="shared" si="7"/>
        <v>#REF!</v>
      </c>
      <c r="K10" s="89" t="e">
        <f t="shared" si="7"/>
        <v>#REF!</v>
      </c>
      <c r="L10" s="89" t="e">
        <f t="shared" si="7"/>
        <v>#REF!</v>
      </c>
      <c r="M10" s="21"/>
    </row>
    <row r="11" spans="1:13" x14ac:dyDescent="0.35">
      <c r="A11" t="s">
        <v>129</v>
      </c>
      <c r="B11" s="20"/>
      <c r="C11" s="135" t="e">
        <f>#REF!-C14</f>
        <v>#REF!</v>
      </c>
      <c r="D11" s="135" t="e">
        <f>#REF!-D14</f>
        <v>#REF!</v>
      </c>
      <c r="E11" s="135" t="e">
        <f>#REF!-E14</f>
        <v>#REF!</v>
      </c>
      <c r="F11" s="135" t="e">
        <f>#REF!-F14</f>
        <v>#REF!</v>
      </c>
      <c r="G11" s="135" t="e">
        <f>#REF!-G14</f>
        <v>#REF!</v>
      </c>
      <c r="H11" s="89" t="e">
        <f>H6*H24</f>
        <v>#REF!</v>
      </c>
      <c r="I11" s="89" t="e">
        <f t="shared" ref="I11:L11" si="8">I6*I24</f>
        <v>#REF!</v>
      </c>
      <c r="J11" s="89" t="e">
        <f t="shared" si="8"/>
        <v>#REF!</v>
      </c>
      <c r="K11" s="89" t="e">
        <f t="shared" si="8"/>
        <v>#REF!</v>
      </c>
      <c r="L11" s="89" t="e">
        <f t="shared" si="8"/>
        <v>#REF!</v>
      </c>
      <c r="M11" s="21"/>
    </row>
    <row r="12" spans="1:13" ht="16" x14ac:dyDescent="0.5">
      <c r="A12" t="s">
        <v>108</v>
      </c>
      <c r="B12" s="20"/>
      <c r="C12" s="87" t="e">
        <f>#REF!</f>
        <v>#REF!</v>
      </c>
      <c r="D12" s="87" t="e">
        <f>#REF!</f>
        <v>#REF!</v>
      </c>
      <c r="E12" s="87" t="e">
        <f>#REF!</f>
        <v>#REF!</v>
      </c>
      <c r="F12" s="87" t="e">
        <f>#REF!</f>
        <v>#REF!</v>
      </c>
      <c r="G12" s="87" t="e">
        <f>#REF!</f>
        <v>#REF!</v>
      </c>
      <c r="H12" s="87" t="e">
        <f>H6*H25</f>
        <v>#REF!</v>
      </c>
      <c r="I12" s="87" t="e">
        <f t="shared" ref="I12:L12" si="9">I6*I25</f>
        <v>#REF!</v>
      </c>
      <c r="J12" s="87" t="e">
        <f t="shared" si="9"/>
        <v>#REF!</v>
      </c>
      <c r="K12" s="87" t="e">
        <f t="shared" si="9"/>
        <v>#REF!</v>
      </c>
      <c r="L12" s="87" t="e">
        <f t="shared" si="9"/>
        <v>#REF!</v>
      </c>
      <c r="M12" s="21"/>
    </row>
    <row r="13" spans="1:13" x14ac:dyDescent="0.35">
      <c r="A13" t="s">
        <v>20</v>
      </c>
      <c r="B13" s="20"/>
      <c r="C13" s="90" t="e">
        <f>C10-C11-C12</f>
        <v>#REF!</v>
      </c>
      <c r="D13" s="90" t="e">
        <f t="shared" ref="D13:G13" si="10">D10-D11-D12</f>
        <v>#REF!</v>
      </c>
      <c r="E13" s="90" t="e">
        <f t="shared" si="10"/>
        <v>#REF!</v>
      </c>
      <c r="F13" s="90" t="e">
        <f t="shared" si="10"/>
        <v>#REF!</v>
      </c>
      <c r="G13" s="90" t="e">
        <f t="shared" si="10"/>
        <v>#REF!</v>
      </c>
      <c r="H13" s="90" t="e">
        <f>H10-H11-H12</f>
        <v>#REF!</v>
      </c>
      <c r="I13" s="90" t="e">
        <f t="shared" ref="I13:L13" si="11">I10-I11-I12</f>
        <v>#REF!</v>
      </c>
      <c r="J13" s="90" t="e">
        <f t="shared" si="11"/>
        <v>#REF!</v>
      </c>
      <c r="K13" s="90" t="e">
        <f t="shared" si="11"/>
        <v>#REF!</v>
      </c>
      <c r="L13" s="90" t="e">
        <f t="shared" si="11"/>
        <v>#REF!</v>
      </c>
      <c r="M13" s="21"/>
    </row>
    <row r="14" spans="1:13" ht="16" x14ac:dyDescent="0.5">
      <c r="A14" t="s">
        <v>56</v>
      </c>
      <c r="B14" s="20"/>
      <c r="C14" s="134" t="e">
        <f>#REF!</f>
        <v>#REF!</v>
      </c>
      <c r="D14" s="134" t="e">
        <f>#REF!</f>
        <v>#REF!</v>
      </c>
      <c r="E14" s="134" t="e">
        <f>#REF!</f>
        <v>#REF!</v>
      </c>
      <c r="F14" s="134" t="e">
        <f>#REF!</f>
        <v>#REF!</v>
      </c>
      <c r="G14" s="134" t="e">
        <f>#REF!</f>
        <v>#REF!</v>
      </c>
      <c r="H14" s="87" t="e">
        <f>H6*H26</f>
        <v>#REF!</v>
      </c>
      <c r="I14" s="87" t="e">
        <f t="shared" ref="I14:L14" si="12">I6*I26</f>
        <v>#REF!</v>
      </c>
      <c r="J14" s="87" t="e">
        <f t="shared" si="12"/>
        <v>#REF!</v>
      </c>
      <c r="K14" s="87" t="e">
        <f t="shared" si="12"/>
        <v>#REF!</v>
      </c>
      <c r="L14" s="87" t="e">
        <f t="shared" si="12"/>
        <v>#REF!</v>
      </c>
      <c r="M14" s="21"/>
    </row>
    <row r="15" spans="1:13" ht="16" x14ac:dyDescent="0.5">
      <c r="A15" t="s">
        <v>13</v>
      </c>
      <c r="B15" s="20"/>
      <c r="C15" s="91" t="e">
        <f>C13-C14</f>
        <v>#REF!</v>
      </c>
      <c r="D15" s="91" t="e">
        <f t="shared" ref="D15:G15" si="13">D13-D14</f>
        <v>#REF!</v>
      </c>
      <c r="E15" s="91" t="e">
        <f t="shared" si="13"/>
        <v>#REF!</v>
      </c>
      <c r="F15" s="91" t="e">
        <f t="shared" si="13"/>
        <v>#REF!</v>
      </c>
      <c r="G15" s="91" t="e">
        <f t="shared" si="13"/>
        <v>#REF!</v>
      </c>
      <c r="H15" s="89" t="e">
        <f>H13-H14</f>
        <v>#REF!</v>
      </c>
      <c r="I15" s="89" t="e">
        <f t="shared" ref="I15:L15" si="14">I13-I14</f>
        <v>#REF!</v>
      </c>
      <c r="J15" s="89" t="e">
        <f t="shared" si="14"/>
        <v>#REF!</v>
      </c>
      <c r="K15" s="89" t="e">
        <f t="shared" si="14"/>
        <v>#REF!</v>
      </c>
      <c r="L15" s="89" t="e">
        <f t="shared" si="14"/>
        <v>#REF!</v>
      </c>
      <c r="M15" s="21"/>
    </row>
    <row r="16" spans="1:13" ht="16" x14ac:dyDescent="0.5">
      <c r="A16" t="s">
        <v>14</v>
      </c>
      <c r="B16" s="20"/>
      <c r="C16" s="26" t="s">
        <v>18</v>
      </c>
      <c r="D16" s="26" t="s">
        <v>18</v>
      </c>
      <c r="E16" s="26" t="s">
        <v>18</v>
      </c>
      <c r="F16" s="26" t="s">
        <v>18</v>
      </c>
      <c r="G16" s="26" t="s">
        <v>18</v>
      </c>
      <c r="H16" s="95" t="e">
        <f>H15*H29</f>
        <v>#REF!</v>
      </c>
      <c r="I16" s="95" t="e">
        <f t="shared" ref="I16:L16" si="15">I15*I29</f>
        <v>#REF!</v>
      </c>
      <c r="J16" s="95" t="e">
        <f t="shared" si="15"/>
        <v>#REF!</v>
      </c>
      <c r="K16" s="95" t="e">
        <f t="shared" si="15"/>
        <v>#REF!</v>
      </c>
      <c r="L16" s="95" t="e">
        <f t="shared" si="15"/>
        <v>#REF!</v>
      </c>
      <c r="M16" s="21"/>
    </row>
    <row r="17" spans="1:13" ht="16" x14ac:dyDescent="0.5">
      <c r="A17" t="s">
        <v>57</v>
      </c>
      <c r="B17" s="20"/>
      <c r="C17" s="26" t="s">
        <v>18</v>
      </c>
      <c r="D17" s="26" t="s">
        <v>18</v>
      </c>
      <c r="E17" s="26" t="s">
        <v>18</v>
      </c>
      <c r="F17" s="26" t="s">
        <v>18</v>
      </c>
      <c r="G17" s="26" t="s">
        <v>18</v>
      </c>
      <c r="H17" s="96" t="e">
        <f>H15-H16</f>
        <v>#REF!</v>
      </c>
      <c r="I17" s="96" t="e">
        <f t="shared" ref="I17:L17" si="16">I15-I16</f>
        <v>#REF!</v>
      </c>
      <c r="J17" s="96" t="e">
        <f t="shared" si="16"/>
        <v>#REF!</v>
      </c>
      <c r="K17" s="96" t="e">
        <f t="shared" si="16"/>
        <v>#REF!</v>
      </c>
      <c r="L17" s="96" t="e">
        <f t="shared" si="16"/>
        <v>#REF!</v>
      </c>
      <c r="M17" s="21"/>
    </row>
    <row r="18" spans="1:13" x14ac:dyDescent="0.35">
      <c r="A18" s="80"/>
      <c r="B18" s="20"/>
      <c r="M18" s="21"/>
    </row>
    <row r="19" spans="1:13" x14ac:dyDescent="0.35">
      <c r="A19" s="7" t="s">
        <v>17</v>
      </c>
      <c r="B19" s="24"/>
      <c r="H19" s="7" t="s">
        <v>67</v>
      </c>
      <c r="M19" s="21"/>
    </row>
    <row r="20" spans="1:13" x14ac:dyDescent="0.35">
      <c r="A20" t="s">
        <v>10</v>
      </c>
      <c r="B20" s="20"/>
      <c r="C20" s="92" t="e">
        <f>C6/C6</f>
        <v>#REF!</v>
      </c>
      <c r="D20" s="92" t="e">
        <f t="shared" ref="D20:G20" si="17">D6/D6</f>
        <v>#REF!</v>
      </c>
      <c r="E20" s="92" t="e">
        <f t="shared" si="17"/>
        <v>#REF!</v>
      </c>
      <c r="F20" s="92" t="e">
        <f t="shared" si="17"/>
        <v>#REF!</v>
      </c>
      <c r="G20" s="92" t="e">
        <f t="shared" si="17"/>
        <v>#REF!</v>
      </c>
      <c r="H20" s="92" t="e">
        <f>H6/H6</f>
        <v>#REF!</v>
      </c>
      <c r="I20" s="92" t="e">
        <f t="shared" ref="I20:L20" si="18">I6/I6</f>
        <v>#REF!</v>
      </c>
      <c r="J20" s="92" t="e">
        <f t="shared" si="18"/>
        <v>#REF!</v>
      </c>
      <c r="K20" s="92" t="e">
        <f t="shared" si="18"/>
        <v>#REF!</v>
      </c>
      <c r="L20" s="92" t="e">
        <f t="shared" si="18"/>
        <v>#REF!</v>
      </c>
      <c r="M20" s="21"/>
    </row>
    <row r="21" spans="1:13" x14ac:dyDescent="0.35">
      <c r="A21" t="s">
        <v>28</v>
      </c>
      <c r="B21" s="20"/>
      <c r="C21" s="19" t="s">
        <v>18</v>
      </c>
      <c r="D21" s="93" t="e">
        <f>D6/C6-1</f>
        <v>#REF!</v>
      </c>
      <c r="E21" s="93" t="e">
        <f t="shared" ref="E21:G21" si="19">E6/D6-1</f>
        <v>#REF!</v>
      </c>
      <c r="F21" s="93" t="e">
        <f t="shared" si="19"/>
        <v>#REF!</v>
      </c>
      <c r="G21" s="93" t="e">
        <f t="shared" si="19"/>
        <v>#REF!</v>
      </c>
      <c r="H21" s="25">
        <v>0.02</v>
      </c>
      <c r="I21" s="25">
        <f>H21</f>
        <v>0.02</v>
      </c>
      <c r="J21" s="25">
        <f t="shared" ref="J21:L21" si="20">I21</f>
        <v>0.02</v>
      </c>
      <c r="K21" s="25">
        <f t="shared" si="20"/>
        <v>0.02</v>
      </c>
      <c r="L21" s="25">
        <f t="shared" si="20"/>
        <v>0.02</v>
      </c>
      <c r="M21" s="21"/>
    </row>
    <row r="22" spans="1:13" x14ac:dyDescent="0.35">
      <c r="A22" t="s">
        <v>90</v>
      </c>
      <c r="B22" s="20"/>
      <c r="C22" s="92" t="e">
        <f>C8/C6</f>
        <v>#REF!</v>
      </c>
      <c r="D22" s="92" t="e">
        <f t="shared" ref="D22:G22" si="21">D8/D6</f>
        <v>#REF!</v>
      </c>
      <c r="E22" s="92" t="e">
        <f t="shared" si="21"/>
        <v>#REF!</v>
      </c>
      <c r="F22" s="92" t="e">
        <f t="shared" si="21"/>
        <v>#REF!</v>
      </c>
      <c r="G22" s="92" t="e">
        <f t="shared" si="21"/>
        <v>#REF!</v>
      </c>
      <c r="H22" s="25">
        <v>0.64200000000000002</v>
      </c>
      <c r="I22" s="25">
        <f>H22</f>
        <v>0.64200000000000002</v>
      </c>
      <c r="J22" s="25">
        <f t="shared" ref="J22:L22" si="22">I22</f>
        <v>0.64200000000000002</v>
      </c>
      <c r="K22" s="25">
        <f t="shared" si="22"/>
        <v>0.64200000000000002</v>
      </c>
      <c r="L22" s="25">
        <f t="shared" si="22"/>
        <v>0.64200000000000002</v>
      </c>
      <c r="M22" s="21"/>
    </row>
    <row r="23" spans="1:13" x14ac:dyDescent="0.35">
      <c r="A23" t="s">
        <v>91</v>
      </c>
      <c r="B23" s="20"/>
      <c r="C23" s="92" t="e">
        <f>C10/C$6</f>
        <v>#REF!</v>
      </c>
      <c r="D23" s="92" t="e">
        <f t="shared" ref="D23:G23" si="23">D10/D$6</f>
        <v>#REF!</v>
      </c>
      <c r="E23" s="92" t="e">
        <f t="shared" si="23"/>
        <v>#REF!</v>
      </c>
      <c r="F23" s="92" t="e">
        <f t="shared" si="23"/>
        <v>#REF!</v>
      </c>
      <c r="G23" s="92" t="e">
        <f t="shared" si="23"/>
        <v>#REF!</v>
      </c>
      <c r="H23" s="92" t="e">
        <f>H20-H22</f>
        <v>#REF!</v>
      </c>
      <c r="I23" s="92" t="e">
        <f t="shared" ref="I23:L23" si="24">I20-I22</f>
        <v>#REF!</v>
      </c>
      <c r="J23" s="92" t="e">
        <f t="shared" si="24"/>
        <v>#REF!</v>
      </c>
      <c r="K23" s="92" t="e">
        <f t="shared" si="24"/>
        <v>#REF!</v>
      </c>
      <c r="L23" s="92" t="e">
        <f t="shared" si="24"/>
        <v>#REF!</v>
      </c>
      <c r="M23" s="21"/>
    </row>
    <row r="24" spans="1:13" x14ac:dyDescent="0.35">
      <c r="A24" t="s">
        <v>102</v>
      </c>
      <c r="B24" s="20"/>
      <c r="C24" s="92" t="e">
        <f t="shared" ref="C24:G25" si="25">C11/C$6</f>
        <v>#REF!</v>
      </c>
      <c r="D24" s="92" t="e">
        <f t="shared" si="25"/>
        <v>#REF!</v>
      </c>
      <c r="E24" s="92" t="e">
        <f t="shared" si="25"/>
        <v>#REF!</v>
      </c>
      <c r="F24" s="92" t="e">
        <f t="shared" si="25"/>
        <v>#REF!</v>
      </c>
      <c r="G24" s="92" t="e">
        <f t="shared" si="25"/>
        <v>#REF!</v>
      </c>
      <c r="H24" s="25">
        <v>0.22600000000000001</v>
      </c>
      <c r="I24" s="25">
        <f>H24</f>
        <v>0.22600000000000001</v>
      </c>
      <c r="J24" s="25">
        <f t="shared" ref="J24:L24" si="26">I24</f>
        <v>0.22600000000000001</v>
      </c>
      <c r="K24" s="25">
        <f t="shared" si="26"/>
        <v>0.22600000000000001</v>
      </c>
      <c r="L24" s="25">
        <f t="shared" si="26"/>
        <v>0.22600000000000001</v>
      </c>
      <c r="M24" s="21"/>
    </row>
    <row r="25" spans="1:13" x14ac:dyDescent="0.35">
      <c r="A25" t="s">
        <v>103</v>
      </c>
      <c r="B25" s="20"/>
      <c r="C25" s="92" t="e">
        <f t="shared" si="25"/>
        <v>#REF!</v>
      </c>
      <c r="D25" s="92" t="e">
        <f t="shared" si="25"/>
        <v>#REF!</v>
      </c>
      <c r="E25" s="92" t="e">
        <f t="shared" si="25"/>
        <v>#REF!</v>
      </c>
      <c r="F25" s="92" t="e">
        <f t="shared" si="25"/>
        <v>#REF!</v>
      </c>
      <c r="G25" s="92" t="e">
        <f t="shared" si="25"/>
        <v>#REF!</v>
      </c>
      <c r="H25" s="25">
        <v>0</v>
      </c>
      <c r="I25" s="25">
        <f>H25</f>
        <v>0</v>
      </c>
      <c r="J25" s="25">
        <f t="shared" ref="J25:L25" si="27">I25</f>
        <v>0</v>
      </c>
      <c r="K25" s="25">
        <f t="shared" si="27"/>
        <v>0</v>
      </c>
      <c r="L25" s="25">
        <f t="shared" si="27"/>
        <v>0</v>
      </c>
      <c r="M25" s="21"/>
    </row>
    <row r="26" spans="1:13" x14ac:dyDescent="0.35">
      <c r="A26" t="s">
        <v>104</v>
      </c>
      <c r="B26" s="20"/>
      <c r="C26" s="92" t="e">
        <f>C14/C6</f>
        <v>#REF!</v>
      </c>
      <c r="D26" s="92" t="e">
        <f t="shared" ref="D26:G26" si="28">D14/D6</f>
        <v>#REF!</v>
      </c>
      <c r="E26" s="92" t="e">
        <f t="shared" si="28"/>
        <v>#REF!</v>
      </c>
      <c r="F26" s="92" t="e">
        <f t="shared" si="28"/>
        <v>#REF!</v>
      </c>
      <c r="G26" s="92" t="e">
        <f t="shared" si="28"/>
        <v>#REF!</v>
      </c>
      <c r="H26" s="25">
        <v>4.2000000000000003E-2</v>
      </c>
      <c r="I26" s="25">
        <f>H26</f>
        <v>4.2000000000000003E-2</v>
      </c>
      <c r="J26" s="25">
        <f t="shared" ref="J26:L26" si="29">I26</f>
        <v>4.2000000000000003E-2</v>
      </c>
      <c r="K26" s="25">
        <f t="shared" si="29"/>
        <v>4.2000000000000003E-2</v>
      </c>
      <c r="L26" s="25">
        <f t="shared" si="29"/>
        <v>4.2000000000000003E-2</v>
      </c>
      <c r="M26" s="21"/>
    </row>
    <row r="27" spans="1:13" x14ac:dyDescent="0.35">
      <c r="A27" t="s">
        <v>60</v>
      </c>
      <c r="B27" s="20"/>
      <c r="C27" s="92" t="e">
        <f>C13/C6</f>
        <v>#REF!</v>
      </c>
      <c r="D27" s="92" t="e">
        <f t="shared" ref="D27:G27" si="30">D13/D6</f>
        <v>#REF!</v>
      </c>
      <c r="E27" s="92" t="e">
        <f t="shared" si="30"/>
        <v>#REF!</v>
      </c>
      <c r="F27" s="92" t="e">
        <f t="shared" si="30"/>
        <v>#REF!</v>
      </c>
      <c r="G27" s="92" t="e">
        <f t="shared" si="30"/>
        <v>#REF!</v>
      </c>
      <c r="H27" s="92" t="e">
        <f t="shared" ref="H27:L27" si="31">H13/H6</f>
        <v>#REF!</v>
      </c>
      <c r="I27" s="92" t="e">
        <f t="shared" si="31"/>
        <v>#REF!</v>
      </c>
      <c r="J27" s="92" t="e">
        <f t="shared" si="31"/>
        <v>#REF!</v>
      </c>
      <c r="K27" s="92" t="e">
        <f t="shared" si="31"/>
        <v>#REF!</v>
      </c>
      <c r="L27" s="92" t="e">
        <f t="shared" si="31"/>
        <v>#REF!</v>
      </c>
      <c r="M27" s="21"/>
    </row>
    <row r="28" spans="1:13" x14ac:dyDescent="0.35">
      <c r="A28" t="s">
        <v>59</v>
      </c>
      <c r="B28" s="20"/>
      <c r="C28" s="92" t="e">
        <f>C15/C6</f>
        <v>#REF!</v>
      </c>
      <c r="D28" s="92" t="e">
        <f t="shared" ref="D28:G28" si="32">D15/D6</f>
        <v>#REF!</v>
      </c>
      <c r="E28" s="92" t="e">
        <f t="shared" si="32"/>
        <v>#REF!</v>
      </c>
      <c r="F28" s="92" t="e">
        <f t="shared" si="32"/>
        <v>#REF!</v>
      </c>
      <c r="G28" s="92" t="e">
        <f t="shared" si="32"/>
        <v>#REF!</v>
      </c>
      <c r="H28" s="92" t="e">
        <f t="shared" ref="H28:L28" si="33">H15/H6</f>
        <v>#REF!</v>
      </c>
      <c r="I28" s="92" t="e">
        <f t="shared" si="33"/>
        <v>#REF!</v>
      </c>
      <c r="J28" s="92" t="e">
        <f t="shared" si="33"/>
        <v>#REF!</v>
      </c>
      <c r="K28" s="92" t="e">
        <f t="shared" si="33"/>
        <v>#REF!</v>
      </c>
      <c r="L28" s="92" t="e">
        <f t="shared" si="33"/>
        <v>#REF!</v>
      </c>
      <c r="M28" s="21"/>
    </row>
    <row r="29" spans="1:13" x14ac:dyDescent="0.35">
      <c r="A29" t="s">
        <v>32</v>
      </c>
      <c r="B29" s="20"/>
      <c r="C29" s="19" t="s">
        <v>18</v>
      </c>
      <c r="D29" s="19" t="s">
        <v>18</v>
      </c>
      <c r="E29" s="19" t="s">
        <v>18</v>
      </c>
      <c r="F29" s="19" t="s">
        <v>18</v>
      </c>
      <c r="G29" s="19" t="s">
        <v>18</v>
      </c>
      <c r="H29" s="25">
        <v>0.25</v>
      </c>
      <c r="I29" s="25">
        <f>H29</f>
        <v>0.25</v>
      </c>
      <c r="J29" s="25">
        <f t="shared" ref="J29:L29" si="34">I29</f>
        <v>0.25</v>
      </c>
      <c r="K29" s="25">
        <f t="shared" si="34"/>
        <v>0.25</v>
      </c>
      <c r="L29" s="25">
        <f t="shared" si="34"/>
        <v>0.25</v>
      </c>
      <c r="M29" s="21"/>
    </row>
    <row r="30" spans="1:13" ht="15" thickBot="1" x14ac:dyDescent="0.4">
      <c r="A30" t="s">
        <v>58</v>
      </c>
      <c r="B30" s="22"/>
      <c r="C30" s="32" t="s">
        <v>18</v>
      </c>
      <c r="D30" s="32" t="s">
        <v>18</v>
      </c>
      <c r="E30" s="32" t="s">
        <v>18</v>
      </c>
      <c r="F30" s="32" t="s">
        <v>18</v>
      </c>
      <c r="G30" s="32" t="s">
        <v>18</v>
      </c>
      <c r="H30" s="98" t="e">
        <f>H17/H6</f>
        <v>#REF!</v>
      </c>
      <c r="I30" s="98" t="e">
        <f t="shared" ref="I30:L30" si="35">I17/I6</f>
        <v>#REF!</v>
      </c>
      <c r="J30" s="98" t="e">
        <f t="shared" si="35"/>
        <v>#REF!</v>
      </c>
      <c r="K30" s="98" t="e">
        <f t="shared" si="35"/>
        <v>#REF!</v>
      </c>
      <c r="L30" s="98" t="e">
        <f t="shared" si="35"/>
        <v>#REF!</v>
      </c>
      <c r="M30" s="23"/>
    </row>
    <row r="32" spans="1:13" x14ac:dyDescent="0.35">
      <c r="A32" s="9"/>
      <c r="B32" s="9"/>
    </row>
    <row r="33" spans="1:2" x14ac:dyDescent="0.35">
      <c r="A33" s="1" t="s">
        <v>30</v>
      </c>
      <c r="B33" s="1"/>
    </row>
  </sheetData>
  <printOptions horizontalCentered="1"/>
  <pageMargins left="0.2" right="0.2" top="0.75" bottom="0.75" header="0.3" footer="0.3"/>
  <pageSetup scale="85" orientation="landscape" r:id="rId1"/>
  <headerFooter>
    <oddFooter xml:space="preserve">&amp;LPage &amp;P&amp;CFCF Valuation Model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30"/>
  <sheetViews>
    <sheetView showGridLines="0" zoomScale="70" zoomScaleNormal="70" workbookViewId="0">
      <selection activeCell="C4" sqref="C4"/>
    </sheetView>
  </sheetViews>
  <sheetFormatPr defaultRowHeight="14.5" x14ac:dyDescent="0.35"/>
  <cols>
    <col min="1" max="1" width="43.90625" customWidth="1"/>
    <col min="2" max="2" width="3.54296875" customWidth="1"/>
    <col min="3" max="12" width="11.54296875" customWidth="1"/>
    <col min="13" max="13" width="3.54296875" customWidth="1"/>
    <col min="14" max="16" width="13.81640625" customWidth="1"/>
  </cols>
  <sheetData>
    <row r="1" spans="1:13" x14ac:dyDescent="0.35">
      <c r="A1" s="48" t="str">
        <f>+'Income Statement'!A1</f>
        <v>COMPANY NAME AND TICKER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" thickBot="1" x14ac:dyDescent="0.4">
      <c r="A2" s="48" t="s">
        <v>69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x14ac:dyDescent="0.35">
      <c r="A3" s="50" t="str">
        <f>+'Income Statement'!A3</f>
        <v>($millions)</v>
      </c>
      <c r="B3" s="52"/>
      <c r="C3" s="53" t="str">
        <f>+'Income Statement'!C3</f>
        <v>Actual</v>
      </c>
      <c r="D3" s="53" t="str">
        <f>+'Income Statement'!D3</f>
        <v>Actual</v>
      </c>
      <c r="E3" s="53" t="str">
        <f>+'Income Statement'!E3</f>
        <v>Actual</v>
      </c>
      <c r="F3" s="53" t="str">
        <f>+'Income Statement'!F3</f>
        <v>Actual</v>
      </c>
      <c r="G3" s="78" t="str">
        <f>+'Income Statement'!G3</f>
        <v>Actual</v>
      </c>
      <c r="H3" s="53" t="s">
        <v>27</v>
      </c>
      <c r="I3" s="53" t="str">
        <f>+H3</f>
        <v>Projected</v>
      </c>
      <c r="J3" s="53" t="str">
        <f t="shared" ref="J3:L3" si="0">+I3</f>
        <v>Projected</v>
      </c>
      <c r="K3" s="53" t="str">
        <f t="shared" si="0"/>
        <v>Projected</v>
      </c>
      <c r="L3" s="53" t="str">
        <f t="shared" si="0"/>
        <v>Projected</v>
      </c>
      <c r="M3" s="54"/>
    </row>
    <row r="4" spans="1:13" x14ac:dyDescent="0.35">
      <c r="A4" s="55" t="s">
        <v>23</v>
      </c>
      <c r="B4" s="56"/>
      <c r="C4" s="57">
        <f>+'Income Statement'!C4</f>
        <v>2018</v>
      </c>
      <c r="D4" s="57">
        <f>+'Income Statement'!D4</f>
        <v>2019</v>
      </c>
      <c r="E4" s="57">
        <f>+'Income Statement'!E4</f>
        <v>2020</v>
      </c>
      <c r="F4" s="57">
        <f>+'Income Statement'!F4</f>
        <v>2021</v>
      </c>
      <c r="G4" s="79">
        <f>+'Income Statement'!G4</f>
        <v>2022</v>
      </c>
      <c r="H4" s="58">
        <f>+'Income Statement'!H4</f>
        <v>2023</v>
      </c>
      <c r="I4" s="58">
        <f>+'Income Statement'!I4</f>
        <v>2024</v>
      </c>
      <c r="J4" s="58">
        <f>+'Income Statement'!J4</f>
        <v>2025</v>
      </c>
      <c r="K4" s="58">
        <f>+'Income Statement'!K4</f>
        <v>2026</v>
      </c>
      <c r="L4" s="58">
        <f>+'Income Statement'!L4</f>
        <v>2027</v>
      </c>
      <c r="M4" s="59"/>
    </row>
    <row r="5" spans="1:13" x14ac:dyDescent="0.35">
      <c r="B5" s="20"/>
      <c r="M5" s="21"/>
    </row>
    <row r="6" spans="1:13" x14ac:dyDescent="0.35">
      <c r="A6" t="s">
        <v>2</v>
      </c>
      <c r="B6" s="20"/>
      <c r="C6" s="133" t="e">
        <f>#REF!</f>
        <v>#REF!</v>
      </c>
      <c r="D6" s="133" t="e">
        <f>#REF!</f>
        <v>#REF!</v>
      </c>
      <c r="E6" s="133" t="e">
        <f>#REF!</f>
        <v>#REF!</v>
      </c>
      <c r="F6" s="133" t="e">
        <f>#REF!</f>
        <v>#REF!</v>
      </c>
      <c r="G6" s="133" t="e">
        <f>#REF!</f>
        <v>#REF!</v>
      </c>
      <c r="H6" s="137" t="e">
        <f>(H19/365)*H21</f>
        <v>#REF!</v>
      </c>
      <c r="I6" s="137" t="e">
        <f t="shared" ref="I6:L6" si="1">(I19/365)*I21</f>
        <v>#REF!</v>
      </c>
      <c r="J6" s="137" t="e">
        <f t="shared" si="1"/>
        <v>#REF!</v>
      </c>
      <c r="K6" s="137" t="e">
        <f t="shared" si="1"/>
        <v>#REF!</v>
      </c>
      <c r="L6" s="137" t="e">
        <f t="shared" si="1"/>
        <v>#REF!</v>
      </c>
      <c r="M6" s="21"/>
    </row>
    <row r="7" spans="1:13" x14ac:dyDescent="0.35">
      <c r="A7" t="s">
        <v>1</v>
      </c>
      <c r="B7" s="20"/>
      <c r="C7" s="135" t="e">
        <f>#REF!</f>
        <v>#REF!</v>
      </c>
      <c r="D7" s="135" t="e">
        <f>#REF!</f>
        <v>#REF!</v>
      </c>
      <c r="E7" s="135" t="e">
        <f>#REF!</f>
        <v>#REF!</v>
      </c>
      <c r="F7" s="135" t="e">
        <f>#REF!</f>
        <v>#REF!</v>
      </c>
      <c r="G7" s="135" t="e">
        <f>#REF!</f>
        <v>#REF!</v>
      </c>
      <c r="H7" s="90" t="e">
        <f>H20/H22</f>
        <v>#REF!</v>
      </c>
      <c r="I7" s="90" t="e">
        <f t="shared" ref="I7:L7" si="2">I20/I22</f>
        <v>#REF!</v>
      </c>
      <c r="J7" s="90" t="e">
        <f t="shared" si="2"/>
        <v>#REF!</v>
      </c>
      <c r="K7" s="90" t="e">
        <f t="shared" si="2"/>
        <v>#REF!</v>
      </c>
      <c r="L7" s="90" t="e">
        <f t="shared" si="2"/>
        <v>#REF!</v>
      </c>
      <c r="M7" s="21"/>
    </row>
    <row r="8" spans="1:13" ht="16" x14ac:dyDescent="0.5">
      <c r="A8" t="s">
        <v>95</v>
      </c>
      <c r="B8" s="20"/>
      <c r="C8" s="134" t="e">
        <f>#REF!+#REF!</f>
        <v>#REF!</v>
      </c>
      <c r="D8" s="134" t="e">
        <f>#REF!+#REF!</f>
        <v>#REF!</v>
      </c>
      <c r="E8" s="134" t="e">
        <f>#REF!+#REF!</f>
        <v>#REF!</v>
      </c>
      <c r="F8" s="134" t="e">
        <f>#REF!+#REF!</f>
        <v>#REF!</v>
      </c>
      <c r="G8" s="134" t="e">
        <f>#REF!+#REF!</f>
        <v>#REF!</v>
      </c>
      <c r="H8" s="95" t="e">
        <f>H19*H23</f>
        <v>#REF!</v>
      </c>
      <c r="I8" s="95" t="e">
        <f t="shared" ref="I8:L8" si="3">I19*I23</f>
        <v>#REF!</v>
      </c>
      <c r="J8" s="95" t="e">
        <f t="shared" si="3"/>
        <v>#REF!</v>
      </c>
      <c r="K8" s="95" t="e">
        <f t="shared" si="3"/>
        <v>#REF!</v>
      </c>
      <c r="L8" s="95" t="e">
        <f t="shared" si="3"/>
        <v>#REF!</v>
      </c>
      <c r="M8" s="21"/>
    </row>
    <row r="9" spans="1:13" x14ac:dyDescent="0.35">
      <c r="A9" t="s">
        <v>3</v>
      </c>
      <c r="B9" s="20"/>
      <c r="C9" s="99" t="e">
        <f>SUM(C6:C8)</f>
        <v>#REF!</v>
      </c>
      <c r="D9" s="99" t="e">
        <f t="shared" ref="D9:G9" si="4">SUM(D6:D8)</f>
        <v>#REF!</v>
      </c>
      <c r="E9" s="99" t="e">
        <f t="shared" si="4"/>
        <v>#REF!</v>
      </c>
      <c r="F9" s="99" t="e">
        <f t="shared" si="4"/>
        <v>#REF!</v>
      </c>
      <c r="G9" s="99" t="e">
        <f t="shared" si="4"/>
        <v>#REF!</v>
      </c>
      <c r="H9" s="99" t="e">
        <f t="shared" ref="H9" si="5">SUM(H6:H8)</f>
        <v>#REF!</v>
      </c>
      <c r="I9" s="99" t="e">
        <f t="shared" ref="I9" si="6">SUM(I6:I8)</f>
        <v>#REF!</v>
      </c>
      <c r="J9" s="99" t="e">
        <f t="shared" ref="J9" si="7">SUM(J6:J8)</f>
        <v>#REF!</v>
      </c>
      <c r="K9" s="99" t="e">
        <f t="shared" ref="K9" si="8">SUM(K6:K8)</f>
        <v>#REF!</v>
      </c>
      <c r="L9" s="99" t="e">
        <f t="shared" ref="L9" si="9">SUM(L6:L8)</f>
        <v>#REF!</v>
      </c>
      <c r="M9" s="21"/>
    </row>
    <row r="10" spans="1:13" x14ac:dyDescent="0.35">
      <c r="B10" s="20"/>
      <c r="M10" s="21"/>
    </row>
    <row r="11" spans="1:13" x14ac:dyDescent="0.35">
      <c r="A11" t="s">
        <v>4</v>
      </c>
      <c r="B11" s="20"/>
      <c r="C11" s="135" t="e">
        <f>#REF!</f>
        <v>#REF!</v>
      </c>
      <c r="D11" s="135" t="e">
        <f>#REF!</f>
        <v>#REF!</v>
      </c>
      <c r="E11" s="135" t="e">
        <f>#REF!</f>
        <v>#REF!</v>
      </c>
      <c r="F11" s="135" t="e">
        <f>#REF!</f>
        <v>#REF!</v>
      </c>
      <c r="G11" s="135" t="e">
        <f>#REF!</f>
        <v>#REF!</v>
      </c>
      <c r="H11" s="138" t="e">
        <f>(H20/365)*H24</f>
        <v>#REF!</v>
      </c>
      <c r="I11" s="138" t="e">
        <f t="shared" ref="I11:L11" si="10">(I20/365)*I24</f>
        <v>#REF!</v>
      </c>
      <c r="J11" s="138" t="e">
        <f t="shared" si="10"/>
        <v>#REF!</v>
      </c>
      <c r="K11" s="138" t="e">
        <f t="shared" si="10"/>
        <v>#REF!</v>
      </c>
      <c r="L11" s="138" t="e">
        <f t="shared" si="10"/>
        <v>#REF!</v>
      </c>
      <c r="M11" s="21"/>
    </row>
    <row r="12" spans="1:13" ht="16" x14ac:dyDescent="0.5">
      <c r="A12" t="s">
        <v>107</v>
      </c>
      <c r="B12" s="20"/>
      <c r="C12" s="134" t="e">
        <f>#REF!+#REF!+#REF!</f>
        <v>#REF!</v>
      </c>
      <c r="D12" s="134" t="e">
        <f>#REF!+#REF!+#REF!</f>
        <v>#REF!</v>
      </c>
      <c r="E12" s="134" t="e">
        <f>#REF!+#REF!+#REF!</f>
        <v>#REF!</v>
      </c>
      <c r="F12" s="134" t="e">
        <f>#REF!+#REF!+#REF!</f>
        <v>#REF!</v>
      </c>
      <c r="G12" s="134" t="e">
        <f>#REF!+#REF!+#REF!</f>
        <v>#REF!</v>
      </c>
      <c r="H12" s="87" t="e">
        <f>H25*H20</f>
        <v>#REF!</v>
      </c>
      <c r="I12" s="87" t="e">
        <f t="shared" ref="I12:L12" si="11">I25*I20</f>
        <v>#REF!</v>
      </c>
      <c r="J12" s="87" t="e">
        <f t="shared" si="11"/>
        <v>#REF!</v>
      </c>
      <c r="K12" s="87" t="e">
        <f t="shared" si="11"/>
        <v>#REF!</v>
      </c>
      <c r="L12" s="87" t="e">
        <f t="shared" si="11"/>
        <v>#REF!</v>
      </c>
      <c r="M12" s="21"/>
    </row>
    <row r="13" spans="1:13" ht="16" x14ac:dyDescent="0.5">
      <c r="A13" t="s">
        <v>65</v>
      </c>
      <c r="B13" s="20"/>
      <c r="C13" s="87" t="e">
        <f>SUM(C11:C12)</f>
        <v>#REF!</v>
      </c>
      <c r="D13" s="87" t="e">
        <f t="shared" ref="D13:G13" si="12">SUM(D11:D12)</f>
        <v>#REF!</v>
      </c>
      <c r="E13" s="87" t="e">
        <f t="shared" si="12"/>
        <v>#REF!</v>
      </c>
      <c r="F13" s="87" t="e">
        <f t="shared" si="12"/>
        <v>#REF!</v>
      </c>
      <c r="G13" s="87" t="e">
        <f t="shared" si="12"/>
        <v>#REF!</v>
      </c>
      <c r="H13" s="87" t="e">
        <f t="shared" ref="H13" si="13">SUM(H11:H12)</f>
        <v>#REF!</v>
      </c>
      <c r="I13" s="87" t="e">
        <f t="shared" ref="I13" si="14">SUM(I11:I12)</f>
        <v>#REF!</v>
      </c>
      <c r="J13" s="87" t="e">
        <f t="shared" ref="J13" si="15">SUM(J11:J12)</f>
        <v>#REF!</v>
      </c>
      <c r="K13" s="87" t="e">
        <f t="shared" ref="K13" si="16">SUM(K11:K12)</f>
        <v>#REF!</v>
      </c>
      <c r="L13" s="87" t="e">
        <f t="shared" ref="L13" si="17">SUM(L11:L12)</f>
        <v>#REF!</v>
      </c>
      <c r="M13" s="21"/>
    </row>
    <row r="14" spans="1:13" x14ac:dyDescent="0.35">
      <c r="B14" s="20"/>
      <c r="C14" s="6"/>
      <c r="D14" s="6"/>
      <c r="E14" s="6"/>
      <c r="F14" s="6"/>
      <c r="G14" s="6"/>
      <c r="H14" s="6"/>
      <c r="I14" s="6"/>
      <c r="J14" s="6"/>
      <c r="K14" s="6"/>
      <c r="L14" s="6"/>
      <c r="M14" s="21"/>
    </row>
    <row r="15" spans="1:13" x14ac:dyDescent="0.35">
      <c r="A15" t="s">
        <v>64</v>
      </c>
      <c r="B15" s="20"/>
      <c r="C15" s="84" t="e">
        <f>C9-C13</f>
        <v>#REF!</v>
      </c>
      <c r="D15" s="84" t="e">
        <f t="shared" ref="D15:G15" si="18">D9-D13</f>
        <v>#REF!</v>
      </c>
      <c r="E15" s="84" t="e">
        <f t="shared" si="18"/>
        <v>#REF!</v>
      </c>
      <c r="F15" s="84" t="e">
        <f t="shared" si="18"/>
        <v>#REF!</v>
      </c>
      <c r="G15" s="84" t="e">
        <f t="shared" si="18"/>
        <v>#REF!</v>
      </c>
      <c r="H15" s="84" t="e">
        <f t="shared" ref="H15:L15" si="19">H9-H13</f>
        <v>#REF!</v>
      </c>
      <c r="I15" s="84" t="e">
        <f t="shared" si="19"/>
        <v>#REF!</v>
      </c>
      <c r="J15" s="84" t="e">
        <f t="shared" si="19"/>
        <v>#REF!</v>
      </c>
      <c r="K15" s="84" t="e">
        <f t="shared" si="19"/>
        <v>#REF!</v>
      </c>
      <c r="L15" s="84" t="e">
        <f t="shared" si="19"/>
        <v>#REF!</v>
      </c>
      <c r="M15" s="21"/>
    </row>
    <row r="16" spans="1:13" ht="15" thickBot="1" x14ac:dyDescent="0.4">
      <c r="A16" t="s">
        <v>66</v>
      </c>
      <c r="B16" s="22"/>
      <c r="C16" s="35" t="s">
        <v>18</v>
      </c>
      <c r="D16" s="100" t="e">
        <f>C15-D15</f>
        <v>#REF!</v>
      </c>
      <c r="E16" s="100" t="e">
        <f t="shared" ref="E16:G16" si="20">D15-E15</f>
        <v>#REF!</v>
      </c>
      <c r="F16" s="100" t="e">
        <f t="shared" si="20"/>
        <v>#REF!</v>
      </c>
      <c r="G16" s="100" t="e">
        <f t="shared" si="20"/>
        <v>#REF!</v>
      </c>
      <c r="H16" s="100" t="e">
        <f t="shared" ref="H16" si="21">G15-H15</f>
        <v>#REF!</v>
      </c>
      <c r="I16" s="100" t="e">
        <f t="shared" ref="I16" si="22">H15-I15</f>
        <v>#REF!</v>
      </c>
      <c r="J16" s="100" t="e">
        <f t="shared" ref="J16" si="23">I15-J15</f>
        <v>#REF!</v>
      </c>
      <c r="K16" s="100" t="e">
        <f t="shared" ref="K16" si="24">J15-K15</f>
        <v>#REF!</v>
      </c>
      <c r="L16" s="100" t="e">
        <f t="shared" ref="L16" si="25">K15-L15</f>
        <v>#REF!</v>
      </c>
      <c r="M16" s="23"/>
    </row>
    <row r="17" spans="1:13" ht="15" thickBot="1" x14ac:dyDescent="0.4">
      <c r="C17" s="29"/>
      <c r="D17" s="6"/>
      <c r="E17" s="6"/>
      <c r="F17" s="6"/>
      <c r="G17" s="6"/>
      <c r="H17" s="6"/>
      <c r="I17" s="6"/>
      <c r="J17" s="6"/>
      <c r="K17" s="6"/>
      <c r="L17" s="6"/>
    </row>
    <row r="18" spans="1:13" x14ac:dyDescent="0.35">
      <c r="B18" s="33"/>
      <c r="C18" s="34"/>
      <c r="D18" s="34"/>
      <c r="E18" s="34"/>
      <c r="F18" s="34"/>
      <c r="G18" s="34"/>
      <c r="H18" s="40" t="s">
        <v>71</v>
      </c>
      <c r="I18" s="34"/>
      <c r="J18" s="34"/>
      <c r="K18" s="34"/>
      <c r="L18" s="34"/>
      <c r="M18" s="18"/>
    </row>
    <row r="19" spans="1:13" x14ac:dyDescent="0.35">
      <c r="A19" t="s">
        <v>10</v>
      </c>
      <c r="B19" s="20"/>
      <c r="C19" s="133" t="e">
        <f>'Income Statement'!C6</f>
        <v>#REF!</v>
      </c>
      <c r="D19" s="133" t="e">
        <f>'Income Statement'!D6</f>
        <v>#REF!</v>
      </c>
      <c r="E19" s="133" t="e">
        <f>'Income Statement'!E6</f>
        <v>#REF!</v>
      </c>
      <c r="F19" s="133" t="e">
        <f>'Income Statement'!F6</f>
        <v>#REF!</v>
      </c>
      <c r="G19" s="133" t="e">
        <f>'Income Statement'!G6</f>
        <v>#REF!</v>
      </c>
      <c r="H19" s="133" t="e">
        <f>'Income Statement'!H6</f>
        <v>#REF!</v>
      </c>
      <c r="I19" s="133" t="e">
        <f>'Income Statement'!I6</f>
        <v>#REF!</v>
      </c>
      <c r="J19" s="133" t="e">
        <f>'Income Statement'!J6</f>
        <v>#REF!</v>
      </c>
      <c r="K19" s="133" t="e">
        <f>'Income Statement'!K6</f>
        <v>#REF!</v>
      </c>
      <c r="L19" s="133" t="e">
        <f>'Income Statement'!L6</f>
        <v>#REF!</v>
      </c>
      <c r="M19" s="21"/>
    </row>
    <row r="20" spans="1:13" x14ac:dyDescent="0.35">
      <c r="A20" t="s">
        <v>11</v>
      </c>
      <c r="B20" s="20"/>
      <c r="C20" s="135" t="e">
        <f>'Income Statement'!C8</f>
        <v>#REF!</v>
      </c>
      <c r="D20" s="135" t="e">
        <f>'Income Statement'!D8</f>
        <v>#REF!</v>
      </c>
      <c r="E20" s="135" t="e">
        <f>'Income Statement'!E8</f>
        <v>#REF!</v>
      </c>
      <c r="F20" s="135" t="e">
        <f>'Income Statement'!F8</f>
        <v>#REF!</v>
      </c>
      <c r="G20" s="135" t="e">
        <f>'Income Statement'!G8</f>
        <v>#REF!</v>
      </c>
      <c r="H20" s="135" t="e">
        <f>'Income Statement'!H8</f>
        <v>#REF!</v>
      </c>
      <c r="I20" s="135" t="e">
        <f>'Income Statement'!I8</f>
        <v>#REF!</v>
      </c>
      <c r="J20" s="135" t="e">
        <f>'Income Statement'!J8</f>
        <v>#REF!</v>
      </c>
      <c r="K20" s="135" t="e">
        <f>'Income Statement'!K8</f>
        <v>#REF!</v>
      </c>
      <c r="L20" s="135" t="e">
        <f>'Income Statement'!L8</f>
        <v>#REF!</v>
      </c>
      <c r="M20" s="21"/>
    </row>
    <row r="21" spans="1:13" x14ac:dyDescent="0.35">
      <c r="A21" t="s">
        <v>16</v>
      </c>
      <c r="B21" s="20"/>
      <c r="C21" s="136" t="e">
        <f>C6/(C19/365)</f>
        <v>#REF!</v>
      </c>
      <c r="D21" s="136" t="e">
        <f t="shared" ref="D21:G21" si="26">D6/(D19/365)</f>
        <v>#REF!</v>
      </c>
      <c r="E21" s="136" t="e">
        <f t="shared" si="26"/>
        <v>#REF!</v>
      </c>
      <c r="F21" s="136" t="e">
        <f t="shared" si="26"/>
        <v>#REF!</v>
      </c>
      <c r="G21" s="136" t="e">
        <f t="shared" si="26"/>
        <v>#REF!</v>
      </c>
      <c r="H21" s="177" t="e">
        <f>AVERAGE(E21:G21)</f>
        <v>#REF!</v>
      </c>
      <c r="I21" s="177" t="e">
        <f>H21</f>
        <v>#REF!</v>
      </c>
      <c r="J21" s="177" t="e">
        <f t="shared" ref="J21:L21" si="27">I21</f>
        <v>#REF!</v>
      </c>
      <c r="K21" s="177" t="e">
        <f t="shared" si="27"/>
        <v>#REF!</v>
      </c>
      <c r="L21" s="177" t="e">
        <f t="shared" si="27"/>
        <v>#REF!</v>
      </c>
      <c r="M21" s="21"/>
    </row>
    <row r="22" spans="1:13" x14ac:dyDescent="0.35">
      <c r="A22" t="s">
        <v>22</v>
      </c>
      <c r="B22" s="20"/>
      <c r="C22" s="90" t="e">
        <f>C20/C7</f>
        <v>#REF!</v>
      </c>
      <c r="D22" s="90" t="e">
        <f t="shared" ref="D22:G22" si="28">D20/D7</f>
        <v>#REF!</v>
      </c>
      <c r="E22" s="90" t="e">
        <f t="shared" si="28"/>
        <v>#REF!</v>
      </c>
      <c r="F22" s="90" t="e">
        <f t="shared" si="28"/>
        <v>#REF!</v>
      </c>
      <c r="G22" s="90" t="e">
        <f t="shared" si="28"/>
        <v>#REF!</v>
      </c>
      <c r="H22" s="178" t="e">
        <f>AVERAGE(E22:G22)</f>
        <v>#REF!</v>
      </c>
      <c r="I22" s="178" t="e">
        <f>H22</f>
        <v>#REF!</v>
      </c>
      <c r="J22" s="178" t="e">
        <f t="shared" ref="J22:L22" si="29">I22</f>
        <v>#REF!</v>
      </c>
      <c r="K22" s="178" t="e">
        <f t="shared" si="29"/>
        <v>#REF!</v>
      </c>
      <c r="L22" s="178" t="e">
        <f t="shared" si="29"/>
        <v>#REF!</v>
      </c>
      <c r="M22" s="21"/>
    </row>
    <row r="23" spans="1:13" x14ac:dyDescent="0.35">
      <c r="A23" t="s">
        <v>96</v>
      </c>
      <c r="B23" s="20"/>
      <c r="C23" s="92" t="e">
        <f>C8/C19</f>
        <v>#REF!</v>
      </c>
      <c r="D23" s="92" t="e">
        <f t="shared" ref="D23:G23" si="30">D8/D19</f>
        <v>#REF!</v>
      </c>
      <c r="E23" s="92" t="e">
        <f t="shared" si="30"/>
        <v>#REF!</v>
      </c>
      <c r="F23" s="92" t="e">
        <f t="shared" si="30"/>
        <v>#REF!</v>
      </c>
      <c r="G23" s="92" t="e">
        <f t="shared" si="30"/>
        <v>#REF!</v>
      </c>
      <c r="H23" s="25" t="e">
        <f>AVERAGE(E23:G23)</f>
        <v>#REF!</v>
      </c>
      <c r="I23" s="25" t="e">
        <f t="shared" ref="I23:L23" si="31">AVERAGE(F23:H23)</f>
        <v>#REF!</v>
      </c>
      <c r="J23" s="25" t="e">
        <f t="shared" si="31"/>
        <v>#REF!</v>
      </c>
      <c r="K23" s="25" t="e">
        <f t="shared" si="31"/>
        <v>#REF!</v>
      </c>
      <c r="L23" s="25" t="e">
        <f t="shared" si="31"/>
        <v>#REF!</v>
      </c>
      <c r="M23" s="21"/>
    </row>
    <row r="24" spans="1:13" x14ac:dyDescent="0.35">
      <c r="A24" s="1" t="s">
        <v>68</v>
      </c>
      <c r="B24" s="20"/>
      <c r="C24" s="136" t="e">
        <f>C11/(C20/365)</f>
        <v>#REF!</v>
      </c>
      <c r="D24" s="136" t="e">
        <f t="shared" ref="D24:G24" si="32">D11/(D20/365)</f>
        <v>#REF!</v>
      </c>
      <c r="E24" s="136" t="e">
        <f t="shared" si="32"/>
        <v>#REF!</v>
      </c>
      <c r="F24" s="136" t="e">
        <f t="shared" si="32"/>
        <v>#REF!</v>
      </c>
      <c r="G24" s="136" t="e">
        <f t="shared" si="32"/>
        <v>#REF!</v>
      </c>
      <c r="H24" s="177" t="e">
        <f>AVERAGE(E24:G24)</f>
        <v>#REF!</v>
      </c>
      <c r="I24" s="177" t="e">
        <f>H24</f>
        <v>#REF!</v>
      </c>
      <c r="J24" s="177" t="e">
        <f t="shared" ref="J24:L24" si="33">I24</f>
        <v>#REF!</v>
      </c>
      <c r="K24" s="177" t="e">
        <f t="shared" si="33"/>
        <v>#REF!</v>
      </c>
      <c r="L24" s="177" t="e">
        <f t="shared" si="33"/>
        <v>#REF!</v>
      </c>
      <c r="M24" s="21"/>
    </row>
    <row r="25" spans="1:13" ht="15" thickBot="1" x14ac:dyDescent="0.4">
      <c r="A25" t="s">
        <v>97</v>
      </c>
      <c r="B25" s="22"/>
      <c r="C25" s="98" t="e">
        <f>C12/C20</f>
        <v>#REF!</v>
      </c>
      <c r="D25" s="98" t="e">
        <f t="shared" ref="D25:G25" si="34">D12/D20</f>
        <v>#REF!</v>
      </c>
      <c r="E25" s="98" t="e">
        <f t="shared" si="34"/>
        <v>#REF!</v>
      </c>
      <c r="F25" s="98" t="e">
        <f t="shared" si="34"/>
        <v>#REF!</v>
      </c>
      <c r="G25" s="98" t="e">
        <f t="shared" si="34"/>
        <v>#REF!</v>
      </c>
      <c r="H25" s="36" t="e">
        <f>AVERAGE(E25:G25)</f>
        <v>#REF!</v>
      </c>
      <c r="I25" s="36" t="e">
        <f>H25</f>
        <v>#REF!</v>
      </c>
      <c r="J25" s="36" t="e">
        <f t="shared" ref="J25:L25" si="35">I25</f>
        <v>#REF!</v>
      </c>
      <c r="K25" s="36" t="e">
        <f t="shared" si="35"/>
        <v>#REF!</v>
      </c>
      <c r="L25" s="36" t="e">
        <f t="shared" si="35"/>
        <v>#REF!</v>
      </c>
      <c r="M25" s="23"/>
    </row>
    <row r="26" spans="1:13" ht="15" thickBot="1" x14ac:dyDescent="0.4">
      <c r="C26" s="14"/>
      <c r="D26" s="14"/>
      <c r="E26" s="14"/>
      <c r="F26" s="14"/>
      <c r="G26" s="14"/>
      <c r="H26" s="11"/>
      <c r="I26" s="11"/>
      <c r="J26" s="11"/>
      <c r="K26" s="11"/>
      <c r="L26" s="11"/>
    </row>
    <row r="27" spans="1:13" x14ac:dyDescent="0.35">
      <c r="A27" s="7" t="s">
        <v>70</v>
      </c>
      <c r="B27" s="15"/>
      <c r="C27" s="37"/>
      <c r="D27" s="37"/>
      <c r="E27" s="37"/>
      <c r="F27" s="37"/>
      <c r="G27" s="37"/>
      <c r="H27" s="39" t="s">
        <v>71</v>
      </c>
      <c r="I27" s="39"/>
      <c r="J27" s="38"/>
      <c r="K27" s="38"/>
      <c r="L27" s="38"/>
      <c r="M27" s="18"/>
    </row>
    <row r="28" spans="1:13" x14ac:dyDescent="0.35">
      <c r="A28" t="s">
        <v>61</v>
      </c>
      <c r="B28" s="20"/>
      <c r="C28" s="101" t="e">
        <f>-#REF!</f>
        <v>#REF!</v>
      </c>
      <c r="D28" s="101" t="e">
        <f>-#REF!</f>
        <v>#REF!</v>
      </c>
      <c r="E28" s="101" t="e">
        <f>-#REF!</f>
        <v>#REF!</v>
      </c>
      <c r="F28" s="101" t="e">
        <f>-#REF!</f>
        <v>#REF!</v>
      </c>
      <c r="G28" s="101" t="e">
        <f>-#REF!</f>
        <v>#REF!</v>
      </c>
      <c r="H28" s="84" t="e">
        <f>H29*H30</f>
        <v>#REF!</v>
      </c>
      <c r="I28" s="84" t="e">
        <f t="shared" ref="I28:L28" si="36">I29*I30</f>
        <v>#REF!</v>
      </c>
      <c r="J28" s="84" t="e">
        <f t="shared" si="36"/>
        <v>#REF!</v>
      </c>
      <c r="K28" s="84" t="e">
        <f t="shared" si="36"/>
        <v>#REF!</v>
      </c>
      <c r="L28" s="84" t="e">
        <f t="shared" si="36"/>
        <v>#REF!</v>
      </c>
      <c r="M28" s="21"/>
    </row>
    <row r="29" spans="1:13" x14ac:dyDescent="0.35">
      <c r="A29" t="str">
        <f>+'Income Statement'!A14</f>
        <v>Depreciation/Amortization</v>
      </c>
      <c r="B29" s="20"/>
      <c r="C29" s="90" t="e">
        <f>'Income Statement'!C14</f>
        <v>#REF!</v>
      </c>
      <c r="D29" s="90" t="e">
        <f>'Income Statement'!D14</f>
        <v>#REF!</v>
      </c>
      <c r="E29" s="90" t="e">
        <f>'Income Statement'!E14</f>
        <v>#REF!</v>
      </c>
      <c r="F29" s="90" t="e">
        <f>'Income Statement'!F14</f>
        <v>#REF!</v>
      </c>
      <c r="G29" s="90" t="e">
        <f>'Income Statement'!G14</f>
        <v>#REF!</v>
      </c>
      <c r="H29" s="90" t="e">
        <f>'Income Statement'!H14</f>
        <v>#REF!</v>
      </c>
      <c r="I29" s="90" t="e">
        <f>'Income Statement'!I14</f>
        <v>#REF!</v>
      </c>
      <c r="J29" s="90" t="e">
        <f>'Income Statement'!J14</f>
        <v>#REF!</v>
      </c>
      <c r="K29" s="90" t="e">
        <f>'Income Statement'!K14</f>
        <v>#REF!</v>
      </c>
      <c r="L29" s="90" t="e">
        <f>'Income Statement'!L14</f>
        <v>#REF!</v>
      </c>
      <c r="M29" s="21"/>
    </row>
    <row r="30" spans="1:13" ht="15" thickBot="1" x14ac:dyDescent="0.4">
      <c r="A30" t="s">
        <v>62</v>
      </c>
      <c r="B30" s="22"/>
      <c r="C30" s="102" t="e">
        <f>C28/C29</f>
        <v>#REF!</v>
      </c>
      <c r="D30" s="102" t="e">
        <f t="shared" ref="D30:G30" si="37">D28/D29</f>
        <v>#REF!</v>
      </c>
      <c r="E30" s="102" t="e">
        <f t="shared" si="37"/>
        <v>#REF!</v>
      </c>
      <c r="F30" s="102" t="e">
        <f t="shared" si="37"/>
        <v>#REF!</v>
      </c>
      <c r="G30" s="102" t="e">
        <f t="shared" si="37"/>
        <v>#REF!</v>
      </c>
      <c r="H30" s="30" t="s">
        <v>127</v>
      </c>
      <c r="I30" s="30" t="str">
        <f>H30</f>
        <v>INPUT</v>
      </c>
      <c r="J30" s="30" t="str">
        <f t="shared" ref="J30:L30" si="38">I30</f>
        <v>INPUT</v>
      </c>
      <c r="K30" s="30" t="str">
        <f t="shared" si="38"/>
        <v>INPUT</v>
      </c>
      <c r="L30" s="30" t="str">
        <f t="shared" si="38"/>
        <v>INPUT</v>
      </c>
      <c r="M30" s="23"/>
    </row>
  </sheetData>
  <printOptions horizontalCentered="1"/>
  <pageMargins left="0.2" right="0.2" top="0.75" bottom="0.75" header="0.3" footer="0.3"/>
  <pageSetup scale="80" orientation="landscape" r:id="rId1"/>
  <headerFooter>
    <oddFooter xml:space="preserve">&amp;LPage &amp;P&amp;CFCF Valuation Model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32"/>
  <sheetViews>
    <sheetView showGridLines="0" zoomScaleNormal="100" workbookViewId="0">
      <selection activeCell="D25" sqref="D25"/>
    </sheetView>
  </sheetViews>
  <sheetFormatPr defaultRowHeight="14.5" x14ac:dyDescent="0.35"/>
  <cols>
    <col min="1" max="1" width="36.1796875" customWidth="1"/>
    <col min="2" max="2" width="9.08984375" customWidth="1"/>
    <col min="3" max="3" width="18.54296875" customWidth="1"/>
    <col min="4" max="6" width="13.81640625" customWidth="1"/>
  </cols>
  <sheetData>
    <row r="1" spans="1:4" ht="15" thickBot="1" x14ac:dyDescent="0.4">
      <c r="A1" s="48" t="str">
        <f>+'Income Statement'!A1</f>
        <v>COMPANY NAME AND TICKER</v>
      </c>
      <c r="B1" s="48"/>
      <c r="C1" s="49"/>
      <c r="D1" s="49"/>
    </row>
    <row r="2" spans="1:4" x14ac:dyDescent="0.35">
      <c r="A2" s="48" t="s">
        <v>21</v>
      </c>
      <c r="B2" s="48"/>
      <c r="C2" s="51"/>
      <c r="D2" s="49"/>
    </row>
    <row r="3" spans="1:4" x14ac:dyDescent="0.35">
      <c r="A3" s="50" t="str">
        <f>+'Income Statement'!A3</f>
        <v>($millions)</v>
      </c>
      <c r="B3" s="50"/>
      <c r="C3" s="81" t="s">
        <v>128</v>
      </c>
      <c r="D3" s="49"/>
    </row>
    <row r="4" spans="1:4" x14ac:dyDescent="0.35">
      <c r="C4" s="27"/>
    </row>
    <row r="5" spans="1:4" x14ac:dyDescent="0.35">
      <c r="A5" t="s">
        <v>0</v>
      </c>
      <c r="C5" s="139">
        <v>1</v>
      </c>
    </row>
    <row r="6" spans="1:4" x14ac:dyDescent="0.35">
      <c r="A6" t="s">
        <v>2</v>
      </c>
      <c r="C6" s="140">
        <v>1</v>
      </c>
    </row>
    <row r="7" spans="1:4" x14ac:dyDescent="0.35">
      <c r="A7" t="s">
        <v>1</v>
      </c>
      <c r="C7" s="140">
        <v>1</v>
      </c>
    </row>
    <row r="8" spans="1:4" ht="16" x14ac:dyDescent="0.5">
      <c r="A8" t="s">
        <v>95</v>
      </c>
      <c r="C8" s="141">
        <v>1</v>
      </c>
    </row>
    <row r="9" spans="1:4" x14ac:dyDescent="0.35">
      <c r="A9" t="s">
        <v>3</v>
      </c>
      <c r="C9" s="105">
        <f>SUM(C5:C8)</f>
        <v>4</v>
      </c>
    </row>
    <row r="10" spans="1:4" x14ac:dyDescent="0.35">
      <c r="C10" s="27"/>
    </row>
    <row r="11" spans="1:4" x14ac:dyDescent="0.35">
      <c r="A11" t="s">
        <v>98</v>
      </c>
      <c r="C11" s="142">
        <v>1</v>
      </c>
    </row>
    <row r="12" spans="1:4" x14ac:dyDescent="0.35">
      <c r="A12" t="s">
        <v>31</v>
      </c>
      <c r="C12" s="142">
        <v>1</v>
      </c>
    </row>
    <row r="13" spans="1:4" ht="16" x14ac:dyDescent="0.5">
      <c r="A13" t="s">
        <v>99</v>
      </c>
      <c r="C13" s="141">
        <v>1</v>
      </c>
    </row>
    <row r="14" spans="1:4" x14ac:dyDescent="0.35">
      <c r="C14" s="27"/>
    </row>
    <row r="15" spans="1:4" ht="16" x14ac:dyDescent="0.5">
      <c r="A15" t="s">
        <v>6</v>
      </c>
      <c r="C15" s="106">
        <f>SUM(C9:C13)</f>
        <v>7</v>
      </c>
    </row>
    <row r="16" spans="1:4" x14ac:dyDescent="0.35">
      <c r="C16" s="27"/>
    </row>
    <row r="17" spans="1:3" x14ac:dyDescent="0.35">
      <c r="A17" t="s">
        <v>4</v>
      </c>
      <c r="C17" s="140">
        <v>1</v>
      </c>
    </row>
    <row r="18" spans="1:3" x14ac:dyDescent="0.35">
      <c r="A18" t="s">
        <v>95</v>
      </c>
      <c r="C18" s="140">
        <v>1</v>
      </c>
    </row>
    <row r="19" spans="1:3" ht="16" x14ac:dyDescent="0.5">
      <c r="A19" t="s">
        <v>73</v>
      </c>
      <c r="C19" s="141">
        <v>1</v>
      </c>
    </row>
    <row r="20" spans="1:3" x14ac:dyDescent="0.35">
      <c r="A20" t="s">
        <v>5</v>
      </c>
      <c r="C20" s="105">
        <f>SUM(C17:C19)</f>
        <v>3</v>
      </c>
    </row>
    <row r="21" spans="1:3" x14ac:dyDescent="0.35">
      <c r="C21" s="27"/>
    </row>
    <row r="22" spans="1:3" x14ac:dyDescent="0.35">
      <c r="A22" t="s">
        <v>100</v>
      </c>
      <c r="C22" s="105">
        <v>1</v>
      </c>
    </row>
    <row r="23" spans="1:3" x14ac:dyDescent="0.35">
      <c r="A23" t="s">
        <v>105</v>
      </c>
      <c r="C23" s="105">
        <v>1</v>
      </c>
    </row>
    <row r="24" spans="1:3" ht="16" x14ac:dyDescent="0.5">
      <c r="A24" t="s">
        <v>7</v>
      </c>
      <c r="C24" s="104">
        <v>1</v>
      </c>
    </row>
    <row r="25" spans="1:3" x14ac:dyDescent="0.35">
      <c r="A25" t="s">
        <v>15</v>
      </c>
      <c r="C25" s="105">
        <f>SUM(C20:C24)</f>
        <v>6</v>
      </c>
    </row>
    <row r="26" spans="1:3" x14ac:dyDescent="0.35">
      <c r="C26" s="27"/>
    </row>
    <row r="27" spans="1:3" x14ac:dyDescent="0.35">
      <c r="A27" t="s">
        <v>8</v>
      </c>
      <c r="C27" s="103">
        <v>1</v>
      </c>
    </row>
    <row r="28" spans="1:3" x14ac:dyDescent="0.35">
      <c r="C28" s="27"/>
    </row>
    <row r="29" spans="1:3" ht="16" x14ac:dyDescent="0.5">
      <c r="A29" t="s">
        <v>9</v>
      </c>
      <c r="C29" s="107">
        <f>C27+C25</f>
        <v>7</v>
      </c>
    </row>
    <row r="30" spans="1:3" ht="15" thickBot="1" x14ac:dyDescent="0.4">
      <c r="C30" s="28">
        <f>C15-C29</f>
        <v>0</v>
      </c>
    </row>
    <row r="31" spans="1:3" ht="15" thickBot="1" x14ac:dyDescent="0.4"/>
    <row r="32" spans="1:3" ht="15" thickBot="1" x14ac:dyDescent="0.4">
      <c r="A32" s="41" t="s">
        <v>72</v>
      </c>
      <c r="B32" s="42"/>
      <c r="C32" s="108" t="e">
        <f>#REF!</f>
        <v>#REF!</v>
      </c>
    </row>
  </sheetData>
  <printOptions horizontalCentered="1"/>
  <pageMargins left="0.7" right="0.7" top="0.75" bottom="0.75" header="0.3" footer="0.3"/>
  <pageSetup scale="90" orientation="landscape" r:id="rId1"/>
  <headerFooter>
    <oddFooter xml:space="preserve">&amp;LPage &amp;P&amp;CFCF Valuation Model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27"/>
  <sheetViews>
    <sheetView showGridLines="0" zoomScaleNormal="100" workbookViewId="0">
      <selection activeCell="E24" sqref="E24"/>
    </sheetView>
  </sheetViews>
  <sheetFormatPr defaultRowHeight="14.5" x14ac:dyDescent="0.35"/>
  <cols>
    <col min="1" max="1" width="38.453125" customWidth="1"/>
    <col min="2" max="5" width="13.81640625" customWidth="1"/>
  </cols>
  <sheetData>
    <row r="1" spans="1:13" x14ac:dyDescent="0.35">
      <c r="A1" s="48" t="str">
        <f>+'Income Statement'!A1</f>
        <v>COMPANY NAME AND TICKER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35">
      <c r="A2" s="48" t="s">
        <v>63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x14ac:dyDescent="0.35">
      <c r="A3" s="50" t="str">
        <f>+'Income Statement'!A3</f>
        <v>($millions)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5" spans="1:13" x14ac:dyDescent="0.35">
      <c r="A5" s="10" t="s">
        <v>76</v>
      </c>
    </row>
    <row r="6" spans="1:13" x14ac:dyDescent="0.35">
      <c r="A6" t="s">
        <v>109</v>
      </c>
      <c r="B6" s="109">
        <v>0.04</v>
      </c>
      <c r="C6" s="5"/>
      <c r="D6" s="5"/>
      <c r="E6" s="70"/>
      <c r="F6" s="71"/>
      <c r="G6" s="71"/>
      <c r="H6" s="71"/>
      <c r="I6" s="71"/>
      <c r="J6" s="71"/>
      <c r="K6" s="71"/>
      <c r="L6" s="71"/>
    </row>
    <row r="7" spans="1:13" x14ac:dyDescent="0.35">
      <c r="A7" t="s">
        <v>52</v>
      </c>
      <c r="B7" s="110">
        <v>5.5E-2</v>
      </c>
      <c r="C7" s="132"/>
      <c r="D7" s="5"/>
      <c r="E7" s="70"/>
      <c r="F7" s="71"/>
      <c r="G7" s="71"/>
      <c r="H7" s="71"/>
      <c r="I7" s="71"/>
      <c r="J7" s="71"/>
      <c r="K7" s="71"/>
      <c r="L7" s="71"/>
    </row>
    <row r="8" spans="1:13" x14ac:dyDescent="0.35">
      <c r="A8" t="s">
        <v>53</v>
      </c>
      <c r="B8" s="111">
        <v>1.88</v>
      </c>
      <c r="C8" s="11"/>
      <c r="D8" s="11"/>
      <c r="E8" s="71"/>
      <c r="F8" s="71"/>
      <c r="G8" s="71"/>
      <c r="H8" s="71"/>
      <c r="I8" s="71"/>
      <c r="J8" s="71"/>
      <c r="K8" s="71"/>
      <c r="L8" s="71"/>
    </row>
    <row r="9" spans="1:13" x14ac:dyDescent="0.35">
      <c r="A9" t="s">
        <v>39</v>
      </c>
      <c r="B9" s="112">
        <f>B6+B7*B8</f>
        <v>0.1434</v>
      </c>
      <c r="C9" s="4"/>
      <c r="D9" s="4"/>
      <c r="E9" s="4"/>
    </row>
    <row r="10" spans="1:13" x14ac:dyDescent="0.35">
      <c r="A10" t="s">
        <v>38</v>
      </c>
      <c r="B10" s="5">
        <v>0</v>
      </c>
      <c r="C10" s="4"/>
      <c r="D10" s="4"/>
      <c r="E10" s="4"/>
    </row>
    <row r="11" spans="1:13" ht="15" thickBot="1" x14ac:dyDescent="0.4">
      <c r="A11" t="s">
        <v>37</v>
      </c>
      <c r="B11" s="5">
        <v>0</v>
      </c>
      <c r="C11" s="4"/>
      <c r="D11" s="4"/>
      <c r="E11" s="4"/>
    </row>
    <row r="12" spans="1:13" ht="15" thickBot="1" x14ac:dyDescent="0.4">
      <c r="A12" s="13" t="s">
        <v>54</v>
      </c>
      <c r="B12" s="113">
        <f>SUM(B9:B11)</f>
        <v>0.1434</v>
      </c>
      <c r="C12" s="12"/>
      <c r="D12" s="12"/>
      <c r="E12" s="12"/>
    </row>
    <row r="13" spans="1:13" x14ac:dyDescent="0.35">
      <c r="A13" s="9"/>
      <c r="B13" s="12"/>
      <c r="C13" s="12"/>
      <c r="D13" s="12"/>
      <c r="E13" s="12"/>
    </row>
    <row r="14" spans="1:13" x14ac:dyDescent="0.35">
      <c r="A14" s="9"/>
      <c r="B14" s="69" t="s">
        <v>93</v>
      </c>
      <c r="C14" s="12"/>
      <c r="D14" s="12"/>
      <c r="E14" s="12"/>
    </row>
    <row r="15" spans="1:13" x14ac:dyDescent="0.35">
      <c r="A15" s="10" t="s">
        <v>77</v>
      </c>
      <c r="B15" s="69" t="s">
        <v>94</v>
      </c>
      <c r="C15" s="45" t="s">
        <v>34</v>
      </c>
      <c r="D15" s="45" t="s">
        <v>78</v>
      </c>
      <c r="E15" s="45" t="s">
        <v>36</v>
      </c>
    </row>
    <row r="16" spans="1:13" x14ac:dyDescent="0.35">
      <c r="A16" s="75"/>
      <c r="B16" s="3"/>
      <c r="C16" s="12"/>
      <c r="D16" s="76"/>
      <c r="E16" s="12"/>
      <c r="F16" s="9"/>
    </row>
    <row r="17" spans="1:10" x14ac:dyDescent="0.35">
      <c r="A17" s="83"/>
      <c r="B17" s="2"/>
      <c r="C17" s="12"/>
      <c r="D17" s="76"/>
      <c r="E17" s="12"/>
    </row>
    <row r="18" spans="1:10" x14ac:dyDescent="0.35">
      <c r="A18" s="83"/>
      <c r="B18" s="2"/>
      <c r="C18" s="12"/>
      <c r="D18" s="76" t="s">
        <v>126</v>
      </c>
      <c r="E18" s="97">
        <v>0.06</v>
      </c>
      <c r="F18" s="12"/>
      <c r="G18" s="143"/>
      <c r="H18" s="143"/>
      <c r="I18" s="143"/>
      <c r="J18" s="143"/>
    </row>
    <row r="19" spans="1:10" ht="16.5" thickBot="1" x14ac:dyDescent="0.55000000000000004">
      <c r="B19" s="43"/>
      <c r="C19" s="46"/>
      <c r="D19" s="44" t="s">
        <v>79</v>
      </c>
      <c r="E19" s="114">
        <f>'Income Statement'!H29</f>
        <v>0.25</v>
      </c>
      <c r="G19" s="143"/>
    </row>
    <row r="20" spans="1:10" ht="20.399999999999999" customHeight="1" thickBot="1" x14ac:dyDescent="0.55000000000000004">
      <c r="B20" s="43"/>
      <c r="C20" s="186" t="s">
        <v>80</v>
      </c>
      <c r="D20" s="187"/>
      <c r="E20" s="115">
        <f>E18*(1-E19)</f>
        <v>4.4999999999999998E-2</v>
      </c>
      <c r="G20" s="144"/>
    </row>
    <row r="22" spans="1:10" x14ac:dyDescent="0.35">
      <c r="A22" s="10" t="s">
        <v>75</v>
      </c>
      <c r="C22" s="45" t="s">
        <v>34</v>
      </c>
      <c r="D22" s="45" t="s">
        <v>33</v>
      </c>
      <c r="E22" s="45" t="s">
        <v>36</v>
      </c>
    </row>
    <row r="23" spans="1:10" x14ac:dyDescent="0.35">
      <c r="A23" t="s">
        <v>132</v>
      </c>
      <c r="B23" s="116">
        <v>888</v>
      </c>
      <c r="C23" s="112">
        <f>B23/B25</f>
        <v>0.5</v>
      </c>
      <c r="D23" s="97">
        <f>B12</f>
        <v>0.1434</v>
      </c>
      <c r="E23" s="97">
        <f>C23*D23</f>
        <v>7.17E-2</v>
      </c>
    </row>
    <row r="24" spans="1:10" ht="16" x14ac:dyDescent="0.5">
      <c r="A24" t="s">
        <v>131</v>
      </c>
      <c r="B24" s="117">
        <v>888</v>
      </c>
      <c r="C24" s="119">
        <f>B24/B25</f>
        <v>0.5</v>
      </c>
      <c r="D24" s="97">
        <f>E20</f>
        <v>4.4999999999999998E-2</v>
      </c>
      <c r="E24" s="121">
        <f>C24*D24</f>
        <v>2.2499999999999999E-2</v>
      </c>
    </row>
    <row r="25" spans="1:10" ht="16.5" thickBot="1" x14ac:dyDescent="0.55000000000000004">
      <c r="A25" t="s">
        <v>74</v>
      </c>
      <c r="B25" s="118">
        <f>SUM(B23:B24)</f>
        <v>1776</v>
      </c>
      <c r="C25" s="120">
        <f>SUM(C23:C24)</f>
        <v>1</v>
      </c>
    </row>
    <row r="26" spans="1:10" ht="15" thickBot="1" x14ac:dyDescent="0.4">
      <c r="D26" s="47" t="s">
        <v>35</v>
      </c>
      <c r="E26" s="122">
        <f>SUM(E23:E24)</f>
        <v>9.4200000000000006E-2</v>
      </c>
    </row>
    <row r="27" spans="1:10" x14ac:dyDescent="0.35">
      <c r="A27" s="11"/>
    </row>
  </sheetData>
  <mergeCells count="1">
    <mergeCell ref="C20:D20"/>
  </mergeCells>
  <printOptions horizontalCentered="1"/>
  <pageMargins left="0.2" right="0.2" top="0.75" bottom="0.75" header="0.3" footer="0.3"/>
  <pageSetup scale="80" orientation="landscape" r:id="rId1"/>
  <headerFooter>
    <oddFooter>&amp;LPage &amp;P&amp;CFCF Valuation Model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I53"/>
  <sheetViews>
    <sheetView showGridLines="0" zoomScaleNormal="100" workbookViewId="0">
      <selection activeCell="F40" sqref="F40"/>
    </sheetView>
  </sheetViews>
  <sheetFormatPr defaultRowHeight="14.5" x14ac:dyDescent="0.35"/>
  <cols>
    <col min="1" max="1" width="35.81640625" customWidth="1"/>
    <col min="2" max="2" width="6.453125" customWidth="1"/>
    <col min="3" max="3" width="11.54296875" customWidth="1"/>
    <col min="4" max="4" width="12.54296875" customWidth="1"/>
    <col min="5" max="7" width="11.54296875" customWidth="1"/>
    <col min="8" max="11" width="13.81640625" customWidth="1"/>
  </cols>
  <sheetData>
    <row r="1" spans="1:9" x14ac:dyDescent="0.35">
      <c r="A1" s="48" t="str">
        <f>+'Income Statement'!A1</f>
        <v>COMPANY NAME AND TICKER</v>
      </c>
      <c r="B1" s="49"/>
      <c r="C1" s="49"/>
      <c r="D1" s="49"/>
      <c r="E1" s="49"/>
      <c r="F1" s="49"/>
      <c r="G1" s="49"/>
      <c r="H1" s="49"/>
    </row>
    <row r="2" spans="1:9" x14ac:dyDescent="0.35">
      <c r="A2" s="48" t="s">
        <v>81</v>
      </c>
      <c r="B2" s="48"/>
      <c r="C2" s="65"/>
      <c r="D2" s="65"/>
      <c r="E2" s="65"/>
      <c r="F2" s="65"/>
      <c r="G2" s="65"/>
      <c r="H2" s="49"/>
    </row>
    <row r="3" spans="1:9" x14ac:dyDescent="0.35">
      <c r="A3" s="50" t="str">
        <f>+'Income Statement'!A3</f>
        <v>($millions)</v>
      </c>
      <c r="B3" s="60"/>
      <c r="C3" s="65" t="str">
        <f>+'Income Statement'!H3</f>
        <v>Projected</v>
      </c>
      <c r="D3" s="65" t="str">
        <f>+'Income Statement'!I3</f>
        <v>Projected</v>
      </c>
      <c r="E3" s="65" t="str">
        <f>+'Income Statement'!J3</f>
        <v>Projected</v>
      </c>
      <c r="F3" s="65" t="str">
        <f>+'Income Statement'!K3</f>
        <v>Projected</v>
      </c>
      <c r="G3" s="65" t="str">
        <f>+'Income Statement'!L3</f>
        <v>Projected</v>
      </c>
      <c r="H3" s="49"/>
    </row>
    <row r="4" spans="1:9" x14ac:dyDescent="0.35">
      <c r="A4" s="63"/>
      <c r="B4" s="48"/>
      <c r="C4" s="57">
        <f>+'Income Statement'!H4</f>
        <v>2023</v>
      </c>
      <c r="D4" s="57">
        <f>+'Income Statement'!I4</f>
        <v>2024</v>
      </c>
      <c r="E4" s="57">
        <f>+'Income Statement'!J4</f>
        <v>2025</v>
      </c>
      <c r="F4" s="57">
        <f>+'Income Statement'!K4</f>
        <v>2026</v>
      </c>
      <c r="G4" s="57">
        <f>+'Income Statement'!L4</f>
        <v>2027</v>
      </c>
      <c r="H4" s="66" t="s">
        <v>51</v>
      </c>
    </row>
    <row r="5" spans="1:9" ht="15" thickBot="1" x14ac:dyDescent="0.4"/>
    <row r="6" spans="1:9" ht="15" thickBot="1" x14ac:dyDescent="0.4">
      <c r="B6" s="9"/>
      <c r="E6" s="9" t="s">
        <v>50</v>
      </c>
      <c r="H6" s="17">
        <v>0.01</v>
      </c>
      <c r="I6" s="11"/>
    </row>
    <row r="8" spans="1:9" x14ac:dyDescent="0.35">
      <c r="A8" t="s">
        <v>20</v>
      </c>
      <c r="C8" s="145" t="e">
        <f>'Income Statement'!H13</f>
        <v>#REF!</v>
      </c>
      <c r="D8" s="145" t="e">
        <f>'Income Statement'!I13</f>
        <v>#REF!</v>
      </c>
      <c r="E8" s="145" t="e">
        <f>'Income Statement'!J13</f>
        <v>#REF!</v>
      </c>
      <c r="F8" s="145" t="e">
        <f>'Income Statement'!K13</f>
        <v>#REF!</v>
      </c>
      <c r="G8" s="145" t="e">
        <f>'Income Statement'!L13</f>
        <v>#REF!</v>
      </c>
      <c r="H8" s="123" t="e">
        <f>G8*(1+H6)</f>
        <v>#REF!</v>
      </c>
    </row>
    <row r="9" spans="1:9" x14ac:dyDescent="0.35">
      <c r="A9" t="s">
        <v>56</v>
      </c>
      <c r="C9" s="146" t="e">
        <f>'Income Statement'!H14</f>
        <v>#REF!</v>
      </c>
      <c r="D9" s="146" t="e">
        <f>'Income Statement'!I14</f>
        <v>#REF!</v>
      </c>
      <c r="E9" s="146" t="e">
        <f>'Income Statement'!J14</f>
        <v>#REF!</v>
      </c>
      <c r="F9" s="146" t="e">
        <f>'Income Statement'!K14</f>
        <v>#REF!</v>
      </c>
      <c r="G9" s="146" t="e">
        <f>'Income Statement'!L14</f>
        <v>#REF!</v>
      </c>
      <c r="H9" s="124" t="e">
        <f>G9*(1+H6)</f>
        <v>#REF!</v>
      </c>
      <c r="I9" s="77"/>
    </row>
    <row r="10" spans="1:9" x14ac:dyDescent="0.35">
      <c r="A10" t="s">
        <v>13</v>
      </c>
      <c r="C10" s="125" t="e">
        <f>C8-C9</f>
        <v>#REF!</v>
      </c>
      <c r="D10" s="125" t="e">
        <f t="shared" ref="D10:H10" si="0">D8-D9</f>
        <v>#REF!</v>
      </c>
      <c r="E10" s="125" t="e">
        <f t="shared" si="0"/>
        <v>#REF!</v>
      </c>
      <c r="F10" s="125" t="e">
        <f t="shared" si="0"/>
        <v>#REF!</v>
      </c>
      <c r="G10" s="125" t="e">
        <f t="shared" si="0"/>
        <v>#REF!</v>
      </c>
      <c r="H10" s="125" t="e">
        <f t="shared" si="0"/>
        <v>#REF!</v>
      </c>
    </row>
    <row r="11" spans="1:9" x14ac:dyDescent="0.35">
      <c r="A11" t="s">
        <v>14</v>
      </c>
      <c r="B11" s="70">
        <f>+'Income Statement'!H29</f>
        <v>0.25</v>
      </c>
      <c r="C11" s="124" t="e">
        <f>C10*$B$11</f>
        <v>#REF!</v>
      </c>
      <c r="D11" s="124" t="e">
        <f t="shared" ref="D11:H11" si="1">D10*$B$11</f>
        <v>#REF!</v>
      </c>
      <c r="E11" s="124" t="e">
        <f t="shared" si="1"/>
        <v>#REF!</v>
      </c>
      <c r="F11" s="124" t="e">
        <f t="shared" si="1"/>
        <v>#REF!</v>
      </c>
      <c r="G11" s="124" t="e">
        <f t="shared" si="1"/>
        <v>#REF!</v>
      </c>
      <c r="H11" s="124" t="e">
        <f t="shared" si="1"/>
        <v>#REF!</v>
      </c>
    </row>
    <row r="12" spans="1:9" x14ac:dyDescent="0.35">
      <c r="A12" t="s">
        <v>82</v>
      </c>
      <c r="C12" s="99" t="e">
        <f>C10-C11</f>
        <v>#REF!</v>
      </c>
      <c r="D12" s="99" t="e">
        <f t="shared" ref="D12:H12" si="2">D10-D11</f>
        <v>#REF!</v>
      </c>
      <c r="E12" s="99" t="e">
        <f t="shared" si="2"/>
        <v>#REF!</v>
      </c>
      <c r="F12" s="99" t="e">
        <f t="shared" si="2"/>
        <v>#REF!</v>
      </c>
      <c r="G12" s="99" t="e">
        <f t="shared" si="2"/>
        <v>#REF!</v>
      </c>
      <c r="H12" s="99" t="e">
        <f t="shared" si="2"/>
        <v>#REF!</v>
      </c>
    </row>
    <row r="14" spans="1:9" x14ac:dyDescent="0.35">
      <c r="A14" t="s">
        <v>83</v>
      </c>
      <c r="C14" s="99" t="e">
        <f>C9</f>
        <v>#REF!</v>
      </c>
      <c r="D14" s="99" t="e">
        <f t="shared" ref="D14:G14" si="3">D9</f>
        <v>#REF!</v>
      </c>
      <c r="E14" s="99" t="e">
        <f t="shared" si="3"/>
        <v>#REF!</v>
      </c>
      <c r="F14" s="99" t="e">
        <f t="shared" si="3"/>
        <v>#REF!</v>
      </c>
      <c r="G14" s="99" t="e">
        <f t="shared" si="3"/>
        <v>#REF!</v>
      </c>
      <c r="H14" s="99" t="e">
        <f>G14*(1+H6)</f>
        <v>#REF!</v>
      </c>
    </row>
    <row r="15" spans="1:9" x14ac:dyDescent="0.35">
      <c r="A15" t="s">
        <v>49</v>
      </c>
      <c r="C15" s="147" t="e">
        <f>'NWC Calculation'!H16</f>
        <v>#REF!</v>
      </c>
      <c r="D15" s="147" t="e">
        <f>'NWC Calculation'!I16</f>
        <v>#REF!</v>
      </c>
      <c r="E15" s="147" t="e">
        <f>'NWC Calculation'!J16</f>
        <v>#REF!</v>
      </c>
      <c r="F15" s="147" t="e">
        <f>'NWC Calculation'!K16</f>
        <v>#REF!</v>
      </c>
      <c r="G15" s="147" t="e">
        <f>'NWC Calculation'!L16</f>
        <v>#REF!</v>
      </c>
      <c r="H15" s="125" t="e">
        <f>G15*(1+H6)</f>
        <v>#REF!</v>
      </c>
    </row>
    <row r="16" spans="1:9" x14ac:dyDescent="0.35">
      <c r="A16" t="s">
        <v>48</v>
      </c>
      <c r="C16" s="146" t="e">
        <f>-'NWC Calculation'!H28</f>
        <v>#REF!</v>
      </c>
      <c r="D16" s="146" t="e">
        <f>-'NWC Calculation'!I28</f>
        <v>#REF!</v>
      </c>
      <c r="E16" s="146" t="e">
        <f>-'NWC Calculation'!J28</f>
        <v>#REF!</v>
      </c>
      <c r="F16" s="146" t="e">
        <f>-'NWC Calculation'!K28</f>
        <v>#REF!</v>
      </c>
      <c r="G16" s="146" t="e">
        <f>-'NWC Calculation'!L28</f>
        <v>#REF!</v>
      </c>
      <c r="H16" s="124" t="e">
        <f>G16*(1+H6)</f>
        <v>#REF!</v>
      </c>
    </row>
    <row r="18" spans="1:8" x14ac:dyDescent="0.35">
      <c r="F18" t="s">
        <v>47</v>
      </c>
      <c r="H18" s="99" t="e">
        <f>SUM(H12:H16)</f>
        <v>#REF!</v>
      </c>
    </row>
    <row r="19" spans="1:8" x14ac:dyDescent="0.35">
      <c r="F19" t="s">
        <v>35</v>
      </c>
      <c r="H19" s="112">
        <f>WACC!E26</f>
        <v>9.4200000000000006E-2</v>
      </c>
    </row>
    <row r="20" spans="1:8" x14ac:dyDescent="0.35">
      <c r="F20" t="s">
        <v>46</v>
      </c>
      <c r="H20" s="97">
        <f>H6</f>
        <v>0.01</v>
      </c>
    </row>
    <row r="21" spans="1:8" x14ac:dyDescent="0.35">
      <c r="F21" t="s">
        <v>45</v>
      </c>
      <c r="H21" s="97">
        <f>H19-H20</f>
        <v>8.4200000000000011E-2</v>
      </c>
    </row>
    <row r="23" spans="1:8" x14ac:dyDescent="0.35">
      <c r="A23" t="s">
        <v>44</v>
      </c>
      <c r="C23" s="148" t="e">
        <f>SUM(C12:C16)</f>
        <v>#REF!</v>
      </c>
      <c r="D23" s="148" t="e">
        <f t="shared" ref="D23:G23" si="4">SUM(D12:D16)</f>
        <v>#REF!</v>
      </c>
      <c r="E23" s="148" t="e">
        <f t="shared" si="4"/>
        <v>#REF!</v>
      </c>
      <c r="F23" s="148" t="e">
        <f t="shared" si="4"/>
        <v>#REF!</v>
      </c>
      <c r="G23" s="148" t="e">
        <f t="shared" si="4"/>
        <v>#REF!</v>
      </c>
      <c r="H23" s="123" t="e">
        <f>H18/H21</f>
        <v>#REF!</v>
      </c>
    </row>
    <row r="24" spans="1:8" x14ac:dyDescent="0.35">
      <c r="C24" s="3"/>
      <c r="D24" s="3"/>
      <c r="E24" s="3"/>
      <c r="F24" s="3"/>
      <c r="G24" s="3"/>
      <c r="H24" s="3"/>
    </row>
    <row r="25" spans="1:8" x14ac:dyDescent="0.35">
      <c r="A25" t="s">
        <v>43</v>
      </c>
      <c r="C25" s="68">
        <v>0.5</v>
      </c>
      <c r="D25" s="68">
        <f>+C25+1</f>
        <v>1.5</v>
      </c>
      <c r="E25" s="68">
        <f>+D25+1</f>
        <v>2.5</v>
      </c>
      <c r="F25" s="68">
        <f>+E25+1</f>
        <v>3.5</v>
      </c>
      <c r="G25" s="68">
        <f>+F25+1</f>
        <v>4.5</v>
      </c>
      <c r="H25" s="2">
        <f>+G25</f>
        <v>4.5</v>
      </c>
    </row>
    <row r="26" spans="1:8" x14ac:dyDescent="0.35">
      <c r="A26" t="s">
        <v>42</v>
      </c>
      <c r="C26" s="16">
        <f>+(1+$H$19)^C25</f>
        <v>1.0460401521930218</v>
      </c>
      <c r="D26" s="16">
        <f>+(1+$H$19)^D25</f>
        <v>1.1445771345296045</v>
      </c>
      <c r="E26" s="16">
        <f>+(1+$H$19)^E25</f>
        <v>1.2523963006022933</v>
      </c>
      <c r="F26" s="16">
        <f>+(1+$H$19)^F25</f>
        <v>1.3703720321190294</v>
      </c>
      <c r="G26" s="16">
        <f>+(1+$H$19)^G25</f>
        <v>1.499461077544642</v>
      </c>
      <c r="H26" s="16">
        <f>+G26</f>
        <v>1.499461077544642</v>
      </c>
    </row>
    <row r="27" spans="1:8" x14ac:dyDescent="0.35">
      <c r="C27" s="3"/>
      <c r="D27" s="3"/>
      <c r="E27" s="3"/>
      <c r="F27" s="3"/>
      <c r="G27" s="3"/>
      <c r="H27" s="3"/>
    </row>
    <row r="28" spans="1:8" x14ac:dyDescent="0.35">
      <c r="A28" t="s">
        <v>41</v>
      </c>
      <c r="C28" s="123" t="e">
        <f>C23/C26</f>
        <v>#REF!</v>
      </c>
      <c r="D28" s="123" t="e">
        <f t="shared" ref="D28:H28" si="5">D23/D26</f>
        <v>#REF!</v>
      </c>
      <c r="E28" s="123" t="e">
        <f t="shared" si="5"/>
        <v>#REF!</v>
      </c>
      <c r="F28" s="123" t="e">
        <f t="shared" si="5"/>
        <v>#REF!</v>
      </c>
      <c r="G28" s="123" t="e">
        <f t="shared" si="5"/>
        <v>#REF!</v>
      </c>
      <c r="H28" s="123" t="e">
        <f t="shared" si="5"/>
        <v>#REF!</v>
      </c>
    </row>
    <row r="29" spans="1:8" x14ac:dyDescent="0.35">
      <c r="C29" s="3"/>
      <c r="D29" s="3"/>
      <c r="E29" s="3"/>
      <c r="F29" s="3"/>
      <c r="G29" s="3"/>
      <c r="H29" s="3"/>
    </row>
    <row r="30" spans="1:8" x14ac:dyDescent="0.35">
      <c r="A30" s="7" t="s">
        <v>40</v>
      </c>
    </row>
    <row r="31" spans="1:8" x14ac:dyDescent="0.35">
      <c r="A31" s="9" t="s">
        <v>29</v>
      </c>
      <c r="B31" s="9"/>
      <c r="C31" s="126" t="e">
        <f>SUM(C28:H28)</f>
        <v>#REF!</v>
      </c>
    </row>
    <row r="32" spans="1:8" x14ac:dyDescent="0.35">
      <c r="A32" t="s">
        <v>85</v>
      </c>
      <c r="B32" s="9"/>
      <c r="C32" s="90">
        <f>'Partial BS'!C19+'Partial BS'!C22</f>
        <v>2</v>
      </c>
    </row>
    <row r="33" spans="1:8" x14ac:dyDescent="0.35">
      <c r="A33" t="s">
        <v>106</v>
      </c>
      <c r="B33" s="9"/>
      <c r="C33" s="90">
        <v>0</v>
      </c>
    </row>
    <row r="34" spans="1:8" ht="16" x14ac:dyDescent="0.5">
      <c r="A34" t="s">
        <v>84</v>
      </c>
      <c r="C34" s="87">
        <f>'Partial BS'!C5</f>
        <v>1</v>
      </c>
    </row>
    <row r="35" spans="1:8" x14ac:dyDescent="0.35">
      <c r="A35" s="9" t="s">
        <v>86</v>
      </c>
      <c r="B35" s="9"/>
      <c r="C35" s="127" t="e">
        <f>C31-C32-C33+C34</f>
        <v>#REF!</v>
      </c>
    </row>
    <row r="36" spans="1:8" x14ac:dyDescent="0.35">
      <c r="A36" t="s">
        <v>87</v>
      </c>
      <c r="C36" s="128" t="e">
        <f>'Partial BS'!C32</f>
        <v>#REF!</v>
      </c>
    </row>
    <row r="37" spans="1:8" x14ac:dyDescent="0.35">
      <c r="A37" t="s">
        <v>88</v>
      </c>
      <c r="C37" s="129" t="e">
        <f>C35/C36</f>
        <v>#REF!</v>
      </c>
    </row>
    <row r="38" spans="1:8" x14ac:dyDescent="0.35">
      <c r="A38" t="s">
        <v>92</v>
      </c>
      <c r="C38" s="149">
        <v>999</v>
      </c>
      <c r="D38" s="71"/>
      <c r="E38" s="71"/>
      <c r="F38" s="71"/>
    </row>
    <row r="39" spans="1:8" ht="15" thickBot="1" x14ac:dyDescent="0.4"/>
    <row r="40" spans="1:8" ht="15" thickBot="1" x14ac:dyDescent="0.4">
      <c r="A40" s="41" t="s">
        <v>89</v>
      </c>
      <c r="B40" s="42"/>
      <c r="C40" s="130" t="e">
        <f>C38-C37</f>
        <v>#REF!</v>
      </c>
      <c r="D40" s="67" t="e">
        <f>IF(C40&lt;0,"Undervalued","Overvalued")</f>
        <v>#REF!</v>
      </c>
    </row>
    <row r="41" spans="1:8" ht="15" thickBot="1" x14ac:dyDescent="0.4"/>
    <row r="42" spans="1:8" x14ac:dyDescent="0.35">
      <c r="A42" s="72" t="s">
        <v>110</v>
      </c>
      <c r="B42" s="40"/>
      <c r="C42" s="131" t="e">
        <f>'Income Statement'!H13</f>
        <v>#REF!</v>
      </c>
    </row>
    <row r="43" spans="1:8" ht="15" thickBot="1" x14ac:dyDescent="0.4">
      <c r="A43" s="73" t="s">
        <v>101</v>
      </c>
      <c r="B43" s="74"/>
      <c r="C43" s="150" t="e">
        <f>(C31-C34)/C42</f>
        <v>#REF!</v>
      </c>
    </row>
    <row r="45" spans="1:8" x14ac:dyDescent="0.35">
      <c r="A45" s="179"/>
      <c r="B45" s="180"/>
      <c r="C45" s="180"/>
      <c r="D45" s="180"/>
      <c r="E45" s="180"/>
      <c r="F45" s="180"/>
      <c r="G45" s="180"/>
      <c r="H45" s="180"/>
    </row>
    <row r="46" spans="1:8" x14ac:dyDescent="0.35">
      <c r="A46" s="179"/>
      <c r="B46" s="180"/>
      <c r="C46" s="180"/>
      <c r="D46" s="188"/>
      <c r="E46" s="188"/>
      <c r="F46" s="188"/>
      <c r="G46" s="188"/>
      <c r="H46" s="188"/>
    </row>
    <row r="47" spans="1:8" x14ac:dyDescent="0.35">
      <c r="A47" s="180"/>
      <c r="B47" s="180"/>
      <c r="C47" s="181"/>
      <c r="D47" s="182"/>
      <c r="E47" s="182"/>
      <c r="F47" s="183"/>
      <c r="G47" s="182"/>
      <c r="H47" s="182"/>
    </row>
    <row r="48" spans="1:8" x14ac:dyDescent="0.35">
      <c r="A48" s="180"/>
      <c r="B48" s="189"/>
      <c r="C48" s="184"/>
      <c r="D48" s="185"/>
      <c r="E48" s="185"/>
      <c r="F48" s="185"/>
      <c r="G48" s="185"/>
      <c r="H48" s="185"/>
    </row>
    <row r="49" spans="1:8" x14ac:dyDescent="0.35">
      <c r="A49" s="180"/>
      <c r="B49" s="189"/>
      <c r="C49" s="184"/>
      <c r="D49" s="185"/>
      <c r="E49" s="185"/>
      <c r="F49" s="185"/>
      <c r="G49" s="185"/>
      <c r="H49" s="185"/>
    </row>
    <row r="50" spans="1:8" x14ac:dyDescent="0.35">
      <c r="A50" s="180"/>
      <c r="B50" s="189"/>
      <c r="C50" s="184"/>
      <c r="D50" s="185"/>
      <c r="E50" s="185"/>
      <c r="F50" s="185"/>
      <c r="G50" s="185"/>
      <c r="H50" s="185"/>
    </row>
    <row r="51" spans="1:8" x14ac:dyDescent="0.35">
      <c r="A51" s="180"/>
      <c r="B51" s="189"/>
      <c r="C51" s="184"/>
      <c r="D51" s="185"/>
      <c r="E51" s="185"/>
      <c r="F51" s="185"/>
      <c r="G51" s="185"/>
      <c r="H51" s="185"/>
    </row>
    <row r="52" spans="1:8" x14ac:dyDescent="0.35">
      <c r="A52" s="180"/>
      <c r="B52" s="189"/>
      <c r="C52" s="184"/>
      <c r="D52" s="185"/>
      <c r="E52" s="185"/>
      <c r="F52" s="185"/>
      <c r="G52" s="185"/>
      <c r="H52" s="185"/>
    </row>
    <row r="53" spans="1:8" x14ac:dyDescent="0.35">
      <c r="A53" s="180"/>
      <c r="B53" s="180"/>
      <c r="C53" s="180"/>
      <c r="D53" s="180"/>
      <c r="E53" s="180"/>
      <c r="F53" s="180"/>
      <c r="G53" s="180"/>
      <c r="H53" s="180"/>
    </row>
  </sheetData>
  <mergeCells count="2">
    <mergeCell ref="D46:H46"/>
    <mergeCell ref="B48:B52"/>
  </mergeCells>
  <printOptions horizontalCentered="1"/>
  <pageMargins left="0.7" right="0.7" top="0.75" bottom="0.75" header="0.3" footer="0.3"/>
  <pageSetup scale="80" orientation="landscape" r:id="rId1"/>
  <headerFooter>
    <oddFooter>&amp;LPage &amp;P&amp;CFCF Valuation
 Model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E5B-31DF-47AD-A8E9-CC7E71214F0D}">
  <sheetPr>
    <tabColor rgb="FF92D050"/>
  </sheetPr>
  <dimension ref="A1:I37"/>
  <sheetViews>
    <sheetView showGridLines="0" zoomScale="87" zoomScaleNormal="100" workbookViewId="0">
      <selection activeCell="C28" sqref="C28"/>
    </sheetView>
  </sheetViews>
  <sheetFormatPr defaultRowHeight="14.5" x14ac:dyDescent="0.35"/>
  <cols>
    <col min="1" max="1" width="35.81640625" customWidth="1"/>
    <col min="2" max="2" width="6.453125" customWidth="1"/>
    <col min="3" max="7" width="11.54296875" customWidth="1"/>
    <col min="8" max="11" width="13.81640625" customWidth="1"/>
  </cols>
  <sheetData>
    <row r="1" spans="1:9" x14ac:dyDescent="0.35">
      <c r="A1" s="48" t="str">
        <f>DCFCF!A1</f>
        <v>COMPANY NAME AND TICKER</v>
      </c>
      <c r="B1" s="49"/>
      <c r="C1" s="49"/>
      <c r="D1" s="49"/>
      <c r="E1" s="49"/>
      <c r="F1" s="49"/>
      <c r="G1" s="49"/>
      <c r="H1" s="49"/>
    </row>
    <row r="2" spans="1:9" x14ac:dyDescent="0.35">
      <c r="A2" s="48" t="s">
        <v>81</v>
      </c>
      <c r="B2" s="48"/>
      <c r="C2" s="65"/>
      <c r="D2" s="65"/>
      <c r="E2" s="65"/>
      <c r="F2" s="65"/>
      <c r="G2" s="65"/>
      <c r="H2" s="49"/>
    </row>
    <row r="3" spans="1:9" x14ac:dyDescent="0.35">
      <c r="A3" s="50" t="str">
        <f>DCFCF!A3</f>
        <v>($millions)</v>
      </c>
      <c r="B3" s="60"/>
      <c r="C3" s="65" t="s">
        <v>27</v>
      </c>
      <c r="D3" s="65" t="s">
        <v>27</v>
      </c>
      <c r="E3" s="65" t="s">
        <v>27</v>
      </c>
      <c r="F3" s="65" t="s">
        <v>27</v>
      </c>
      <c r="G3" s="65" t="s">
        <v>27</v>
      </c>
      <c r="H3" s="65" t="s">
        <v>122</v>
      </c>
    </row>
    <row r="4" spans="1:9" x14ac:dyDescent="0.35">
      <c r="A4" s="63"/>
      <c r="B4" s="48"/>
      <c r="C4" s="174">
        <f>DCFCF!C4</f>
        <v>2023</v>
      </c>
      <c r="D4" s="174">
        <f>1+C4</f>
        <v>2024</v>
      </c>
      <c r="E4" s="174">
        <f t="shared" ref="E4:G4" si="0">1+D4</f>
        <v>2025</v>
      </c>
      <c r="F4" s="174">
        <f t="shared" si="0"/>
        <v>2026</v>
      </c>
      <c r="G4" s="174">
        <f t="shared" si="0"/>
        <v>2027</v>
      </c>
      <c r="H4" s="66" t="s">
        <v>51</v>
      </c>
    </row>
    <row r="5" spans="1:9" ht="15" thickBot="1" x14ac:dyDescent="0.4"/>
    <row r="6" spans="1:9" ht="15" thickBot="1" x14ac:dyDescent="0.4">
      <c r="B6" s="9"/>
      <c r="E6" s="9" t="s">
        <v>121</v>
      </c>
      <c r="H6" s="17">
        <v>0.01</v>
      </c>
      <c r="I6" s="11"/>
    </row>
    <row r="8" spans="1:9" x14ac:dyDescent="0.35">
      <c r="A8" t="s">
        <v>20</v>
      </c>
      <c r="C8" s="173" t="e">
        <f>'Income Statement'!H13</f>
        <v>#REF!</v>
      </c>
      <c r="D8" s="173" t="e">
        <f>'Income Statement'!I13</f>
        <v>#REF!</v>
      </c>
      <c r="E8" s="173" t="e">
        <f>'Income Statement'!J13</f>
        <v>#REF!</v>
      </c>
      <c r="F8" s="173" t="e">
        <f>'Income Statement'!K13</f>
        <v>#REF!</v>
      </c>
      <c r="G8" s="173" t="e">
        <f>'Income Statement'!L13</f>
        <v>#REF!</v>
      </c>
      <c r="H8" s="161" t="e">
        <f>G8*(1+H6)</f>
        <v>#REF!</v>
      </c>
    </row>
    <row r="9" spans="1:9" x14ac:dyDescent="0.35">
      <c r="A9" s="168" t="s">
        <v>120</v>
      </c>
      <c r="C9" s="172" t="e">
        <f>'Income Statement'!H14</f>
        <v>#REF!</v>
      </c>
      <c r="D9" s="172" t="e">
        <f>'Income Statement'!I14</f>
        <v>#REF!</v>
      </c>
      <c r="E9" s="172" t="e">
        <f>'Income Statement'!J14</f>
        <v>#REF!</v>
      </c>
      <c r="F9" s="172" t="e">
        <f>'Income Statement'!K14</f>
        <v>#REF!</v>
      </c>
      <c r="G9" s="172" t="e">
        <f>'Income Statement'!L14</f>
        <v>#REF!</v>
      </c>
      <c r="H9" s="164"/>
    </row>
    <row r="10" spans="1:9" x14ac:dyDescent="0.35">
      <c r="A10" t="s">
        <v>13</v>
      </c>
      <c r="C10" s="171" t="e">
        <f>C8-C9</f>
        <v>#REF!</v>
      </c>
      <c r="D10" s="171" t="e">
        <f>D8-D9</f>
        <v>#REF!</v>
      </c>
      <c r="E10" s="171" t="e">
        <f>E8-E9</f>
        <v>#REF!</v>
      </c>
      <c r="F10" s="171" t="e">
        <f>F8-F9</f>
        <v>#REF!</v>
      </c>
      <c r="G10" s="171" t="e">
        <f>G8-G9</f>
        <v>#REF!</v>
      </c>
      <c r="H10" s="164"/>
    </row>
    <row r="11" spans="1:9" x14ac:dyDescent="0.35">
      <c r="A11" t="s">
        <v>14</v>
      </c>
      <c r="B11" s="114">
        <f>'Income Statement'!H29</f>
        <v>0.25</v>
      </c>
      <c r="C11" s="170" t="e">
        <f>C10*$B$11</f>
        <v>#REF!</v>
      </c>
      <c r="D11" s="170" t="e">
        <f>D10*$B$11</f>
        <v>#REF!</v>
      </c>
      <c r="E11" s="170" t="e">
        <f>E10*$B$11</f>
        <v>#REF!</v>
      </c>
      <c r="F11" s="170" t="e">
        <f>F10*$B$11</f>
        <v>#REF!</v>
      </c>
      <c r="G11" s="170" t="e">
        <f>G10*$B$11</f>
        <v>#REF!</v>
      </c>
      <c r="H11" s="164"/>
    </row>
    <row r="12" spans="1:9" x14ac:dyDescent="0.35">
      <c r="A12" t="s">
        <v>82</v>
      </c>
      <c r="C12" s="169" t="e">
        <f>C10-C11</f>
        <v>#REF!</v>
      </c>
      <c r="D12" s="169" t="e">
        <f>D10-D11</f>
        <v>#REF!</v>
      </c>
      <c r="E12" s="169" t="e">
        <f>E10-E11</f>
        <v>#REF!</v>
      </c>
      <c r="F12" s="169" t="e">
        <f>F10-F11</f>
        <v>#REF!</v>
      </c>
      <c r="G12" s="169" t="e">
        <f>G10-G11</f>
        <v>#REF!</v>
      </c>
      <c r="H12" s="167"/>
    </row>
    <row r="14" spans="1:9" x14ac:dyDescent="0.35">
      <c r="A14" s="168" t="s">
        <v>119</v>
      </c>
      <c r="C14" s="167" t="e">
        <f>C9</f>
        <v>#REF!</v>
      </c>
      <c r="D14" s="167" t="e">
        <f>+D9</f>
        <v>#REF!</v>
      </c>
      <c r="E14" s="167" t="e">
        <f>+E9</f>
        <v>#REF!</v>
      </c>
      <c r="F14" s="167" t="e">
        <f>+F9</f>
        <v>#REF!</v>
      </c>
      <c r="G14" s="167" t="e">
        <f>+G9</f>
        <v>#REF!</v>
      </c>
      <c r="H14" s="167"/>
    </row>
    <row r="15" spans="1:9" x14ac:dyDescent="0.35">
      <c r="A15" t="s">
        <v>49</v>
      </c>
      <c r="C15" s="166" t="e">
        <f>'NWC Calculation'!H16</f>
        <v>#REF!</v>
      </c>
      <c r="D15" s="166" t="e">
        <f>'NWC Calculation'!I16</f>
        <v>#REF!</v>
      </c>
      <c r="E15" s="166" t="e">
        <f>'NWC Calculation'!J16</f>
        <v>#REF!</v>
      </c>
      <c r="F15" s="166" t="e">
        <f>'NWC Calculation'!K16</f>
        <v>#REF!</v>
      </c>
      <c r="G15" s="166" t="e">
        <f>'NWC Calculation'!L16</f>
        <v>#REF!</v>
      </c>
      <c r="H15" s="164"/>
    </row>
    <row r="16" spans="1:9" x14ac:dyDescent="0.35">
      <c r="A16" t="s">
        <v>118</v>
      </c>
      <c r="C16" s="165" t="e">
        <f>-'NWC Calculation'!H28</f>
        <v>#REF!</v>
      </c>
      <c r="D16" s="165" t="e">
        <f>-'NWC Calculation'!I28</f>
        <v>#REF!</v>
      </c>
      <c r="E16" s="165" t="e">
        <f>-'NWC Calculation'!J28</f>
        <v>#REF!</v>
      </c>
      <c r="F16" s="165" t="e">
        <f>-'NWC Calculation'!K28</f>
        <v>#REF!</v>
      </c>
      <c r="G16" s="165" t="e">
        <f>-'NWC Calculation'!L28</f>
        <v>#REF!</v>
      </c>
      <c r="H16" s="164"/>
    </row>
    <row r="18" spans="1:9" x14ac:dyDescent="0.35">
      <c r="F18" t="s">
        <v>117</v>
      </c>
      <c r="H18" s="163">
        <v>4.8</v>
      </c>
    </row>
    <row r="19" spans="1:9" x14ac:dyDescent="0.35">
      <c r="F19" t="s">
        <v>35</v>
      </c>
      <c r="H19" s="162">
        <f>WACC!E26</f>
        <v>9.4200000000000006E-2</v>
      </c>
    </row>
    <row r="20" spans="1:9" x14ac:dyDescent="0.35">
      <c r="H20" s="12"/>
    </row>
    <row r="21" spans="1:9" x14ac:dyDescent="0.35">
      <c r="A21" t="s">
        <v>44</v>
      </c>
      <c r="C21" s="161" t="e">
        <f>SUM(C12:C16)</f>
        <v>#REF!</v>
      </c>
      <c r="D21" s="161" t="e">
        <f>SUM(D12:D16)</f>
        <v>#REF!</v>
      </c>
      <c r="E21" s="161" t="e">
        <f>SUM(E12:E16)</f>
        <v>#REF!</v>
      </c>
      <c r="F21" s="161" t="e">
        <f>SUM(F12:F16)</f>
        <v>#REF!</v>
      </c>
      <c r="G21" s="161" t="e">
        <f>SUM(G12:G16)</f>
        <v>#REF!</v>
      </c>
      <c r="H21" s="123" t="e">
        <f>H8*H18</f>
        <v>#REF!</v>
      </c>
      <c r="I21" t="s">
        <v>116</v>
      </c>
    </row>
    <row r="22" spans="1:9" x14ac:dyDescent="0.35">
      <c r="A22" t="s">
        <v>35</v>
      </c>
      <c r="C22" s="12">
        <f>+H19</f>
        <v>9.4200000000000006E-2</v>
      </c>
      <c r="D22" s="12">
        <f>+C22</f>
        <v>9.4200000000000006E-2</v>
      </c>
      <c r="E22" s="12">
        <f>+D22</f>
        <v>9.4200000000000006E-2</v>
      </c>
      <c r="F22" s="12">
        <f>+E22</f>
        <v>9.4200000000000006E-2</v>
      </c>
      <c r="G22" s="12">
        <f>+F22</f>
        <v>9.4200000000000006E-2</v>
      </c>
      <c r="H22" s="12">
        <f>+G22</f>
        <v>9.4200000000000006E-2</v>
      </c>
    </row>
    <row r="23" spans="1:9" x14ac:dyDescent="0.35">
      <c r="A23" t="s">
        <v>115</v>
      </c>
      <c r="C23" s="11">
        <v>0.5</v>
      </c>
      <c r="D23" s="11">
        <f>+C23+1</f>
        <v>1.5</v>
      </c>
      <c r="E23" s="11">
        <f>+D23+1</f>
        <v>2.5</v>
      </c>
      <c r="F23" s="11">
        <f>+E23+1</f>
        <v>3.5</v>
      </c>
      <c r="G23" s="11">
        <f>+F23+1</f>
        <v>4.5</v>
      </c>
      <c r="H23" s="160">
        <v>5</v>
      </c>
    </row>
    <row r="24" spans="1:9" x14ac:dyDescent="0.35">
      <c r="A24" t="s">
        <v>114</v>
      </c>
      <c r="C24" s="159">
        <f t="shared" ref="C24:H24" si="1">1/(1+C22)^C23</f>
        <v>0.95598624766315266</v>
      </c>
      <c r="D24" s="159">
        <f t="shared" si="1"/>
        <v>0.87368511027522622</v>
      </c>
      <c r="E24" s="159">
        <f t="shared" si="1"/>
        <v>0.79846930202451671</v>
      </c>
      <c r="F24" s="159">
        <f t="shared" si="1"/>
        <v>0.72972884484053802</v>
      </c>
      <c r="G24" s="159">
        <f t="shared" si="1"/>
        <v>0.66690627384439594</v>
      </c>
      <c r="H24" s="159">
        <f t="shared" si="1"/>
        <v>0.63755322627551902</v>
      </c>
    </row>
    <row r="25" spans="1:9" x14ac:dyDescent="0.35">
      <c r="A25" t="s">
        <v>113</v>
      </c>
      <c r="C25" s="123" t="e">
        <f t="shared" ref="C25:H25" si="2">C21*C24</f>
        <v>#REF!</v>
      </c>
      <c r="D25" s="123" t="e">
        <f t="shared" si="2"/>
        <v>#REF!</v>
      </c>
      <c r="E25" s="123" t="e">
        <f t="shared" si="2"/>
        <v>#REF!</v>
      </c>
      <c r="F25" s="123" t="e">
        <f t="shared" si="2"/>
        <v>#REF!</v>
      </c>
      <c r="G25" s="123" t="e">
        <f t="shared" si="2"/>
        <v>#REF!</v>
      </c>
      <c r="H25" s="123" t="e">
        <f t="shared" si="2"/>
        <v>#REF!</v>
      </c>
    </row>
    <row r="26" spans="1:9" x14ac:dyDescent="0.35">
      <c r="C26" s="3"/>
      <c r="D26" s="3"/>
      <c r="E26" s="3"/>
      <c r="F26" s="3"/>
      <c r="G26" s="3"/>
      <c r="H26" s="3"/>
    </row>
    <row r="27" spans="1:9" ht="15" thickBot="1" x14ac:dyDescent="0.4">
      <c r="C27" s="3"/>
      <c r="D27" s="3"/>
      <c r="E27" s="3"/>
      <c r="F27" s="3"/>
      <c r="G27" s="3"/>
      <c r="H27" s="3"/>
    </row>
    <row r="28" spans="1:9" x14ac:dyDescent="0.35">
      <c r="A28" s="15" t="s">
        <v>40</v>
      </c>
      <c r="B28" s="34"/>
      <c r="C28" s="158"/>
      <c r="D28" s="34"/>
      <c r="E28" s="34"/>
      <c r="F28" s="34"/>
      <c r="G28" s="18"/>
    </row>
    <row r="29" spans="1:9" x14ac:dyDescent="0.35">
      <c r="A29" s="154" t="s">
        <v>29</v>
      </c>
      <c r="B29" s="9"/>
      <c r="C29" s="157" t="e">
        <f>SUM(C25:H25)</f>
        <v>#REF!</v>
      </c>
      <c r="D29" s="1"/>
      <c r="G29" s="21"/>
    </row>
    <row r="30" spans="1:9" x14ac:dyDescent="0.35">
      <c r="A30" s="20" t="s">
        <v>85</v>
      </c>
      <c r="B30" s="9"/>
      <c r="C30" s="147">
        <f>'Partial BS'!C22+'Partial BS'!C19</f>
        <v>2</v>
      </c>
      <c r="G30" s="21"/>
    </row>
    <row r="31" spans="1:9" ht="16" x14ac:dyDescent="0.5">
      <c r="A31" s="20" t="s">
        <v>84</v>
      </c>
      <c r="C31" s="156">
        <f>'Partial BS'!C5</f>
        <v>1</v>
      </c>
      <c r="G31" s="21"/>
    </row>
    <row r="32" spans="1:9" ht="16" x14ac:dyDescent="0.5">
      <c r="A32" s="154" t="s">
        <v>86</v>
      </c>
      <c r="B32" s="9"/>
      <c r="C32" s="155" t="e">
        <f>C29-C30+C31</f>
        <v>#REF!</v>
      </c>
      <c r="G32" s="21"/>
    </row>
    <row r="33" spans="1:7" x14ac:dyDescent="0.35">
      <c r="A33" s="154" t="s">
        <v>123</v>
      </c>
      <c r="B33" s="9"/>
      <c r="C33" s="175" t="e">
        <f>'Partial BS'!C32</f>
        <v>#REF!</v>
      </c>
      <c r="G33" s="21"/>
    </row>
    <row r="34" spans="1:7" x14ac:dyDescent="0.35">
      <c r="A34" s="154" t="s">
        <v>124</v>
      </c>
      <c r="B34" s="9"/>
      <c r="C34" s="175" t="e">
        <f>C32/C33</f>
        <v>#REF!</v>
      </c>
      <c r="G34" s="21"/>
    </row>
    <row r="35" spans="1:7" ht="16" x14ac:dyDescent="0.5">
      <c r="A35" s="154" t="s">
        <v>125</v>
      </c>
      <c r="B35" s="9"/>
      <c r="C35" s="176">
        <v>10.76</v>
      </c>
      <c r="G35" s="21"/>
    </row>
    <row r="36" spans="1:7" x14ac:dyDescent="0.35">
      <c r="A36" s="154" t="s">
        <v>112</v>
      </c>
      <c r="B36" s="9"/>
      <c r="C36" s="153" t="e">
        <f>C8</f>
        <v>#REF!</v>
      </c>
      <c r="G36" s="21"/>
    </row>
    <row r="37" spans="1:7" ht="15" thickBot="1" x14ac:dyDescent="0.4">
      <c r="A37" s="73" t="s">
        <v>111</v>
      </c>
      <c r="B37" s="74"/>
      <c r="C37" s="152" t="e">
        <f>(C29-C31)/C36</f>
        <v>#REF!</v>
      </c>
      <c r="D37" s="151"/>
      <c r="E37" s="151"/>
      <c r="F37" s="151"/>
      <c r="G37" s="23"/>
    </row>
  </sheetData>
  <printOptions horizontalCentered="1"/>
  <pageMargins left="0.7" right="0.7" top="0.75" bottom="0.75" header="0.3" footer="0.3"/>
  <pageSetup scale="90" orientation="landscape" r:id="rId1"/>
  <headerFooter>
    <oddFooter>&amp;LPage &amp;P&amp;CDFCF Valuation Model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Income Statement</vt:lpstr>
      <vt:lpstr>NWC Calculation</vt:lpstr>
      <vt:lpstr>Partial BS</vt:lpstr>
      <vt:lpstr>WACC</vt:lpstr>
      <vt:lpstr>DCFCF</vt:lpstr>
      <vt:lpstr>DCFCF Terminal Multiple</vt:lpstr>
      <vt:lpstr>DCFCF!Print_Area</vt:lpstr>
      <vt:lpstr>'DCFCF Terminal Multiple'!Print_Area</vt:lpstr>
      <vt:lpstr>'Income Statement'!Print_Area</vt:lpstr>
      <vt:lpstr>'NWC Calculation'!Print_Area</vt:lpstr>
      <vt:lpstr>'Partial BS'!Print_Area</vt:lpstr>
      <vt:lpstr>WACC!Print_Area</vt:lpstr>
    </vt:vector>
  </TitlesOfParts>
  <Company>Stout Risius Ross,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Kenny</dc:creator>
  <cp:lastModifiedBy>Ian Cuno</cp:lastModifiedBy>
  <cp:lastPrinted>2023-12-05T22:53:33Z</cp:lastPrinted>
  <dcterms:created xsi:type="dcterms:W3CDTF">2018-12-28T18:42:26Z</dcterms:created>
  <dcterms:modified xsi:type="dcterms:W3CDTF">2024-04-30T01:31:16Z</dcterms:modified>
</cp:coreProperties>
</file>