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77ed74cfa8a72e2/Documents/Intro to Python/Automated Financial Models/"/>
    </mc:Choice>
  </mc:AlternateContent>
  <xr:revisionPtr revIDLastSave="463" documentId="8_{14DB5D45-972F-42BB-890B-E6860B83C97A}" xr6:coauthVersionLast="47" xr6:coauthVersionMax="47" xr10:uidLastSave="{3C4A288E-6828-4AEF-95D6-E263E909FCD0}"/>
  <bookViews>
    <workbookView xWindow="-110" yWindow="-110" windowWidth="22780" windowHeight="14540" xr2:uid="{6E80360D-1E1E-47CF-A554-FA4115FF78A9}"/>
  </bookViews>
  <sheets>
    <sheet name="Inpu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8" i="1" l="1"/>
  <c r="Q19" i="1"/>
  <c r="Q20" i="1"/>
  <c r="Q21" i="1"/>
  <c r="Q17" i="1"/>
  <c r="B18" i="1"/>
  <c r="B19" i="1"/>
  <c r="B20" i="1"/>
  <c r="B21" i="1"/>
  <c r="B17" i="1"/>
  <c r="L7" i="1"/>
  <c r="L8" i="1"/>
  <c r="L9" i="1"/>
  <c r="L10" i="1"/>
  <c r="L6" i="1"/>
  <c r="J7" i="1"/>
  <c r="J8" i="1"/>
  <c r="J9" i="1"/>
  <c r="J10" i="1"/>
  <c r="J6" i="1"/>
  <c r="H7" i="1"/>
  <c r="H8" i="1"/>
  <c r="H9" i="1"/>
  <c r="H10" i="1"/>
  <c r="H6" i="1"/>
  <c r="Q22" i="1" l="1"/>
  <c r="L12" i="1"/>
  <c r="H12" i="1"/>
  <c r="J12" i="1"/>
  <c r="M7" i="1" l="1"/>
  <c r="O7" i="1" s="1"/>
  <c r="M8" i="1"/>
  <c r="O8" i="1" s="1"/>
  <c r="M9" i="1"/>
  <c r="O9" i="1" s="1"/>
  <c r="M10" i="1"/>
  <c r="O10" i="1" s="1"/>
  <c r="E6" i="1"/>
  <c r="D8" i="1"/>
  <c r="D9" i="1"/>
  <c r="D10" i="1"/>
  <c r="D7" i="1"/>
  <c r="F10" i="1" l="1"/>
  <c r="F9" i="1"/>
  <c r="F8" i="1"/>
  <c r="D12" i="1"/>
  <c r="F7" i="1"/>
  <c r="F6" i="1"/>
  <c r="M6" i="1"/>
  <c r="O6" i="1" s="1"/>
  <c r="O12" i="1"/>
  <c r="F12" i="1" l="1"/>
</calcChain>
</file>

<file path=xl/sharedStrings.xml><?xml version="1.0" encoding="utf-8"?>
<sst xmlns="http://schemas.openxmlformats.org/spreadsheetml/2006/main" count="63" uniqueCount="55">
  <si>
    <t>Year</t>
  </si>
  <si>
    <t>t</t>
  </si>
  <si>
    <t>t-1</t>
  </si>
  <si>
    <t>t-2</t>
  </si>
  <si>
    <t>t-3</t>
  </si>
  <si>
    <t>t-4</t>
  </si>
  <si>
    <t>Growth Rate</t>
  </si>
  <si>
    <t>n/a</t>
  </si>
  <si>
    <t>Average</t>
  </si>
  <si>
    <t>Revenue</t>
  </si>
  <si>
    <t>COGS</t>
  </si>
  <si>
    <t>COGS % of sales</t>
  </si>
  <si>
    <t>SG&amp;A</t>
  </si>
  <si>
    <t>SG&amp;A % of sales</t>
  </si>
  <si>
    <t>R&amp;D</t>
  </si>
  <si>
    <t>R&amp;D % of sales</t>
  </si>
  <si>
    <t>D&amp;A</t>
  </si>
  <si>
    <t>D&amp;A % of sales</t>
  </si>
  <si>
    <t>Taxes</t>
  </si>
  <si>
    <t>Tax Rate</t>
  </si>
  <si>
    <t>EBIT</t>
  </si>
  <si>
    <t>Historical Income Statement ($ millions)</t>
  </si>
  <si>
    <t xml:space="preserve">WACC </t>
  </si>
  <si>
    <t>Risk Free Rate</t>
  </si>
  <si>
    <t>Market Risk Premium</t>
  </si>
  <si>
    <t>Beta</t>
  </si>
  <si>
    <t>Company Size Risk</t>
  </si>
  <si>
    <t>Company Specific Risk</t>
  </si>
  <si>
    <t>Cost of Debt</t>
  </si>
  <si>
    <t>Company Title</t>
  </si>
  <si>
    <t>A/R</t>
  </si>
  <si>
    <t>Inventory</t>
  </si>
  <si>
    <t>Other CA</t>
  </si>
  <si>
    <t>A/P</t>
  </si>
  <si>
    <t>Other ND Liab.</t>
  </si>
  <si>
    <t>Balance Sheet Items ($ millions)</t>
  </si>
  <si>
    <t>Market Cap ($ millions)</t>
  </si>
  <si>
    <t>Total Debt ($ millions)</t>
  </si>
  <si>
    <t>Terminal Multiple</t>
  </si>
  <si>
    <t>Cash</t>
  </si>
  <si>
    <t>PP&amp;E</t>
  </si>
  <si>
    <t>Other LT Ass.</t>
  </si>
  <si>
    <t>Curr. Debt</t>
  </si>
  <si>
    <t>LT Debt</t>
  </si>
  <si>
    <t>Pension</t>
  </si>
  <si>
    <t>LT Liab.</t>
  </si>
  <si>
    <t>Equity</t>
  </si>
  <si>
    <t>Share Price</t>
  </si>
  <si>
    <t>Assumption</t>
  </si>
  <si>
    <t>CAPX/D&amp;A</t>
  </si>
  <si>
    <t>CAPX</t>
  </si>
  <si>
    <t>Goodwill</t>
  </si>
  <si>
    <t>Shares Out. (m)</t>
  </si>
  <si>
    <t>LT Growth Assumption</t>
  </si>
  <si>
    <t>ABC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</si>
</sst>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.0%"/>
    <numFmt numFmtId="165" formatCode="_(&quot;$&quot;* #,##0.0_);_(&quot;$&quot;* \(#,##0.0\);_(&quot;$&quot;* &quot;-&quot;??_);_(@_)"/>
    <numFmt numFmtId="166" formatCode="0.0\x"/>
    <numFmt numFmtId="167" formatCode="0.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0" fillId="4" borderId="4" xfId="0" applyFill="1" applyBorder="1"/>
    <xf numFmtId="164" fontId="0" fillId="2" borderId="0" xfId="1" applyNumberFormat="1" applyFont="1" applyFill="1" applyBorder="1"/>
    <xf numFmtId="0" fontId="0" fillId="4" borderId="0" xfId="0" applyFill="1"/>
    <xf numFmtId="0" fontId="0" fillId="2" borderId="0" xfId="0" applyFill="1"/>
    <xf numFmtId="165" fontId="0" fillId="2" borderId="0" xfId="0" applyNumberFormat="1" applyFill="1"/>
    <xf numFmtId="166" fontId="0" fillId="2" borderId="5" xfId="0" applyNumberFormat="1" applyFill="1" applyBorder="1"/>
    <xf numFmtId="0" fontId="0" fillId="4" borderId="6" xfId="0" applyFill="1" applyBorder="1"/>
    <xf numFmtId="164" fontId="0" fillId="2" borderId="7" xfId="1" applyNumberFormat="1" applyFont="1" applyFill="1" applyBorder="1"/>
    <xf numFmtId="0" fontId="0" fillId="4" borderId="7" xfId="0" applyFill="1" applyBorder="1"/>
    <xf numFmtId="165" fontId="0" fillId="2" borderId="7" xfId="0" applyNumberFormat="1" applyFill="1" applyBorder="1"/>
    <xf numFmtId="0" fontId="2" fillId="4" borderId="4" xfId="0" applyFont="1" applyFill="1" applyBorder="1" applyAlignment="1">
      <alignment horizontal="right"/>
    </xf>
    <xf numFmtId="0" fontId="2" fillId="4" borderId="0" xfId="0" applyFont="1" applyFill="1" applyAlignment="1">
      <alignment horizontal="right"/>
    </xf>
    <xf numFmtId="0" fontId="2" fillId="4" borderId="5" xfId="0" applyFont="1" applyFill="1" applyBorder="1" applyAlignment="1">
      <alignment horizontal="right"/>
    </xf>
    <xf numFmtId="0" fontId="2" fillId="0" borderId="1" xfId="0" applyFont="1" applyBorder="1"/>
    <xf numFmtId="0" fontId="0" fillId="2" borderId="3" xfId="0" applyFill="1" applyBorder="1"/>
    <xf numFmtId="0" fontId="0" fillId="4" borderId="0" xfId="0" applyFill="1" applyAlignment="1">
      <alignment horizontal="right"/>
    </xf>
    <xf numFmtId="0" fontId="0" fillId="4" borderId="0" xfId="1" applyNumberFormat="1" applyFont="1" applyFill="1" applyBorder="1" applyAlignment="1">
      <alignment horizontal="right"/>
    </xf>
    <xf numFmtId="0" fontId="2" fillId="4" borderId="0" xfId="1" applyNumberFormat="1" applyFont="1" applyFill="1" applyBorder="1" applyAlignment="1">
      <alignment horizontal="right"/>
    </xf>
    <xf numFmtId="0" fontId="0" fillId="4" borderId="5" xfId="1" applyNumberFormat="1" applyFont="1" applyFill="1" applyBorder="1" applyAlignment="1">
      <alignment horizontal="right"/>
    </xf>
    <xf numFmtId="0" fontId="0" fillId="2" borderId="4" xfId="0" applyFill="1" applyBorder="1"/>
    <xf numFmtId="0" fontId="3" fillId="4" borderId="0" xfId="0" applyFont="1" applyFill="1"/>
    <xf numFmtId="164" fontId="0" fillId="4" borderId="0" xfId="1" applyNumberFormat="1" applyFont="1" applyFill="1" applyBorder="1"/>
    <xf numFmtId="165" fontId="0" fillId="4" borderId="0" xfId="1" applyNumberFormat="1" applyFont="1" applyFill="1" applyBorder="1"/>
    <xf numFmtId="164" fontId="0" fillId="4" borderId="5" xfId="1" applyNumberFormat="1" applyFont="1" applyFill="1" applyBorder="1"/>
    <xf numFmtId="0" fontId="0" fillId="4" borderId="5" xfId="0" applyFill="1" applyBorder="1"/>
    <xf numFmtId="44" fontId="0" fillId="2" borderId="3" xfId="0" applyNumberFormat="1" applyFill="1" applyBorder="1"/>
    <xf numFmtId="44" fontId="0" fillId="2" borderId="0" xfId="0" applyNumberFormat="1" applyFill="1"/>
    <xf numFmtId="0" fontId="2" fillId="4" borderId="9" xfId="0" applyFont="1" applyFill="1" applyBorder="1"/>
    <xf numFmtId="0" fontId="0" fillId="4" borderId="10" xfId="0" applyFill="1" applyBorder="1"/>
    <xf numFmtId="164" fontId="0" fillId="4" borderId="10" xfId="0" applyNumberFormat="1" applyFill="1" applyBorder="1"/>
    <xf numFmtId="164" fontId="0" fillId="4" borderId="11" xfId="0" applyNumberFormat="1" applyFill="1" applyBorder="1"/>
    <xf numFmtId="0" fontId="2" fillId="4" borderId="6" xfId="0" applyFont="1" applyFill="1" applyBorder="1"/>
    <xf numFmtId="164" fontId="0" fillId="2" borderId="7" xfId="0" applyNumberFormat="1" applyFill="1" applyBorder="1"/>
    <xf numFmtId="164" fontId="0" fillId="4" borderId="7" xfId="0" applyNumberFormat="1" applyFill="1" applyBorder="1"/>
    <xf numFmtId="164" fontId="0" fillId="2" borderId="8" xfId="0" applyNumberFormat="1" applyFill="1" applyBorder="1"/>
    <xf numFmtId="167" fontId="0" fillId="2" borderId="8" xfId="0" applyNumberFormat="1" applyFill="1" applyBorder="1"/>
    <xf numFmtId="164" fontId="0" fillId="2" borderId="3" xfId="1" applyNumberFormat="1" applyFont="1" applyFill="1" applyBorder="1"/>
    <xf numFmtId="165" fontId="0" fillId="4" borderId="0" xfId="0" applyNumberFormat="1" applyFill="1"/>
    <xf numFmtId="9" fontId="0" fillId="2" borderId="0" xfId="1" applyFont="1" applyFill="1" applyBorder="1"/>
    <xf numFmtId="165" fontId="0" fillId="2" borderId="5" xfId="0" applyNumberFormat="1" applyFill="1" applyBorder="1"/>
    <xf numFmtId="9" fontId="0" fillId="5" borderId="7" xfId="1" applyFont="1" applyFill="1" applyBorder="1"/>
    <xf numFmtId="9" fontId="0" fillId="4" borderId="10" xfId="1" applyFont="1" applyFill="1" applyBorder="1"/>
    <xf numFmtId="0" fontId="0" fillId="4" borderId="11" xfId="0" applyFill="1" applyBorder="1"/>
    <xf numFmtId="0" fontId="0" fillId="4" borderId="8" xfId="0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1" applyNumberFormat="1" applyFont="1" applyFill="1" applyBorder="1" applyAlignment="1">
      <alignment horizontal="right"/>
    </xf>
    <xf numFmtId="164" fontId="0" fillId="0" borderId="0" xfId="1" applyNumberFormat="1" applyFont="1" applyFill="1" applyBorder="1"/>
    <xf numFmtId="0" fontId="0" fillId="0" borderId="0" xfId="0" applyFill="1"/>
    <xf numFmtId="164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72CD8-B7F9-4238-9C5F-AD057AC7B86E}">
  <dimension ref="A1:R27"/>
  <sheetViews>
    <sheetView tabSelected="1" zoomScale="90" zoomScaleNormal="90" workbookViewId="0">
      <selection activeCell="C3" sqref="C3"/>
    </sheetView>
  </sheetViews>
  <sheetFormatPr defaultRowHeight="14.5" x14ac:dyDescent="0.35"/>
  <cols>
    <col min="2" max="2" width="19.1796875" bestFit="1" customWidth="1"/>
    <col min="3" max="3" width="19.54296875" bestFit="1" customWidth="1"/>
    <col min="4" max="4" width="15.90625" bestFit="1" customWidth="1"/>
    <col min="5" max="5" width="10.90625" customWidth="1"/>
    <col min="6" max="6" width="19.1796875" bestFit="1" customWidth="1"/>
    <col min="7" max="7" width="14.26953125" customWidth="1"/>
    <col min="8" max="8" width="19.54296875" bestFit="1" customWidth="1"/>
    <col min="10" max="10" width="14.90625" bestFit="1" customWidth="1"/>
    <col min="11" max="11" width="9.36328125" bestFit="1" customWidth="1"/>
    <col min="12" max="12" width="12.90625" bestFit="1" customWidth="1"/>
    <col min="13" max="13" width="12.90625" customWidth="1"/>
    <col min="17" max="17" width="10.453125" bestFit="1" customWidth="1"/>
  </cols>
  <sheetData>
    <row r="1" spans="1:18" ht="15" thickBot="1" x14ac:dyDescent="0.4"/>
    <row r="2" spans="1:18" ht="15" thickBot="1" x14ac:dyDescent="0.4">
      <c r="B2" s="15" t="s">
        <v>29</v>
      </c>
      <c r="C2" s="16" t="s">
        <v>54</v>
      </c>
      <c r="E2" s="15" t="s">
        <v>47</v>
      </c>
      <c r="F2" s="27">
        <v>400</v>
      </c>
      <c r="H2" s="15" t="s">
        <v>53</v>
      </c>
      <c r="I2" s="38">
        <v>0.02</v>
      </c>
    </row>
    <row r="3" spans="1:18" ht="15" thickBot="1" x14ac:dyDescent="0.4"/>
    <row r="4" spans="1:18" ht="15" thickBot="1" x14ac:dyDescent="0.4">
      <c r="B4" s="46" t="s">
        <v>21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8"/>
      <c r="P4" s="49"/>
    </row>
    <row r="5" spans="1:18" x14ac:dyDescent="0.35">
      <c r="B5" s="12" t="s">
        <v>0</v>
      </c>
      <c r="C5" s="13" t="s">
        <v>9</v>
      </c>
      <c r="D5" s="17" t="s">
        <v>6</v>
      </c>
      <c r="E5" s="13" t="s">
        <v>10</v>
      </c>
      <c r="F5" s="18" t="s">
        <v>11</v>
      </c>
      <c r="G5" s="19" t="s">
        <v>12</v>
      </c>
      <c r="H5" s="18" t="s">
        <v>13</v>
      </c>
      <c r="I5" s="19" t="s">
        <v>14</v>
      </c>
      <c r="J5" s="18" t="s">
        <v>15</v>
      </c>
      <c r="K5" s="19" t="s">
        <v>16</v>
      </c>
      <c r="L5" s="18" t="s">
        <v>17</v>
      </c>
      <c r="M5" s="18" t="s">
        <v>20</v>
      </c>
      <c r="N5" s="19" t="s">
        <v>18</v>
      </c>
      <c r="O5" s="20" t="s">
        <v>19</v>
      </c>
      <c r="P5" s="50"/>
    </row>
    <row r="6" spans="1:18" x14ac:dyDescent="0.35">
      <c r="A6" s="1" t="s">
        <v>5</v>
      </c>
      <c r="B6" s="21">
        <v>2019</v>
      </c>
      <c r="C6" s="28">
        <v>100</v>
      </c>
      <c r="D6" s="22" t="s">
        <v>7</v>
      </c>
      <c r="E6" s="6">
        <f>C6*0.75</f>
        <v>75</v>
      </c>
      <c r="F6" s="23">
        <f>E6/C6</f>
        <v>0.75</v>
      </c>
      <c r="G6" s="6">
        <v>5</v>
      </c>
      <c r="H6" s="23">
        <f>G6/C6</f>
        <v>0.05</v>
      </c>
      <c r="I6" s="6">
        <v>1</v>
      </c>
      <c r="J6" s="23">
        <f>I6/C6</f>
        <v>0.01</v>
      </c>
      <c r="K6" s="6">
        <v>5</v>
      </c>
      <c r="L6" s="23">
        <f>K6/C6</f>
        <v>0.05</v>
      </c>
      <c r="M6" s="24">
        <f>C6-E6-G6-I6-K6</f>
        <v>14</v>
      </c>
      <c r="N6" s="6">
        <v>3.5</v>
      </c>
      <c r="O6" s="25">
        <f>N6/M6</f>
        <v>0.25</v>
      </c>
      <c r="P6" s="51"/>
    </row>
    <row r="7" spans="1:18" x14ac:dyDescent="0.35">
      <c r="A7" s="1" t="s">
        <v>4</v>
      </c>
      <c r="B7" s="21">
        <v>2020</v>
      </c>
      <c r="C7" s="28">
        <v>110</v>
      </c>
      <c r="D7" s="23">
        <f>C7/C6-1</f>
        <v>0.10000000000000009</v>
      </c>
      <c r="E7" s="6">
        <v>82.5</v>
      </c>
      <c r="F7" s="23">
        <f t="shared" ref="F7:F10" si="0">E7/C7</f>
        <v>0.75</v>
      </c>
      <c r="G7" s="6">
        <v>5.5</v>
      </c>
      <c r="H7" s="23">
        <f t="shared" ref="H7:H10" si="1">G7/C7</f>
        <v>0.05</v>
      </c>
      <c r="I7" s="6">
        <v>1.1000000000000001</v>
      </c>
      <c r="J7" s="23">
        <f>I7/C7</f>
        <v>0.01</v>
      </c>
      <c r="K7" s="6">
        <v>5.5</v>
      </c>
      <c r="L7" s="23">
        <f>K7/C7</f>
        <v>0.05</v>
      </c>
      <c r="M7" s="24">
        <f>C7-E7-G7-I7-K7</f>
        <v>15.399999999999999</v>
      </c>
      <c r="N7" s="6">
        <v>3.8499999999999996</v>
      </c>
      <c r="O7" s="25">
        <f t="shared" ref="O7:O10" si="2">N7/M7</f>
        <v>0.25</v>
      </c>
      <c r="P7" s="51"/>
    </row>
    <row r="8" spans="1:18" x14ac:dyDescent="0.35">
      <c r="A8" s="1" t="s">
        <v>3</v>
      </c>
      <c r="B8" s="21">
        <v>2021</v>
      </c>
      <c r="C8" s="28">
        <v>121</v>
      </c>
      <c r="D8" s="23">
        <f t="shared" ref="D8:D10" si="3">C8/C7-1</f>
        <v>0.10000000000000009</v>
      </c>
      <c r="E8" s="6">
        <v>90.8</v>
      </c>
      <c r="F8" s="23">
        <f t="shared" si="0"/>
        <v>0.75041322314049586</v>
      </c>
      <c r="G8" s="6">
        <v>6.0500000000000007</v>
      </c>
      <c r="H8" s="23">
        <f t="shared" si="1"/>
        <v>0.05</v>
      </c>
      <c r="I8" s="6">
        <v>1.21</v>
      </c>
      <c r="J8" s="23">
        <f>I8/C8</f>
        <v>0.01</v>
      </c>
      <c r="K8" s="6">
        <v>6.0500000000000007</v>
      </c>
      <c r="L8" s="23">
        <f>K8/C8</f>
        <v>0.05</v>
      </c>
      <c r="M8" s="24">
        <f>C8-E8-G8-I8-K8</f>
        <v>16.89</v>
      </c>
      <c r="N8" s="6">
        <v>4.2225000000000001</v>
      </c>
      <c r="O8" s="25">
        <f t="shared" si="2"/>
        <v>0.25</v>
      </c>
      <c r="P8" s="51"/>
    </row>
    <row r="9" spans="1:18" x14ac:dyDescent="0.35">
      <c r="A9" s="1" t="s">
        <v>2</v>
      </c>
      <c r="B9" s="21">
        <v>2022</v>
      </c>
      <c r="C9" s="28">
        <v>133.1</v>
      </c>
      <c r="D9" s="23">
        <f t="shared" si="3"/>
        <v>9.9999999999999867E-2</v>
      </c>
      <c r="E9" s="6">
        <v>99.8</v>
      </c>
      <c r="F9" s="23">
        <f t="shared" si="0"/>
        <v>0.74981217129977462</v>
      </c>
      <c r="G9" s="6">
        <v>6.6550000000000002</v>
      </c>
      <c r="H9" s="23">
        <f t="shared" si="1"/>
        <v>0.05</v>
      </c>
      <c r="I9" s="6">
        <v>1.331</v>
      </c>
      <c r="J9" s="23">
        <f>I9/C9</f>
        <v>0.01</v>
      </c>
      <c r="K9" s="6">
        <v>6.6550000000000002</v>
      </c>
      <c r="L9" s="23">
        <f>K9/C9</f>
        <v>0.05</v>
      </c>
      <c r="M9" s="24">
        <f>C9-E9-G9-I9-K9</f>
        <v>18.658999999999995</v>
      </c>
      <c r="N9" s="6">
        <v>4.6647499999999988</v>
      </c>
      <c r="O9" s="25">
        <f t="shared" si="2"/>
        <v>0.25</v>
      </c>
      <c r="P9" s="51"/>
    </row>
    <row r="10" spans="1:18" x14ac:dyDescent="0.35">
      <c r="A10" s="1" t="s">
        <v>1</v>
      </c>
      <c r="B10" s="21">
        <v>2023</v>
      </c>
      <c r="C10" s="28">
        <v>146.41</v>
      </c>
      <c r="D10" s="23">
        <f t="shared" si="3"/>
        <v>0.10000000000000009</v>
      </c>
      <c r="E10" s="6">
        <v>109.8</v>
      </c>
      <c r="F10" s="23">
        <f t="shared" si="0"/>
        <v>0.74994877399084758</v>
      </c>
      <c r="G10" s="6">
        <v>7.3205</v>
      </c>
      <c r="H10" s="23">
        <f t="shared" si="1"/>
        <v>0.05</v>
      </c>
      <c r="I10" s="6">
        <v>1.4641</v>
      </c>
      <c r="J10" s="23">
        <f>I10/C10</f>
        <v>0.01</v>
      </c>
      <c r="K10" s="6">
        <v>7.3205</v>
      </c>
      <c r="L10" s="23">
        <f>K10/C10</f>
        <v>0.05</v>
      </c>
      <c r="M10" s="24">
        <f>C10-E10-G10-I10-K10</f>
        <v>20.504900000000003</v>
      </c>
      <c r="N10" s="6">
        <v>5.1262250000000007</v>
      </c>
      <c r="O10" s="25">
        <f t="shared" si="2"/>
        <v>0.25</v>
      </c>
      <c r="P10" s="51"/>
    </row>
    <row r="11" spans="1:18" ht="15" thickBot="1" x14ac:dyDescent="0.4">
      <c r="B11" s="2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26"/>
      <c r="P11" s="52"/>
    </row>
    <row r="12" spans="1:18" x14ac:dyDescent="0.35">
      <c r="B12" s="29" t="s">
        <v>8</v>
      </c>
      <c r="C12" s="30"/>
      <c r="D12" s="31">
        <f>AVERAGE(D8:D10)</f>
        <v>0.10000000000000002</v>
      </c>
      <c r="E12" s="30"/>
      <c r="F12" s="31">
        <f>AVERAGE(F8:F10)</f>
        <v>0.75005805614370613</v>
      </c>
      <c r="G12" s="30"/>
      <c r="H12" s="31">
        <f>AVERAGE(H8:H10)</f>
        <v>5.000000000000001E-2</v>
      </c>
      <c r="I12" s="30"/>
      <c r="J12" s="31">
        <f>AVERAGE(J8:J10)</f>
        <v>0.01</v>
      </c>
      <c r="K12" s="30"/>
      <c r="L12" s="31">
        <f>AVERAGE(L8:L10)</f>
        <v>5.000000000000001E-2</v>
      </c>
      <c r="M12" s="31"/>
      <c r="N12" s="30"/>
      <c r="O12" s="32">
        <f>AVERAGE(O8:O10)</f>
        <v>0.25</v>
      </c>
      <c r="P12" s="53"/>
    </row>
    <row r="13" spans="1:18" ht="15" thickBot="1" x14ac:dyDescent="0.4">
      <c r="B13" s="33" t="s">
        <v>48</v>
      </c>
      <c r="C13" s="10"/>
      <c r="D13" s="34">
        <v>0.1</v>
      </c>
      <c r="E13" s="10"/>
      <c r="F13" s="34">
        <v>0.75</v>
      </c>
      <c r="G13" s="10"/>
      <c r="H13" s="34">
        <v>0.05</v>
      </c>
      <c r="I13" s="10"/>
      <c r="J13" s="34">
        <v>0.01</v>
      </c>
      <c r="K13" s="10"/>
      <c r="L13" s="34">
        <v>0.05</v>
      </c>
      <c r="M13" s="35"/>
      <c r="N13" s="10"/>
      <c r="O13" s="36">
        <v>0.25</v>
      </c>
      <c r="P13" s="53"/>
    </row>
    <row r="14" spans="1:18" ht="15" thickBot="1" x14ac:dyDescent="0.4"/>
    <row r="15" spans="1:18" ht="15" thickBot="1" x14ac:dyDescent="0.4">
      <c r="B15" s="46" t="s">
        <v>35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8"/>
    </row>
    <row r="16" spans="1:18" x14ac:dyDescent="0.35">
      <c r="B16" s="12" t="s">
        <v>0</v>
      </c>
      <c r="C16" s="13" t="s">
        <v>30</v>
      </c>
      <c r="D16" s="13" t="s">
        <v>31</v>
      </c>
      <c r="E16" s="13" t="s">
        <v>32</v>
      </c>
      <c r="F16" s="13" t="s">
        <v>33</v>
      </c>
      <c r="G16" s="13" t="s">
        <v>34</v>
      </c>
      <c r="H16" s="13" t="s">
        <v>39</v>
      </c>
      <c r="I16" s="13" t="s">
        <v>40</v>
      </c>
      <c r="J16" s="13" t="s">
        <v>41</v>
      </c>
      <c r="K16" s="13" t="s">
        <v>42</v>
      </c>
      <c r="L16" s="13" t="s">
        <v>43</v>
      </c>
      <c r="M16" s="13" t="s">
        <v>44</v>
      </c>
      <c r="N16" s="13" t="s">
        <v>45</v>
      </c>
      <c r="O16" s="13" t="s">
        <v>46</v>
      </c>
      <c r="P16" s="13" t="s">
        <v>50</v>
      </c>
      <c r="Q16" s="13" t="s">
        <v>49</v>
      </c>
      <c r="R16" s="14" t="s">
        <v>51</v>
      </c>
    </row>
    <row r="17" spans="1:18" x14ac:dyDescent="0.35">
      <c r="A17" s="1" t="s">
        <v>5</v>
      </c>
      <c r="B17" s="2">
        <f>B6</f>
        <v>2019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39"/>
      <c r="I17" s="39"/>
      <c r="J17" s="39"/>
      <c r="K17" s="39"/>
      <c r="L17" s="39"/>
      <c r="M17" s="39"/>
      <c r="N17" s="39"/>
      <c r="O17" s="39"/>
      <c r="P17" s="6">
        <v>5</v>
      </c>
      <c r="Q17" s="40">
        <f>P17/K6</f>
        <v>1</v>
      </c>
      <c r="R17" s="26"/>
    </row>
    <row r="18" spans="1:18" x14ac:dyDescent="0.35">
      <c r="A18" s="1" t="s">
        <v>4</v>
      </c>
      <c r="B18" s="2">
        <f t="shared" ref="B18" si="4">B7</f>
        <v>2020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39"/>
      <c r="I18" s="39"/>
      <c r="J18" s="39"/>
      <c r="K18" s="39"/>
      <c r="L18" s="39"/>
      <c r="M18" s="39"/>
      <c r="N18" s="39"/>
      <c r="O18" s="39"/>
      <c r="P18" s="6">
        <v>5.5</v>
      </c>
      <c r="Q18" s="40">
        <f t="shared" ref="Q18" si="5">P18/K7</f>
        <v>1</v>
      </c>
      <c r="R18" s="26"/>
    </row>
    <row r="19" spans="1:18" x14ac:dyDescent="0.35">
      <c r="A19" s="1" t="s">
        <v>3</v>
      </c>
      <c r="B19" s="2">
        <f>B8</f>
        <v>2021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39"/>
      <c r="I19" s="39"/>
      <c r="J19" s="39"/>
      <c r="K19" s="39"/>
      <c r="L19" s="39"/>
      <c r="M19" s="39"/>
      <c r="N19" s="39"/>
      <c r="O19" s="39"/>
      <c r="P19" s="6">
        <v>6.0500000000000007</v>
      </c>
      <c r="Q19" s="40">
        <f>P19/K8</f>
        <v>1</v>
      </c>
      <c r="R19" s="26"/>
    </row>
    <row r="20" spans="1:18" x14ac:dyDescent="0.35">
      <c r="A20" s="1" t="s">
        <v>2</v>
      </c>
      <c r="B20" s="2">
        <f>B9</f>
        <v>2022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39"/>
      <c r="I20" s="39"/>
      <c r="J20" s="39"/>
      <c r="K20" s="39"/>
      <c r="L20" s="39"/>
      <c r="M20" s="39"/>
      <c r="N20" s="39"/>
      <c r="O20" s="39"/>
      <c r="P20" s="6">
        <v>6.6550000000000002</v>
      </c>
      <c r="Q20" s="40">
        <f>P20/K9</f>
        <v>1</v>
      </c>
      <c r="R20" s="26"/>
    </row>
    <row r="21" spans="1:18" ht="15" thickBot="1" x14ac:dyDescent="0.4">
      <c r="A21" s="1" t="s">
        <v>1</v>
      </c>
      <c r="B21" s="2">
        <f>B10</f>
        <v>2023</v>
      </c>
      <c r="C21" s="6">
        <v>1</v>
      </c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6">
        <v>7.3205</v>
      </c>
      <c r="Q21" s="40">
        <f>P21/K10</f>
        <v>1</v>
      </c>
      <c r="R21" s="41">
        <v>1</v>
      </c>
    </row>
    <row r="22" spans="1:18" x14ac:dyDescent="0.35">
      <c r="B22" s="29" t="s">
        <v>8</v>
      </c>
      <c r="C22" s="30"/>
      <c r="D22" s="31"/>
      <c r="E22" s="30"/>
      <c r="F22" s="31"/>
      <c r="G22" s="30"/>
      <c r="H22" s="31"/>
      <c r="I22" s="30"/>
      <c r="J22" s="31"/>
      <c r="K22" s="30"/>
      <c r="L22" s="31"/>
      <c r="M22" s="31"/>
      <c r="N22" s="30"/>
      <c r="O22" s="31"/>
      <c r="P22" s="31"/>
      <c r="Q22" s="43">
        <f>AVERAGE(Q17:Q21)</f>
        <v>1</v>
      </c>
      <c r="R22" s="44"/>
    </row>
    <row r="23" spans="1:18" ht="15" thickBot="1" x14ac:dyDescent="0.4">
      <c r="B23" s="33" t="s">
        <v>48</v>
      </c>
      <c r="C23" s="10"/>
      <c r="D23" s="35"/>
      <c r="E23" s="10"/>
      <c r="F23" s="35"/>
      <c r="G23" s="10"/>
      <c r="H23" s="35"/>
      <c r="I23" s="10"/>
      <c r="J23" s="35"/>
      <c r="K23" s="10"/>
      <c r="L23" s="35"/>
      <c r="M23" s="35"/>
      <c r="N23" s="10"/>
      <c r="O23" s="35"/>
      <c r="P23" s="35"/>
      <c r="Q23" s="42">
        <v>1</v>
      </c>
      <c r="R23" s="45"/>
    </row>
    <row r="24" spans="1:18" ht="15" thickBot="1" x14ac:dyDescent="0.4"/>
    <row r="25" spans="1:18" ht="15" thickBot="1" x14ac:dyDescent="0.4">
      <c r="B25" s="46" t="s">
        <v>22</v>
      </c>
      <c r="C25" s="47"/>
      <c r="D25" s="47"/>
      <c r="E25" s="47"/>
      <c r="F25" s="47"/>
      <c r="G25" s="47"/>
      <c r="H25" s="47"/>
      <c r="I25" s="47"/>
      <c r="J25" s="47"/>
      <c r="K25" s="48"/>
    </row>
    <row r="26" spans="1:18" x14ac:dyDescent="0.35">
      <c r="B26" s="2" t="s">
        <v>23</v>
      </c>
      <c r="C26" s="3">
        <v>0.04</v>
      </c>
      <c r="D26" s="4" t="s">
        <v>25</v>
      </c>
      <c r="E26" s="5">
        <v>1</v>
      </c>
      <c r="F26" s="4" t="s">
        <v>27</v>
      </c>
      <c r="G26" s="3">
        <v>0</v>
      </c>
      <c r="H26" s="4" t="s">
        <v>36</v>
      </c>
      <c r="I26" s="6">
        <v>100</v>
      </c>
      <c r="J26" s="4" t="s">
        <v>38</v>
      </c>
      <c r="K26" s="7">
        <v>10</v>
      </c>
    </row>
    <row r="27" spans="1:18" ht="15" thickBot="1" x14ac:dyDescent="0.4">
      <c r="B27" s="8" t="s">
        <v>24</v>
      </c>
      <c r="C27" s="9">
        <v>0.05</v>
      </c>
      <c r="D27" s="10" t="s">
        <v>26</v>
      </c>
      <c r="E27" s="9">
        <v>0</v>
      </c>
      <c r="F27" s="10" t="s">
        <v>28</v>
      </c>
      <c r="G27" s="9">
        <v>0.06</v>
      </c>
      <c r="H27" s="10" t="s">
        <v>37</v>
      </c>
      <c r="I27" s="11">
        <v>100</v>
      </c>
      <c r="J27" s="10" t="s">
        <v>52</v>
      </c>
      <c r="K27" s="37">
        <v>1</v>
      </c>
    </row>
  </sheetData>
  <mergeCells count="3">
    <mergeCell ref="B4:O4"/>
    <mergeCell ref="B25:K25"/>
    <mergeCell ref="B15:R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Cuno</dc:creator>
  <cp:lastModifiedBy>Ian Cuno</cp:lastModifiedBy>
  <dcterms:created xsi:type="dcterms:W3CDTF">2024-04-29T19:50:47Z</dcterms:created>
  <dcterms:modified xsi:type="dcterms:W3CDTF">2024-04-30T00:57:10Z</dcterms:modified>
</cp:coreProperties>
</file>